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8.xml" ContentType="application/vnd.openxmlformats-officedocument.spreadsheetml.comments+xml"/>
  <Override PartName="/xl/worksheets/sheet8.xml" ContentType="application/vnd.openxmlformats-officedocument.spreadsheetml.worksheet+xml"/>
  <Override PartName="/xl/comments9.xml" ContentType="application/vnd.openxmlformats-officedocument.spreadsheetml.comments+xml"/>
  <Override PartName="/xl/worksheets/sheet9.xml" ContentType="application/vnd.openxmlformats-officedocument.spreadsheetml.worksheet+xml"/>
  <Override PartName="/xl/comments10.xml" ContentType="application/vnd.openxmlformats-officedocument.spreadsheetml.comments+xml"/>
  <Override PartName="/xl/worksheets/sheet10.xml" ContentType="application/vnd.openxmlformats-officedocument.spreadsheetml.worksheet+xml"/>
  <Override PartName="/xl/comments11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bookViews>
    <workbookView xWindow="-120" yWindow="-120" windowWidth="29040" windowHeight="15720" activeTab="6"/>
  </bookViews>
  <sheets>
    <sheet name="Cover" sheetId="37" r:id="rId3"/>
    <sheet name="Regions" sheetId="36" r:id="rId4"/>
    <sheet name="COP" sheetId="34" r:id="rId5"/>
    <sheet name="AF" sheetId="30" r:id="rId6"/>
    <sheet name="Stock" sheetId="29" r:id="rId7"/>
    <sheet name="Legend" sheetId="26" r:id="rId8"/>
    <sheet name="Ambient Heat" sheetId="35" r:id="rId9"/>
    <sheet name="RSDCK_share" sheetId="33" r:id="rId10"/>
    <sheet name="Apt_RSD_share" sheetId="28" r:id="rId11"/>
    <sheet name="Att_RSD_share" sheetId="31" r:id="rId12"/>
    <sheet name="Det_RSD_share" sheetId="32" r:id="rId13"/>
    <sheet name="SharesElab" sheetId="20" r:id="rId14"/>
    <sheet name="FillData" sheetId="18" r:id="rId15"/>
    <sheet name="Stock-AF-Cap2Act" sheetId="23" r:id="rId16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localSheetId="8" comment="Activity bound for DK crude oil production based on projection from DEA.">#REF!</definedName>
    <definedName name="MINCRD" localSheetId="9" comment="Activity bound for DK crude oil production based on projection from DEA.">#REF!</definedName>
    <definedName name="MINCRD" localSheetId="10" comment="Activity bound for DK crude oil production based on projection from DEA.">#REF!</definedName>
    <definedName name="MINCRD" localSheetId="7" comment="Activity bound for DK crude oil production based on projection from DEA.">#REF!</definedName>
    <definedName name="MINCRD" comment="Activity bound for DK crude oil production based on projection from DEA.">#REF!</definedName>
    <definedName name="MINNGA" localSheetId="8" comment="Activity bound for DK natural gas  production based on projection from DEA.">#REF!</definedName>
    <definedName name="MINNGA" localSheetId="9" comment="Activity bound for DK natural gas  production based on projection from DEA.">#REF!</definedName>
    <definedName name="MINNGA" localSheetId="10" comment="Activity bound for DK natural gas  production based on projection from DEA.">#REF!</definedName>
    <definedName name="MINNGA" localSheetId="7" comment="Activity bound for DK natural gas  production based on projection from DEA.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1" l="1"/>
</calcChain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rFont val="Tahoma"/>
            <family val="2"/>
          </rPr>
          <t>Mc Guire, Jason:</t>
        </r>
        <r>
          <rPr>
            <sz val="9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<sst xmlns="http://schemas.openxmlformats.org/spreadsheetml/2006/main" count="11681" uniqueCount="587">
  <si>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</si>
  <si>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</si>
  <si>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</si>
  <si>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</si>
  <si>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</si>
  <si>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</si>
  <si>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</si>
  <si>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</si>
  <si>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</si>
  <si>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</si>
  <si>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</si>
  <si>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</si>
  <si>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</si>
  <si>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</si>
  <si>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</si>
  <si>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</si>
  <si>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</si>
  <si>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</si>
  <si>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</si>
  <si>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</si>
  <si>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</si>
  <si>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</si>
  <si>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</si>
  <si>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</si>
  <si>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</si>
  <si>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</si>
  <si>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</si>
  <si>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</si>
  <si>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</si>
  <si>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</si>
  <si>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</si>
  <si>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</si>
  <si>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</si>
  <si>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</si>
  <si>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</si>
  <si>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</si>
  <si>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</si>
  <si>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</si>
  <si>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</si>
  <si>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</si>
  <si>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</si>
  <si>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</si>
  <si>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</si>
  <si>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</si>
  <si>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</si>
  <si>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</si>
  <si>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</si>
  <si>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</si>
  <si>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</si>
  <si>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</si>
  <si>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</si>
  <si>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</si>
  <si>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</si>
  <si>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</si>
  <si>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</si>
  <si>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</si>
  <si>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</si>
  <si>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</si>
  <si>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</si>
  <si>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</si>
  <si>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</si>
  <si>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</si>
  <si>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</si>
  <si>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</si>
  <si>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</si>
  <si>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</si>
  <si>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</si>
  <si>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</si>
  <si>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</si>
  <si>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</si>
  <si>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</si>
  <si>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</si>
  <si>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</si>
  <si>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</si>
  <si>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</si>
  <si>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</si>
  <si>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</si>
  <si>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</si>
  <si>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</si>
  <si>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</si>
  <si>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</si>
  <si>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</si>
  <si>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</si>
  <si>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</si>
  <si>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</si>
  <si>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</si>
  <si>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</si>
  <si>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</si>
  <si>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</si>
  <si>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</si>
  <si>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</si>
  <si>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</si>
  <si>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</si>
  <si>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</si>
  <si>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</si>
  <si>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</si>
  <si>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</si>
  <si>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</si>
  <si>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</si>
  <si>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</si>
  <si>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</si>
  <si>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</si>
  <si>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</si>
  <si>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</si>
  <si>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</si>
  <si>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</si>
  <si>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</si>
  <si>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</si>
  <si>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</si>
  <si>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</si>
  <si>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</si>
  <si>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</si>
  <si>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</si>
  <si>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</si>
  <si>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</si>
  <si>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</si>
  <si>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</si>
  <si>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</si>
  <si>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</si>
  <si>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</si>
  <si>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</si>
  <si>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</si>
  <si>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</si>
  <si>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</si>
  <si>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</si>
  <si>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</si>
  <si>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</si>
  <si>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</si>
  <si>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</si>
  <si>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</si>
  <si>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</si>
  <si>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</si>
  <si>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</si>
  <si>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</si>
  <si>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</si>
  <si>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</si>
  <si>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</si>
  <si>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</si>
  <si>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</si>
  <si>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</si>
  <si>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</si>
  <si>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</si>
  <si>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</si>
  <si>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</si>
  <si>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</si>
  <si>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</si>
  <si>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</si>
  <si>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</si>
  <si>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</si>
  <si>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</si>
  <si>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</si>
  <si>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</si>
  <si>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</si>
  <si>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</si>
  <si>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</si>
  <si>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</si>
  <si>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</si>
  <si>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</si>
  <si>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</si>
  <si>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</si>
  <si>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</si>
  <si>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</si>
  <si>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</si>
  <si>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</si>
  <si>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</si>
  <si>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</si>
  <si>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</si>
  <si>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</si>
  <si>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</si>
  <si>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</si>
  <si>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</si>
  <si>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</si>
  <si>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</si>
  <si>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</si>
  <si>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</si>
  <si>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</si>
  <si>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</si>
  <si>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</si>
  <si>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</si>
  <si>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</si>
  <si>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</si>
  <si>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</si>
  <si>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</si>
  <si>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</si>
  <si>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</si>
  <si>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</si>
  <si>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</si>
  <si>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</si>
  <si>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</si>
  <si>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</si>
  <si>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</si>
  <si>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</si>
  <si>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</si>
  <si>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</si>
  <si>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</si>
  <si>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</si>
  <si>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</si>
  <si>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</si>
  <si>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</si>
  <si>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</si>
  <si>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</si>
  <si>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</si>
  <si>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</si>
  <si>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</si>
  <si>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</si>
  <si>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</si>
  <si>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</si>
  <si>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</si>
  <si>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</si>
  <si>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</si>
  <si>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</si>
  <si>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</si>
  <si>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</si>
  <si>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</si>
  <si>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</si>
  <si>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</si>
  <si>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</si>
  <si>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</si>
  <si>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</si>
  <si>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</si>
  <si>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</si>
  <si>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</si>
  <si>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</si>
  <si>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</si>
  <si>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</si>
  <si>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</si>
  <si>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</si>
  <si>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</si>
  <si>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</si>
  <si>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</si>
  <si>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</si>
  <si>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</si>
  <si>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</si>
  <si>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</si>
  <si>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</si>
  <si>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</si>
  <si>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</si>
  <si>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</si>
  <si>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</si>
  <si>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</si>
  <si>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</si>
  <si>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</si>
  <si>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</si>
  <si>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</si>
  <si>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</si>
  <si>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</si>
  <si>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</si>
  <si>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</si>
  <si>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</si>
  <si>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</si>
  <si>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</si>
  <si>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</si>
  <si>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</si>
  <si>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</si>
  <si>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</si>
  <si>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</si>
  <si>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</si>
  <si>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</si>
  <si>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</si>
  <si>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</si>
  <si>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</si>
  <si>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</si>
  <si>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</si>
  <si>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</si>
  <si>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</si>
  <si>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</si>
  <si>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</si>
  <si>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</si>
  <si>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</si>
  <si>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~TFM_Fill-R: w=COP; Hcol=Region</t>
  </si>
  <si>
    <t>CEFF</t>
  </si>
  <si>
    <t>R-S*HPN*, R-H*HPN*,</t>
  </si>
  <si>
    <t>R-HC_Apt_ELC_HPN1</t>
  </si>
  <si>
    <t>RSDSC_Apt</t>
  </si>
  <si>
    <t>2050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</si>
  <si>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</si>
  <si>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</si>
  <si>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</si>
  <si>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</si>
  <si>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</si>
  <si>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</si>
  <si>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</si>
  <si>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</si>
  <si>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</si>
  <si>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</si>
  <si>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</si>
  <si>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</si>
  <si>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</si>
  <si>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</si>
  <si>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</si>
  <si>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</si>
  <si>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</si>
  <si>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</si>
  <si>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</si>
  <si>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</si>
  <si>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</si>
  <si>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</si>
  <si>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</si>
  <si>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</si>
  <si>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</si>
  <si>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</si>
  <si>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</si>
  <si>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</si>
  <si>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</si>
  <si>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</si>
  <si>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</si>
  <si>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</si>
  <si>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</si>
  <si>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</si>
  <si>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</si>
  <si>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</si>
  <si>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</si>
  <si>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</si>
  <si>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</si>
  <si>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</si>
  <si>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</si>
  <si>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</si>
  <si>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</si>
  <si>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</si>
  <si>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</si>
  <si>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</si>
  <si>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</si>
  <si>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</si>
  <si>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</si>
  <si>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</si>
  <si>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</si>
  <si>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</si>
  <si>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</si>
  <si>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</si>
  <si>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</si>
  <si>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</si>
  <si>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</si>
  <si>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</si>
  <si>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</si>
  <si>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</si>
  <si>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</si>
  <si>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</si>
  <si>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</si>
  <si>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</si>
  <si>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</si>
  <si>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</si>
  <si>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</si>
  <si>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</si>
  <si>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</si>
  <si>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</si>
  <si>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</si>
  <si>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</si>
  <si>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</si>
  <si>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</si>
  <si>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</si>
  <si>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</si>
  <si>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</si>
  <si>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</si>
  <si>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</si>
  <si>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</si>
  <si>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</si>
  <si>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</si>
  <si>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</si>
  <si>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</si>
  <si>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</si>
  <si>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</si>
  <si>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</si>
  <si>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</si>
  <si>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</si>
  <si>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</si>
  <si>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</si>
  <si>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</si>
  <si>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</si>
  <si>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</si>
  <si>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</si>
  <si>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</si>
  <si>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</si>
  <si>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</si>
  <si>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</si>
  <si>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</si>
  <si>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</si>
  <si>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</si>
  <si>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</si>
  <si>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</si>
  <si>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</si>
  <si>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</si>
  <si>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</si>
  <si>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</si>
  <si>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</si>
  <si>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</si>
  <si>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</si>
  <si>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</si>
  <si>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</si>
  <si>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</si>
  <si>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</si>
  <si>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</si>
  <si>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</si>
  <si>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</si>
  <si>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</si>
  <si>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</si>
  <si>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</si>
  <si>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</si>
  <si>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</si>
  <si>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</si>
  <si>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</si>
  <si>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</si>
  <si>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</si>
  <si>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</si>
  <si>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</si>
  <si>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</si>
  <si>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</si>
  <si>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</si>
  <si>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</si>
  <si>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</si>
  <si>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</si>
  <si>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</si>
  <si>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</si>
  <si>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</si>
  <si>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</si>
  <si>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</si>
  <si>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</si>
  <si>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</si>
  <si>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</si>
  <si>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</si>
  <si>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</si>
  <si>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</si>
  <si>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</si>
  <si>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</si>
  <si>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</si>
  <si>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</si>
  <si>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</si>
  <si>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</si>
  <si>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</si>
  <si>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</si>
  <si>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</si>
  <si>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</si>
  <si>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</si>
  <si>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</si>
  <si>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</si>
  <si>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</si>
  <si>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</si>
  <si>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</si>
  <si>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ANNUAL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</si>
  <si>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</si>
  <si>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</si>
  <si>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</si>
  <si>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</si>
  <si>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</si>
  <si>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</si>
  <si>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</si>
  <si>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</si>
  <si>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</si>
  <si>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</si>
  <si>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</si>
  <si>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</si>
  <si>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</si>
  <si>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</si>
  <si>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</si>
  <si>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</si>
  <si>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</si>
  <si>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</si>
  <si>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</si>
  <si>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</si>
  <si>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</si>
  <si>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</si>
  <si>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</si>
  <si>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</si>
  <si>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</si>
  <si>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</si>
  <si>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</si>
  <si>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</si>
  <si>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</si>
  <si>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</si>
  <si>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</si>
  <si>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</si>
  <si>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</si>
  <si>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</si>
  <si>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</si>
  <si>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</si>
  <si>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</si>
  <si>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</si>
  <si>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</si>
  <si>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</si>
  <si>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</si>
  <si>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</si>
  <si>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</si>
  <si>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</si>
  <si>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</si>
  <si>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</si>
  <si>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</si>
  <si>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</si>
  <si>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</si>
  <si>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</si>
  <si>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</si>
  <si>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</si>
  <si>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</si>
  <si>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</si>
  <si>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</si>
  <si>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</si>
  <si>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</si>
  <si>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</si>
  <si>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</si>
  <si>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</si>
  <si>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</si>
  <si>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</si>
  <si>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</si>
  <si>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</si>
  <si>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</si>
  <si>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</si>
  <si>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</si>
  <si>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</si>
  <si>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</si>
  <si>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</si>
  <si>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</si>
  <si>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</si>
  <si>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</si>
  <si>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</si>
  <si>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</si>
  <si>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</si>
  <si>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</si>
  <si>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</si>
  <si>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</si>
  <si>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</si>
  <si>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</si>
  <si>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</si>
  <si>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</si>
  <si>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</si>
  <si>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</si>
  <si>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</si>
  <si>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</si>
  <si>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</si>
  <si>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</si>
  <si>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</si>
  <si>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</si>
  <si>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</si>
  <si>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</si>
  <si>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</si>
  <si>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</si>
  <si>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</si>
  <si>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</si>
  <si>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</si>
  <si>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</si>
  <si>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</si>
  <si>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</si>
  <si>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</si>
  <si>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</si>
  <si>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</si>
  <si>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</si>
  <si>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</si>
  <si>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</si>
  <si>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</si>
  <si>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</si>
  <si>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</si>
  <si>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</si>
  <si>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</si>
  <si>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</si>
  <si>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</si>
  <si>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</si>
  <si>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</si>
  <si>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</si>
  <si>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</si>
  <si>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</si>
  <si>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</si>
  <si>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</si>
  <si>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</si>
  <si>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</si>
  <si>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</si>
  <si>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</si>
  <si>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</si>
  <si>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</si>
  <si>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</si>
  <si>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</si>
  <si>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</si>
  <si>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</si>
  <si>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</si>
  <si>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</si>
  <si>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</si>
  <si>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</si>
  <si>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</si>
  <si>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</si>
  <si>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</si>
  <si>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</si>
  <si>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</si>
  <si>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RSD_NewTechs</t>
  </si>
  <si>
    <t>2018</t>
  </si>
  <si>
    <t>2040</t>
  </si>
  <si>
    <t>2030</t>
  </si>
  <si>
    <t>RSDBGS</t>
  </si>
  <si>
    <t>UC_T: UC_COMPRD~UP</t>
  </si>
  <si>
    <t>UC_SETS: R_E: AllRegions</t>
  </si>
  <si>
    <t>UC_Sets: T_E:</t>
  </si>
  <si>
    <t>UC_T: UC_COMPRD~LO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</si>
</sst>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29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name val="Calibri"/>
      <family val="2"/>
      <scheme val="minor"/>
    </font>
    <font>
      <b/>
      <u val="single"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9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name val="Tahoma"/>
      <family val="2"/>
    </font>
    <font>
      <sz val="8.25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color theme="7" tint="-0.499559998512268"/>
      <name val="Calibri"/>
      <family val="2"/>
      <scheme val="minor"/>
    </font>
    <font>
      <sz val="11"/>
      <color theme="7" tint="-0.499559998512268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60029125214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0003623962"/>
        <bgColor indexed="64"/>
      </patternFill>
    </fill>
    <fill>
      <patternFill patternType="solid">
        <fgColor theme="0" tint="-0.249589994549751"/>
        <bgColor indexed="64"/>
      </patternFill>
    </fill>
    <fill>
      <patternFill patternType="solid">
        <fgColor theme="0" tint="-0.349590003490448"/>
        <bgColor indexed="64"/>
      </patternFill>
    </fill>
    <fill>
      <patternFill patternType="solid">
        <fgColor theme="9" tint="0.7999500036239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0" tint="-0.14960999786853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/>
      </bottom>
    </border>
    <border>
      <left style="thin">
        <color auto="1"/>
      </left>
      <right/>
      <top/>
      <bottom style="thin">
        <color theme="0"/>
      </bottom>
    </border>
    <border>
      <left/>
      <right/>
      <top style="thin">
        <color theme="0"/>
      </top>
      <bottom style="medium">
        <color theme="0"/>
      </bottom>
    </border>
    <border>
      <left/>
      <right style="thin">
        <color auto="1"/>
      </right>
      <top style="thin">
        <color theme="0"/>
      </top>
      <bottom style="medium">
        <color theme="0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/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/>
      <right/>
      <top/>
      <bottom style="thin">
        <color auto="1"/>
      </bottom>
    </border>
    <border>
      <left/>
      <right/>
      <top style="medium">
        <color theme="0"/>
      </top>
      <bottom/>
    </border>
    <border>
      <left/>
      <right/>
      <top style="thin">
        <color auto="1"/>
      </top>
      <bottom style="medium">
        <color auto="1"/>
      </bottom>
    </border>
    <border>
      <left/>
      <right style="thin">
        <color auto="1"/>
      </right>
      <top style="medium">
        <color theme="0"/>
      </top>
      <bottom/>
    </border>
    <border>
      <left style="thin">
        <color auto="1"/>
      </left>
      <right/>
      <top/>
      <bottom/>
    </border>
    <border>
      <left/>
      <right/>
      <top/>
      <bottom style="medium">
        <color auto="1"/>
      </bottom>
    </border>
    <border>
      <left/>
      <right/>
      <top style="medium">
        <color theme="0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23" fillId="0" borderId="0" applyNumberFormat="0" applyFill="0" applyBorder="0" applyAlignment="0" applyProtection="0"/>
  </cellStyleXfs>
  <cellXfs count="142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7" fillId="4" borderId="0" xfId="20" applyFont="1" applyFill="1" applyAlignment="1">
      <alignment horizontal="left" vertical="center" wrapText="1"/>
      <protection/>
    </xf>
    <xf numFmtId="0" fontId="23" fillId="4" borderId="0" xfId="22" applyFill="1" applyAlignment="1">
      <alignment vertical="center"/>
    </xf>
    <xf numFmtId="0" fontId="22" fillId="4" borderId="0" xfId="20" applyFont="1" applyFill="1" applyAlignment="1">
      <alignment horizontal="center" vertical="center"/>
      <protection/>
    </xf>
    <xf numFmtId="0" fontId="7" fillId="4" borderId="0" xfId="20" applyFont="1" applyFill="1" applyAlignment="1">
      <alignment vertical="center"/>
      <protection/>
    </xf>
    <xf numFmtId="0" fontId="5" fillId="0" borderId="0" xfId="0" applyFont="1" applyAlignment="1">
      <alignment vertical="center"/>
    </xf>
    <xf numFmtId="0" fontId="6" fillId="4" borderId="0" xfId="0" applyFont="1" applyFill="1" applyAlignment="1">
      <alignment vertical="top"/>
    </xf>
    <xf numFmtId="0" fontId="7" fillId="0" borderId="0" xfId="0" applyFont="1" applyAlignment="1">
      <alignment horizontal="left" vertical="center"/>
    </xf>
    <xf numFmtId="0" fontId="8" fillId="5" borderId="1" xfId="0" applyFont="1" applyFill="1" applyBorder="1" applyAlignment="1">
      <alignment vertical="top"/>
    </xf>
    <xf numFmtId="0" fontId="10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vertical="center"/>
    </xf>
    <xf numFmtId="0" fontId="9" fillId="3" borderId="7" xfId="0" applyFont="1" applyFill="1" applyBorder="1" applyAlignment="1">
      <alignment vertical="center"/>
    </xf>
    <xf numFmtId="0" fontId="2" fillId="7" borderId="8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4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10" fontId="7" fillId="0" borderId="1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Border="1" applyAlignment="1">
      <alignment horizontal="left" vertical="center"/>
    </xf>
    <xf numFmtId="10" fontId="7" fillId="0" borderId="0" xfId="15" applyNumberFormat="1" applyFont="1" applyFill="1" applyAlignment="1">
      <alignment horizontal="left" vertical="center"/>
    </xf>
    <xf numFmtId="0" fontId="7" fillId="8" borderId="0" xfId="0" applyFont="1" applyFill="1"/>
    <xf numFmtId="0" fontId="14" fillId="0" borderId="11" xfId="0" applyFont="1" applyBorder="1"/>
    <xf numFmtId="166" fontId="7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4" fillId="0" borderId="9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7" fillId="9" borderId="0" xfId="0" applyFont="1" applyFill="1" applyAlignment="1">
      <alignment vertical="center"/>
    </xf>
    <xf numFmtId="0" fontId="15" fillId="0" borderId="7" xfId="0" applyFont="1" applyBorder="1" applyAlignment="1">
      <alignment vertical="center"/>
    </xf>
    <xf numFmtId="10" fontId="7" fillId="4" borderId="12" xfId="15" applyNumberFormat="1" applyFont="1" applyFill="1" applyBorder="1" applyAlignment="1">
      <alignment horizontal="right" vertical="center"/>
    </xf>
    <xf numFmtId="10" fontId="7" fillId="8" borderId="13" xfId="15" applyNumberFormat="1" applyFont="1" applyFill="1" applyBorder="1" applyAlignment="1">
      <alignment vertical="center"/>
    </xf>
    <xf numFmtId="10" fontId="7" fillId="8" borderId="0" xfId="15" applyNumberFormat="1" applyFont="1" applyFill="1" applyAlignment="1">
      <alignment vertical="center"/>
    </xf>
    <xf numFmtId="0" fontId="0" fillId="10" borderId="0" xfId="0" applyFill="1" applyAlignment="1">
      <alignment vertical="center"/>
    </xf>
    <xf numFmtId="9" fontId="4" fillId="3" borderId="3" xfId="0" applyNumberFormat="1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165" fontId="7" fillId="4" borderId="12" xfId="15" applyNumberFormat="1" applyFont="1" applyFill="1" applyBorder="1" applyAlignment="1">
      <alignment horizontal="right" vertical="center"/>
    </xf>
    <xf numFmtId="0" fontId="7" fillId="0" borderId="14" xfId="0" applyFont="1" applyBorder="1" applyAlignment="1">
      <alignment vertical="center"/>
    </xf>
    <xf numFmtId="0" fontId="7" fillId="0" borderId="14" xfId="0" applyFont="1" applyBorder="1" applyAlignment="1">
      <alignment horizontal="left" vertical="center"/>
    </xf>
    <xf numFmtId="10" fontId="7" fillId="0" borderId="15" xfId="15" applyNumberFormat="1" applyFont="1" applyFill="1" applyBorder="1" applyAlignment="1">
      <alignment horizontal="left" vertical="center"/>
    </xf>
    <xf numFmtId="0" fontId="7" fillId="4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4" xfId="0" applyBorder="1" applyAlignment="1">
      <alignment vertical="center"/>
    </xf>
    <xf numFmtId="10" fontId="7" fillId="0" borderId="14" xfId="15" applyNumberFormat="1" applyFont="1" applyFill="1" applyBorder="1" applyAlignment="1">
      <alignment horizontal="left" vertical="center"/>
    </xf>
    <xf numFmtId="166" fontId="7" fillId="0" borderId="0" xfId="0" applyNumberFormat="1" applyFont="1"/>
    <xf numFmtId="9" fontId="7" fillId="0" borderId="0" xfId="0" applyNumberFormat="1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10" fontId="7" fillId="0" borderId="10" xfId="15" applyNumberFormat="1" applyFont="1" applyBorder="1" applyAlignment="1">
      <alignment horizontal="left" vertical="center"/>
    </xf>
    <xf numFmtId="10" fontId="7" fillId="0" borderId="0" xfId="15" applyNumberFormat="1" applyFont="1" applyBorder="1" applyAlignment="1">
      <alignment horizontal="left" vertical="center"/>
    </xf>
    <xf numFmtId="10" fontId="7" fillId="0" borderId="14" xfId="15" applyNumberFormat="1" applyFont="1" applyBorder="1" applyAlignment="1">
      <alignment horizontal="left" vertical="center"/>
    </xf>
    <xf numFmtId="10" fontId="7" fillId="0" borderId="0" xfId="0" applyNumberFormat="1" applyFont="1" applyAlignment="1">
      <alignment horizontal="left" vertical="center"/>
    </xf>
    <xf numFmtId="10" fontId="7" fillId="0" borderId="0" xfId="15" applyNumberFormat="1" applyFont="1" applyAlignment="1">
      <alignment horizontal="left" vertical="center"/>
    </xf>
    <xf numFmtId="0" fontId="0" fillId="0" borderId="10" xfId="0" applyBorder="1"/>
    <xf numFmtId="0" fontId="7" fillId="0" borderId="10" xfId="0" applyFont="1" applyBorder="1"/>
    <xf numFmtId="0" fontId="0" fillId="0" borderId="14" xfId="0" applyBorder="1"/>
    <xf numFmtId="0" fontId="7" fillId="0" borderId="14" xfId="0" applyFont="1" applyBorder="1"/>
    <xf numFmtId="166" fontId="7" fillId="0" borderId="14" xfId="0" applyNumberFormat="1" applyFont="1" applyBorder="1"/>
    <xf numFmtId="0" fontId="4" fillId="11" borderId="3" xfId="0" applyFont="1" applyFill="1" applyBorder="1" applyAlignment="1">
      <alignment vertical="center" wrapText="1"/>
    </xf>
    <xf numFmtId="0" fontId="7" fillId="11" borderId="0" xfId="0" applyFont="1" applyFill="1" applyAlignment="1">
      <alignment vertical="center"/>
    </xf>
    <xf numFmtId="0" fontId="7" fillId="11" borderId="0" xfId="0" applyFont="1" applyFill="1" applyAlignment="1">
      <alignment horizontal="left" vertical="center"/>
    </xf>
    <xf numFmtId="10" fontId="7" fillId="11" borderId="10" xfId="15" applyNumberFormat="1" applyFont="1" applyFill="1" applyBorder="1" applyAlignment="1">
      <alignment horizontal="left" vertical="center"/>
    </xf>
    <xf numFmtId="9" fontId="14" fillId="8" borderId="0" xfId="15" applyFont="1" applyFill="1" applyAlignment="1">
      <alignment vertical="center"/>
    </xf>
    <xf numFmtId="10" fontId="14" fillId="8" borderId="0" xfId="15" applyNumberFormat="1" applyFont="1" applyFill="1" applyAlignment="1">
      <alignment vertical="center"/>
    </xf>
    <xf numFmtId="165" fontId="4" fillId="3" borderId="3" xfId="0" applyNumberFormat="1" applyFont="1" applyFill="1" applyBorder="1" applyAlignment="1">
      <alignment vertical="center" wrapText="1"/>
    </xf>
    <xf numFmtId="0" fontId="7" fillId="12" borderId="0" xfId="0" applyFont="1" applyFill="1" applyAlignment="1">
      <alignment vertical="center"/>
    </xf>
    <xf numFmtId="0" fontId="14" fillId="12" borderId="0" xfId="0" applyFont="1" applyFill="1" applyAlignment="1">
      <alignment vertical="center"/>
    </xf>
    <xf numFmtId="10" fontId="7" fillId="13" borderId="10" xfId="15" applyNumberFormat="1" applyFont="1" applyFill="1" applyBorder="1" applyAlignment="1">
      <alignment horizontal="left" vertical="center"/>
    </xf>
    <xf numFmtId="10" fontId="7" fillId="13" borderId="0" xfId="15" applyNumberFormat="1" applyFont="1" applyFill="1" applyBorder="1" applyAlignment="1">
      <alignment horizontal="left" vertical="center"/>
    </xf>
    <xf numFmtId="0" fontId="7" fillId="13" borderId="0" xfId="0" applyFont="1" applyFill="1" applyAlignment="1">
      <alignment vertical="center"/>
    </xf>
    <xf numFmtId="10" fontId="7" fillId="13" borderId="0" xfId="15" applyNumberFormat="1" applyFont="1" applyFill="1" applyAlignment="1">
      <alignment horizontal="left" vertical="center"/>
    </xf>
    <xf numFmtId="9" fontId="16" fillId="8" borderId="0" xfId="15" applyFont="1" applyFill="1" applyAlignment="1">
      <alignment vertical="center"/>
    </xf>
    <xf numFmtId="165" fontId="7" fillId="0" borderId="0" xfId="15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7" fillId="14" borderId="12" xfId="15" applyNumberFormat="1" applyFont="1" applyFill="1" applyBorder="1" applyAlignment="1">
      <alignment horizontal="right" vertical="center"/>
    </xf>
    <xf numFmtId="0" fontId="17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0" fontId="2" fillId="0" borderId="0" xfId="0" applyFont="1"/>
    <xf numFmtId="49" fontId="19" fillId="15" borderId="16" xfId="0" applyNumberFormat="1" applyFont="1" applyFill="1" applyBorder="1" applyAlignment="1">
      <alignment horizontal="center" vertical="center"/>
    </xf>
    <xf numFmtId="49" fontId="19" fillId="16" borderId="16" xfId="0" applyNumberFormat="1" applyFont="1" applyFill="1" applyBorder="1" applyAlignment="1">
      <alignment horizontal="left" vertical="center"/>
    </xf>
    <xf numFmtId="0" fontId="19" fillId="16" borderId="16" xfId="0" applyFont="1" applyFill="1" applyBorder="1" applyAlignment="1">
      <alignment horizontal="left" vertical="center"/>
    </xf>
    <xf numFmtId="0" fontId="19" fillId="17" borderId="16" xfId="0" applyFont="1" applyFill="1" applyBorder="1" applyAlignment="1">
      <alignment horizontal="center" vertical="center"/>
    </xf>
    <xf numFmtId="49" fontId="19" fillId="17" borderId="16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7" fontId="4" fillId="3" borderId="3" xfId="18" applyNumberFormat="1" applyFont="1" applyFill="1" applyBorder="1" applyAlignment="1">
      <alignment vertical="center" wrapText="1"/>
    </xf>
    <xf numFmtId="165" fontId="4" fillId="3" borderId="3" xfId="15" applyNumberFormat="1" applyFont="1" applyFill="1" applyBorder="1" applyAlignment="1">
      <alignment vertical="center" wrapText="1"/>
    </xf>
    <xf numFmtId="165" fontId="14" fillId="8" borderId="0" xfId="15" applyNumberFormat="1" applyFont="1" applyFill="1" applyAlignment="1">
      <alignment vertical="center"/>
    </xf>
    <xf numFmtId="164" fontId="4" fillId="3" borderId="3" xfId="18" applyFont="1" applyFill="1" applyBorder="1" applyAlignment="1">
      <alignment horizontal="left" vertical="center" wrapText="1" indent="5"/>
    </xf>
    <xf numFmtId="164" fontId="4" fillId="3" borderId="3" xfId="18" applyFont="1" applyFill="1" applyBorder="1" applyAlignment="1">
      <alignment horizontal="left" vertical="center" wrapText="1" indent="4"/>
    </xf>
    <xf numFmtId="164" fontId="4" fillId="3" borderId="3" xfId="18" applyFont="1" applyFill="1" applyBorder="1" applyAlignment="1">
      <alignment horizontal="left" vertical="center" wrapText="1" indent="3"/>
    </xf>
    <xf numFmtId="0" fontId="7" fillId="12" borderId="14" xfId="0" applyFont="1" applyFill="1" applyBorder="1" applyAlignment="1">
      <alignment vertical="center"/>
    </xf>
    <xf numFmtId="10" fontId="7" fillId="4" borderId="0" xfId="15" applyNumberFormat="1" applyFont="1" applyFill="1" applyAlignment="1">
      <alignment horizontal="left" vertical="center"/>
    </xf>
    <xf numFmtId="10" fontId="7" fillId="4" borderId="10" xfId="15" applyNumberFormat="1" applyFont="1" applyFill="1" applyBorder="1" applyAlignment="1">
      <alignment horizontal="left" vertical="center"/>
    </xf>
    <xf numFmtId="0" fontId="21" fillId="0" borderId="0" xfId="0" applyFont="1"/>
    <xf numFmtId="0" fontId="3" fillId="18" borderId="11" xfId="0" applyFont="1" applyFill="1" applyBorder="1"/>
    <xf numFmtId="0" fontId="3" fillId="19" borderId="11" xfId="0" applyFont="1" applyFill="1" applyBorder="1"/>
    <xf numFmtId="0" fontId="0" fillId="18" borderId="11" xfId="0" applyFill="1" applyBorder="1"/>
    <xf numFmtId="0" fontId="20" fillId="20" borderId="9" xfId="0" applyFont="1" applyFill="1" applyBorder="1" applyAlignment="1">
      <alignment horizontal="left" vertical="center"/>
    </xf>
    <xf numFmtId="0" fontId="20" fillId="20" borderId="9" xfId="0" applyFont="1" applyFill="1" applyBorder="1" applyAlignment="1" applyProtection="1">
      <alignment horizontal="left" vertical="center"/>
      <protection locked="0"/>
    </xf>
    <xf numFmtId="0" fontId="20" fillId="21" borderId="11" xfId="0" applyFont="1" applyFill="1" applyBorder="1"/>
    <xf numFmtId="0" fontId="0" fillId="0" borderId="5" xfId="0" applyBorder="1"/>
    <xf numFmtId="0" fontId="0" fillId="0" borderId="17" xfId="0" applyBorder="1"/>
    <xf numFmtId="0" fontId="0" fillId="0" borderId="8" xfId="0" applyBorder="1"/>
    <xf numFmtId="0" fontId="2" fillId="4" borderId="0" xfId="20" applyFont="1" applyFill="1" applyAlignment="1">
      <alignment vertical="center"/>
      <protection/>
    </xf>
    <xf numFmtId="0" fontId="2" fillId="22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22" fillId="22" borderId="0" xfId="20" applyFont="1" applyFill="1" applyAlignment="1">
      <alignment vertical="center"/>
      <protection/>
    </xf>
    <xf numFmtId="0" fontId="23" fillId="22" borderId="0" xfId="20" applyFont="1" applyFill="1" applyAlignment="1">
      <alignment vertical="center"/>
      <protection/>
    </xf>
    <xf numFmtId="0" fontId="2" fillId="5" borderId="0" xfId="20" applyFont="1" applyFill="1" applyAlignment="1">
      <alignment vertical="center"/>
      <protection/>
    </xf>
    <xf numFmtId="0" fontId="14" fillId="22" borderId="0" xfId="20" applyFont="1" applyFill="1" applyAlignment="1">
      <alignment vertical="center"/>
      <protection/>
    </xf>
    <xf numFmtId="0" fontId="24" fillId="22" borderId="0" xfId="20" applyFont="1" applyFill="1" applyAlignment="1">
      <alignment vertical="center"/>
      <protection/>
    </xf>
    <xf numFmtId="0" fontId="6" fillId="4" borderId="0" xfId="20" applyFont="1" applyFill="1" applyAlignment="1">
      <alignment vertical="center"/>
      <protection/>
    </xf>
    <xf numFmtId="0" fontId="7" fillId="22" borderId="0" xfId="20" applyFont="1" applyFill="1" applyAlignment="1">
      <alignment vertical="center"/>
      <protection/>
    </xf>
    <xf numFmtId="0" fontId="25" fillId="22" borderId="0" xfId="20" applyFont="1" applyFill="1" applyAlignment="1">
      <alignment vertical="center"/>
      <protection/>
    </xf>
    <xf numFmtId="0" fontId="7" fillId="4" borderId="0" xfId="20" applyFont="1" applyFill="1" applyAlignment="1">
      <alignment vertical="center"/>
      <protection/>
    </xf>
    <xf numFmtId="168" fontId="7" fillId="4" borderId="0" xfId="20" applyNumberFormat="1" applyFont="1" applyFill="1" applyAlignment="1">
      <alignment horizontal="left" vertical="center"/>
      <protection/>
    </xf>
    <xf numFmtId="0" fontId="26" fillId="22" borderId="0" xfId="20" applyFont="1" applyFill="1" applyAlignment="1">
      <alignment vertical="center"/>
      <protection/>
    </xf>
    <xf numFmtId="0" fontId="27" fillId="4" borderId="0" xfId="20" applyFont="1" applyFill="1" applyAlignment="1">
      <alignment vertical="center"/>
      <protection/>
    </xf>
    <xf numFmtId="0" fontId="23" fillId="4" borderId="0" xfId="22" applyFill="1" applyAlignment="1">
      <alignment vertical="center"/>
    </xf>
    <xf numFmtId="9" fontId="14" fillId="23" borderId="0" xfId="15" applyFont="1" applyFill="1" applyAlignment="1">
      <alignment vertical="center"/>
    </xf>
    <xf numFmtId="0" fontId="7" fillId="22" borderId="0" xfId="0" applyFont="1" applyFill="1" applyAlignment="1">
      <alignment horizontal="left" vertical="center"/>
    </xf>
    <xf numFmtId="2" fontId="7" fillId="22" borderId="0" xfId="0" applyNumberFormat="1" applyFont="1" applyFill="1" applyAlignment="1">
      <alignment horizontal="left" vertical="center"/>
    </xf>
    <xf numFmtId="0" fontId="7" fillId="24" borderId="0" xfId="0" applyFont="1" applyFill="1" applyAlignment="1">
      <alignment horizontal="left" vertical="center"/>
    </xf>
    <xf numFmtId="2" fontId="7" fillId="0" borderId="14" xfId="0" applyNumberFormat="1" applyFont="1" applyBorder="1" applyAlignment="1">
      <alignment horizontal="left" vertical="center"/>
    </xf>
    <xf numFmtId="0" fontId="7" fillId="22" borderId="14" xfId="0" applyFont="1" applyFill="1" applyBorder="1" applyAlignment="1">
      <alignment horizontal="left" vertical="center"/>
    </xf>
    <xf numFmtId="2" fontId="7" fillId="22" borderId="14" xfId="0" applyNumberFormat="1" applyFont="1" applyFill="1" applyBorder="1" applyAlignment="1">
      <alignment horizontal="left"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36" Type="http://schemas.openxmlformats.org/officeDocument/2006/relationships/externalLink" Target="externalLinks/externalLink16.xml" /><Relationship Id="rId38" Type="http://schemas.openxmlformats.org/officeDocument/2006/relationships/externalLink" Target="externalLinks/externalLink18.xml" /><Relationship Id="rId39" Type="http://schemas.openxmlformats.org/officeDocument/2006/relationships/externalLink" Target="externalLinks/externalLink19.xml" /><Relationship Id="rId34" Type="http://schemas.openxmlformats.org/officeDocument/2006/relationships/externalLink" Target="externalLinks/externalLink14.xml" /><Relationship Id="rId35" Type="http://schemas.openxmlformats.org/officeDocument/2006/relationships/externalLink" Target="externalLinks/externalLink15.xml" /><Relationship Id="rId6" Type="http://schemas.openxmlformats.org/officeDocument/2006/relationships/worksheet" Target="worksheets/sheet4.xml" /><Relationship Id="rId37" Type="http://schemas.openxmlformats.org/officeDocument/2006/relationships/externalLink" Target="externalLinks/externalLink17.xml" /><Relationship Id="rId5" Type="http://schemas.openxmlformats.org/officeDocument/2006/relationships/worksheet" Target="worksheets/sheet3.xml" /><Relationship Id="rId31" Type="http://schemas.openxmlformats.org/officeDocument/2006/relationships/externalLink" Target="externalLinks/externalLink11.xml" /><Relationship Id="rId4" Type="http://schemas.openxmlformats.org/officeDocument/2006/relationships/worksheet" Target="worksheets/sheet2.xml" /><Relationship Id="rId33" Type="http://schemas.openxmlformats.org/officeDocument/2006/relationships/externalLink" Target="externalLinks/externalLink13.xml" /><Relationship Id="rId27" Type="http://schemas.openxmlformats.org/officeDocument/2006/relationships/externalLink" Target="externalLinks/externalLink7.xml" /><Relationship Id="rId2" Type="http://schemas.openxmlformats.org/officeDocument/2006/relationships/styles" Target="styles.xml" /><Relationship Id="rId43" Type="http://schemas.openxmlformats.org/officeDocument/2006/relationships/externalLink" Target="externalLinks/externalLink23.xml" /><Relationship Id="rId1" Type="http://schemas.openxmlformats.org/officeDocument/2006/relationships/theme" Target="theme/theme1.xml" /><Relationship Id="rId7" Type="http://schemas.openxmlformats.org/officeDocument/2006/relationships/worksheet" Target="worksheets/sheet5.xml" /><Relationship Id="rId42" Type="http://schemas.openxmlformats.org/officeDocument/2006/relationships/externalLink" Target="externalLinks/externalLink22.xml" /><Relationship Id="rId3" Type="http://schemas.openxmlformats.org/officeDocument/2006/relationships/worksheet" Target="worksheets/sheet1.xml" /><Relationship Id="rId30" Type="http://schemas.openxmlformats.org/officeDocument/2006/relationships/externalLink" Target="externalLinks/externalLink10.xml" /><Relationship Id="rId21" Type="http://schemas.openxmlformats.org/officeDocument/2006/relationships/externalLink" Target="externalLinks/externalLink1.xml" /><Relationship Id="rId44" Type="http://schemas.openxmlformats.org/officeDocument/2006/relationships/calcChain" Target="calcChain.xml" /><Relationship Id="rId32" Type="http://schemas.openxmlformats.org/officeDocument/2006/relationships/externalLink" Target="externalLinks/externalLink12.xml" /><Relationship Id="rId16" Type="http://schemas.openxmlformats.org/officeDocument/2006/relationships/worksheet" Target="worksheets/sheet14.xml" /><Relationship Id="rId22" Type="http://schemas.openxmlformats.org/officeDocument/2006/relationships/externalLink" Target="externalLinks/externalLink2.xml" /><Relationship Id="rId24" Type="http://schemas.openxmlformats.org/officeDocument/2006/relationships/externalLink" Target="externalLinks/externalLink4.xml" /><Relationship Id="rId45" Type="http://schemas.openxmlformats.org/officeDocument/2006/relationships/sheetMetadata" Target="metadata.xml" /><Relationship Id="rId14" Type="http://schemas.openxmlformats.org/officeDocument/2006/relationships/worksheet" Target="worksheets/sheet12.xml" /><Relationship Id="rId40" Type="http://schemas.openxmlformats.org/officeDocument/2006/relationships/externalLink" Target="externalLinks/externalLink20.xml" /><Relationship Id="rId41" Type="http://schemas.openxmlformats.org/officeDocument/2006/relationships/externalLink" Target="externalLinks/externalLink21.xml" /><Relationship Id="rId28" Type="http://schemas.openxmlformats.org/officeDocument/2006/relationships/externalLink" Target="externalLinks/externalLink8.xml" /><Relationship Id="rId29" Type="http://schemas.openxmlformats.org/officeDocument/2006/relationships/externalLink" Target="externalLinks/externalLink9.xml" /><Relationship Id="rId18" Type="http://schemas.openxmlformats.org/officeDocument/2006/relationships/customXml" Target="../customXml/item1.xml" /><Relationship Id="rId19" Type="http://schemas.openxmlformats.org/officeDocument/2006/relationships/customXml" Target="../customXml/item2.xml" /><Relationship Id="rId23" Type="http://schemas.openxmlformats.org/officeDocument/2006/relationships/externalLink" Target="externalLinks/externalLink3.xml" /><Relationship Id="rId25" Type="http://schemas.openxmlformats.org/officeDocument/2006/relationships/externalLink" Target="externalLinks/externalLink5.xml" /><Relationship Id="rId26" Type="http://schemas.openxmlformats.org/officeDocument/2006/relationships/externalLink" Target="externalLinks/externalLink6.xml" /><Relationship Id="rId15" Type="http://schemas.openxmlformats.org/officeDocument/2006/relationships/worksheet" Target="worksheets/sheet13.xml" /><Relationship Id="rId20" Type="http://schemas.openxmlformats.org/officeDocument/2006/relationships/customXml" Target="../customXml/item3.xml" /><Relationship Id="rId17" Type="http://schemas.openxmlformats.org/officeDocument/2006/relationships/sharedStrings" Target="sharedStrings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60" t="8876" r="7688" b="12867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310" t="6506" r="3953" b="6278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41" t="26141" r="3941" b="26139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04900" y="1028700"/>
          <a:ext cx="2457450" cy="390525"/>
        </a:xfrm>
        <a:prstGeom prst="rect"/>
      </xdr:spPr>
    </xdr:pic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RAMSES%20Data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 /></Relationships>
</file>

<file path=xl/externalLinks/_rels/externalLink5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 /></Relationships>
</file>

<file path=xl/externalLinks/_rels/externalLink6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 /></Relationships>
</file>

<file path=xl/externalLinks/_rels/externalLink7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 /></Relationships>
</file>

<file path=xl/externalLinks/_rels/externalLink8.xml.rels><?xml version="1.0" encoding="UTF-8" standalone="yes"?><Relationships xmlns="http://schemas.openxmlformats.org/package/2006/relationships"><Relationship Id="rId1" Type="http://schemas.openxmlformats.org/officeDocument/2006/relationships/externalLinkPath" Target="/TEMP/Common%20Reporting%20Format%20V1.01.xls" TargetMode="External" /></Relationships>
</file>

<file path=xl/externalLinks/_rels/externalLink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 /></Relationships>
</file>

<file path=xl/externalLinks/_rels/externalLink10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 /></Relationships>
</file>

<file path=xl/externalLinks/_rels/externalLink11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 /></Relationships>
</file>

<file path=xl/externalLinks/_rels/externalLink12.xml.rels><?xml version="1.0" encoding="UTF-8" standalone="yes"?>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 /></Relationships>
</file>

<file path=xl/externalLinks/_rels/externalLink1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 /></Relationships>
</file>

<file path=xl/externalLinks/_rels/externalLink14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_rels/externalLink15.xml.rels><?xml version="1.0" encoding="UTF-8" standalone="yes"?>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 /></Relationships>
</file>

<file path=xl/externalLinks/_rels/externalLink16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 /></Relationships>
</file>

<file path=xl/externalLinks/_rels/externalLink17.xml.rels><?xml version="1.0" encoding="UTF-8" standalone="yes"?><Relationships xmlns="http://schemas.openxmlformats.org/package/2006/relationships"><Relationship Id="rId1" Type="http://schemas.openxmlformats.org/officeDocument/2006/relationships/externalLinkPath" Target="/Priv/NRML_APPCD_CSHAY/2010%20EPAUS9r/83%%20reduction/EPAUS9r_10_COM83_LC.xls" TargetMode="External" /></Relationships>
</file>

<file path=xl/externalLinks/_rels/externalLink18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 /></Relationships>
</file>

<file path=xl/externalLinks/_rels/externalLink19.xml.rels><?xml version="1.0" encoding="UTF-8" standalone="yes"?>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 /></Relationships>
</file>

<file path=xl/externalLinks/_rels/externalLink20.xml.rels><?xml version="1.0" encoding="UTF-8" standalone="yes"?>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 /></Relationships>
</file>

<file path=xl/externalLinks/_rels/externalLink21.xml.rels><?xml version="1.0" encoding="UTF-8" standalone="yes"?>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 /></Relationships>
</file>

<file path=xl/externalLinks/_rels/externalLink2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 /></Relationships>
</file>

<file path=xl/externalLinks/_rels/externalLink2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9.94416187969086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0.07</v>
          </cell>
          <cell r="F16">
            <v>0.07</v>
          </cell>
          <cell r="G16">
            <v>15.198</v>
          </cell>
          <cell r="H16">
            <v>0.42614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0.07</v>
          </cell>
          <cell r="F17">
            <v>0.07</v>
          </cell>
          <cell r="G17">
            <v>15.198</v>
          </cell>
          <cell r="H17">
            <v>0.42614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0.07</v>
          </cell>
          <cell r="F18">
            <v>0.07</v>
          </cell>
          <cell r="G18">
            <v>15.198</v>
          </cell>
          <cell r="H18">
            <v>0.42614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0.07</v>
          </cell>
          <cell r="F19">
            <v>0.07</v>
          </cell>
          <cell r="G19">
            <v>15.198</v>
          </cell>
          <cell r="H19">
            <v>0.42614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0.07</v>
          </cell>
          <cell r="F20">
            <v>0.07</v>
          </cell>
          <cell r="G20">
            <v>15.198</v>
          </cell>
          <cell r="H20">
            <v>0.42614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0.07</v>
          </cell>
          <cell r="F21">
            <v>0.07</v>
          </cell>
          <cell r="G21">
            <v>15.198</v>
          </cell>
          <cell r="H21">
            <v>0.42614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0.44175</v>
          </cell>
          <cell r="C22">
            <v>0.768</v>
          </cell>
          <cell r="D22">
            <v>0.15</v>
          </cell>
          <cell r="E22">
            <v>0.07</v>
          </cell>
          <cell r="F22">
            <v>0.07</v>
          </cell>
          <cell r="G22">
            <v>15.1831</v>
          </cell>
          <cell r="H22">
            <v>0.432696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0.154215</v>
          </cell>
          <cell r="W22">
            <v>51.405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0.4465</v>
          </cell>
          <cell r="C23">
            <v>0.786</v>
          </cell>
          <cell r="D23">
            <v>0.15</v>
          </cell>
          <cell r="E23">
            <v>0.07</v>
          </cell>
          <cell r="F23">
            <v>0.07</v>
          </cell>
          <cell r="G23">
            <v>15.1682</v>
          </cell>
          <cell r="H23">
            <v>0.439252</v>
          </cell>
          <cell r="I23">
            <v>15.496</v>
          </cell>
          <cell r="J23">
            <v>0.97</v>
          </cell>
          <cell r="K23">
            <v>36.8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</v>
          </cell>
          <cell r="V23">
            <v>0.15198</v>
          </cell>
          <cell r="W23">
            <v>50.66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0.45125</v>
          </cell>
          <cell r="C24">
            <v>0.804</v>
          </cell>
          <cell r="D24">
            <v>0.15</v>
          </cell>
          <cell r="E24">
            <v>0.07</v>
          </cell>
          <cell r="F24">
            <v>0.07</v>
          </cell>
          <cell r="G24">
            <v>15.1533</v>
          </cell>
          <cell r="H24">
            <v>0.445808</v>
          </cell>
          <cell r="I24">
            <v>15.794</v>
          </cell>
          <cell r="J24">
            <v>0.97</v>
          </cell>
          <cell r="K24">
            <v>36.2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</v>
          </cell>
          <cell r="V24">
            <v>0.149745</v>
          </cell>
          <cell r="W24">
            <v>49.915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0.456</v>
          </cell>
          <cell r="C25">
            <v>0.822</v>
          </cell>
          <cell r="D25">
            <v>0.15</v>
          </cell>
          <cell r="E25">
            <v>0.07</v>
          </cell>
          <cell r="F25">
            <v>0.07</v>
          </cell>
          <cell r="G25">
            <v>15.1384</v>
          </cell>
          <cell r="H25">
            <v>0.452364</v>
          </cell>
          <cell r="I25">
            <v>16.092</v>
          </cell>
          <cell r="J25">
            <v>0.97</v>
          </cell>
          <cell r="K25">
            <v>35.6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</v>
          </cell>
          <cell r="V25">
            <v>0.14751</v>
          </cell>
          <cell r="W25">
            <v>49.17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0.46075</v>
          </cell>
          <cell r="C26">
            <v>0.84</v>
          </cell>
          <cell r="D26">
            <v>0.15</v>
          </cell>
          <cell r="E26">
            <v>0.07</v>
          </cell>
          <cell r="F26">
            <v>0.07</v>
          </cell>
          <cell r="G26">
            <v>15.1235</v>
          </cell>
          <cell r="H26">
            <v>0.45892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</v>
          </cell>
          <cell r="V26">
            <v>0.145275</v>
          </cell>
          <cell r="W26">
            <v>48.425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</v>
          </cell>
          <cell r="C27">
            <v>0.857</v>
          </cell>
          <cell r="D27">
            <v>0.15</v>
          </cell>
          <cell r="E27">
            <v>0.07</v>
          </cell>
          <cell r="F27">
            <v>0.07</v>
          </cell>
          <cell r="G27">
            <v>15.0937</v>
          </cell>
          <cell r="H27">
            <v>0.45892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</v>
          </cell>
          <cell r="V27">
            <v>0.1441575</v>
          </cell>
          <cell r="W27">
            <v>48.0525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</v>
          </cell>
          <cell r="C28">
            <v>0.874</v>
          </cell>
          <cell r="D28">
            <v>0.15</v>
          </cell>
          <cell r="E28">
            <v>0.07</v>
          </cell>
          <cell r="F28">
            <v>0.07</v>
          </cell>
          <cell r="G28">
            <v>15.0639</v>
          </cell>
          <cell r="H28">
            <v>0.45892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</v>
          </cell>
          <cell r="C29">
            <v>0.891</v>
          </cell>
          <cell r="D29">
            <v>0.15</v>
          </cell>
          <cell r="E29">
            <v>0.07</v>
          </cell>
          <cell r="F29">
            <v>0.07</v>
          </cell>
          <cell r="G29">
            <v>15.0341</v>
          </cell>
          <cell r="H29">
            <v>0.45892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</v>
          </cell>
          <cell r="V29">
            <v>0.1419225</v>
          </cell>
          <cell r="W29">
            <v>47.3075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</v>
          </cell>
          <cell r="C30">
            <v>0.908</v>
          </cell>
          <cell r="D30">
            <v>0.15</v>
          </cell>
          <cell r="E30">
            <v>0.07</v>
          </cell>
          <cell r="F30">
            <v>0.07</v>
          </cell>
          <cell r="G30">
            <v>15.0043</v>
          </cell>
          <cell r="H30">
            <v>0.45892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</v>
          </cell>
          <cell r="V30">
            <v>0.140805</v>
          </cell>
          <cell r="W30">
            <v>46.935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</v>
          </cell>
          <cell r="C31">
            <v>0.925</v>
          </cell>
          <cell r="D31">
            <v>0.15</v>
          </cell>
          <cell r="E31">
            <v>0.07</v>
          </cell>
          <cell r="F31">
            <v>0.07</v>
          </cell>
          <cell r="G31">
            <v>14.9745</v>
          </cell>
          <cell r="H31">
            <v>0.45892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</v>
          </cell>
          <cell r="V31">
            <v>0.1396875</v>
          </cell>
          <cell r="W31">
            <v>46.5625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</v>
          </cell>
          <cell r="C32">
            <v>0.942</v>
          </cell>
          <cell r="D32">
            <v>0.15</v>
          </cell>
          <cell r="E32">
            <v>0.07</v>
          </cell>
          <cell r="F32">
            <v>0.07</v>
          </cell>
          <cell r="G32">
            <v>14.9447</v>
          </cell>
          <cell r="H32">
            <v>0.45892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</v>
          </cell>
          <cell r="V32">
            <v>0.13857</v>
          </cell>
          <cell r="W32">
            <v>46.19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</v>
          </cell>
          <cell r="C33">
            <v>0.959</v>
          </cell>
          <cell r="D33">
            <v>0.15</v>
          </cell>
          <cell r="E33">
            <v>0.07</v>
          </cell>
          <cell r="F33">
            <v>0.07</v>
          </cell>
          <cell r="G33">
            <v>14.9149</v>
          </cell>
          <cell r="H33">
            <v>0.45892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9.67755000000001</v>
          </cell>
          <cell r="V33">
            <v>0.1374525</v>
          </cell>
          <cell r="W33">
            <v>45.8175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</v>
          </cell>
          <cell r="C34">
            <v>0.976</v>
          </cell>
          <cell r="D34">
            <v>0.15</v>
          </cell>
          <cell r="E34">
            <v>0.07</v>
          </cell>
          <cell r="F34">
            <v>0.07</v>
          </cell>
          <cell r="G34">
            <v>14.8851</v>
          </cell>
          <cell r="H34">
            <v>0.45892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9.65520000000001</v>
          </cell>
          <cell r="V34">
            <v>0.136335</v>
          </cell>
          <cell r="W34">
            <v>45.445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</v>
          </cell>
          <cell r="C35">
            <v>0.993</v>
          </cell>
          <cell r="D35">
            <v>0.15</v>
          </cell>
          <cell r="E35">
            <v>0.07</v>
          </cell>
          <cell r="F35">
            <v>0.07</v>
          </cell>
          <cell r="G35">
            <v>14.8553</v>
          </cell>
          <cell r="H35">
            <v>0.45892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9.63285000000001</v>
          </cell>
          <cell r="V35">
            <v>0.1352175</v>
          </cell>
          <cell r="W35">
            <v>45.0725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0.494</v>
          </cell>
          <cell r="C36">
            <v>1.01</v>
          </cell>
          <cell r="D36">
            <v>0.15</v>
          </cell>
          <cell r="E36">
            <v>0.07</v>
          </cell>
          <cell r="F36">
            <v>0.07</v>
          </cell>
          <cell r="G36">
            <v>14.8255</v>
          </cell>
          <cell r="H36">
            <v>0.45892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0.494</v>
          </cell>
          <cell r="C37">
            <v>1.01</v>
          </cell>
          <cell r="D37">
            <v>0.15</v>
          </cell>
          <cell r="E37">
            <v>0.07</v>
          </cell>
          <cell r="F37">
            <v>0.07</v>
          </cell>
          <cell r="G37">
            <v>14.8255</v>
          </cell>
          <cell r="H37">
            <v>0.45892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0.494</v>
          </cell>
          <cell r="C38">
            <v>1.01</v>
          </cell>
          <cell r="D38">
            <v>0.15</v>
          </cell>
          <cell r="E38">
            <v>0.07</v>
          </cell>
          <cell r="F38">
            <v>0.07</v>
          </cell>
          <cell r="G38">
            <v>14.8255</v>
          </cell>
          <cell r="H38">
            <v>0.45892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0.494</v>
          </cell>
          <cell r="C39">
            <v>1.01</v>
          </cell>
          <cell r="D39">
            <v>0.15</v>
          </cell>
          <cell r="E39">
            <v>0.07</v>
          </cell>
          <cell r="F39">
            <v>0.07</v>
          </cell>
          <cell r="G39">
            <v>14.8255</v>
          </cell>
          <cell r="H39">
            <v>0.45892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0.494</v>
          </cell>
          <cell r="C40">
            <v>1.01</v>
          </cell>
          <cell r="D40">
            <v>0.15</v>
          </cell>
          <cell r="E40">
            <v>0.07</v>
          </cell>
          <cell r="F40">
            <v>0.07</v>
          </cell>
          <cell r="G40">
            <v>14.8255</v>
          </cell>
          <cell r="H40">
            <v>0.45892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0.494</v>
          </cell>
          <cell r="C41">
            <v>1.01</v>
          </cell>
          <cell r="D41">
            <v>0.15</v>
          </cell>
          <cell r="E41">
            <v>0.07</v>
          </cell>
          <cell r="F41">
            <v>0.07</v>
          </cell>
          <cell r="G41">
            <v>14.8255</v>
          </cell>
          <cell r="H41">
            <v>0.45892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0.07</v>
          </cell>
          <cell r="F45">
            <v>0.07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</v>
          </cell>
          <cell r="V45">
            <v>0.2831</v>
          </cell>
          <cell r="W45">
            <v>70.775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0.07</v>
          </cell>
          <cell r="F46">
            <v>0.07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</v>
          </cell>
          <cell r="V46">
            <v>0.2831</v>
          </cell>
          <cell r="W46">
            <v>70.775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0.07</v>
          </cell>
          <cell r="F47">
            <v>0.07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</v>
          </cell>
          <cell r="V47">
            <v>0.2831</v>
          </cell>
          <cell r="W47">
            <v>70.775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0.07</v>
          </cell>
          <cell r="F48">
            <v>0.07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</v>
          </cell>
          <cell r="V48">
            <v>0.2831</v>
          </cell>
          <cell r="W48">
            <v>70.775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0.07</v>
          </cell>
          <cell r="F49">
            <v>0.07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</v>
          </cell>
          <cell r="V49">
            <v>0.2831</v>
          </cell>
          <cell r="W49">
            <v>70.775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0.07</v>
          </cell>
          <cell r="F50">
            <v>0.07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</v>
          </cell>
          <cell r="V50">
            <v>0.2831</v>
          </cell>
          <cell r="W50">
            <v>70.775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0.07</v>
          </cell>
          <cell r="F51">
            <v>0.07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</v>
          </cell>
          <cell r="V51">
            <v>0.27714</v>
          </cell>
          <cell r="W51">
            <v>69.285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0.07</v>
          </cell>
          <cell r="F52">
            <v>0.07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36.8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</v>
          </cell>
          <cell r="V52">
            <v>0.27118</v>
          </cell>
          <cell r="W52">
            <v>67.795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0.07</v>
          </cell>
          <cell r="F53">
            <v>0.07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36.2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</v>
          </cell>
          <cell r="V53">
            <v>0.26522</v>
          </cell>
          <cell r="W53">
            <v>66.305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0.07</v>
          </cell>
          <cell r="F54">
            <v>0.07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35.6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</v>
          </cell>
          <cell r="V54">
            <v>0.25926</v>
          </cell>
          <cell r="W54">
            <v>64.815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0.07</v>
          </cell>
          <cell r="F55">
            <v>0.07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</v>
          </cell>
          <cell r="W55">
            <v>63.325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0.07</v>
          </cell>
          <cell r="F56">
            <v>0.07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17.8055</v>
          </cell>
          <cell r="V56">
            <v>0.25181</v>
          </cell>
          <cell r="W56">
            <v>62.9525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0.07</v>
          </cell>
          <cell r="F57">
            <v>0.07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17.731</v>
          </cell>
          <cell r="V57">
            <v>0.25032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0.07</v>
          </cell>
          <cell r="F58">
            <v>0.07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17.6565</v>
          </cell>
          <cell r="V58">
            <v>0.24883</v>
          </cell>
          <cell r="W58">
            <v>62.2075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0.07</v>
          </cell>
          <cell r="F59">
            <v>0.07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17.582</v>
          </cell>
          <cell r="V59">
            <v>0.24734</v>
          </cell>
          <cell r="W59">
            <v>61.835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0.07</v>
          </cell>
          <cell r="F60">
            <v>0.07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17.5075</v>
          </cell>
          <cell r="V60">
            <v>0.24585</v>
          </cell>
          <cell r="W60">
            <v>61.4625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0.07</v>
          </cell>
          <cell r="F61">
            <v>0.07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17.433</v>
          </cell>
          <cell r="V61">
            <v>0.24436</v>
          </cell>
          <cell r="W61">
            <v>61.09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0.07</v>
          </cell>
          <cell r="F62">
            <v>0.07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17.3585</v>
          </cell>
          <cell r="V62">
            <v>0.24287</v>
          </cell>
          <cell r="W62">
            <v>60.7175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0.07</v>
          </cell>
          <cell r="F63">
            <v>0.07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17.284</v>
          </cell>
          <cell r="V63">
            <v>0.24138</v>
          </cell>
          <cell r="W63">
            <v>60.345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0.07</v>
          </cell>
          <cell r="F64">
            <v>0.07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17.2095</v>
          </cell>
          <cell r="V64">
            <v>0.23989</v>
          </cell>
          <cell r="W64">
            <v>59.9725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0.07</v>
          </cell>
          <cell r="F65">
            <v>0.07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17.135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0.07</v>
          </cell>
          <cell r="F66">
            <v>0.07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17.135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0.07</v>
          </cell>
          <cell r="F67">
            <v>0.07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17.135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0.07</v>
          </cell>
          <cell r="F68">
            <v>0.07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17.135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0.07</v>
          </cell>
          <cell r="F69">
            <v>0.07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17.135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0.07</v>
          </cell>
          <cell r="F70">
            <v>0.07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17.135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</v>
          </cell>
          <cell r="R74">
            <v>0</v>
          </cell>
          <cell r="S74">
            <v>0.01</v>
          </cell>
          <cell r="T74">
            <v>0.01</v>
          </cell>
          <cell r="U74">
            <v>0.447</v>
          </cell>
          <cell r="V74">
            <v>0.008195</v>
          </cell>
          <cell r="W74">
            <v>250.725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</v>
          </cell>
          <cell r="R75">
            <v>0</v>
          </cell>
          <cell r="S75">
            <v>0.01</v>
          </cell>
          <cell r="T75">
            <v>0.01</v>
          </cell>
          <cell r="U75">
            <v>0.447</v>
          </cell>
          <cell r="V75">
            <v>0.008195</v>
          </cell>
          <cell r="W75">
            <v>250.725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</v>
          </cell>
          <cell r="R76">
            <v>0</v>
          </cell>
          <cell r="S76">
            <v>0.01</v>
          </cell>
          <cell r="T76">
            <v>0.01</v>
          </cell>
          <cell r="U76">
            <v>0.447</v>
          </cell>
          <cell r="V76">
            <v>0.008195</v>
          </cell>
          <cell r="W76">
            <v>250.725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</v>
          </cell>
          <cell r="R77">
            <v>0</v>
          </cell>
          <cell r="S77">
            <v>0.01</v>
          </cell>
          <cell r="T77">
            <v>0.01</v>
          </cell>
          <cell r="U77">
            <v>0.447</v>
          </cell>
          <cell r="V77">
            <v>0.008195</v>
          </cell>
          <cell r="W77">
            <v>250.725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</v>
          </cell>
          <cell r="R78">
            <v>0</v>
          </cell>
          <cell r="S78">
            <v>0.01</v>
          </cell>
          <cell r="T78">
            <v>0.01</v>
          </cell>
          <cell r="U78">
            <v>0.447</v>
          </cell>
          <cell r="V78">
            <v>0.008195</v>
          </cell>
          <cell r="W78">
            <v>250.725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</v>
          </cell>
          <cell r="R79">
            <v>0</v>
          </cell>
          <cell r="S79">
            <v>0.01</v>
          </cell>
          <cell r="T79">
            <v>0.01</v>
          </cell>
          <cell r="U79">
            <v>0.447</v>
          </cell>
          <cell r="V79">
            <v>0.008195</v>
          </cell>
          <cell r="W79">
            <v>250.725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0.4636</v>
          </cell>
          <cell r="C80">
            <v>1.29066666666667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</v>
          </cell>
          <cell r="R80">
            <v>0</v>
          </cell>
          <cell r="S80">
            <v>0.01</v>
          </cell>
          <cell r="T80">
            <v>0.01</v>
          </cell>
          <cell r="U80">
            <v>0.447</v>
          </cell>
          <cell r="V80">
            <v>0.008195</v>
          </cell>
          <cell r="W80">
            <v>250.725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0.4712</v>
          </cell>
          <cell r="C81">
            <v>1.30133333333333</v>
          </cell>
          <cell r="D81">
            <v>0</v>
          </cell>
          <cell r="E81">
            <v>0.05</v>
          </cell>
          <cell r="F81">
            <v>0.05</v>
          </cell>
          <cell r="G81">
            <v>10.3555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</v>
          </cell>
          <cell r="R81">
            <v>0</v>
          </cell>
          <cell r="S81">
            <v>0.01</v>
          </cell>
          <cell r="T81">
            <v>0.01</v>
          </cell>
          <cell r="U81">
            <v>0.447</v>
          </cell>
          <cell r="V81">
            <v>0.008195</v>
          </cell>
          <cell r="W81">
            <v>250.725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0.4788</v>
          </cell>
          <cell r="C82">
            <v>1.312</v>
          </cell>
          <cell r="D82">
            <v>0</v>
          </cell>
          <cell r="E82">
            <v>0.05</v>
          </cell>
          <cell r="F82">
            <v>0.05</v>
          </cell>
          <cell r="G82">
            <v>10.5045</v>
          </cell>
          <cell r="H82">
            <v>0</v>
          </cell>
          <cell r="I82">
            <v>18.625</v>
          </cell>
          <cell r="J82">
            <v>0</v>
          </cell>
          <cell r="K82">
            <v>46.8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</v>
          </cell>
          <cell r="R82">
            <v>0</v>
          </cell>
          <cell r="S82">
            <v>0.01</v>
          </cell>
          <cell r="T82">
            <v>0.01</v>
          </cell>
          <cell r="U82">
            <v>0.447</v>
          </cell>
          <cell r="V82">
            <v>0.008195</v>
          </cell>
          <cell r="W82">
            <v>250.725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0.4864</v>
          </cell>
          <cell r="C83">
            <v>1.32266666666667</v>
          </cell>
          <cell r="D83">
            <v>0</v>
          </cell>
          <cell r="E83">
            <v>0.05</v>
          </cell>
          <cell r="F83">
            <v>0.05</v>
          </cell>
          <cell r="G83">
            <v>10.6535</v>
          </cell>
          <cell r="H83">
            <v>0</v>
          </cell>
          <cell r="I83">
            <v>18.625</v>
          </cell>
          <cell r="J83">
            <v>0</v>
          </cell>
          <cell r="K83">
            <v>46.4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</v>
          </cell>
          <cell r="R83">
            <v>0</v>
          </cell>
          <cell r="S83">
            <v>0.01</v>
          </cell>
          <cell r="T83">
            <v>0.01</v>
          </cell>
          <cell r="U83">
            <v>0.447</v>
          </cell>
          <cell r="V83">
            <v>0.008195</v>
          </cell>
          <cell r="W83">
            <v>250.725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0.494</v>
          </cell>
          <cell r="C84">
            <v>1.33333333333333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</v>
          </cell>
          <cell r="R84">
            <v>0</v>
          </cell>
          <cell r="S84">
            <v>0.01</v>
          </cell>
          <cell r="T84">
            <v>0.01</v>
          </cell>
          <cell r="U84">
            <v>0.447</v>
          </cell>
          <cell r="V84">
            <v>0.008195</v>
          </cell>
          <cell r="W84">
            <v>250.725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0.494</v>
          </cell>
          <cell r="C85">
            <v>1.33333333333333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</v>
          </cell>
          <cell r="R85">
            <v>0</v>
          </cell>
          <cell r="S85">
            <v>0.01</v>
          </cell>
          <cell r="T85">
            <v>0.01</v>
          </cell>
          <cell r="U85">
            <v>0.447</v>
          </cell>
          <cell r="V85">
            <v>0.008195</v>
          </cell>
          <cell r="W85">
            <v>250.725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0.494</v>
          </cell>
          <cell r="C86">
            <v>1.33333333333333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</v>
          </cell>
          <cell r="R86">
            <v>0</v>
          </cell>
          <cell r="S86">
            <v>0.01</v>
          </cell>
          <cell r="T86">
            <v>0.01</v>
          </cell>
          <cell r="U86">
            <v>0.447</v>
          </cell>
          <cell r="V86">
            <v>0.008195</v>
          </cell>
          <cell r="W86">
            <v>250.725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0.494</v>
          </cell>
          <cell r="C87">
            <v>1.33333333333333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</v>
          </cell>
          <cell r="R87">
            <v>0</v>
          </cell>
          <cell r="S87">
            <v>0.01</v>
          </cell>
          <cell r="T87">
            <v>0.01</v>
          </cell>
          <cell r="U87">
            <v>0.447</v>
          </cell>
          <cell r="V87">
            <v>0.008195</v>
          </cell>
          <cell r="W87">
            <v>250.725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0.494</v>
          </cell>
          <cell r="C88">
            <v>1.33333333333333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</v>
          </cell>
          <cell r="R88">
            <v>0</v>
          </cell>
          <cell r="S88">
            <v>0.01</v>
          </cell>
          <cell r="T88">
            <v>0.01</v>
          </cell>
          <cell r="U88">
            <v>0.447</v>
          </cell>
          <cell r="V88">
            <v>0.008195</v>
          </cell>
          <cell r="W88">
            <v>250.725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0.494</v>
          </cell>
          <cell r="C89">
            <v>1.33333333333333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</v>
          </cell>
          <cell r="R89">
            <v>0</v>
          </cell>
          <cell r="S89">
            <v>0.01</v>
          </cell>
          <cell r="T89">
            <v>0.01</v>
          </cell>
          <cell r="U89">
            <v>0.447</v>
          </cell>
          <cell r="V89">
            <v>0.008195</v>
          </cell>
          <cell r="W89">
            <v>250.725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0.494</v>
          </cell>
          <cell r="C90">
            <v>1.33333333333333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</v>
          </cell>
          <cell r="R90">
            <v>0</v>
          </cell>
          <cell r="S90">
            <v>0.01</v>
          </cell>
          <cell r="T90">
            <v>0.01</v>
          </cell>
          <cell r="U90">
            <v>0.447</v>
          </cell>
          <cell r="V90">
            <v>0.008195</v>
          </cell>
          <cell r="W90">
            <v>250.725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0.494</v>
          </cell>
          <cell r="C91">
            <v>1.33333333333333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</v>
          </cell>
          <cell r="R91">
            <v>0</v>
          </cell>
          <cell r="S91">
            <v>0.01</v>
          </cell>
          <cell r="T91">
            <v>0.01</v>
          </cell>
          <cell r="U91">
            <v>0.447</v>
          </cell>
          <cell r="V91">
            <v>0.008195</v>
          </cell>
          <cell r="W91">
            <v>250.725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0.494</v>
          </cell>
          <cell r="C92">
            <v>1.33333333333333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</v>
          </cell>
          <cell r="R92">
            <v>0</v>
          </cell>
          <cell r="S92">
            <v>0.01</v>
          </cell>
          <cell r="T92">
            <v>0.01</v>
          </cell>
          <cell r="U92">
            <v>0.447</v>
          </cell>
          <cell r="V92">
            <v>0.008195</v>
          </cell>
          <cell r="W92">
            <v>250.725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0.494</v>
          </cell>
          <cell r="C93">
            <v>1.33333333333333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</v>
          </cell>
          <cell r="R93">
            <v>0</v>
          </cell>
          <cell r="S93">
            <v>0.01</v>
          </cell>
          <cell r="T93">
            <v>0.01</v>
          </cell>
          <cell r="U93">
            <v>0.447</v>
          </cell>
          <cell r="V93">
            <v>0.008195</v>
          </cell>
          <cell r="W93">
            <v>250.725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0.494</v>
          </cell>
          <cell r="C94">
            <v>1.33333333333333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</v>
          </cell>
          <cell r="R94">
            <v>0</v>
          </cell>
          <cell r="S94">
            <v>0.01</v>
          </cell>
          <cell r="T94">
            <v>0.01</v>
          </cell>
          <cell r="U94">
            <v>0.447</v>
          </cell>
          <cell r="V94">
            <v>0.008195</v>
          </cell>
          <cell r="W94">
            <v>250.725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0.494</v>
          </cell>
          <cell r="C95">
            <v>1.33333333333333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</v>
          </cell>
          <cell r="R95">
            <v>0</v>
          </cell>
          <cell r="S95">
            <v>0.01</v>
          </cell>
          <cell r="T95">
            <v>0.01</v>
          </cell>
          <cell r="U95">
            <v>0.447</v>
          </cell>
          <cell r="V95">
            <v>0.008195</v>
          </cell>
          <cell r="W95">
            <v>250.725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0.494</v>
          </cell>
          <cell r="C96">
            <v>1.33333333333333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</v>
          </cell>
          <cell r="R96">
            <v>0</v>
          </cell>
          <cell r="S96">
            <v>0.01</v>
          </cell>
          <cell r="T96">
            <v>0.01</v>
          </cell>
          <cell r="U96">
            <v>0.447</v>
          </cell>
          <cell r="V96">
            <v>0.008195</v>
          </cell>
          <cell r="W96">
            <v>250.725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0.494</v>
          </cell>
          <cell r="C97">
            <v>1.33333333333333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</v>
          </cell>
          <cell r="R97">
            <v>0</v>
          </cell>
          <cell r="S97">
            <v>0.01</v>
          </cell>
          <cell r="T97">
            <v>0.01</v>
          </cell>
          <cell r="U97">
            <v>0.447</v>
          </cell>
          <cell r="V97">
            <v>0.008195</v>
          </cell>
          <cell r="W97">
            <v>250.725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0.494</v>
          </cell>
          <cell r="C98">
            <v>1.33333333333333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</v>
          </cell>
          <cell r="R98">
            <v>0</v>
          </cell>
          <cell r="S98">
            <v>0.01</v>
          </cell>
          <cell r="T98">
            <v>0.01</v>
          </cell>
          <cell r="U98">
            <v>0.447</v>
          </cell>
          <cell r="V98">
            <v>0.008195</v>
          </cell>
          <cell r="W98">
            <v>250.725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0.494</v>
          </cell>
          <cell r="C99">
            <v>1.33333333333333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</v>
          </cell>
          <cell r="R99">
            <v>0</v>
          </cell>
          <cell r="S99">
            <v>0.01</v>
          </cell>
          <cell r="T99">
            <v>0.01</v>
          </cell>
          <cell r="U99">
            <v>0.447</v>
          </cell>
          <cell r="V99">
            <v>0.008195</v>
          </cell>
          <cell r="W99">
            <v>250.725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1.16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</v>
          </cell>
          <cell r="R103">
            <v>0</v>
          </cell>
          <cell r="S103">
            <v>0.05</v>
          </cell>
          <cell r="T103">
            <v>0.05</v>
          </cell>
          <cell r="U103">
            <v>5.066</v>
          </cell>
          <cell r="V103">
            <v>0.040975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0.228</v>
          </cell>
          <cell r="C104">
            <v>0.324324324324324</v>
          </cell>
          <cell r="D104">
            <v>0</v>
          </cell>
          <cell r="E104">
            <v>0.06</v>
          </cell>
          <cell r="F104">
            <v>0.01</v>
          </cell>
          <cell r="G104">
            <v>63.325</v>
          </cell>
          <cell r="H104">
            <v>1.16</v>
          </cell>
          <cell r="I104">
            <v>0</v>
          </cell>
          <cell r="J104">
            <v>0.982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</v>
          </cell>
          <cell r="R104">
            <v>0</v>
          </cell>
          <cell r="S104">
            <v>0.05</v>
          </cell>
          <cell r="T104">
            <v>0.05</v>
          </cell>
          <cell r="U104">
            <v>5.066</v>
          </cell>
          <cell r="V104">
            <v>0.040975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0.228</v>
          </cell>
          <cell r="C105">
            <v>0.324324324324324</v>
          </cell>
          <cell r="D105">
            <v>0</v>
          </cell>
          <cell r="E105">
            <v>0.06</v>
          </cell>
          <cell r="F105">
            <v>0.01</v>
          </cell>
          <cell r="G105">
            <v>63.325</v>
          </cell>
          <cell r="H105">
            <v>1.16</v>
          </cell>
          <cell r="I105">
            <v>0</v>
          </cell>
          <cell r="J105">
            <v>0.982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</v>
          </cell>
          <cell r="R105">
            <v>0</v>
          </cell>
          <cell r="S105">
            <v>0.05</v>
          </cell>
          <cell r="T105">
            <v>0.05</v>
          </cell>
          <cell r="U105">
            <v>5.066</v>
          </cell>
          <cell r="V105">
            <v>0.040975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0.228</v>
          </cell>
          <cell r="C106">
            <v>0.324324324324324</v>
          </cell>
          <cell r="D106">
            <v>0</v>
          </cell>
          <cell r="E106">
            <v>0.06</v>
          </cell>
          <cell r="F106">
            <v>0.01</v>
          </cell>
          <cell r="G106">
            <v>63.325</v>
          </cell>
          <cell r="H106">
            <v>1.16</v>
          </cell>
          <cell r="I106">
            <v>0</v>
          </cell>
          <cell r="J106">
            <v>0.982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</v>
          </cell>
          <cell r="R106">
            <v>0</v>
          </cell>
          <cell r="S106">
            <v>0.05</v>
          </cell>
          <cell r="T106">
            <v>0.05</v>
          </cell>
          <cell r="U106">
            <v>5.066</v>
          </cell>
          <cell r="V106">
            <v>0.040975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0.228</v>
          </cell>
          <cell r="C107">
            <v>0.324324324324324</v>
          </cell>
          <cell r="D107">
            <v>0</v>
          </cell>
          <cell r="E107">
            <v>0.06</v>
          </cell>
          <cell r="F107">
            <v>0.01</v>
          </cell>
          <cell r="G107">
            <v>63.325</v>
          </cell>
          <cell r="H107">
            <v>1.16</v>
          </cell>
          <cell r="I107">
            <v>0</v>
          </cell>
          <cell r="J107">
            <v>0.982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</v>
          </cell>
          <cell r="R107">
            <v>0</v>
          </cell>
          <cell r="S107">
            <v>0.05</v>
          </cell>
          <cell r="T107">
            <v>0.05</v>
          </cell>
          <cell r="U107">
            <v>5.066</v>
          </cell>
          <cell r="V107">
            <v>0.040975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0.228</v>
          </cell>
          <cell r="C108">
            <v>0.324324324324324</v>
          </cell>
          <cell r="D108">
            <v>0</v>
          </cell>
          <cell r="E108">
            <v>0.06</v>
          </cell>
          <cell r="F108">
            <v>0.01</v>
          </cell>
          <cell r="G108">
            <v>63.325</v>
          </cell>
          <cell r="H108">
            <v>1.16</v>
          </cell>
          <cell r="I108">
            <v>0</v>
          </cell>
          <cell r="J108">
            <v>0.982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</v>
          </cell>
          <cell r="R108">
            <v>0</v>
          </cell>
          <cell r="S108">
            <v>0.05</v>
          </cell>
          <cell r="T108">
            <v>0.05</v>
          </cell>
          <cell r="U108">
            <v>5.066</v>
          </cell>
          <cell r="V108">
            <v>0.040975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0.228</v>
          </cell>
          <cell r="C109">
            <v>0.324324324324324</v>
          </cell>
          <cell r="D109">
            <v>0</v>
          </cell>
          <cell r="E109">
            <v>0.06</v>
          </cell>
          <cell r="F109">
            <v>0.01</v>
          </cell>
          <cell r="G109">
            <v>63.325</v>
          </cell>
          <cell r="H109">
            <v>1.16</v>
          </cell>
          <cell r="I109">
            <v>0</v>
          </cell>
          <cell r="J109">
            <v>0.982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</v>
          </cell>
          <cell r="R109">
            <v>0</v>
          </cell>
          <cell r="S109">
            <v>0.05</v>
          </cell>
          <cell r="T109">
            <v>0.05</v>
          </cell>
          <cell r="U109">
            <v>4.9915</v>
          </cell>
          <cell r="V109">
            <v>0.0382185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0.2318</v>
          </cell>
          <cell r="C110">
            <v>0.332698896079178</v>
          </cell>
          <cell r="D110">
            <v>0</v>
          </cell>
          <cell r="E110">
            <v>0.06</v>
          </cell>
          <cell r="F110">
            <v>0.01</v>
          </cell>
          <cell r="G110">
            <v>63.325</v>
          </cell>
          <cell r="H110">
            <v>1.16</v>
          </cell>
          <cell r="I110">
            <v>0</v>
          </cell>
          <cell r="J110">
            <v>0.9824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</v>
          </cell>
          <cell r="R110">
            <v>0</v>
          </cell>
          <cell r="S110">
            <v>0.05</v>
          </cell>
          <cell r="T110">
            <v>0.05</v>
          </cell>
          <cell r="U110">
            <v>4.917</v>
          </cell>
          <cell r="V110">
            <v>0.035462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0.2356</v>
          </cell>
          <cell r="C111">
            <v>0.341073467834031</v>
          </cell>
          <cell r="D111">
            <v>0</v>
          </cell>
          <cell r="E111">
            <v>0.06</v>
          </cell>
          <cell r="F111">
            <v>0.01</v>
          </cell>
          <cell r="G111">
            <v>63.325</v>
          </cell>
          <cell r="H111">
            <v>1.16</v>
          </cell>
          <cell r="I111">
            <v>0</v>
          </cell>
          <cell r="J111">
            <v>0.9828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-0.34965034965035</v>
          </cell>
          <cell r="R111">
            <v>0</v>
          </cell>
          <cell r="S111">
            <v>0.05</v>
          </cell>
          <cell r="T111">
            <v>0.05</v>
          </cell>
          <cell r="U111">
            <v>4.8425</v>
          </cell>
          <cell r="V111">
            <v>0.0327055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0.2394</v>
          </cell>
          <cell r="C112">
            <v>0.349448039588885</v>
          </cell>
          <cell r="D112">
            <v>0</v>
          </cell>
          <cell r="E112">
            <v>0.06</v>
          </cell>
          <cell r="F112">
            <v>0.01</v>
          </cell>
          <cell r="G112">
            <v>63.325</v>
          </cell>
          <cell r="H112">
            <v>1.16</v>
          </cell>
          <cell r="I112">
            <v>0</v>
          </cell>
          <cell r="J112">
            <v>0.9832</v>
          </cell>
          <cell r="K112">
            <v>67.6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</v>
          </cell>
          <cell r="R112">
            <v>0</v>
          </cell>
          <cell r="S112">
            <v>0.05</v>
          </cell>
          <cell r="T112">
            <v>0.05</v>
          </cell>
          <cell r="U112">
            <v>4.768</v>
          </cell>
          <cell r="V112">
            <v>0.029949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0.2432</v>
          </cell>
          <cell r="C113">
            <v>0.357822611343738</v>
          </cell>
          <cell r="D113">
            <v>0</v>
          </cell>
          <cell r="E113">
            <v>0.06</v>
          </cell>
          <cell r="F113">
            <v>0.01</v>
          </cell>
          <cell r="G113">
            <v>63.325</v>
          </cell>
          <cell r="H113">
            <v>1.16</v>
          </cell>
          <cell r="I113">
            <v>0</v>
          </cell>
          <cell r="J113">
            <v>0.9836</v>
          </cell>
          <cell r="K113">
            <v>48.8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-0.344827586206897</v>
          </cell>
          <cell r="R113">
            <v>0</v>
          </cell>
          <cell r="S113">
            <v>0.05</v>
          </cell>
          <cell r="T113">
            <v>0.05</v>
          </cell>
          <cell r="U113">
            <v>4.6935</v>
          </cell>
          <cell r="V113">
            <v>0.0271925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0.366197183098592</v>
          </cell>
          <cell r="D114">
            <v>0</v>
          </cell>
          <cell r="E114">
            <v>0.06</v>
          </cell>
          <cell r="F114">
            <v>0.01</v>
          </cell>
          <cell r="G114">
            <v>63.325</v>
          </cell>
          <cell r="H114">
            <v>1.16</v>
          </cell>
          <cell r="I114">
            <v>0</v>
          </cell>
          <cell r="J114">
            <v>0.984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-0.343642611683849</v>
          </cell>
          <cell r="R114">
            <v>0</v>
          </cell>
          <cell r="S114">
            <v>0.05</v>
          </cell>
          <cell r="T114">
            <v>0.05</v>
          </cell>
          <cell r="U114">
            <v>4.652525</v>
          </cell>
          <cell r="V114">
            <v>0.0271925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0.366197183098592</v>
          </cell>
          <cell r="D115">
            <v>0</v>
          </cell>
          <cell r="E115">
            <v>0.06</v>
          </cell>
          <cell r="F115">
            <v>0.01</v>
          </cell>
          <cell r="G115">
            <v>63.325</v>
          </cell>
          <cell r="H115">
            <v>1.16</v>
          </cell>
          <cell r="I115">
            <v>0</v>
          </cell>
          <cell r="J115">
            <v>0.984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-0.342465753424658</v>
          </cell>
          <cell r="R115">
            <v>0</v>
          </cell>
          <cell r="S115">
            <v>0.05</v>
          </cell>
          <cell r="T115">
            <v>0.05</v>
          </cell>
          <cell r="U115">
            <v>4.61155</v>
          </cell>
          <cell r="V115">
            <v>0.0271925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0.366197183098592</v>
          </cell>
          <cell r="D116">
            <v>0</v>
          </cell>
          <cell r="E116">
            <v>0.06</v>
          </cell>
          <cell r="F116">
            <v>0.01</v>
          </cell>
          <cell r="G116">
            <v>63.325</v>
          </cell>
          <cell r="H116">
            <v>1.16</v>
          </cell>
          <cell r="I116">
            <v>0</v>
          </cell>
          <cell r="J116">
            <v>0.984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2.93</v>
          </cell>
          <cell r="Q116">
            <v>-0.341296928327645</v>
          </cell>
          <cell r="R116">
            <v>0</v>
          </cell>
          <cell r="S116">
            <v>0.05</v>
          </cell>
          <cell r="T116">
            <v>0.05</v>
          </cell>
          <cell r="U116">
            <v>4.570575</v>
          </cell>
          <cell r="V116">
            <v>0.0271925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0.366197183098592</v>
          </cell>
          <cell r="D117">
            <v>0</v>
          </cell>
          <cell r="E117">
            <v>0.06</v>
          </cell>
          <cell r="F117">
            <v>0.01</v>
          </cell>
          <cell r="G117">
            <v>63.325</v>
          </cell>
          <cell r="H117">
            <v>1.16</v>
          </cell>
          <cell r="I117">
            <v>0</v>
          </cell>
          <cell r="J117">
            <v>0.984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2.94</v>
          </cell>
          <cell r="Q117">
            <v>-0.340136054421769</v>
          </cell>
          <cell r="R117">
            <v>0</v>
          </cell>
          <cell r="S117">
            <v>0.05</v>
          </cell>
          <cell r="T117">
            <v>0.05</v>
          </cell>
          <cell r="U117">
            <v>4.5296</v>
          </cell>
          <cell r="V117">
            <v>0.0271925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0.366197183098592</v>
          </cell>
          <cell r="D118">
            <v>0</v>
          </cell>
          <cell r="E118">
            <v>0.06</v>
          </cell>
          <cell r="F118">
            <v>0.01</v>
          </cell>
          <cell r="G118">
            <v>63.325</v>
          </cell>
          <cell r="H118">
            <v>1.16</v>
          </cell>
          <cell r="I118">
            <v>0</v>
          </cell>
          <cell r="J118">
            <v>0.984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2.95</v>
          </cell>
          <cell r="Q118">
            <v>-0.338983050847458</v>
          </cell>
          <cell r="R118">
            <v>0</v>
          </cell>
          <cell r="S118">
            <v>0.05</v>
          </cell>
          <cell r="T118">
            <v>0.05</v>
          </cell>
          <cell r="U118">
            <v>4.488625</v>
          </cell>
          <cell r="V118">
            <v>0.0271925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0.366197183098592</v>
          </cell>
          <cell r="D119">
            <v>0</v>
          </cell>
          <cell r="E119">
            <v>0.06</v>
          </cell>
          <cell r="F119">
            <v>0.01</v>
          </cell>
          <cell r="G119">
            <v>63.325</v>
          </cell>
          <cell r="H119">
            <v>1.16</v>
          </cell>
          <cell r="I119">
            <v>0</v>
          </cell>
          <cell r="J119">
            <v>0.984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2.96</v>
          </cell>
          <cell r="Q119">
            <v>-0.337837837837838</v>
          </cell>
          <cell r="R119">
            <v>0</v>
          </cell>
          <cell r="S119">
            <v>0.05</v>
          </cell>
          <cell r="T119">
            <v>0.05</v>
          </cell>
          <cell r="U119">
            <v>4.44765</v>
          </cell>
          <cell r="V119">
            <v>0.0271925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0.366197183098592</v>
          </cell>
          <cell r="D120">
            <v>0</v>
          </cell>
          <cell r="E120">
            <v>0.06</v>
          </cell>
          <cell r="F120">
            <v>0.01</v>
          </cell>
          <cell r="G120">
            <v>63.325</v>
          </cell>
          <cell r="H120">
            <v>1.16</v>
          </cell>
          <cell r="I120">
            <v>0</v>
          </cell>
          <cell r="J120">
            <v>0.984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2.97</v>
          </cell>
          <cell r="Q120">
            <v>-0.336700336700337</v>
          </cell>
          <cell r="R120">
            <v>0</v>
          </cell>
          <cell r="S120">
            <v>0.05</v>
          </cell>
          <cell r="T120">
            <v>0.05</v>
          </cell>
          <cell r="U120">
            <v>4.406675</v>
          </cell>
          <cell r="V120">
            <v>0.0271925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0.366197183098592</v>
          </cell>
          <cell r="D121">
            <v>0</v>
          </cell>
          <cell r="E121">
            <v>0.06</v>
          </cell>
          <cell r="F121">
            <v>0.01</v>
          </cell>
          <cell r="G121">
            <v>63.325</v>
          </cell>
          <cell r="H121">
            <v>1.16</v>
          </cell>
          <cell r="I121">
            <v>0</v>
          </cell>
          <cell r="J121">
            <v>0.984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2.98</v>
          </cell>
          <cell r="Q121">
            <v>-0.335570469798658</v>
          </cell>
          <cell r="R121">
            <v>0</v>
          </cell>
          <cell r="S121">
            <v>0.05</v>
          </cell>
          <cell r="T121">
            <v>0.05</v>
          </cell>
          <cell r="U121">
            <v>4.3657</v>
          </cell>
          <cell r="V121">
            <v>0.0271925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0.366197183098592</v>
          </cell>
          <cell r="D122">
            <v>0</v>
          </cell>
          <cell r="E122">
            <v>0.06</v>
          </cell>
          <cell r="F122">
            <v>0.01</v>
          </cell>
          <cell r="G122">
            <v>63.325</v>
          </cell>
          <cell r="H122">
            <v>1.16</v>
          </cell>
          <cell r="I122">
            <v>0</v>
          </cell>
          <cell r="J122">
            <v>0.984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2.99</v>
          </cell>
          <cell r="Q122">
            <v>-0.334448160535117</v>
          </cell>
          <cell r="R122">
            <v>0</v>
          </cell>
          <cell r="S122">
            <v>0.05</v>
          </cell>
          <cell r="T122">
            <v>0.05</v>
          </cell>
          <cell r="U122">
            <v>4.324725</v>
          </cell>
          <cell r="V122">
            <v>0.0271925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0.366197183098592</v>
          </cell>
          <cell r="D123">
            <v>0</v>
          </cell>
          <cell r="E123">
            <v>0.06</v>
          </cell>
          <cell r="F123">
            <v>0.01</v>
          </cell>
          <cell r="G123">
            <v>63.325</v>
          </cell>
          <cell r="H123">
            <v>1.16</v>
          </cell>
          <cell r="I123">
            <v>0</v>
          </cell>
          <cell r="J123">
            <v>0.984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</v>
          </cell>
          <cell r="R123">
            <v>0</v>
          </cell>
          <cell r="S123">
            <v>0.05</v>
          </cell>
          <cell r="T123">
            <v>0.05</v>
          </cell>
          <cell r="U123">
            <v>4.28375</v>
          </cell>
          <cell r="V123">
            <v>0.0271925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0.366197183098592</v>
          </cell>
          <cell r="D124">
            <v>0</v>
          </cell>
          <cell r="E124">
            <v>0.06</v>
          </cell>
          <cell r="F124">
            <v>0.01</v>
          </cell>
          <cell r="G124">
            <v>63.325</v>
          </cell>
          <cell r="H124">
            <v>1.16</v>
          </cell>
          <cell r="I124">
            <v>0</v>
          </cell>
          <cell r="J124">
            <v>0.984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</v>
          </cell>
          <cell r="R124">
            <v>0</v>
          </cell>
          <cell r="S124">
            <v>0.05</v>
          </cell>
          <cell r="T124">
            <v>0.05</v>
          </cell>
          <cell r="U124">
            <v>4.28375</v>
          </cell>
          <cell r="V124">
            <v>0.0271925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0.366197183098592</v>
          </cell>
          <cell r="D125">
            <v>0</v>
          </cell>
          <cell r="E125">
            <v>0.06</v>
          </cell>
          <cell r="F125">
            <v>0.01</v>
          </cell>
          <cell r="G125">
            <v>63.325</v>
          </cell>
          <cell r="H125">
            <v>1.16</v>
          </cell>
          <cell r="I125">
            <v>0</v>
          </cell>
          <cell r="J125">
            <v>0.984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</v>
          </cell>
          <cell r="R125">
            <v>0</v>
          </cell>
          <cell r="S125">
            <v>0.05</v>
          </cell>
          <cell r="T125">
            <v>0.05</v>
          </cell>
          <cell r="U125">
            <v>4.28375</v>
          </cell>
          <cell r="V125">
            <v>0.0271925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0.366197183098592</v>
          </cell>
          <cell r="D126">
            <v>0</v>
          </cell>
          <cell r="E126">
            <v>0.06</v>
          </cell>
          <cell r="F126">
            <v>0.01</v>
          </cell>
          <cell r="G126">
            <v>63.325</v>
          </cell>
          <cell r="H126">
            <v>1.16</v>
          </cell>
          <cell r="I126">
            <v>0</v>
          </cell>
          <cell r="J126">
            <v>0.984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</v>
          </cell>
          <cell r="R126">
            <v>0</v>
          </cell>
          <cell r="S126">
            <v>0.05</v>
          </cell>
          <cell r="T126">
            <v>0.05</v>
          </cell>
          <cell r="U126">
            <v>4.28375</v>
          </cell>
          <cell r="V126">
            <v>0.0271925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0.366197183098592</v>
          </cell>
          <cell r="D127">
            <v>0</v>
          </cell>
          <cell r="E127">
            <v>0.06</v>
          </cell>
          <cell r="F127">
            <v>0.01</v>
          </cell>
          <cell r="G127">
            <v>63.325</v>
          </cell>
          <cell r="H127">
            <v>1.16</v>
          </cell>
          <cell r="I127">
            <v>0</v>
          </cell>
          <cell r="J127">
            <v>0.984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</v>
          </cell>
          <cell r="R127">
            <v>0</v>
          </cell>
          <cell r="S127">
            <v>0.05</v>
          </cell>
          <cell r="T127">
            <v>0.05</v>
          </cell>
          <cell r="U127">
            <v>4.28375</v>
          </cell>
          <cell r="V127">
            <v>0.0271925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0.366197183098592</v>
          </cell>
          <cell r="D128">
            <v>0</v>
          </cell>
          <cell r="E128">
            <v>0.06</v>
          </cell>
          <cell r="F128">
            <v>0.01</v>
          </cell>
          <cell r="G128">
            <v>63.325</v>
          </cell>
          <cell r="H128">
            <v>1.16</v>
          </cell>
          <cell r="I128">
            <v>0</v>
          </cell>
          <cell r="J128">
            <v>0.984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</v>
          </cell>
          <cell r="R128">
            <v>0</v>
          </cell>
          <cell r="S128">
            <v>0.05</v>
          </cell>
          <cell r="T128">
            <v>0.05</v>
          </cell>
          <cell r="U128">
            <v>4.28375</v>
          </cell>
          <cell r="V128">
            <v>0.0271925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0.366197183098592</v>
          </cell>
          <cell r="D129">
            <v>0</v>
          </cell>
          <cell r="E129">
            <v>0.06</v>
          </cell>
          <cell r="F129">
            <v>0.01</v>
          </cell>
          <cell r="G129">
            <v>63.325</v>
          </cell>
          <cell r="H129">
            <v>1.16</v>
          </cell>
          <cell r="I129">
            <v>0</v>
          </cell>
          <cell r="J129">
            <v>0.984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0.2375</v>
          </cell>
          <cell r="C133">
            <v>0.32051282051282</v>
          </cell>
          <cell r="D133">
            <v>0.15</v>
          </cell>
          <cell r="E133">
            <v>0.07</v>
          </cell>
          <cell r="F133">
            <v>0.07</v>
          </cell>
          <cell r="G133">
            <v>31.6625</v>
          </cell>
          <cell r="H133">
            <v>0.1725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0.2375</v>
          </cell>
          <cell r="C134">
            <v>0.32051282051282</v>
          </cell>
          <cell r="D134">
            <v>0.15</v>
          </cell>
          <cell r="E134">
            <v>0.07</v>
          </cell>
          <cell r="F134">
            <v>0.07</v>
          </cell>
          <cell r="G134">
            <v>31.6625</v>
          </cell>
          <cell r="H134">
            <v>0.1725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0.2375</v>
          </cell>
          <cell r="C135">
            <v>0.32051282051282</v>
          </cell>
          <cell r="D135">
            <v>0.15</v>
          </cell>
          <cell r="E135">
            <v>0.07</v>
          </cell>
          <cell r="F135">
            <v>0.07</v>
          </cell>
          <cell r="G135">
            <v>31.6625</v>
          </cell>
          <cell r="H135">
            <v>0.1725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0.2375</v>
          </cell>
          <cell r="C136">
            <v>0.32051282051282</v>
          </cell>
          <cell r="D136">
            <v>0.15</v>
          </cell>
          <cell r="E136">
            <v>0.07</v>
          </cell>
          <cell r="F136">
            <v>0.07</v>
          </cell>
          <cell r="G136">
            <v>31.6625</v>
          </cell>
          <cell r="H136">
            <v>0.1725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0.2375</v>
          </cell>
          <cell r="C137">
            <v>0.32051282051282</v>
          </cell>
          <cell r="D137">
            <v>0.15</v>
          </cell>
          <cell r="E137">
            <v>0.07</v>
          </cell>
          <cell r="F137">
            <v>0.07</v>
          </cell>
          <cell r="G137">
            <v>31.6625</v>
          </cell>
          <cell r="H137">
            <v>0.1725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0.2375</v>
          </cell>
          <cell r="C138">
            <v>0.32051282051282</v>
          </cell>
          <cell r="D138">
            <v>0.15</v>
          </cell>
          <cell r="E138">
            <v>0.07</v>
          </cell>
          <cell r="F138">
            <v>0.07</v>
          </cell>
          <cell r="G138">
            <v>31.6625</v>
          </cell>
          <cell r="H138">
            <v>0.1725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0.2375</v>
          </cell>
          <cell r="C139">
            <v>0.32051282051282</v>
          </cell>
          <cell r="D139">
            <v>0.15</v>
          </cell>
          <cell r="E139">
            <v>0.07</v>
          </cell>
          <cell r="F139">
            <v>0.07</v>
          </cell>
          <cell r="G139">
            <v>30.545</v>
          </cell>
          <cell r="H139">
            <v>0.1725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0.2375</v>
          </cell>
          <cell r="C140">
            <v>0.32051282051282</v>
          </cell>
          <cell r="D140">
            <v>0.15</v>
          </cell>
          <cell r="E140">
            <v>0.07</v>
          </cell>
          <cell r="F140">
            <v>0.07</v>
          </cell>
          <cell r="G140">
            <v>29.4275</v>
          </cell>
          <cell r="H140">
            <v>0.1725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0.2375</v>
          </cell>
          <cell r="C141">
            <v>0.32051282051282</v>
          </cell>
          <cell r="D141">
            <v>0.15</v>
          </cell>
          <cell r="E141">
            <v>0.07</v>
          </cell>
          <cell r="F141">
            <v>0.07</v>
          </cell>
          <cell r="G141">
            <v>28.31</v>
          </cell>
          <cell r="H141">
            <v>0.1725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0.2375</v>
          </cell>
          <cell r="C142">
            <v>0.32051282051282</v>
          </cell>
          <cell r="D142">
            <v>0.15</v>
          </cell>
          <cell r="E142">
            <v>0.07</v>
          </cell>
          <cell r="F142">
            <v>0.07</v>
          </cell>
          <cell r="G142">
            <v>27.1925</v>
          </cell>
          <cell r="H142">
            <v>0.1725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0.2375</v>
          </cell>
          <cell r="C143">
            <v>0.32051282051282</v>
          </cell>
          <cell r="D143">
            <v>0.15</v>
          </cell>
          <cell r="E143">
            <v>0.07</v>
          </cell>
          <cell r="F143">
            <v>0.07</v>
          </cell>
          <cell r="G143">
            <v>26.075</v>
          </cell>
          <cell r="H143">
            <v>0.1725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0.2375</v>
          </cell>
          <cell r="C144">
            <v>0.32051282051282</v>
          </cell>
          <cell r="D144">
            <v>0.15</v>
          </cell>
          <cell r="E144">
            <v>0.07</v>
          </cell>
          <cell r="F144">
            <v>0.07</v>
          </cell>
          <cell r="G144">
            <v>26.075</v>
          </cell>
          <cell r="H144">
            <v>0.1725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0.2375</v>
          </cell>
          <cell r="C145">
            <v>0.32051282051282</v>
          </cell>
          <cell r="D145">
            <v>0.15</v>
          </cell>
          <cell r="E145">
            <v>0.07</v>
          </cell>
          <cell r="F145">
            <v>0.07</v>
          </cell>
          <cell r="G145">
            <v>26.075</v>
          </cell>
          <cell r="H145">
            <v>0.1725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0.2375</v>
          </cell>
          <cell r="C146">
            <v>0.32051282051282</v>
          </cell>
          <cell r="D146">
            <v>0.15</v>
          </cell>
          <cell r="E146">
            <v>0.07</v>
          </cell>
          <cell r="F146">
            <v>0.07</v>
          </cell>
          <cell r="G146">
            <v>26.075</v>
          </cell>
          <cell r="H146">
            <v>0.1725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0.2375</v>
          </cell>
          <cell r="C147">
            <v>0.32051282051282</v>
          </cell>
          <cell r="D147">
            <v>0.15</v>
          </cell>
          <cell r="E147">
            <v>0.07</v>
          </cell>
          <cell r="F147">
            <v>0.07</v>
          </cell>
          <cell r="G147">
            <v>26.075</v>
          </cell>
          <cell r="H147">
            <v>0.1725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0.2375</v>
          </cell>
          <cell r="C148">
            <v>0.32051282051282</v>
          </cell>
          <cell r="D148">
            <v>0.15</v>
          </cell>
          <cell r="E148">
            <v>0.07</v>
          </cell>
          <cell r="F148">
            <v>0.07</v>
          </cell>
          <cell r="G148">
            <v>26.075</v>
          </cell>
          <cell r="H148">
            <v>0.1725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0.2375</v>
          </cell>
          <cell r="C149">
            <v>0.32051282051282</v>
          </cell>
          <cell r="D149">
            <v>0.15</v>
          </cell>
          <cell r="E149">
            <v>0.07</v>
          </cell>
          <cell r="F149">
            <v>0.07</v>
          </cell>
          <cell r="G149">
            <v>26.075</v>
          </cell>
          <cell r="H149">
            <v>0.1725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0.2375</v>
          </cell>
          <cell r="C150">
            <v>0.32051282051282</v>
          </cell>
          <cell r="D150">
            <v>0.15</v>
          </cell>
          <cell r="E150">
            <v>0.07</v>
          </cell>
          <cell r="F150">
            <v>0.07</v>
          </cell>
          <cell r="G150">
            <v>26.075</v>
          </cell>
          <cell r="H150">
            <v>0.1725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0.2375</v>
          </cell>
          <cell r="C151">
            <v>0.32051282051282</v>
          </cell>
          <cell r="D151">
            <v>0.15</v>
          </cell>
          <cell r="E151">
            <v>0.07</v>
          </cell>
          <cell r="F151">
            <v>0.07</v>
          </cell>
          <cell r="G151">
            <v>26.075</v>
          </cell>
          <cell r="H151">
            <v>0.1725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0.2375</v>
          </cell>
          <cell r="C152">
            <v>0.32051282051282</v>
          </cell>
          <cell r="D152">
            <v>0.15</v>
          </cell>
          <cell r="E152">
            <v>0.07</v>
          </cell>
          <cell r="F152">
            <v>0.07</v>
          </cell>
          <cell r="G152">
            <v>26.075</v>
          </cell>
          <cell r="H152">
            <v>0.1725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0.2375</v>
          </cell>
          <cell r="C153">
            <v>0.32051282051282</v>
          </cell>
          <cell r="D153">
            <v>0.15</v>
          </cell>
          <cell r="E153">
            <v>0.07</v>
          </cell>
          <cell r="F153">
            <v>0.07</v>
          </cell>
          <cell r="G153">
            <v>26.075</v>
          </cell>
          <cell r="H153">
            <v>0.1725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0.2375</v>
          </cell>
          <cell r="C154">
            <v>0.32051282051282</v>
          </cell>
          <cell r="D154">
            <v>0.15</v>
          </cell>
          <cell r="E154">
            <v>0.07</v>
          </cell>
          <cell r="F154">
            <v>0.07</v>
          </cell>
          <cell r="G154">
            <v>26.075</v>
          </cell>
          <cell r="H154">
            <v>0.1725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0.2375</v>
          </cell>
          <cell r="C155">
            <v>0.32051282051282</v>
          </cell>
          <cell r="D155">
            <v>0.15</v>
          </cell>
          <cell r="E155">
            <v>0.07</v>
          </cell>
          <cell r="F155">
            <v>0.07</v>
          </cell>
          <cell r="G155">
            <v>26.075</v>
          </cell>
          <cell r="H155">
            <v>0.1725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0.2375</v>
          </cell>
          <cell r="C156">
            <v>0.32051282051282</v>
          </cell>
          <cell r="D156">
            <v>0.15</v>
          </cell>
          <cell r="E156">
            <v>0.07</v>
          </cell>
          <cell r="F156">
            <v>0.07</v>
          </cell>
          <cell r="G156">
            <v>26.075</v>
          </cell>
          <cell r="H156">
            <v>0.1725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0.2375</v>
          </cell>
          <cell r="C157">
            <v>0.32051282051282</v>
          </cell>
          <cell r="D157">
            <v>0.15</v>
          </cell>
          <cell r="E157">
            <v>0.07</v>
          </cell>
          <cell r="F157">
            <v>0.07</v>
          </cell>
          <cell r="G157">
            <v>26.075</v>
          </cell>
          <cell r="H157">
            <v>0.1725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0.2375</v>
          </cell>
          <cell r="C158">
            <v>0.32051282051282</v>
          </cell>
          <cell r="D158">
            <v>0.15</v>
          </cell>
          <cell r="E158">
            <v>0.07</v>
          </cell>
          <cell r="F158">
            <v>0.07</v>
          </cell>
          <cell r="G158">
            <v>26.075</v>
          </cell>
          <cell r="H158">
            <v>0.1725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0.00900163844008225</v>
          </cell>
          <cell r="G103">
            <v>3.1</v>
          </cell>
          <cell r="H103">
            <v>67.7777777777778</v>
          </cell>
          <cell r="I103">
            <v>1.47222222222222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81.3888888888889</v>
          </cell>
          <cell r="I104">
            <v>1.47222222222222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81.3888888888889</v>
          </cell>
          <cell r="I105">
            <v>1.47222222222222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</v>
          </cell>
          <cell r="I106">
            <v>1.47222222222222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102.777777777778</v>
          </cell>
          <cell r="I107">
            <v>1.47222222222222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80.2777777777778</v>
          </cell>
          <cell r="I108">
            <v>1.47222222222222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102.777777777778</v>
          </cell>
          <cell r="I109">
            <v>1.47222222222222</v>
          </cell>
          <cell r="J109">
            <v>0</v>
          </cell>
          <cell r="K109">
            <v>10.2777777777778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102.777777777778</v>
          </cell>
          <cell r="I110">
            <v>1.47222222222222</v>
          </cell>
          <cell r="J110">
            <v>0</v>
          </cell>
          <cell r="K110">
            <v>15.4166666666667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</v>
          </cell>
          <cell r="I111">
            <v>1.47222222222222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0.0135690960174576</v>
          </cell>
          <cell r="G112">
            <v>3.4</v>
          </cell>
          <cell r="H112">
            <v>545.833333333333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</v>
          </cell>
          <cell r="I124">
            <v>3.125</v>
          </cell>
          <cell r="J124">
            <v>146.770833333333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</v>
          </cell>
          <cell r="I126">
            <v>2.66666666666667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0.0167542251941941</v>
          </cell>
          <cell r="G136">
            <v>0.9371</v>
          </cell>
          <cell r="H136">
            <v>16.6802965539883</v>
          </cell>
          <cell r="I136">
            <v>0.255890913044139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0.9371</v>
          </cell>
          <cell r="H137">
            <v>21.1346939292011</v>
          </cell>
          <cell r="I137">
            <v>0.255890913044139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0.0701814209528854</v>
          </cell>
          <cell r="G138">
            <v>0.98</v>
          </cell>
          <cell r="H138">
            <v>21.7647058823529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0.214817087709342</v>
          </cell>
          <cell r="G140">
            <v>0.7105</v>
          </cell>
          <cell r="H140">
            <v>8.46235045742435</v>
          </cell>
          <cell r="I140">
            <v>1.12596762843068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</v>
          </cell>
          <cell r="H141">
            <v>9.20670751370526</v>
          </cell>
          <cell r="I141">
            <v>1.03192518542406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</v>
          </cell>
          <cell r="H142">
            <v>11.7823479005998</v>
          </cell>
          <cell r="I142">
            <v>2.65638389031705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10.9480812641084</v>
          </cell>
          <cell r="I143">
            <v>1.03192518542406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</v>
          </cell>
          <cell r="H144">
            <v>11.7823479005998</v>
          </cell>
          <cell r="I144">
            <v>2.65638389031705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10.9480812641084</v>
          </cell>
          <cell r="I145">
            <v>1.03192518542406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</v>
          </cell>
          <cell r="H146">
            <v>11.7823479005998</v>
          </cell>
          <cell r="I146">
            <v>2.65638389031705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0.245777341640635</v>
          </cell>
          <cell r="G147">
            <v>0.76</v>
          </cell>
          <cell r="H147">
            <v>29.3585526315789</v>
          </cell>
          <cell r="I147">
            <v>0.789473684210526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30.1136363636364</v>
          </cell>
          <cell r="I148">
            <v>0.779220779220779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</v>
          </cell>
          <cell r="I150">
            <v>0.705882352941177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32.3341836734694</v>
          </cell>
          <cell r="I151">
            <v>0.612244897959184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32.6219512195122</v>
          </cell>
          <cell r="I152">
            <v>0.731707317073171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32.3341836734694</v>
          </cell>
          <cell r="I153">
            <v>0.612244897959184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</v>
          </cell>
          <cell r="I154">
            <v>0.72289156626506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</v>
          </cell>
          <cell r="G155">
            <v>0.7605</v>
          </cell>
          <cell r="H155">
            <v>14.4641683103222</v>
          </cell>
          <cell r="I155">
            <v>1.05193951347797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</v>
          </cell>
          <cell r="I156">
            <v>1.01878382680675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</v>
          </cell>
          <cell r="H157">
            <v>14.5813435211716</v>
          </cell>
          <cell r="I157">
            <v>1.01878382680675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</v>
          </cell>
          <cell r="H158">
            <v>14.397988054071</v>
          </cell>
          <cell r="I158">
            <v>1.00597296447658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</v>
          </cell>
          <cell r="H159">
            <v>14.397988054071</v>
          </cell>
          <cell r="I159">
            <v>1.00597296447658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</v>
          </cell>
          <cell r="G160">
            <v>0.79</v>
          </cell>
          <cell r="H160">
            <v>17.8270042194093</v>
          </cell>
          <cell r="I160">
            <v>0.174050632911392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19.0329218106996</v>
          </cell>
          <cell r="I161">
            <v>0.169753086419753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</v>
          </cell>
          <cell r="I162">
            <v>0.167682926829268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20.6827309236948</v>
          </cell>
          <cell r="I163">
            <v>0.16566265060241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30.8988764044944</v>
          </cell>
          <cell r="I164">
            <v>0.154494382022472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20.6827309236948</v>
          </cell>
          <cell r="I165">
            <v>0.16566265060241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30.8988764044944</v>
          </cell>
          <cell r="I166">
            <v>0.154494382022472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0.053376721335156</v>
          </cell>
          <cell r="G167">
            <v>2.72567409144197</v>
          </cell>
          <cell r="H167">
            <v>67.7777777777778</v>
          </cell>
          <cell r="I167">
            <v>1.47222222222222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2.989449003517</v>
          </cell>
          <cell r="H168">
            <v>81.3888888888889</v>
          </cell>
          <cell r="I168">
            <v>1.47222222222222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3.22391559202814</v>
          </cell>
          <cell r="H169">
            <v>81.3888888888889</v>
          </cell>
          <cell r="I169">
            <v>1.47222222222222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</v>
          </cell>
          <cell r="H170">
            <v>83.6111111111111</v>
          </cell>
          <cell r="I170">
            <v>1.47222222222222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</v>
          </cell>
          <cell r="H171">
            <v>102.777777777778</v>
          </cell>
          <cell r="I171">
            <v>1.47222222222222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</v>
          </cell>
          <cell r="H172">
            <v>80.2777777777778</v>
          </cell>
          <cell r="I172">
            <v>1.47222222222222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</v>
          </cell>
          <cell r="H173">
            <v>102.777777777778</v>
          </cell>
          <cell r="I173">
            <v>1.47222222222222</v>
          </cell>
          <cell r="J173">
            <v>0</v>
          </cell>
          <cell r="K173">
            <v>10.2777777777778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</v>
          </cell>
          <cell r="H174">
            <v>102.777777777778</v>
          </cell>
          <cell r="I174">
            <v>1.47222222222222</v>
          </cell>
          <cell r="J174">
            <v>0</v>
          </cell>
          <cell r="K174">
            <v>15.4166666666667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3.51699882766706</v>
          </cell>
          <cell r="H175">
            <v>94.0642076502732</v>
          </cell>
          <cell r="I175">
            <v>1.47222222222222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0.0179880675990998</v>
          </cell>
          <cell r="G176">
            <v>4.04454865181712</v>
          </cell>
          <cell r="H176">
            <v>545.833333333333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</v>
          </cell>
          <cell r="H177">
            <v>545.833333333333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5.01172332942556</v>
          </cell>
          <cell r="H178">
            <v>514.583333333333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5.15826494724502</v>
          </cell>
          <cell r="H179">
            <v>530.208333333333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5.27549824150059</v>
          </cell>
          <cell r="H181">
            <v>514.583333333333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5.86166471277843</v>
          </cell>
          <cell r="H185">
            <v>514.583333333333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7.03399765533412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5.01172332942556</v>
          </cell>
          <cell r="H187">
            <v>514.583333333333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5.15826494724502</v>
          </cell>
          <cell r="H188">
            <v>530.208333333333</v>
          </cell>
          <cell r="I188">
            <v>3.125</v>
          </cell>
          <cell r="J188">
            <v>146.770833333333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</v>
          </cell>
          <cell r="H189">
            <v>571.875</v>
          </cell>
          <cell r="I189">
            <v>3.125</v>
          </cell>
          <cell r="J189">
            <v>159.270833333333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</v>
          </cell>
          <cell r="I190">
            <v>2.66666666666667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</v>
          </cell>
          <cell r="H192">
            <v>300</v>
          </cell>
          <cell r="I192">
            <v>4.91666666666667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</v>
          </cell>
          <cell r="H195">
            <v>300</v>
          </cell>
          <cell r="I195">
            <v>4.91666666666667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</v>
          </cell>
          <cell r="H199">
            <v>300</v>
          </cell>
          <cell r="I199">
            <v>4.91666666666667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3.05825985014527</v>
          </cell>
          <cell r="H200">
            <v>39.5833333333333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4.66588511137163</v>
          </cell>
          <cell r="H203">
            <v>70.8333333333333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4.8651817116061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4.66588511137163</v>
          </cell>
          <cell r="H205">
            <v>70.8333333333333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4.9886508193859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4.9886508193859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</v>
          </cell>
          <cell r="H209">
            <v>70.8333333333333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3.05825985014527</v>
          </cell>
          <cell r="H211">
            <v>36.4583333333333</v>
          </cell>
          <cell r="I211">
            <v>2.66666666666667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3.11482052984319</v>
          </cell>
          <cell r="H212">
            <v>59.375</v>
          </cell>
          <cell r="I212">
            <v>2.66666666666667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3.73681125439625</v>
          </cell>
          <cell r="H213">
            <v>59.375</v>
          </cell>
          <cell r="I213">
            <v>2.66666666666667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</v>
          </cell>
          <cell r="H214">
            <v>67.7083333333333</v>
          </cell>
          <cell r="I214">
            <v>2.66666666666667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</v>
          </cell>
          <cell r="H215">
            <v>76.0416666666667</v>
          </cell>
          <cell r="I215">
            <v>2.66666666666667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</v>
          </cell>
          <cell r="H216">
            <v>67.7083333333333</v>
          </cell>
          <cell r="I216">
            <v>2.66666666666667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</v>
          </cell>
          <cell r="H217">
            <v>76.0416666666667</v>
          </cell>
          <cell r="I217">
            <v>2.66666666666667</v>
          </cell>
          <cell r="J217">
            <v>0</v>
          </cell>
          <cell r="K217">
            <v>7.60416666666667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</v>
          </cell>
          <cell r="H218">
            <v>76.0416666666667</v>
          </cell>
          <cell r="I218">
            <v>2.66666666666667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4.88472059398203</v>
          </cell>
          <cell r="H220">
            <v>67.7083333333333</v>
          </cell>
          <cell r="I220">
            <v>2.66666666666667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6.28035504940546</v>
          </cell>
          <cell r="H221">
            <v>76.0416666666667</v>
          </cell>
          <cell r="I221">
            <v>2.66666666666667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</v>
          </cell>
          <cell r="G225">
            <v>3.05825985014527</v>
          </cell>
          <cell r="H225">
            <v>44.7916666666667</v>
          </cell>
          <cell r="I225">
            <v>2.91666666666667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</v>
          </cell>
          <cell r="H226">
            <v>59.375</v>
          </cell>
          <cell r="I226">
            <v>2.91666666666667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3.66354044548652</v>
          </cell>
          <cell r="H227">
            <v>62.5</v>
          </cell>
          <cell r="I227">
            <v>2.91666666666667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</v>
          </cell>
          <cell r="H228">
            <v>70.8333333333333</v>
          </cell>
          <cell r="I228">
            <v>2.91666666666667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4.45189725021147</v>
          </cell>
          <cell r="H229">
            <v>79.1666666666667</v>
          </cell>
          <cell r="I229">
            <v>2.91666666666667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</v>
          </cell>
          <cell r="H230">
            <v>70.8333333333333</v>
          </cell>
          <cell r="I230">
            <v>2.91666666666667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4.45189725021147</v>
          </cell>
          <cell r="H231">
            <v>79.1666666666667</v>
          </cell>
          <cell r="I231">
            <v>2.91666666666667</v>
          </cell>
          <cell r="J231">
            <v>0</v>
          </cell>
          <cell r="K231">
            <v>7.91666666666667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4.45189725021147</v>
          </cell>
          <cell r="H232">
            <v>79.1666666666667</v>
          </cell>
          <cell r="I232">
            <v>2.91666666666667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0.0361232550829732</v>
          </cell>
          <cell r="G233">
            <v>5.24925198159262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</v>
          </cell>
          <cell r="H236">
            <v>35.4166666666667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10.6575722050517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</v>
          </cell>
          <cell r="H238">
            <v>35.4166666666667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10.9906213364596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10.9906213364596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0.395094939016273</v>
          </cell>
          <cell r="G241">
            <v>2.69636576787808</v>
          </cell>
          <cell r="H241">
            <v>66.1111111111111</v>
          </cell>
          <cell r="I241">
            <v>2.66666666666667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3.10668229777257</v>
          </cell>
          <cell r="H242">
            <v>94.7222222222222</v>
          </cell>
          <cell r="I242">
            <v>2.66666666666667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</v>
          </cell>
          <cell r="H243">
            <v>94.7222222222222</v>
          </cell>
          <cell r="I243">
            <v>2.66666666666667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</v>
          </cell>
          <cell r="H244">
            <v>101.388888888889</v>
          </cell>
          <cell r="I244">
            <v>2.66666666666667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4.07385697538101</v>
          </cell>
          <cell r="H245">
            <v>272.222222222222</v>
          </cell>
          <cell r="I245">
            <v>2.66666666666667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3.48769050410317</v>
          </cell>
          <cell r="H246">
            <v>99.1666666666667</v>
          </cell>
          <cell r="I246">
            <v>2.66666666666667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4.07385697538101</v>
          </cell>
          <cell r="H247">
            <v>272.222222222222</v>
          </cell>
          <cell r="I247">
            <v>2.66666666666667</v>
          </cell>
          <cell r="J247">
            <v>0</v>
          </cell>
          <cell r="K247">
            <v>27.2222222222222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4.07385697538101</v>
          </cell>
          <cell r="H248">
            <v>272.222222222222</v>
          </cell>
          <cell r="I248">
            <v>2.66666666666667</v>
          </cell>
          <cell r="J248">
            <v>0</v>
          </cell>
          <cell r="K248">
            <v>40.8333333333333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3.63423212192263</v>
          </cell>
          <cell r="H249">
            <v>113.772609819121</v>
          </cell>
          <cell r="I249">
            <v>2.66666666666667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</v>
          </cell>
          <cell r="G250">
            <v>2.54982415005862</v>
          </cell>
          <cell r="H250">
            <v>21.6666666666667</v>
          </cell>
          <cell r="I250">
            <v>0.952380952380952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</v>
          </cell>
          <cell r="H251">
            <v>25.2380952380952</v>
          </cell>
          <cell r="I251">
            <v>0.952380952380952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</v>
          </cell>
          <cell r="H252">
            <v>27.1428571428571</v>
          </cell>
          <cell r="I252">
            <v>0.952380952380952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3.3704572098476</v>
          </cell>
          <cell r="H253">
            <v>41.4285714285714</v>
          </cell>
          <cell r="I253">
            <v>0.952380952380952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3.22391559202814</v>
          </cell>
          <cell r="H254">
            <v>38.5714285714286</v>
          </cell>
          <cell r="I254">
            <v>0.952380952380952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3.3704572098476</v>
          </cell>
          <cell r="H255">
            <v>41.4285714285714</v>
          </cell>
          <cell r="I255">
            <v>0.952380952380952</v>
          </cell>
          <cell r="J255">
            <v>0</v>
          </cell>
          <cell r="K255">
            <v>6.21428571428571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3.3704572098476</v>
          </cell>
          <cell r="H256">
            <v>41.4285714285714</v>
          </cell>
          <cell r="I256">
            <v>0.952380952380952</v>
          </cell>
          <cell r="J256">
            <v>0</v>
          </cell>
          <cell r="K256">
            <v>6.21428571428571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3.81008206330598</v>
          </cell>
          <cell r="H257">
            <v>61.9047619047619</v>
          </cell>
          <cell r="I257">
            <v>0.952380952380952</v>
          </cell>
          <cell r="J257">
            <v>0</v>
          </cell>
          <cell r="K257">
            <v>9.28571428571428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</v>
          </cell>
          <cell r="G258">
            <v>3.3411488862837</v>
          </cell>
          <cell r="H258">
            <v>63.8888888888889</v>
          </cell>
          <cell r="I258">
            <v>2.11111111111111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3.81008206330598</v>
          </cell>
          <cell r="H259">
            <v>63.8888888888889</v>
          </cell>
          <cell r="I259">
            <v>2.11111111111111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3.81008206330598</v>
          </cell>
          <cell r="H260">
            <v>63.8888888888889</v>
          </cell>
          <cell r="I260">
            <v>2.11111111111111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</v>
          </cell>
          <cell r="H261">
            <v>69.4444444444444</v>
          </cell>
          <cell r="I261">
            <v>2.11111111111111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7.03399765533412</v>
          </cell>
          <cell r="H262">
            <v>147.222222222222</v>
          </cell>
          <cell r="I262">
            <v>2.11111111111111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</v>
          </cell>
          <cell r="H263">
            <v>66.6666666666667</v>
          </cell>
          <cell r="I263">
            <v>2.11111111111111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7.03399765533412</v>
          </cell>
          <cell r="H264">
            <v>147.222222222222</v>
          </cell>
          <cell r="I264">
            <v>2.11111111111111</v>
          </cell>
          <cell r="J264">
            <v>0</v>
          </cell>
          <cell r="K264">
            <v>14.7222222222222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7.03399765533412</v>
          </cell>
          <cell r="H265">
            <v>147.222222222222</v>
          </cell>
          <cell r="I265">
            <v>2.11111111111111</v>
          </cell>
          <cell r="J265">
            <v>0</v>
          </cell>
          <cell r="K265">
            <v>22.0833333333333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</v>
          </cell>
          <cell r="H266">
            <v>66.6666666666667</v>
          </cell>
          <cell r="I266">
            <v>2.11111111111111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0.0132643665525647</v>
          </cell>
          <cell r="G267">
            <v>0.7</v>
          </cell>
          <cell r="H267">
            <v>104.166666666667</v>
          </cell>
          <cell r="I267">
            <v>4.58333333333333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0.0536414105569241</v>
          </cell>
          <cell r="G269">
            <v>1</v>
          </cell>
          <cell r="H269">
            <v>72.9166666666667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79.1666666666667</v>
          </cell>
          <cell r="I270">
            <v>3.54166666666667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</v>
          </cell>
          <cell r="H271">
            <v>77.0833333333333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</v>
          </cell>
          <cell r="I276">
            <v>0.0687285223367698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</v>
          </cell>
          <cell r="I277">
            <v>0.0687285223367698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</v>
          </cell>
          <cell r="I278">
            <v>0.0687285223367698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0.00842498481090484</v>
          </cell>
          <cell r="G279">
            <v>2.5</v>
          </cell>
          <cell r="H279">
            <v>313.090722993905</v>
          </cell>
          <cell r="I279">
            <v>0.782726807484763</v>
          </cell>
          <cell r="J279">
            <v>31.3090722993905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</v>
          </cell>
          <cell r="I280">
            <v>0.782726807484763</v>
          </cell>
          <cell r="J280">
            <v>137.759918117318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</v>
          </cell>
          <cell r="I281">
            <v>0.782726807484763</v>
          </cell>
          <cell r="J281">
            <v>31.3090722993905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247.863489036842</v>
          </cell>
          <cell r="I282">
            <v>0.652272339570636</v>
          </cell>
          <cell r="J282">
            <v>24.7863489036842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247.863489036842</v>
          </cell>
          <cell r="I283">
            <v>0.652272339570636</v>
          </cell>
          <cell r="J283">
            <v>64.4445071495788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247.863489036842</v>
          </cell>
          <cell r="I284">
            <v>0.652272339570636</v>
          </cell>
          <cell r="J284">
            <v>54.5299675881052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199.03624533184</v>
          </cell>
          <cell r="I285">
            <v>0.559090576774831</v>
          </cell>
          <cell r="J285">
            <v>19.903624533184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0.00479918078546391</v>
          </cell>
          <cell r="G286">
            <v>2</v>
          </cell>
          <cell r="H286">
            <v>281.428571428571</v>
          </cell>
          <cell r="I286">
            <v>2.28571428571429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</v>
          </cell>
          <cell r="I287">
            <v>2.28571428571429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</v>
          </cell>
          <cell r="H288">
            <v>310</v>
          </cell>
          <cell r="I288">
            <v>2.28571428571429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</v>
          </cell>
          <cell r="I289">
            <v>2.28571428571429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</v>
          </cell>
          <cell r="H290">
            <v>310</v>
          </cell>
          <cell r="I290">
            <v>2.28571428571429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</v>
          </cell>
          <cell r="G291">
            <v>0.97475</v>
          </cell>
          <cell r="H291">
            <v>35.1566965199523</v>
          </cell>
          <cell r="I291">
            <v>1.06334053746547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0.97475</v>
          </cell>
          <cell r="H292">
            <v>29.2972470999602</v>
          </cell>
          <cell r="I292">
            <v>0.886117114554562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</v>
          </cell>
          <cell r="I293">
            <v>0.0641848523748395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5.75359599749844</v>
          </cell>
          <cell r="I294">
            <v>0.0625390869293308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</v>
          </cell>
          <cell r="I295">
            <v>0.0581395348837209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0.0522602560752548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</v>
          </cell>
          <cell r="I297">
            <v>0.0479501318628626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</v>
          </cell>
          <cell r="I298">
            <v>1.38528138528139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49.5726495726496</v>
          </cell>
          <cell r="I299">
            <v>1.36752136752137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</v>
          </cell>
          <cell r="I300">
            <v>1.19850187265918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</v>
          </cell>
          <cell r="I301">
            <v>1.33333333333333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</v>
          </cell>
          <cell r="I302">
            <v>1.17216117216117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</v>
          </cell>
          <cell r="I303">
            <v>1.285140562249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66.6666666666667</v>
          </cell>
          <cell r="I304">
            <v>1.14695340501792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</v>
          </cell>
          <cell r="G305">
            <v>0.77</v>
          </cell>
          <cell r="H305">
            <v>23.077853432749</v>
          </cell>
          <cell r="I305">
            <v>0.719139908669231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</v>
          </cell>
          <cell r="I307">
            <v>0.555555555555556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</v>
          </cell>
          <cell r="I309">
            <v>0.555555555555556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0.164332474452195</v>
          </cell>
          <cell r="G310">
            <v>0.78</v>
          </cell>
          <cell r="H310">
            <v>44.7802197802198</v>
          </cell>
          <cell r="I310">
            <v>1.46520146520147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44.7558770343581</v>
          </cell>
          <cell r="I311">
            <v>1.44665461121157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44.7802197802198</v>
          </cell>
          <cell r="I312">
            <v>1.46520146520147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</v>
          </cell>
          <cell r="I313">
            <v>1.42857142857143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75.8823529411765</v>
          </cell>
          <cell r="I314">
            <v>1.34453781512605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</v>
          </cell>
          <cell r="G315">
            <v>0.374308091492875</v>
          </cell>
          <cell r="H315">
            <v>4798.93301452293</v>
          </cell>
          <cell r="I315">
            <v>32.6458028198839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</v>
          </cell>
          <cell r="I316">
            <v>32.6458028198839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0.40626810387691</v>
          </cell>
          <cell r="H317">
            <v>5061.55847673642</v>
          </cell>
          <cell r="I317">
            <v>34.4323705900437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0.427650635659905</v>
          </cell>
          <cell r="H318">
            <v>5061.55847673642</v>
          </cell>
          <cell r="I318">
            <v>34.4323705900437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</v>
          </cell>
          <cell r="H319">
            <v>5509.17929440699</v>
          </cell>
          <cell r="I319">
            <v>34.4323705900437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</v>
          </cell>
          <cell r="H320">
            <v>5061.55847673642</v>
          </cell>
          <cell r="I320">
            <v>34.4323705900437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0.507835129846137</v>
          </cell>
          <cell r="H321">
            <v>5509.17929440699</v>
          </cell>
          <cell r="I321">
            <v>34.4323705900437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</v>
          </cell>
          <cell r="H322">
            <v>5061.55847673642</v>
          </cell>
          <cell r="I322">
            <v>34.4323705900437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0.541690805169213</v>
          </cell>
          <cell r="H323">
            <v>5509.17929440699</v>
          </cell>
          <cell r="I323">
            <v>34.4323705900437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0.220009520417767</v>
          </cell>
          <cell r="G324">
            <v>1.1519614143855</v>
          </cell>
          <cell r="H324">
            <v>6266.69144738795</v>
          </cell>
          <cell r="I324">
            <v>18.937803824524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</v>
          </cell>
          <cell r="H325">
            <v>6266.69144738795</v>
          </cell>
          <cell r="I325">
            <v>18.937803824524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</v>
          </cell>
          <cell r="H326">
            <v>6266.69144738795</v>
          </cell>
          <cell r="I326">
            <v>18.937803824524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</v>
          </cell>
          <cell r="H327">
            <v>6266.69144738795</v>
          </cell>
          <cell r="I327">
            <v>18.937803824524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1.50083051221081</v>
          </cell>
          <cell r="H328">
            <v>6886.47411800874</v>
          </cell>
          <cell r="I328">
            <v>18.937803824524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</v>
          </cell>
          <cell r="H329">
            <v>6266.69144738795</v>
          </cell>
          <cell r="I329">
            <v>18.937803824524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</v>
          </cell>
          <cell r="H330">
            <v>6886.47411800874</v>
          </cell>
          <cell r="I330">
            <v>18.937803824524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</v>
          </cell>
          <cell r="H331">
            <v>6886.47411800874</v>
          </cell>
          <cell r="I331">
            <v>18.937803824524</v>
          </cell>
          <cell r="J331">
            <v>0</v>
          </cell>
          <cell r="K331">
            <v>688.647411800874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</v>
          </cell>
          <cell r="H332">
            <v>6886.47411800874</v>
          </cell>
          <cell r="I332">
            <v>18.937803824524</v>
          </cell>
          <cell r="J332">
            <v>0</v>
          </cell>
          <cell r="K332">
            <v>1032.97111770131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1.50083051221081</v>
          </cell>
          <cell r="H333">
            <v>6266.69144738795</v>
          </cell>
          <cell r="I333">
            <v>18.937803824524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</v>
          </cell>
          <cell r="H334">
            <v>6886.47411800874</v>
          </cell>
          <cell r="I334">
            <v>18.937803824524</v>
          </cell>
          <cell r="J334">
            <v>0</v>
          </cell>
          <cell r="K334">
            <v>1032.97111770131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0.531039534575293</v>
          </cell>
          <cell r="G335">
            <v>0.7</v>
          </cell>
          <cell r="H335">
            <v>52.5604399691763</v>
          </cell>
          <cell r="I335">
            <v>0.427707016024039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</v>
          </cell>
          <cell r="I336">
            <v>0.427707016024039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</v>
          </cell>
          <cell r="G337">
            <v>0.45</v>
          </cell>
          <cell r="H337">
            <v>37.7015814124893</v>
          </cell>
          <cell r="I337">
            <v>0.427707016024039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0.187584185774186</v>
          </cell>
          <cell r="G338">
            <v>0.6</v>
          </cell>
          <cell r="H338">
            <v>51.372364924665</v>
          </cell>
          <cell r="I338">
            <v>0.427707016024039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</v>
          </cell>
          <cell r="G339">
            <v>10</v>
          </cell>
          <cell r="H339">
            <v>92.998482973791</v>
          </cell>
          <cell r="I339">
            <v>4.78526319760131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</v>
          </cell>
          <cell r="I340">
            <v>4.58996467789986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</v>
          </cell>
          <cell r="I341">
            <v>5.46068709862803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83.4368024536895</v>
          </cell>
          <cell r="I342">
            <v>4.60257276745862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0.0765836411040444</v>
          </cell>
          <cell r="G343">
            <v>41.1</v>
          </cell>
          <cell r="H343">
            <v>93.3929692183882</v>
          </cell>
          <cell r="I343">
            <v>1.88519921669245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</v>
          </cell>
          <cell r="I344">
            <v>1.61039478259642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84.6697637460091</v>
          </cell>
          <cell r="I345">
            <v>0.898583445078986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</v>
          </cell>
          <cell r="H346">
            <v>78.621923478437</v>
          </cell>
          <cell r="I346">
            <v>0.855223571058032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46.784347826087</v>
          </cell>
          <cell r="H347">
            <v>73.0060718014058</v>
          </cell>
          <cell r="I347">
            <v>0.813956266901864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81.8913720240054</v>
          </cell>
          <cell r="I348">
            <v>8.72186295336905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</v>
          </cell>
          <cell r="I349">
            <v>7.13736739228237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19.4</v>
          </cell>
          <cell r="H350">
            <v>59.2384870366343</v>
          </cell>
          <cell r="I350">
            <v>5.78386630759315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55.0071665340176</v>
          </cell>
          <cell r="I351">
            <v>5.50293912224484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</v>
          </cell>
          <cell r="H352">
            <v>51.0780832101592</v>
          </cell>
          <cell r="I352">
            <v>5.23565795753384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0.0491639883600876</v>
          </cell>
          <cell r="G353">
            <v>13.5</v>
          </cell>
          <cell r="H353">
            <v>81.8913720240054</v>
          </cell>
          <cell r="I353">
            <v>8.34040147633221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</v>
          </cell>
          <cell r="I354">
            <v>7.05135366046756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68.0249272632571</v>
          </cell>
          <cell r="I355">
            <v>5.4943387327292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</v>
          </cell>
          <cell r="H356">
            <v>64.1659589835166</v>
          </cell>
          <cell r="I356">
            <v>5.20859106152011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</v>
          </cell>
          <cell r="H357">
            <v>60.4993327558871</v>
          </cell>
          <cell r="I357">
            <v>4.93724988086199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</v>
          </cell>
          <cell r="I358">
            <v>9.1028550470379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</v>
          </cell>
          <cell r="I359">
            <v>7.64416478181766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73.557667646418</v>
          </cell>
          <cell r="I360">
            <v>12.0406684585388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69.3198716505201</v>
          </cell>
          <cell r="I361">
            <v>11.4028309197458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</v>
          </cell>
          <cell r="I362">
            <v>10.799241326538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15.0549450549451</v>
          </cell>
          <cell r="H363">
            <v>509.766874839151</v>
          </cell>
          <cell r="I363">
            <v>27.5232518866277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296.811355738258</v>
          </cell>
          <cell r="I364">
            <v>28.7082068517934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</v>
          </cell>
          <cell r="I366">
            <v>1.04221027114034</v>
          </cell>
          <cell r="J366">
            <v>0</v>
          </cell>
          <cell r="K366">
            <v>10.5711698963515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</v>
          </cell>
          <cell r="I367">
            <v>1.04221027114034</v>
          </cell>
          <cell r="J367">
            <v>0</v>
          </cell>
          <cell r="K367">
            <v>15.8567548445273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</v>
          </cell>
          <cell r="I368">
            <v>0.716727958426775</v>
          </cell>
          <cell r="J368">
            <v>0</v>
          </cell>
          <cell r="K368">
            <v>14.7721351709409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0.0250524153763881</v>
          </cell>
          <cell r="G369">
            <v>41.6</v>
          </cell>
          <cell r="H369">
            <v>19.7669962128518</v>
          </cell>
          <cell r="I369">
            <v>1.44759996347654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0.0751025502025573</v>
          </cell>
          <cell r="G370">
            <v>59.0010969149976</v>
          </cell>
          <cell r="H370">
            <v>31.1071128779506</v>
          </cell>
          <cell r="I370">
            <v>0.84270712793396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</v>
          </cell>
          <cell r="G371">
            <v>50.1165</v>
          </cell>
          <cell r="H371">
            <v>23.2900956535173</v>
          </cell>
          <cell r="I371">
            <v>1.02236122102731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</v>
          </cell>
          <cell r="H372">
            <v>21.0752796210348</v>
          </cell>
          <cell r="I372">
            <v>0.922249263173896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</v>
          </cell>
          <cell r="H373">
            <v>20.8536707224565</v>
          </cell>
          <cell r="I373">
            <v>0.918532978410898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</v>
          </cell>
          <cell r="G374">
            <v>58.1851428571429</v>
          </cell>
          <cell r="H374">
            <v>23.7399239116186</v>
          </cell>
          <cell r="I374">
            <v>1.10297694718322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62.560192</v>
          </cell>
          <cell r="H375">
            <v>23.1695119753911</v>
          </cell>
          <cell r="I375">
            <v>1.08132810558198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63.587452952381</v>
          </cell>
          <cell r="H376">
            <v>22.5551749412204</v>
          </cell>
          <cell r="I376">
            <v>1.05836042760855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0.0167035182430475</v>
          </cell>
          <cell r="G377">
            <v>151.130241187384</v>
          </cell>
          <cell r="H377">
            <v>24.6750057603878</v>
          </cell>
          <cell r="I377">
            <v>1.61382232957696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</v>
          </cell>
          <cell r="H378">
            <v>24.0769559370045</v>
          </cell>
          <cell r="I378">
            <v>1.57927535915461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165.16221546073</v>
          </cell>
          <cell r="H379">
            <v>23.4328527346532</v>
          </cell>
          <cell r="I379">
            <v>1.54276457270711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0.204842639019331</v>
          </cell>
          <cell r="G380">
            <v>68.8</v>
          </cell>
          <cell r="H380">
            <v>25.7288737518255</v>
          </cell>
          <cell r="I380">
            <v>0.951975204308234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73.9732</v>
          </cell>
          <cell r="H381">
            <v>25.0794234712367</v>
          </cell>
          <cell r="I381">
            <v>0.932557915557358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75.1878666666667</v>
          </cell>
          <cell r="H382">
            <v>24.3799616720026</v>
          </cell>
          <cell r="I382">
            <v>0.911993633222462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178.701298701299</v>
          </cell>
          <cell r="H383">
            <v>26.5196858296418</v>
          </cell>
          <cell r="I383">
            <v>1.40317628525165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192.138181818182</v>
          </cell>
          <cell r="H384">
            <v>25.8468617930583</v>
          </cell>
          <cell r="I384">
            <v>1.37174231055825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</v>
          </cell>
          <cell r="H385">
            <v>25.1222263201629</v>
          </cell>
          <cell r="I385">
            <v>1.33858423895076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0.00112730447354906</v>
          </cell>
          <cell r="G386">
            <v>71.2</v>
          </cell>
          <cell r="H386">
            <v>36.2672744589207</v>
          </cell>
          <cell r="I386">
            <v>0.888666698377637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</v>
          </cell>
          <cell r="H387">
            <v>35.488311267501</v>
          </cell>
          <cell r="I387">
            <v>0.763031044751596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78.331813</v>
          </cell>
          <cell r="H388">
            <v>34.5293548339232</v>
          </cell>
          <cell r="I388">
            <v>0.746642613546182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79.6180496666667</v>
          </cell>
          <cell r="H389">
            <v>33.4965530745501</v>
          </cell>
          <cell r="I389">
            <v>0.729325025072221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15.0549450549451</v>
          </cell>
          <cell r="H390">
            <v>509.766874839151</v>
          </cell>
          <cell r="I390">
            <v>27.5232518866277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</v>
          </cell>
          <cell r="I391">
            <v>42.0016964202203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124.595866557495</v>
          </cell>
          <cell r="I392">
            <v>7.68656116556159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</v>
          </cell>
          <cell r="I393">
            <v>0.944427545066314</v>
          </cell>
          <cell r="J393">
            <v>0</v>
          </cell>
          <cell r="K393">
            <v>3.1628465964377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</v>
          </cell>
          <cell r="I394">
            <v>0.944427545066314</v>
          </cell>
          <cell r="J394">
            <v>0</v>
          </cell>
          <cell r="K394">
            <v>4.74426989465655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</v>
          </cell>
          <cell r="I395">
            <v>0.618945232352749</v>
          </cell>
          <cell r="J395">
            <v>0</v>
          </cell>
          <cell r="K395">
            <v>3.65965022107018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0.0116723182568195</v>
          </cell>
          <cell r="G396">
            <v>64.6</v>
          </cell>
          <cell r="H396">
            <v>10.7685089119229</v>
          </cell>
          <cell r="I396">
            <v>0.762628392507491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0.0118408740206425</v>
          </cell>
          <cell r="G397">
            <v>59.9</v>
          </cell>
          <cell r="H397">
            <v>13.9846198534314</v>
          </cell>
          <cell r="I397">
            <v>0.85290975589273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0.0123714489395529</v>
          </cell>
          <cell r="G398">
            <v>73.5</v>
          </cell>
          <cell r="H398">
            <v>13.1115288654434</v>
          </cell>
          <cell r="I398">
            <v>0.734861599024355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0.0128381001624168</v>
          </cell>
          <cell r="G399">
            <v>83.1</v>
          </cell>
          <cell r="H399">
            <v>13.8877615114372</v>
          </cell>
          <cell r="I399">
            <v>0.768245556527084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73.910953220339</v>
          </cell>
          <cell r="H400">
            <v>12.8132980948323</v>
          </cell>
          <cell r="I400">
            <v>0.642248411992819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</v>
          </cell>
          <cell r="H401">
            <v>12.540585485874</v>
          </cell>
          <cell r="I401">
            <v>0.650430082883805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</v>
          </cell>
          <cell r="H402">
            <v>12.4284495049813</v>
          </cell>
          <cell r="I402">
            <v>0.643876080623781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69.6</v>
          </cell>
          <cell r="H403">
            <v>14.7357595768002</v>
          </cell>
          <cell r="I403">
            <v>0.563944357189736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</v>
          </cell>
          <cell r="H404">
            <v>14.498514278793</v>
          </cell>
          <cell r="I404">
            <v>0.481012093506912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71.3088202790698</v>
          </cell>
          <cell r="H405">
            <v>13.9857809320597</v>
          </cell>
          <cell r="I405">
            <v>0.466099151832366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72.4797368682171</v>
          </cell>
          <cell r="H406">
            <v>13.7598393984238</v>
          </cell>
          <cell r="I406">
            <v>0.459654888562314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15.0549450549451</v>
          </cell>
          <cell r="H407">
            <v>509.766874839151</v>
          </cell>
          <cell r="I407">
            <v>27.5232518866277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</v>
          </cell>
          <cell r="I408">
            <v>42.0016964202203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124.595866557495</v>
          </cell>
          <cell r="I409">
            <v>7.68656116556159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</v>
          </cell>
          <cell r="I410">
            <v>0.944427545066314</v>
          </cell>
          <cell r="J410">
            <v>0</v>
          </cell>
          <cell r="K410">
            <v>3.1628465964377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</v>
          </cell>
          <cell r="I411">
            <v>0.944427545066314</v>
          </cell>
          <cell r="J411">
            <v>0</v>
          </cell>
          <cell r="K411">
            <v>4.74426989465655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</v>
          </cell>
          <cell r="I412">
            <v>0.618945232352749</v>
          </cell>
          <cell r="J412">
            <v>0</v>
          </cell>
          <cell r="K412">
            <v>3.65965022107018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0.0151695552178092</v>
          </cell>
          <cell r="G413">
            <v>24.9</v>
          </cell>
          <cell r="H413">
            <v>65.623659471849</v>
          </cell>
          <cell r="I413">
            <v>1.12775049449899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0.0400528579965667</v>
          </cell>
          <cell r="G414">
            <v>31.8</v>
          </cell>
          <cell r="H414">
            <v>49.2840856993551</v>
          </cell>
          <cell r="I414">
            <v>1.78003250165488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</v>
          </cell>
          <cell r="H415">
            <v>111.15423165456</v>
          </cell>
          <cell r="I415">
            <v>2.88355939850937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</v>
          </cell>
          <cell r="H416">
            <v>87.0668552393905</v>
          </cell>
          <cell r="I416">
            <v>1.86205956156478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</v>
          </cell>
          <cell r="H417">
            <v>83.930391471646</v>
          </cell>
          <cell r="I417">
            <v>1.74735372436074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54.4674777777778</v>
          </cell>
          <cell r="H418">
            <v>80.6529998648074</v>
          </cell>
          <cell r="I418">
            <v>1.6313703817439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0.0116155846212442</v>
          </cell>
          <cell r="G419">
            <v>44.4</v>
          </cell>
          <cell r="H419">
            <v>78.2516514722406</v>
          </cell>
          <cell r="I419">
            <v>1.46992499515488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55.465759125</v>
          </cell>
          <cell r="H420">
            <v>109.848059802421</v>
          </cell>
          <cell r="I420">
            <v>1.40548639359444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55.465759125</v>
          </cell>
          <cell r="H421">
            <v>109.171220384621</v>
          </cell>
          <cell r="I421">
            <v>1.39282874016082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55.465759125</v>
          </cell>
          <cell r="H422">
            <v>108.419176587065</v>
          </cell>
          <cell r="I422">
            <v>1.37876468079013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</v>
          </cell>
          <cell r="I423">
            <v>0.692162179757441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69.6</v>
          </cell>
          <cell r="H424">
            <v>14.7357595768002</v>
          </cell>
          <cell r="I424">
            <v>0.563944357189736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</v>
          </cell>
          <cell r="H425">
            <v>14.498514278793</v>
          </cell>
          <cell r="I425">
            <v>0.481012093506912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71.3088202790698</v>
          </cell>
          <cell r="H426">
            <v>13.9857809320597</v>
          </cell>
          <cell r="I426">
            <v>0.466099151832366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72.4797368682171</v>
          </cell>
          <cell r="H427">
            <v>13.7598393984238</v>
          </cell>
          <cell r="I427">
            <v>0.459654888562314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15.0549450549451</v>
          </cell>
          <cell r="H428">
            <v>509.766874839151</v>
          </cell>
          <cell r="I428">
            <v>27.5232518866277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</v>
          </cell>
          <cell r="I429">
            <v>7.82171016124485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28.3377528812718</v>
          </cell>
          <cell r="I430">
            <v>0.94008412101519</v>
          </cell>
          <cell r="J430">
            <v>0</v>
          </cell>
          <cell r="K430">
            <v>2.83377528812718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28.3377528812718</v>
          </cell>
          <cell r="I431">
            <v>0.94008412101519</v>
          </cell>
          <cell r="J431">
            <v>0</v>
          </cell>
          <cell r="K431">
            <v>4.25066293219077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21.1069550573626</v>
          </cell>
          <cell r="I432">
            <v>0.614601808301625</v>
          </cell>
          <cell r="J432">
            <v>0</v>
          </cell>
          <cell r="K432">
            <v>3.16604325860439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0.0227543328267138</v>
          </cell>
          <cell r="G433">
            <v>28.8</v>
          </cell>
          <cell r="H433">
            <v>22.7239365459655</v>
          </cell>
          <cell r="I433">
            <v>0.49266650966101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0.0133509526655222</v>
          </cell>
          <cell r="G434">
            <v>41.8</v>
          </cell>
          <cell r="H434">
            <v>25.3155024829404</v>
          </cell>
          <cell r="I434">
            <v>0.899186552035256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</v>
          </cell>
          <cell r="H435">
            <v>46.4506543659398</v>
          </cell>
          <cell r="I435">
            <v>0.654919411655365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0.6755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44.3398505387557</v>
          </cell>
          <cell r="H436">
            <v>40.181668966818</v>
          </cell>
          <cell r="I436">
            <v>0.929532659881105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</v>
          </cell>
          <cell r="H437">
            <v>38.7678207766125</v>
          </cell>
          <cell r="I437">
            <v>0.861823047101114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49.7364685277778</v>
          </cell>
          <cell r="H438">
            <v>37.2904454472442</v>
          </cell>
          <cell r="I438">
            <v>0.794865509071571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0.00451717179715052</v>
          </cell>
          <cell r="G439">
            <v>56.5653825</v>
          </cell>
          <cell r="H439">
            <v>78.3656141827945</v>
          </cell>
          <cell r="I439">
            <v>1.10787914376056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</v>
          </cell>
          <cell r="H440">
            <v>78.3656141827945</v>
          </cell>
          <cell r="I440">
            <v>1.10787914376056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</v>
          </cell>
          <cell r="H441">
            <v>77.8858768565995</v>
          </cell>
          <cell r="I441">
            <v>1.09741936795352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</v>
          </cell>
          <cell r="H442">
            <v>77.3528353830493</v>
          </cell>
          <cell r="I442">
            <v>1.08523880123834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0.00158189293373915</v>
          </cell>
          <cell r="G443">
            <v>69.6</v>
          </cell>
          <cell r="H443">
            <v>14.7357595768002</v>
          </cell>
          <cell r="I443">
            <v>0.563944357189736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</v>
          </cell>
          <cell r="H444">
            <v>14.498514278793</v>
          </cell>
          <cell r="I444">
            <v>0.481012093506912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71.3088202790698</v>
          </cell>
          <cell r="H445">
            <v>13.9857809320597</v>
          </cell>
          <cell r="I445">
            <v>0.466099151832366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72.4797368682171</v>
          </cell>
          <cell r="H446">
            <v>13.7598393984238</v>
          </cell>
          <cell r="I446">
            <v>0.459654888562314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10.5299083290772</v>
          </cell>
          <cell r="I447">
            <v>0.349246137729029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</v>
          </cell>
          <cell r="H448">
            <v>10.1927324366996</v>
          </cell>
          <cell r="I448">
            <v>0.217442549163123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77.5013673072596</v>
          </cell>
          <cell r="H449">
            <v>9.91541807612903</v>
          </cell>
          <cell r="I449">
            <v>0.212252198281734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78.7739677556547</v>
          </cell>
          <cell r="H450">
            <v>9.61674886711385</v>
          </cell>
          <cell r="I450">
            <v>0.206790876329797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15.0549450549451</v>
          </cell>
          <cell r="H451">
            <v>509.766874839151</v>
          </cell>
          <cell r="I451">
            <v>27.5232518866277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</v>
          </cell>
          <cell r="I452">
            <v>4.40083080332087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</v>
          </cell>
          <cell r="I453">
            <v>0.936769046583646</v>
          </cell>
          <cell r="J453">
            <v>0</v>
          </cell>
          <cell r="K453">
            <v>2.58261494377802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</v>
          </cell>
          <cell r="I454">
            <v>0.936769046583646</v>
          </cell>
          <cell r="J454">
            <v>0</v>
          </cell>
          <cell r="K454">
            <v>3.87392241566704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18.5953516138711</v>
          </cell>
          <cell r="I455">
            <v>0.611286733870081</v>
          </cell>
          <cell r="J455">
            <v>0</v>
          </cell>
          <cell r="K455">
            <v>2.78930274208066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2.6957796014068</v>
          </cell>
          <cell r="H456">
            <v>619.782670620786</v>
          </cell>
          <cell r="I456">
            <v>32.1628348561715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2.702932207527</v>
          </cell>
          <cell r="H457">
            <v>604.244943502159</v>
          </cell>
          <cell r="I457">
            <v>31.3565242330363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3.07233294255569</v>
          </cell>
          <cell r="H458">
            <v>604.244943502159</v>
          </cell>
          <cell r="I458">
            <v>31.3565242330363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3.41370326950632</v>
          </cell>
          <cell r="H459">
            <v>664.669437852375</v>
          </cell>
          <cell r="I459">
            <v>31.3565242330363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3.41370326950632</v>
          </cell>
          <cell r="H460">
            <v>664.669437852375</v>
          </cell>
          <cell r="I460">
            <v>31.3565242330363</v>
          </cell>
          <cell r="J460">
            <v>0</v>
          </cell>
          <cell r="K460">
            <v>66.4669437852375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3.41370326950632</v>
          </cell>
          <cell r="H461">
            <v>664.669437852375</v>
          </cell>
          <cell r="I461">
            <v>31.3565242330363</v>
          </cell>
          <cell r="J461">
            <v>0</v>
          </cell>
          <cell r="K461">
            <v>99.7004156778563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</v>
          </cell>
          <cell r="H462">
            <v>31.8245273746232</v>
          </cell>
          <cell r="I462">
            <v>0.308192369656279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</v>
          </cell>
          <cell r="H463">
            <v>36.7750094106757</v>
          </cell>
          <cell r="I463">
            <v>0.308192369656279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</v>
          </cell>
          <cell r="H464">
            <v>36.7750094106757</v>
          </cell>
          <cell r="I464">
            <v>0.308192369656279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22.4993190995536</v>
          </cell>
          <cell r="H465">
            <v>40.4525103517432</v>
          </cell>
          <cell r="I465">
            <v>0.308192369656279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22.4993190995536</v>
          </cell>
          <cell r="H466">
            <v>40.4525103517432</v>
          </cell>
          <cell r="I466">
            <v>0.308192369656279</v>
          </cell>
          <cell r="J466">
            <v>0</v>
          </cell>
          <cell r="K466">
            <v>4.04525103517433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22.4993190995536</v>
          </cell>
          <cell r="H467">
            <v>40.4525103517432</v>
          </cell>
          <cell r="I467">
            <v>0.308192369656279</v>
          </cell>
          <cell r="J467">
            <v>0</v>
          </cell>
          <cell r="K467">
            <v>6.06787655276149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2.44515156590186</v>
          </cell>
          <cell r="H468">
            <v>333.238162198277</v>
          </cell>
          <cell r="I468">
            <v>14.6340898595581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2.30226860557078</v>
          </cell>
          <cell r="H469">
            <v>606.707825299136</v>
          </cell>
          <cell r="I469">
            <v>16.771995228109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</v>
          </cell>
          <cell r="H470">
            <v>495.977999738419</v>
          </cell>
          <cell r="I470">
            <v>19.4296986987633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2.78463881842206</v>
          </cell>
          <cell r="H471">
            <v>504.991912238953</v>
          </cell>
          <cell r="I471">
            <v>19.4296986987633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</v>
          </cell>
          <cell r="H472">
            <v>534.604915973159</v>
          </cell>
          <cell r="I472">
            <v>19.4296986987633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2.95778798499044</v>
          </cell>
          <cell r="H473">
            <v>504.991912238953</v>
          </cell>
          <cell r="I473">
            <v>19.4296986987633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3.70054390435893</v>
          </cell>
          <cell r="H474">
            <v>515.493557870643</v>
          </cell>
          <cell r="I474">
            <v>19.4296986987633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</v>
          </cell>
          <cell r="H475">
            <v>564.854562969844</v>
          </cell>
          <cell r="I475">
            <v>19.4296986987633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</v>
          </cell>
          <cell r="G476">
            <v>2.7294654660647</v>
          </cell>
          <cell r="H476">
            <v>537.839466415691</v>
          </cell>
          <cell r="I476">
            <v>21.9021116461686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2.73710087749602</v>
          </cell>
          <cell r="H477">
            <v>889.227917807276</v>
          </cell>
          <cell r="I477">
            <v>21.9021116461686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3.74591591112468</v>
          </cell>
          <cell r="H478">
            <v>808.024801330204</v>
          </cell>
          <cell r="I478">
            <v>158.101968292617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7.30172766989701</v>
          </cell>
          <cell r="H479">
            <v>926.284373497462</v>
          </cell>
          <cell r="I479">
            <v>170.440234420716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9.58455395882014</v>
          </cell>
          <cell r="H480">
            <v>1140.59514747193</v>
          </cell>
          <cell r="I480">
            <v>170.440234420716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9.36118932038078</v>
          </cell>
          <cell r="H481">
            <v>954.072904702385</v>
          </cell>
          <cell r="I481">
            <v>170.440234420716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12.2878896907951</v>
          </cell>
          <cell r="H482">
            <v>1174.81300189609</v>
          </cell>
          <cell r="I482">
            <v>170.440234420716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0.062732679370161</v>
          </cell>
          <cell r="G483">
            <v>0.811202543060691</v>
          </cell>
          <cell r="H483">
            <v>1810.14060710194</v>
          </cell>
          <cell r="I483">
            <v>114.191440451005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</v>
          </cell>
          <cell r="H484">
            <v>2944.2046019128</v>
          </cell>
          <cell r="I484">
            <v>114.191440451005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0.812031540508043</v>
          </cell>
          <cell r="H485">
            <v>1482.83667067423</v>
          </cell>
          <cell r="I485">
            <v>316.17163980011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</v>
          </cell>
          <cell r="H486">
            <v>1712.53467268387</v>
          </cell>
          <cell r="I486">
            <v>340.876260791254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1.8757327080891</v>
          </cell>
          <cell r="H487">
            <v>2466.35021519066</v>
          </cell>
          <cell r="I487">
            <v>340.876260791254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2.01086906755968</v>
          </cell>
          <cell r="H488">
            <v>1781.03605959123</v>
          </cell>
          <cell r="I488">
            <v>340.876260791254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</v>
          </cell>
          <cell r="H489">
            <v>2565.00422379828</v>
          </cell>
          <cell r="I489">
            <v>340.876260791254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0.144597352488721</v>
          </cell>
          <cell r="G490">
            <v>2.02690195594496</v>
          </cell>
          <cell r="H490">
            <v>1021.21372286569</v>
          </cell>
          <cell r="I490">
            <v>3.44323705900437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</v>
          </cell>
          <cell r="H491">
            <v>1202.93976189542</v>
          </cell>
          <cell r="I491">
            <v>3.8258189544493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1.01354433073979</v>
          </cell>
          <cell r="H492">
            <v>4077.83170017597</v>
          </cell>
          <cell r="I492">
            <v>36.8724965817229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1.60630227342638</v>
          </cell>
          <cell r="H493">
            <v>4093.58416862351</v>
          </cell>
          <cell r="I493">
            <v>36.8724965817229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2.58602854975519</v>
          </cell>
          <cell r="H494">
            <v>4140.37567362034</v>
          </cell>
          <cell r="I494">
            <v>36.8724965817229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</v>
          </cell>
          <cell r="H495">
            <v>4093.58416862351</v>
          </cell>
          <cell r="I495">
            <v>36.8724965817229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</v>
          </cell>
          <cell r="H496">
            <v>4077.83170017597</v>
          </cell>
          <cell r="I496">
            <v>36.8724965817229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0.0734109635711968</v>
          </cell>
          <cell r="G497">
            <v>1.22789132983332</v>
          </cell>
          <cell r="H497">
            <v>1245.97846569737</v>
          </cell>
          <cell r="I497">
            <v>4.69532326227869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</v>
          </cell>
          <cell r="H498">
            <v>1437.06150820435</v>
          </cell>
          <cell r="I498">
            <v>4.69532326227869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0.60348883601532</v>
          </cell>
          <cell r="H499">
            <v>2349.0550966866</v>
          </cell>
          <cell r="I499">
            <v>20.4847203231794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</v>
          </cell>
          <cell r="H500">
            <v>2356.83409345082</v>
          </cell>
          <cell r="I500">
            <v>20.4847203231794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1.5217783388944</v>
          </cell>
          <cell r="H501">
            <v>2392.83293998737</v>
          </cell>
          <cell r="I501">
            <v>20.4847203231794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</v>
          </cell>
          <cell r="H502">
            <v>2356.83409345082</v>
          </cell>
          <cell r="I502">
            <v>20.4847203231794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</v>
          </cell>
          <cell r="H503">
            <v>2356.83409345082</v>
          </cell>
          <cell r="I503">
            <v>20.4847203231794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0.00963097388507568</v>
          </cell>
          <cell r="G504">
            <v>0.307138943248532</v>
          </cell>
          <cell r="H504">
            <v>1156.2472476541</v>
          </cell>
          <cell r="I504">
            <v>80.5533971168391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</v>
          </cell>
          <cell r="H505">
            <v>2071.60965204692</v>
          </cell>
          <cell r="I505">
            <v>80.553397116839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0.461763875158876</v>
          </cell>
          <cell r="H506">
            <v>2051.55352473746</v>
          </cell>
          <cell r="I506">
            <v>50.9734242170338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0.511898238747554</v>
          </cell>
          <cell r="H507">
            <v>2059.65153069057</v>
          </cell>
          <cell r="I507">
            <v>50.9734242170338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</v>
          </cell>
          <cell r="H508">
            <v>2094.53524864241</v>
          </cell>
          <cell r="I508">
            <v>50.9734242170338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0.0400423437661073</v>
          </cell>
          <cell r="G509">
            <v>0.789972044368293</v>
          </cell>
          <cell r="H509">
            <v>1388.49234249282</v>
          </cell>
          <cell r="I509">
            <v>8.60809264751092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2.53997738840221</v>
          </cell>
          <cell r="H510">
            <v>1182.45799489711</v>
          </cell>
          <cell r="I510">
            <v>4.13188447080524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2.13706525986714</v>
          </cell>
          <cell r="H511">
            <v>1711.04454668076</v>
          </cell>
          <cell r="I511">
            <v>17.5583317055824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3.05825985014527</v>
          </cell>
          <cell r="H512">
            <v>1783.76577439639</v>
          </cell>
          <cell r="I512">
            <v>17.5583317055824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5.41076742718009</v>
          </cell>
          <cell r="H513">
            <v>1845.68195162194</v>
          </cell>
          <cell r="I513">
            <v>17.5583317055824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0.0480534194650171</v>
          </cell>
          <cell r="G514">
            <v>0.599062133645955</v>
          </cell>
          <cell r="H514">
            <v>2721.18904799699</v>
          </cell>
          <cell r="I514">
            <v>14.7567302528759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</v>
          </cell>
          <cell r="H515">
            <v>865.743294685178</v>
          </cell>
          <cell r="I515">
            <v>4.30404632375546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</v>
          </cell>
          <cell r="H516">
            <v>785.874378368179</v>
          </cell>
          <cell r="I516">
            <v>4.30404632375546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</v>
          </cell>
          <cell r="H517">
            <v>916.60730760666</v>
          </cell>
          <cell r="I517">
            <v>4.30404632375546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</v>
          </cell>
          <cell r="H518">
            <v>938.22131844615</v>
          </cell>
          <cell r="I518">
            <v>4.30404632375546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</v>
          </cell>
          <cell r="H519">
            <v>1222.47131795079</v>
          </cell>
          <cell r="I519">
            <v>4.30404632375546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4.76918107281168</v>
          </cell>
          <cell r="H520">
            <v>1416.78413638815</v>
          </cell>
          <cell r="I520">
            <v>4.30404632375546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0.0288893669716445</v>
          </cell>
          <cell r="G521">
            <v>3.1</v>
          </cell>
          <cell r="H521">
            <v>67.7777777777778</v>
          </cell>
          <cell r="I521">
            <v>1.47222222222222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81.3888888888889</v>
          </cell>
          <cell r="I522">
            <v>1.47222222222222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81.3888888888889</v>
          </cell>
          <cell r="I523">
            <v>1.47222222222222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</v>
          </cell>
          <cell r="I524">
            <v>1.47222222222222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102.777777777778</v>
          </cell>
          <cell r="I525">
            <v>1.47222222222222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80.2777777777778</v>
          </cell>
          <cell r="I526">
            <v>1.47222222222222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102.777777777778</v>
          </cell>
          <cell r="I527">
            <v>1.47222222222222</v>
          </cell>
          <cell r="J527">
            <v>0</v>
          </cell>
          <cell r="K527">
            <v>10.2777777777778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102.777777777778</v>
          </cell>
          <cell r="I528">
            <v>1.47222222222222</v>
          </cell>
          <cell r="J528">
            <v>0</v>
          </cell>
          <cell r="K528">
            <v>15.4166666666667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</v>
          </cell>
          <cell r="I529">
            <v>1.47222222222222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0.0139733831998223</v>
          </cell>
          <cell r="G530">
            <v>3.4</v>
          </cell>
          <cell r="H530">
            <v>545.833333333333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</v>
          </cell>
          <cell r="I542">
            <v>3.125</v>
          </cell>
          <cell r="J542">
            <v>146.770833333333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0.00752597366176856</v>
          </cell>
          <cell r="G544">
            <v>1.3</v>
          </cell>
          <cell r="H544">
            <v>218.333333333333</v>
          </cell>
          <cell r="I544">
            <v>2.66666666666667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0.0351917435330221</v>
          </cell>
          <cell r="G554">
            <v>0.9371</v>
          </cell>
          <cell r="H554">
            <v>16.6802965539883</v>
          </cell>
          <cell r="I554">
            <v>0.255890913044139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0.9371</v>
          </cell>
          <cell r="H555">
            <v>21.1346939292011</v>
          </cell>
          <cell r="I555">
            <v>0.255890913044139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0.0822534242344848</v>
          </cell>
          <cell r="G556">
            <v>0.98</v>
          </cell>
          <cell r="H556">
            <v>21.7647058823529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</v>
          </cell>
          <cell r="G558">
            <v>0.7105</v>
          </cell>
          <cell r="H558">
            <v>8.46235045742435</v>
          </cell>
          <cell r="I558">
            <v>1.12596762843068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</v>
          </cell>
          <cell r="H559">
            <v>9.20670751370526</v>
          </cell>
          <cell r="I559">
            <v>1.03192518542406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</v>
          </cell>
          <cell r="H560">
            <v>11.7823479005998</v>
          </cell>
          <cell r="I560">
            <v>2.65638389031705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10.9480812641084</v>
          </cell>
          <cell r="I561">
            <v>1.03192518542406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</v>
          </cell>
          <cell r="H562">
            <v>11.7823479005998</v>
          </cell>
          <cell r="I562">
            <v>2.65638389031705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10.9480812641084</v>
          </cell>
          <cell r="I563">
            <v>1.03192518542406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</v>
          </cell>
          <cell r="H564">
            <v>11.7823479005998</v>
          </cell>
          <cell r="I564">
            <v>2.65638389031705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</v>
          </cell>
          <cell r="G565">
            <v>0.76</v>
          </cell>
          <cell r="H565">
            <v>29.3585526315789</v>
          </cell>
          <cell r="I565">
            <v>0.789473684210526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30.1136363636364</v>
          </cell>
          <cell r="I566">
            <v>0.779220779220779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</v>
          </cell>
          <cell r="I568">
            <v>0.705882352941177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32.3341836734694</v>
          </cell>
          <cell r="I569">
            <v>0.612244897959184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32.6219512195122</v>
          </cell>
          <cell r="I570">
            <v>0.731707317073171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32.3341836734694</v>
          </cell>
          <cell r="I571">
            <v>0.612244897959184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</v>
          </cell>
          <cell r="I572">
            <v>0.72289156626506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0.0475071387649011</v>
          </cell>
          <cell r="G573">
            <v>0.7605</v>
          </cell>
          <cell r="H573">
            <v>14.4641683103222</v>
          </cell>
          <cell r="I573">
            <v>1.05193951347797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</v>
          </cell>
          <cell r="I574">
            <v>1.01878382680675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</v>
          </cell>
          <cell r="H575">
            <v>14.5813435211716</v>
          </cell>
          <cell r="I575">
            <v>1.01878382680675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</v>
          </cell>
          <cell r="H576">
            <v>14.397988054071</v>
          </cell>
          <cell r="I576">
            <v>1.00597296447658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</v>
          </cell>
          <cell r="H577">
            <v>14.397988054071</v>
          </cell>
          <cell r="I577">
            <v>1.00597296447658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</v>
          </cell>
          <cell r="G578">
            <v>0.79</v>
          </cell>
          <cell r="H578">
            <v>17.8270042194093</v>
          </cell>
          <cell r="I578">
            <v>0.174050632911392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19.0329218106996</v>
          </cell>
          <cell r="I579">
            <v>0.169753086419753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</v>
          </cell>
          <cell r="I580">
            <v>0.167682926829268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20.6827309236948</v>
          </cell>
          <cell r="I581">
            <v>0.16566265060241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30.8988764044944</v>
          </cell>
          <cell r="I582">
            <v>0.154494382022472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20.6827309236948</v>
          </cell>
          <cell r="I583">
            <v>0.16566265060241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30.8988764044944</v>
          </cell>
          <cell r="I584">
            <v>0.154494382022472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0.0523405319148262</v>
          </cell>
          <cell r="G585">
            <v>2.72567409144197</v>
          </cell>
          <cell r="H585">
            <v>67.7777777777778</v>
          </cell>
          <cell r="I585">
            <v>1.47222222222222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2.989449003517</v>
          </cell>
          <cell r="H586">
            <v>81.3888888888889</v>
          </cell>
          <cell r="I586">
            <v>1.47222222222222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3.22391559202814</v>
          </cell>
          <cell r="H587">
            <v>81.3888888888889</v>
          </cell>
          <cell r="I587">
            <v>1.47222222222222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</v>
          </cell>
          <cell r="H588">
            <v>83.6111111111111</v>
          </cell>
          <cell r="I588">
            <v>1.47222222222222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</v>
          </cell>
          <cell r="H589">
            <v>102.777777777778</v>
          </cell>
          <cell r="I589">
            <v>1.47222222222222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</v>
          </cell>
          <cell r="H590">
            <v>80.2777777777778</v>
          </cell>
          <cell r="I590">
            <v>1.47222222222222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</v>
          </cell>
          <cell r="H591">
            <v>102.777777777778</v>
          </cell>
          <cell r="I591">
            <v>1.47222222222222</v>
          </cell>
          <cell r="J591">
            <v>0</v>
          </cell>
          <cell r="K591">
            <v>10.2777777777778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</v>
          </cell>
          <cell r="H592">
            <v>102.777777777778</v>
          </cell>
          <cell r="I592">
            <v>1.47222222222222</v>
          </cell>
          <cell r="J592">
            <v>0</v>
          </cell>
          <cell r="K592">
            <v>15.4166666666667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3.51699882766706</v>
          </cell>
          <cell r="H593">
            <v>94.0642076502732</v>
          </cell>
          <cell r="I593">
            <v>1.47222222222222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0.0317855494849256</v>
          </cell>
          <cell r="G594">
            <v>4.04454865181712</v>
          </cell>
          <cell r="H594">
            <v>545.833333333333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</v>
          </cell>
          <cell r="H595">
            <v>545.833333333333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5.01172332942556</v>
          </cell>
          <cell r="H596">
            <v>514.583333333333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5.15826494724502</v>
          </cell>
          <cell r="H597">
            <v>530.208333333333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5.27549824150059</v>
          </cell>
          <cell r="H599">
            <v>514.583333333333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5.86166471277843</v>
          </cell>
          <cell r="H603">
            <v>514.583333333333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7.03399765533412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5.01172332942556</v>
          </cell>
          <cell r="H605">
            <v>514.583333333333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5.15826494724502</v>
          </cell>
          <cell r="H606">
            <v>530.208333333333</v>
          </cell>
          <cell r="I606">
            <v>3.125</v>
          </cell>
          <cell r="J606">
            <v>146.770833333333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</v>
          </cell>
          <cell r="H607">
            <v>571.875</v>
          </cell>
          <cell r="I607">
            <v>3.125</v>
          </cell>
          <cell r="J607">
            <v>159.270833333333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0.00215521173151632</v>
          </cell>
          <cell r="G608">
            <v>0.6</v>
          </cell>
          <cell r="H608">
            <v>218.333333333333</v>
          </cell>
          <cell r="I608">
            <v>2.66666666666667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</v>
          </cell>
          <cell r="H610">
            <v>300</v>
          </cell>
          <cell r="I610">
            <v>4.91666666666667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</v>
          </cell>
          <cell r="H613">
            <v>300</v>
          </cell>
          <cell r="I613">
            <v>4.91666666666667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</v>
          </cell>
          <cell r="H617">
            <v>300</v>
          </cell>
          <cell r="I617">
            <v>4.91666666666667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3.05825985014527</v>
          </cell>
          <cell r="H618">
            <v>39.5833333333333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4.66588511137163</v>
          </cell>
          <cell r="H621">
            <v>70.8333333333333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4.8651817116061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4.66588511137163</v>
          </cell>
          <cell r="H623">
            <v>70.8333333333333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4.9886508193859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4.9886508193859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</v>
          </cell>
          <cell r="H627">
            <v>70.8333333333333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3.05825985014527</v>
          </cell>
          <cell r="H629">
            <v>36.4583333333333</v>
          </cell>
          <cell r="I629">
            <v>2.66666666666667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3.11482052984319</v>
          </cell>
          <cell r="H630">
            <v>59.375</v>
          </cell>
          <cell r="I630">
            <v>2.66666666666667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3.73681125439625</v>
          </cell>
          <cell r="H631">
            <v>59.375</v>
          </cell>
          <cell r="I631">
            <v>2.66666666666667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</v>
          </cell>
          <cell r="H632">
            <v>67.7083333333333</v>
          </cell>
          <cell r="I632">
            <v>2.66666666666667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</v>
          </cell>
          <cell r="H633">
            <v>76.0416666666667</v>
          </cell>
          <cell r="I633">
            <v>2.66666666666667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</v>
          </cell>
          <cell r="H634">
            <v>67.7083333333333</v>
          </cell>
          <cell r="I634">
            <v>2.66666666666667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</v>
          </cell>
          <cell r="H635">
            <v>76.0416666666667</v>
          </cell>
          <cell r="I635">
            <v>2.66666666666667</v>
          </cell>
          <cell r="J635">
            <v>0</v>
          </cell>
          <cell r="K635">
            <v>7.60416666666667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</v>
          </cell>
          <cell r="H636">
            <v>76.0416666666667</v>
          </cell>
          <cell r="I636">
            <v>2.66666666666667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4.88472059398203</v>
          </cell>
          <cell r="H638">
            <v>67.7083333333333</v>
          </cell>
          <cell r="I638">
            <v>2.66666666666667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6.28035504940546</v>
          </cell>
          <cell r="H639">
            <v>76.0416666666667</v>
          </cell>
          <cell r="I639">
            <v>2.66666666666667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</v>
          </cell>
          <cell r="G643">
            <v>3.05825985014527</v>
          </cell>
          <cell r="H643">
            <v>44.7916666666667</v>
          </cell>
          <cell r="I643">
            <v>2.91666666666667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</v>
          </cell>
          <cell r="H644">
            <v>59.375</v>
          </cell>
          <cell r="I644">
            <v>2.91666666666667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3.66354044548652</v>
          </cell>
          <cell r="H645">
            <v>62.5</v>
          </cell>
          <cell r="I645">
            <v>2.91666666666667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</v>
          </cell>
          <cell r="H646">
            <v>70.8333333333333</v>
          </cell>
          <cell r="I646">
            <v>2.91666666666667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4.45189725021147</v>
          </cell>
          <cell r="H647">
            <v>79.1666666666667</v>
          </cell>
          <cell r="I647">
            <v>2.91666666666667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</v>
          </cell>
          <cell r="H648">
            <v>70.8333333333333</v>
          </cell>
          <cell r="I648">
            <v>2.91666666666667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4.45189725021147</v>
          </cell>
          <cell r="H649">
            <v>79.1666666666667</v>
          </cell>
          <cell r="I649">
            <v>2.91666666666667</v>
          </cell>
          <cell r="J649">
            <v>0</v>
          </cell>
          <cell r="K649">
            <v>7.91666666666667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4.45189725021147</v>
          </cell>
          <cell r="H650">
            <v>79.1666666666667</v>
          </cell>
          <cell r="I650">
            <v>2.91666666666667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0.03107431474044</v>
          </cell>
          <cell r="G651">
            <v>5.24925198159262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</v>
          </cell>
          <cell r="H654">
            <v>35.4166666666667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10.6575722050517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</v>
          </cell>
          <cell r="H656">
            <v>35.4166666666667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10.9906213364596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10.9906213364596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</v>
          </cell>
          <cell r="G659">
            <v>2.69636576787808</v>
          </cell>
          <cell r="H659">
            <v>66.1111111111111</v>
          </cell>
          <cell r="I659">
            <v>2.66666666666667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3.10668229777257</v>
          </cell>
          <cell r="H660">
            <v>94.7222222222222</v>
          </cell>
          <cell r="I660">
            <v>2.66666666666667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</v>
          </cell>
          <cell r="H661">
            <v>94.7222222222222</v>
          </cell>
          <cell r="I661">
            <v>2.66666666666667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</v>
          </cell>
          <cell r="H662">
            <v>101.388888888889</v>
          </cell>
          <cell r="I662">
            <v>2.66666666666667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4.07385697538101</v>
          </cell>
          <cell r="H663">
            <v>272.222222222222</v>
          </cell>
          <cell r="I663">
            <v>2.66666666666667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3.48769050410317</v>
          </cell>
          <cell r="H664">
            <v>99.1666666666667</v>
          </cell>
          <cell r="I664">
            <v>2.66666666666667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4.07385697538101</v>
          </cell>
          <cell r="H665">
            <v>272.222222222222</v>
          </cell>
          <cell r="I665">
            <v>2.66666666666667</v>
          </cell>
          <cell r="J665">
            <v>0</v>
          </cell>
          <cell r="K665">
            <v>27.2222222222222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4.07385697538101</v>
          </cell>
          <cell r="H666">
            <v>272.222222222222</v>
          </cell>
          <cell r="I666">
            <v>2.66666666666667</v>
          </cell>
          <cell r="J666">
            <v>0</v>
          </cell>
          <cell r="K666">
            <v>40.8333333333333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3.63423212192263</v>
          </cell>
          <cell r="H667">
            <v>113.772609819121</v>
          </cell>
          <cell r="I667">
            <v>2.66666666666667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</v>
          </cell>
          <cell r="G668">
            <v>2.54982415005862</v>
          </cell>
          <cell r="H668">
            <v>21.6666666666667</v>
          </cell>
          <cell r="I668">
            <v>0.952380952380952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</v>
          </cell>
          <cell r="H669">
            <v>25.2380952380952</v>
          </cell>
          <cell r="I669">
            <v>0.952380952380952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</v>
          </cell>
          <cell r="H670">
            <v>27.1428571428571</v>
          </cell>
          <cell r="I670">
            <v>0.952380952380952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3.3704572098476</v>
          </cell>
          <cell r="H671">
            <v>41.4285714285714</v>
          </cell>
          <cell r="I671">
            <v>0.952380952380952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3.22391559202814</v>
          </cell>
          <cell r="H672">
            <v>38.5714285714286</v>
          </cell>
          <cell r="I672">
            <v>0.952380952380952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3.3704572098476</v>
          </cell>
          <cell r="H673">
            <v>41.4285714285714</v>
          </cell>
          <cell r="I673">
            <v>0.952380952380952</v>
          </cell>
          <cell r="J673">
            <v>0</v>
          </cell>
          <cell r="K673">
            <v>6.21428571428571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3.3704572098476</v>
          </cell>
          <cell r="H674">
            <v>41.4285714285714</v>
          </cell>
          <cell r="I674">
            <v>0.952380952380952</v>
          </cell>
          <cell r="J674">
            <v>0</v>
          </cell>
          <cell r="K674">
            <v>6.21428571428571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3.81008206330598</v>
          </cell>
          <cell r="H675">
            <v>61.9047619047619</v>
          </cell>
          <cell r="I675">
            <v>0.952380952380952</v>
          </cell>
          <cell r="J675">
            <v>0</v>
          </cell>
          <cell r="K675">
            <v>9.28571428571428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0.144636643386854</v>
          </cell>
          <cell r="G676">
            <v>3.3411488862837</v>
          </cell>
          <cell r="H676">
            <v>63.8888888888889</v>
          </cell>
          <cell r="I676">
            <v>2.11111111111111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3.81008206330598</v>
          </cell>
          <cell r="H677">
            <v>63.8888888888889</v>
          </cell>
          <cell r="I677">
            <v>2.11111111111111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3.81008206330598</v>
          </cell>
          <cell r="H678">
            <v>63.8888888888889</v>
          </cell>
          <cell r="I678">
            <v>2.11111111111111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</v>
          </cell>
          <cell r="H679">
            <v>69.4444444444444</v>
          </cell>
          <cell r="I679">
            <v>2.11111111111111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7.03399765533412</v>
          </cell>
          <cell r="H680">
            <v>147.222222222222</v>
          </cell>
          <cell r="I680">
            <v>2.11111111111111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</v>
          </cell>
          <cell r="H681">
            <v>66.6666666666667</v>
          </cell>
          <cell r="I681">
            <v>2.11111111111111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7.03399765533412</v>
          </cell>
          <cell r="H682">
            <v>147.222222222222</v>
          </cell>
          <cell r="I682">
            <v>2.11111111111111</v>
          </cell>
          <cell r="J682">
            <v>0</v>
          </cell>
          <cell r="K682">
            <v>14.7222222222222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7.03399765533412</v>
          </cell>
          <cell r="H683">
            <v>147.222222222222</v>
          </cell>
          <cell r="I683">
            <v>2.11111111111111</v>
          </cell>
          <cell r="J683">
            <v>0</v>
          </cell>
          <cell r="K683">
            <v>22.0833333333333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</v>
          </cell>
          <cell r="H684">
            <v>66.6666666666667</v>
          </cell>
          <cell r="I684">
            <v>2.11111111111111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0.00950009594194511</v>
          </cell>
          <cell r="G685">
            <v>0.7</v>
          </cell>
          <cell r="H685">
            <v>104.166666666667</v>
          </cell>
          <cell r="I685">
            <v>4.58333333333333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0.0170883047637972</v>
          </cell>
          <cell r="G687">
            <v>1</v>
          </cell>
          <cell r="H687">
            <v>72.9166666666667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79.1666666666667</v>
          </cell>
          <cell r="I688">
            <v>3.54166666666667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</v>
          </cell>
          <cell r="H689">
            <v>77.0833333333333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</v>
          </cell>
          <cell r="I694">
            <v>0.0687285223367698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</v>
          </cell>
          <cell r="I695">
            <v>0.0687285223367698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</v>
          </cell>
          <cell r="I696">
            <v>0.0687285223367698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</v>
          </cell>
          <cell r="I697">
            <v>0.782726807484763</v>
          </cell>
          <cell r="J697">
            <v>31.3090722993905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</v>
          </cell>
          <cell r="I698">
            <v>0.782726807484763</v>
          </cell>
          <cell r="J698">
            <v>137.759918117318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</v>
          </cell>
          <cell r="I699">
            <v>0.782726807484763</v>
          </cell>
          <cell r="J699">
            <v>31.3090722993905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247.863489036842</v>
          </cell>
          <cell r="I700">
            <v>0.652272339570636</v>
          </cell>
          <cell r="J700">
            <v>24.7863489036842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247.863489036842</v>
          </cell>
          <cell r="I701">
            <v>0.652272339570636</v>
          </cell>
          <cell r="J701">
            <v>64.4445071495788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247.863489036842</v>
          </cell>
          <cell r="I702">
            <v>0.652272339570636</v>
          </cell>
          <cell r="J702">
            <v>54.5299675881052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199.03624533184</v>
          </cell>
          <cell r="I703">
            <v>0.559090576774831</v>
          </cell>
          <cell r="J703">
            <v>19.903624533184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0.0252419563779156</v>
          </cell>
          <cell r="G704">
            <v>2</v>
          </cell>
          <cell r="H704">
            <v>281.428571428571</v>
          </cell>
          <cell r="I704">
            <v>2.28571428571429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</v>
          </cell>
          <cell r="I705">
            <v>2.28571428571429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</v>
          </cell>
          <cell r="H706">
            <v>310</v>
          </cell>
          <cell r="I706">
            <v>2.28571428571429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</v>
          </cell>
          <cell r="I707">
            <v>2.28571428571429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</v>
          </cell>
          <cell r="H708">
            <v>310</v>
          </cell>
          <cell r="I708">
            <v>2.28571428571429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0.363635321961148</v>
          </cell>
          <cell r="G709">
            <v>0.97475</v>
          </cell>
          <cell r="H709">
            <v>35.1566965199523</v>
          </cell>
          <cell r="I709">
            <v>1.06334053746547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0.97475</v>
          </cell>
          <cell r="H710">
            <v>29.2972470999602</v>
          </cell>
          <cell r="I710">
            <v>0.886117114554562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</v>
          </cell>
          <cell r="I711">
            <v>0.0641848523748395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5.75359599749844</v>
          </cell>
          <cell r="I712">
            <v>0.0625390869293308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</v>
          </cell>
          <cell r="I713">
            <v>0.0581395348837209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0.0522602560752548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</v>
          </cell>
          <cell r="I715">
            <v>0.0479501318628626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</v>
          </cell>
          <cell r="I716">
            <v>1.38528138528139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49.5726495726496</v>
          </cell>
          <cell r="I717">
            <v>1.36752136752137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</v>
          </cell>
          <cell r="I718">
            <v>1.19850187265918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</v>
          </cell>
          <cell r="I719">
            <v>1.33333333333333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</v>
          </cell>
          <cell r="I720">
            <v>1.17216117216117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</v>
          </cell>
          <cell r="I721">
            <v>1.285140562249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66.6666666666667</v>
          </cell>
          <cell r="I722">
            <v>1.14695340501792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0.518473749265426</v>
          </cell>
          <cell r="G723">
            <v>0.77</v>
          </cell>
          <cell r="H723">
            <v>23.077853432749</v>
          </cell>
          <cell r="I723">
            <v>0.719139908669231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</v>
          </cell>
          <cell r="I725">
            <v>0.555555555555556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</v>
          </cell>
          <cell r="I727">
            <v>0.555555555555556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0.0926489723955113</v>
          </cell>
          <cell r="G728">
            <v>0.78</v>
          </cell>
          <cell r="H728">
            <v>44.7802197802198</v>
          </cell>
          <cell r="I728">
            <v>1.46520146520147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44.7558770343581</v>
          </cell>
          <cell r="I729">
            <v>1.44665461121157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44.7802197802198</v>
          </cell>
          <cell r="I730">
            <v>1.46520146520147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</v>
          </cell>
          <cell r="I731">
            <v>1.42857142857143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75.8823529411765</v>
          </cell>
          <cell r="I732">
            <v>1.34453781512605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0.589870590592076</v>
          </cell>
          <cell r="G733">
            <v>0.374308091492875</v>
          </cell>
          <cell r="H733">
            <v>4798.93301452293</v>
          </cell>
          <cell r="I733">
            <v>32.6458028198839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</v>
          </cell>
          <cell r="I734">
            <v>34.4323705900437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0.40626810387691</v>
          </cell>
          <cell r="H735">
            <v>5061.55847673642</v>
          </cell>
          <cell r="I735">
            <v>34.4323705900437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0.427650635659905</v>
          </cell>
          <cell r="H736">
            <v>5061.55847673642</v>
          </cell>
          <cell r="I736">
            <v>34.4323705900437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</v>
          </cell>
          <cell r="H737">
            <v>5509.17929440699</v>
          </cell>
          <cell r="I737">
            <v>34.4323705900437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</v>
          </cell>
          <cell r="H738">
            <v>5061.55847673642</v>
          </cell>
          <cell r="I738">
            <v>34.4323705900437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0.507835129846137</v>
          </cell>
          <cell r="H739">
            <v>5509.17929440699</v>
          </cell>
          <cell r="I739">
            <v>34.4323705900437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</v>
          </cell>
          <cell r="H740">
            <v>5061.55847673642</v>
          </cell>
          <cell r="I740">
            <v>34.4323705900437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0.541690805169213</v>
          </cell>
          <cell r="H741">
            <v>5509.17929440699</v>
          </cell>
          <cell r="I741">
            <v>34.4323705900437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</v>
          </cell>
          <cell r="G742">
            <v>1.1519614143855</v>
          </cell>
          <cell r="H742">
            <v>6266.69144738795</v>
          </cell>
          <cell r="I742">
            <v>18.937803824524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</v>
          </cell>
          <cell r="H743">
            <v>6266.69144738795</v>
          </cell>
          <cell r="I743">
            <v>18.937803824524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</v>
          </cell>
          <cell r="H744">
            <v>6266.69144738795</v>
          </cell>
          <cell r="I744">
            <v>18.937803824524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</v>
          </cell>
          <cell r="H745">
            <v>6266.69144738795</v>
          </cell>
          <cell r="I745">
            <v>18.937803824524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1.50083051221081</v>
          </cell>
          <cell r="H746">
            <v>6886.47411800874</v>
          </cell>
          <cell r="I746">
            <v>18.937803824524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</v>
          </cell>
          <cell r="H747">
            <v>6266.69144738795</v>
          </cell>
          <cell r="I747">
            <v>18.937803824524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</v>
          </cell>
          <cell r="H748">
            <v>6886.47411800874</v>
          </cell>
          <cell r="I748">
            <v>18.937803824524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</v>
          </cell>
          <cell r="H749">
            <v>6886.47411800874</v>
          </cell>
          <cell r="I749">
            <v>18.937803824524</v>
          </cell>
          <cell r="J749">
            <v>0</v>
          </cell>
          <cell r="K749">
            <v>688.647411800874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</v>
          </cell>
          <cell r="H750">
            <v>6886.47411800874</v>
          </cell>
          <cell r="I750">
            <v>18.937803824524</v>
          </cell>
          <cell r="J750">
            <v>0</v>
          </cell>
          <cell r="K750">
            <v>1032.97111770131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1.50083051221081</v>
          </cell>
          <cell r="H751">
            <v>6266.69144738795</v>
          </cell>
          <cell r="I751">
            <v>18.937803824524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</v>
          </cell>
          <cell r="H752">
            <v>6886.47411800874</v>
          </cell>
          <cell r="I752">
            <v>18.937803824524</v>
          </cell>
          <cell r="J752">
            <v>0</v>
          </cell>
          <cell r="K752">
            <v>1032.97111770131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0.386656944984635</v>
          </cell>
          <cell r="G753">
            <v>0.7</v>
          </cell>
          <cell r="H753">
            <v>52.5604399691763</v>
          </cell>
          <cell r="I753">
            <v>0.427707016024039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</v>
          </cell>
          <cell r="I754">
            <v>0.427707016024039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0.368005832772275</v>
          </cell>
          <cell r="G755">
            <v>0.45</v>
          </cell>
          <cell r="H755">
            <v>37.7015814124893</v>
          </cell>
          <cell r="I755">
            <v>0.427707016024039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</v>
          </cell>
          <cell r="G756">
            <v>0.6</v>
          </cell>
          <cell r="H756">
            <v>51.372364924665</v>
          </cell>
          <cell r="I756">
            <v>0.427707016024039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0.0536065821144937</v>
          </cell>
          <cell r="G757">
            <v>10</v>
          </cell>
          <cell r="H757">
            <v>92.998482973791</v>
          </cell>
          <cell r="I757">
            <v>4.78526319760131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</v>
          </cell>
          <cell r="I758">
            <v>4.58996467789986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</v>
          </cell>
          <cell r="I759">
            <v>5.46068709862803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83.4368024536895</v>
          </cell>
          <cell r="I760">
            <v>4.60257276745862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0.0495466973337032</v>
          </cell>
          <cell r="G761">
            <v>41.1</v>
          </cell>
          <cell r="H761">
            <v>93.3929692183882</v>
          </cell>
          <cell r="I761">
            <v>1.88519921669245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</v>
          </cell>
          <cell r="I762">
            <v>1.61039478259642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84.6697637460091</v>
          </cell>
          <cell r="I763">
            <v>0.898583445078986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</v>
          </cell>
          <cell r="H764">
            <v>78.621923478437</v>
          </cell>
          <cell r="I764">
            <v>0.855223571058032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46.784347826087</v>
          </cell>
          <cell r="H765">
            <v>73.0060718014058</v>
          </cell>
          <cell r="I765">
            <v>0.813956266901864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81.8913720240054</v>
          </cell>
          <cell r="I766">
            <v>8.72186295336905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</v>
          </cell>
          <cell r="I767">
            <v>7.13736739228237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19.4</v>
          </cell>
          <cell r="H768">
            <v>59.2384870366343</v>
          </cell>
          <cell r="I768">
            <v>5.78386630759315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55.0071665340176</v>
          </cell>
          <cell r="I769">
            <v>5.50293912224484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</v>
          </cell>
          <cell r="H770">
            <v>51.0780832101592</v>
          </cell>
          <cell r="I770">
            <v>5.23565795753384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0.0212044488319547</v>
          </cell>
          <cell r="G771">
            <v>13.5</v>
          </cell>
          <cell r="H771">
            <v>81.8913720240054</v>
          </cell>
          <cell r="I771">
            <v>8.34040147633221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</v>
          </cell>
          <cell r="I772">
            <v>7.05135366046756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68.0249272632571</v>
          </cell>
          <cell r="I773">
            <v>5.4943387327292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</v>
          </cell>
          <cell r="H774">
            <v>64.1659589835166</v>
          </cell>
          <cell r="I774">
            <v>5.20859106152011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</v>
          </cell>
          <cell r="H775">
            <v>60.4993327558871</v>
          </cell>
          <cell r="I775">
            <v>4.93724988086199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</v>
          </cell>
          <cell r="I776">
            <v>9.1028550470379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</v>
          </cell>
          <cell r="I777">
            <v>7.64416478181766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73.557667646418</v>
          </cell>
          <cell r="I778">
            <v>12.0406684585388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69.3198716505201</v>
          </cell>
          <cell r="I779">
            <v>11.4028309197458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</v>
          </cell>
          <cell r="I780">
            <v>10.799241326538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15.0549450549451</v>
          </cell>
          <cell r="H781">
            <v>509.766874839151</v>
          </cell>
          <cell r="I781">
            <v>27.5232518866277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296.811355738258</v>
          </cell>
          <cell r="I782">
            <v>28.7082068517934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</v>
          </cell>
          <cell r="I784">
            <v>1.04221027114034</v>
          </cell>
          <cell r="J784">
            <v>0</v>
          </cell>
          <cell r="K784">
            <v>10.5711698963515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</v>
          </cell>
          <cell r="I785">
            <v>1.04221027114034</v>
          </cell>
          <cell r="J785">
            <v>0</v>
          </cell>
          <cell r="K785">
            <v>15.8567548445273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</v>
          </cell>
          <cell r="I786">
            <v>0.716727958426775</v>
          </cell>
          <cell r="J786">
            <v>0</v>
          </cell>
          <cell r="K786">
            <v>14.7721351709409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0.0210018074336196</v>
          </cell>
          <cell r="G787">
            <v>41.6</v>
          </cell>
          <cell r="H787">
            <v>19.7669962128518</v>
          </cell>
          <cell r="I787">
            <v>1.44759996347654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0.0629595699029665</v>
          </cell>
          <cell r="G788">
            <v>59.0010969149976</v>
          </cell>
          <cell r="H788">
            <v>31.1071128779506</v>
          </cell>
          <cell r="I788">
            <v>0.84270712793396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0.155720734878616</v>
          </cell>
          <cell r="G789">
            <v>50.1165</v>
          </cell>
          <cell r="H789">
            <v>23.2900956535173</v>
          </cell>
          <cell r="I789">
            <v>1.02236122102731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</v>
          </cell>
          <cell r="H790">
            <v>21.0752796210348</v>
          </cell>
          <cell r="I790">
            <v>0.922249263173896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</v>
          </cell>
          <cell r="H791">
            <v>20.8536707224565</v>
          </cell>
          <cell r="I791">
            <v>0.918532978410898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0.155720734878616</v>
          </cell>
          <cell r="G792">
            <v>58.1851428571429</v>
          </cell>
          <cell r="H792">
            <v>23.7399239116186</v>
          </cell>
          <cell r="I792">
            <v>1.10297694718322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62.560192</v>
          </cell>
          <cell r="H793">
            <v>23.1695119753911</v>
          </cell>
          <cell r="I793">
            <v>1.08132810558198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63.587452952381</v>
          </cell>
          <cell r="H794">
            <v>22.5551749412204</v>
          </cell>
          <cell r="I794">
            <v>1.05836042760855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0.00773132198156853</v>
          </cell>
          <cell r="G795">
            <v>151.130241187384</v>
          </cell>
          <cell r="H795">
            <v>24.6750057603878</v>
          </cell>
          <cell r="I795">
            <v>1.61382232957696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</v>
          </cell>
          <cell r="H796">
            <v>24.0769559370045</v>
          </cell>
          <cell r="I796">
            <v>1.57927535915461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165.16221546073</v>
          </cell>
          <cell r="H797">
            <v>23.4328527346532</v>
          </cell>
          <cell r="I797">
            <v>1.54276457270711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</v>
          </cell>
          <cell r="G798">
            <v>68.8</v>
          </cell>
          <cell r="H798">
            <v>25.7288737518255</v>
          </cell>
          <cell r="I798">
            <v>0.951975204308234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73.9732</v>
          </cell>
          <cell r="H799">
            <v>25.0794234712367</v>
          </cell>
          <cell r="I799">
            <v>0.932557915557358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75.1878666666667</v>
          </cell>
          <cell r="H800">
            <v>24.3799616720026</v>
          </cell>
          <cell r="I800">
            <v>0.911993633222462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178.701298701299</v>
          </cell>
          <cell r="H801">
            <v>26.5196858296418</v>
          </cell>
          <cell r="I801">
            <v>1.40317628525165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192.138181818182</v>
          </cell>
          <cell r="H802">
            <v>25.8468617930583</v>
          </cell>
          <cell r="I802">
            <v>1.37174231055825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</v>
          </cell>
          <cell r="H803">
            <v>25.1222263201629</v>
          </cell>
          <cell r="I803">
            <v>1.33858423895076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0.00154981296859495</v>
          </cell>
          <cell r="G804">
            <v>71.2</v>
          </cell>
          <cell r="H804">
            <v>36.2672744589207</v>
          </cell>
          <cell r="I804">
            <v>0.888666698377637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</v>
          </cell>
          <cell r="H805">
            <v>35.488311267501</v>
          </cell>
          <cell r="I805">
            <v>0.763031044751596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78.331813</v>
          </cell>
          <cell r="H806">
            <v>34.5293548339232</v>
          </cell>
          <cell r="I806">
            <v>0.746642613546182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79.6180496666667</v>
          </cell>
          <cell r="H807">
            <v>33.4965530745501</v>
          </cell>
          <cell r="I807">
            <v>0.729325025072221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15.0549450549451</v>
          </cell>
          <cell r="H808">
            <v>509.766874839151</v>
          </cell>
          <cell r="I808">
            <v>27.5232518866277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</v>
          </cell>
          <cell r="I809">
            <v>42.0016964202203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124.595866557495</v>
          </cell>
          <cell r="I810">
            <v>7.68656116556159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</v>
          </cell>
          <cell r="I811">
            <v>0.944427545066314</v>
          </cell>
          <cell r="J811">
            <v>0</v>
          </cell>
          <cell r="K811">
            <v>3.1628465964377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</v>
          </cell>
          <cell r="I812">
            <v>0.944427545066314</v>
          </cell>
          <cell r="J812">
            <v>0</v>
          </cell>
          <cell r="K812">
            <v>4.74426989465655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</v>
          </cell>
          <cell r="I813">
            <v>0.618945232352749</v>
          </cell>
          <cell r="J813">
            <v>0</v>
          </cell>
          <cell r="K813">
            <v>3.65965022107018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0.00978507567636334</v>
          </cell>
          <cell r="G814">
            <v>64.6</v>
          </cell>
          <cell r="H814">
            <v>10.7685089119229</v>
          </cell>
          <cell r="I814">
            <v>0.762628392507491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0.0099263784465934</v>
          </cell>
          <cell r="G815">
            <v>59.9</v>
          </cell>
          <cell r="H815">
            <v>13.9846198534314</v>
          </cell>
          <cell r="I815">
            <v>0.85290975589273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0.0170082106979192</v>
          </cell>
          <cell r="G816">
            <v>73.5</v>
          </cell>
          <cell r="H816">
            <v>13.1115288654434</v>
          </cell>
          <cell r="I816">
            <v>0.734861599024355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0.0221844937361246</v>
          </cell>
          <cell r="G817">
            <v>83.1</v>
          </cell>
          <cell r="H817">
            <v>13.8877615114372</v>
          </cell>
          <cell r="I817">
            <v>0.768245556527084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73.910953220339</v>
          </cell>
          <cell r="H818">
            <v>12.8132980948323</v>
          </cell>
          <cell r="I818">
            <v>0.642248411992819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</v>
          </cell>
          <cell r="H819">
            <v>12.540585485874</v>
          </cell>
          <cell r="I819">
            <v>0.650430082883805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</v>
          </cell>
          <cell r="H820">
            <v>12.4284495049813</v>
          </cell>
          <cell r="I820">
            <v>0.643876080623781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69.6</v>
          </cell>
          <cell r="H821">
            <v>14.7357595768002</v>
          </cell>
          <cell r="I821">
            <v>0.563944357189736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</v>
          </cell>
          <cell r="H822">
            <v>14.498514278793</v>
          </cell>
          <cell r="I822">
            <v>0.481012093506912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71.3088202790698</v>
          </cell>
          <cell r="H823">
            <v>13.9857809320597</v>
          </cell>
          <cell r="I823">
            <v>0.466099151832366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72.4797368682171</v>
          </cell>
          <cell r="H824">
            <v>13.7598393984238</v>
          </cell>
          <cell r="I824">
            <v>0.459654888562314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15.0549450549451</v>
          </cell>
          <cell r="H825">
            <v>509.766874839151</v>
          </cell>
          <cell r="I825">
            <v>27.5232518866277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</v>
          </cell>
          <cell r="I826">
            <v>42.0016964202203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124.595866557495</v>
          </cell>
          <cell r="I827">
            <v>7.68656116556159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</v>
          </cell>
          <cell r="I828">
            <v>0.944427545066314</v>
          </cell>
          <cell r="J828">
            <v>0</v>
          </cell>
          <cell r="K828">
            <v>3.1628465964377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</v>
          </cell>
          <cell r="I829">
            <v>0.944427545066314</v>
          </cell>
          <cell r="J829">
            <v>0</v>
          </cell>
          <cell r="K829">
            <v>4.74426989465655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</v>
          </cell>
          <cell r="I830">
            <v>0.618945232352749</v>
          </cell>
          <cell r="J830">
            <v>0</v>
          </cell>
          <cell r="K830">
            <v>3.65965022107018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0.0109925372389775</v>
          </cell>
          <cell r="G831">
            <v>24.9</v>
          </cell>
          <cell r="H831">
            <v>65.623659471849</v>
          </cell>
          <cell r="I831">
            <v>1.12775049449899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0.0157323916975152</v>
          </cell>
          <cell r="G832">
            <v>31.8</v>
          </cell>
          <cell r="H832">
            <v>49.2840856993551</v>
          </cell>
          <cell r="I832">
            <v>1.78003250165488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</v>
          </cell>
          <cell r="H833">
            <v>111.15423165456</v>
          </cell>
          <cell r="I833">
            <v>2.88355939850937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</v>
          </cell>
          <cell r="H834">
            <v>87.0668552393905</v>
          </cell>
          <cell r="I834">
            <v>1.86205956156478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</v>
          </cell>
          <cell r="H835">
            <v>83.930391471646</v>
          </cell>
          <cell r="I835">
            <v>1.74735372436074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54.4674777777778</v>
          </cell>
          <cell r="H836">
            <v>80.6529998648074</v>
          </cell>
          <cell r="I836">
            <v>1.6313703817439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0.00536350413723395</v>
          </cell>
          <cell r="G837">
            <v>44.4</v>
          </cell>
          <cell r="H837">
            <v>78.2516514722406</v>
          </cell>
          <cell r="I837">
            <v>1.46992499515488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55.465759125</v>
          </cell>
          <cell r="H838">
            <v>109.848059802421</v>
          </cell>
          <cell r="I838">
            <v>1.40548639359444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55.465759125</v>
          </cell>
          <cell r="H839">
            <v>109.171220384621</v>
          </cell>
          <cell r="I839">
            <v>1.39282874016082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55.465759125</v>
          </cell>
          <cell r="H840">
            <v>108.419176587065</v>
          </cell>
          <cell r="I840">
            <v>1.37876468079013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</v>
          </cell>
          <cell r="I841">
            <v>0.692162179757441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69.6</v>
          </cell>
          <cell r="H842">
            <v>14.7357595768002</v>
          </cell>
          <cell r="I842">
            <v>0.563944357189736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</v>
          </cell>
          <cell r="H843">
            <v>14.498514278793</v>
          </cell>
          <cell r="I843">
            <v>0.481012093506912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71.3088202790698</v>
          </cell>
          <cell r="H844">
            <v>13.9857809320597</v>
          </cell>
          <cell r="I844">
            <v>0.466099151832366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72.4797368682171</v>
          </cell>
          <cell r="H845">
            <v>13.7598393984238</v>
          </cell>
          <cell r="I845">
            <v>0.459654888562314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15.0549450549451</v>
          </cell>
          <cell r="H846">
            <v>509.766874839151</v>
          </cell>
          <cell r="I846">
            <v>27.5232518866277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</v>
          </cell>
          <cell r="I847">
            <v>7.82171016124485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28.3377528812718</v>
          </cell>
          <cell r="I848">
            <v>0.94008412101519</v>
          </cell>
          <cell r="J848">
            <v>0</v>
          </cell>
          <cell r="K848">
            <v>2.83377528812718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28.3377528812718</v>
          </cell>
          <cell r="I849">
            <v>0.94008412101519</v>
          </cell>
          <cell r="J849">
            <v>0</v>
          </cell>
          <cell r="K849">
            <v>4.25066293219077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21.1069550573626</v>
          </cell>
          <cell r="I850">
            <v>0.614601808301625</v>
          </cell>
          <cell r="J850">
            <v>0</v>
          </cell>
          <cell r="K850">
            <v>3.16604325860439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0.0164888058584662</v>
          </cell>
          <cell r="G851">
            <v>28.8</v>
          </cell>
          <cell r="H851">
            <v>22.7239365459655</v>
          </cell>
          <cell r="I851">
            <v>0.49266650966101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0.00524413056583839</v>
          </cell>
          <cell r="G852">
            <v>41.8</v>
          </cell>
          <cell r="H852">
            <v>25.3155024829404</v>
          </cell>
          <cell r="I852">
            <v>0.899186552035256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</v>
          </cell>
          <cell r="H853">
            <v>46.4506543659398</v>
          </cell>
          <cell r="I853">
            <v>0.654919411655365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0.6755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44.3398505387557</v>
          </cell>
          <cell r="H854">
            <v>40.181668966818</v>
          </cell>
          <cell r="I854">
            <v>0.929532659881105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</v>
          </cell>
          <cell r="H855">
            <v>38.7678207766125</v>
          </cell>
          <cell r="I855">
            <v>0.861823047101114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49.7364685277778</v>
          </cell>
          <cell r="H856">
            <v>37.2904454472442</v>
          </cell>
          <cell r="I856">
            <v>0.794865509071571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0.00208580716447987</v>
          </cell>
          <cell r="G857">
            <v>56.5653825</v>
          </cell>
          <cell r="H857">
            <v>78.3656141827945</v>
          </cell>
          <cell r="I857">
            <v>1.10787914376056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</v>
          </cell>
          <cell r="H858">
            <v>78.3656141827945</v>
          </cell>
          <cell r="I858">
            <v>1.10787914376056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</v>
          </cell>
          <cell r="H859">
            <v>77.8858768565995</v>
          </cell>
          <cell r="I859">
            <v>1.09741936795352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</v>
          </cell>
          <cell r="H860">
            <v>77.3528353830493</v>
          </cell>
          <cell r="I860">
            <v>1.08523880123834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0.00217477907802427</v>
          </cell>
          <cell r="G861">
            <v>69.6</v>
          </cell>
          <cell r="H861">
            <v>14.7357595768002</v>
          </cell>
          <cell r="I861">
            <v>0.563944357189736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</v>
          </cell>
          <cell r="H862">
            <v>14.498514278793</v>
          </cell>
          <cell r="I862">
            <v>0.481012093506912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71.3088202790698</v>
          </cell>
          <cell r="H863">
            <v>13.9857809320597</v>
          </cell>
          <cell r="I863">
            <v>0.466099151832366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72.4797368682171</v>
          </cell>
          <cell r="H864">
            <v>13.7598393984238</v>
          </cell>
          <cell r="I864">
            <v>0.459654888562314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10.5299083290772</v>
          </cell>
          <cell r="I865">
            <v>0.349246137729029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</v>
          </cell>
          <cell r="H866">
            <v>10.1927324366996</v>
          </cell>
          <cell r="I866">
            <v>0.217442549163123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77.5013673072596</v>
          </cell>
          <cell r="H867">
            <v>9.91541807612903</v>
          </cell>
          <cell r="I867">
            <v>0.212252198281734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78.7739677556547</v>
          </cell>
          <cell r="H868">
            <v>9.61674886711385</v>
          </cell>
          <cell r="I868">
            <v>0.206790876329797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15.0549450549451</v>
          </cell>
          <cell r="H869">
            <v>509.766874839151</v>
          </cell>
          <cell r="I869">
            <v>27.5232518866277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</v>
          </cell>
          <cell r="I870">
            <v>4.40083080332087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</v>
          </cell>
          <cell r="I871">
            <v>0.936769046583646</v>
          </cell>
          <cell r="J871">
            <v>0</v>
          </cell>
          <cell r="K871">
            <v>2.58261494377802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</v>
          </cell>
          <cell r="I872">
            <v>0.936769046583646</v>
          </cell>
          <cell r="J872">
            <v>0</v>
          </cell>
          <cell r="K872">
            <v>3.87392241566704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18.5953516138711</v>
          </cell>
          <cell r="I873">
            <v>0.611286733870081</v>
          </cell>
          <cell r="J873">
            <v>0</v>
          </cell>
          <cell r="K873">
            <v>2.78930274208066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2.6957796014068</v>
          </cell>
          <cell r="H874">
            <v>619.782670620786</v>
          </cell>
          <cell r="I874">
            <v>32.1628348561715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2.702932207527</v>
          </cell>
          <cell r="H875">
            <v>604.244943502159</v>
          </cell>
          <cell r="I875">
            <v>31.3565242330363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3.07233294255569</v>
          </cell>
          <cell r="H876">
            <v>604.244943502159</v>
          </cell>
          <cell r="I876">
            <v>31.3565242330363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3.41370326950632</v>
          </cell>
          <cell r="H877">
            <v>664.669437852375</v>
          </cell>
          <cell r="I877">
            <v>31.3565242330363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3.41370326950632</v>
          </cell>
          <cell r="H878">
            <v>664.669437852375</v>
          </cell>
          <cell r="I878">
            <v>31.3565242330363</v>
          </cell>
          <cell r="J878">
            <v>0</v>
          </cell>
          <cell r="K878">
            <v>66.4669437852375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3.41370326950632</v>
          </cell>
          <cell r="H879">
            <v>664.669437852375</v>
          </cell>
          <cell r="I879">
            <v>31.3565242330363</v>
          </cell>
          <cell r="J879">
            <v>0</v>
          </cell>
          <cell r="K879">
            <v>99.7004156778563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</v>
          </cell>
          <cell r="H880">
            <v>31.8245273746232</v>
          </cell>
          <cell r="I880">
            <v>0.308192369656279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</v>
          </cell>
          <cell r="H881">
            <v>36.7750094106757</v>
          </cell>
          <cell r="I881">
            <v>0.308192369656279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</v>
          </cell>
          <cell r="H882">
            <v>36.7750094106757</v>
          </cell>
          <cell r="I882">
            <v>0.308192369656279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22.4993190995536</v>
          </cell>
          <cell r="H883">
            <v>40.4525103517432</v>
          </cell>
          <cell r="I883">
            <v>0.308192369656279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22.4993190995536</v>
          </cell>
          <cell r="H884">
            <v>40.4525103517432</v>
          </cell>
          <cell r="I884">
            <v>0.308192369656279</v>
          </cell>
          <cell r="J884">
            <v>0</v>
          </cell>
          <cell r="K884">
            <v>4.04525103517433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22.4993190995536</v>
          </cell>
          <cell r="H885">
            <v>40.4525103517432</v>
          </cell>
          <cell r="I885">
            <v>0.308192369656279</v>
          </cell>
          <cell r="J885">
            <v>0</v>
          </cell>
          <cell r="K885">
            <v>6.06787655276149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2.44515156590186</v>
          </cell>
          <cell r="H886">
            <v>333.238162198277</v>
          </cell>
          <cell r="I886">
            <v>14.6340898595581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2.30226860557078</v>
          </cell>
          <cell r="H887">
            <v>606.707825299136</v>
          </cell>
          <cell r="I887">
            <v>16.771995228109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</v>
          </cell>
          <cell r="H888">
            <v>495.977999738419</v>
          </cell>
          <cell r="I888">
            <v>19.4296986987633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2.78463881842206</v>
          </cell>
          <cell r="H889">
            <v>504.991912238953</v>
          </cell>
          <cell r="I889">
            <v>19.4296986987633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</v>
          </cell>
          <cell r="H890">
            <v>534.604915973159</v>
          </cell>
          <cell r="I890">
            <v>19.4296986987633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2.95778798499044</v>
          </cell>
          <cell r="H891">
            <v>504.991912238953</v>
          </cell>
          <cell r="I891">
            <v>19.4296986987633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3.70054390435893</v>
          </cell>
          <cell r="H892">
            <v>515.493557870643</v>
          </cell>
          <cell r="I892">
            <v>19.4296986987633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</v>
          </cell>
          <cell r="H893">
            <v>564.854562969844</v>
          </cell>
          <cell r="I893">
            <v>19.4296986987633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0.623087640329962</v>
          </cell>
          <cell r="G894">
            <v>2.7294654660647</v>
          </cell>
          <cell r="H894">
            <v>537.839466415691</v>
          </cell>
          <cell r="I894">
            <v>21.9021116461686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2.73710087749602</v>
          </cell>
          <cell r="H895">
            <v>889.227917807276</v>
          </cell>
          <cell r="I895">
            <v>21.9021116461686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3.74591591112468</v>
          </cell>
          <cell r="H896">
            <v>808.024801330204</v>
          </cell>
          <cell r="I896">
            <v>158.101968292617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7.30172766989701</v>
          </cell>
          <cell r="H897">
            <v>926.284373497462</v>
          </cell>
          <cell r="I897">
            <v>170.440234420716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9.58455395882014</v>
          </cell>
          <cell r="H898">
            <v>1140.59514747193</v>
          </cell>
          <cell r="I898">
            <v>170.440234420716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9.36118932038078</v>
          </cell>
          <cell r="H899">
            <v>954.072904702385</v>
          </cell>
          <cell r="I899">
            <v>170.440234420716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12.2878896907951</v>
          </cell>
          <cell r="H900">
            <v>1174.81300189609</v>
          </cell>
          <cell r="I900">
            <v>170.440234420716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0.0628896667271425</v>
          </cell>
          <cell r="G901">
            <v>0.811202543060691</v>
          </cell>
          <cell r="H901">
            <v>1810.14060710194</v>
          </cell>
          <cell r="I901">
            <v>114.191440451005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</v>
          </cell>
          <cell r="H902">
            <v>2944.2046019128</v>
          </cell>
          <cell r="I902">
            <v>114.191440451005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0.812031540508043</v>
          </cell>
          <cell r="H903">
            <v>1482.83667067423</v>
          </cell>
          <cell r="I903">
            <v>316.17163980011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</v>
          </cell>
          <cell r="H904">
            <v>1712.53467268387</v>
          </cell>
          <cell r="I904">
            <v>340.876260791254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1.8757327080891</v>
          </cell>
          <cell r="H905">
            <v>2466.35021519066</v>
          </cell>
          <cell r="I905">
            <v>340.876260791254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2.01086906755968</v>
          </cell>
          <cell r="H906">
            <v>1781.03605959123</v>
          </cell>
          <cell r="I906">
            <v>340.876260791254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</v>
          </cell>
          <cell r="H907">
            <v>2565.00422379828</v>
          </cell>
          <cell r="I907">
            <v>340.876260791254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</v>
          </cell>
          <cell r="G908">
            <v>2.02690195594496</v>
          </cell>
          <cell r="H908">
            <v>1021.21372286569</v>
          </cell>
          <cell r="I908">
            <v>3.44323705900437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</v>
          </cell>
          <cell r="H909">
            <v>1202.93976189542</v>
          </cell>
          <cell r="I909">
            <v>3.8258189544493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1.01354433073979</v>
          </cell>
          <cell r="H910">
            <v>4077.83170017597</v>
          </cell>
          <cell r="I910">
            <v>36.8724965817229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1.60630227342638</v>
          </cell>
          <cell r="H911">
            <v>4093.58416862351</v>
          </cell>
          <cell r="I911">
            <v>36.8724965817229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2.58602854975519</v>
          </cell>
          <cell r="H912">
            <v>4140.37567362034</v>
          </cell>
          <cell r="I912">
            <v>36.8724965817229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</v>
          </cell>
          <cell r="H913">
            <v>4093.58416862351</v>
          </cell>
          <cell r="I913">
            <v>36.8724965817229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</v>
          </cell>
          <cell r="H914">
            <v>4077.83170017597</v>
          </cell>
          <cell r="I914">
            <v>36.8724965817229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0.0560825294237224</v>
          </cell>
          <cell r="G915">
            <v>1.22789132983332</v>
          </cell>
          <cell r="H915">
            <v>1245.97846569737</v>
          </cell>
          <cell r="I915">
            <v>4.69532326227869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</v>
          </cell>
          <cell r="H916">
            <v>1437.06150820435</v>
          </cell>
          <cell r="I916">
            <v>4.69532326227869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0.60348883601532</v>
          </cell>
          <cell r="H917">
            <v>2349.0550966866</v>
          </cell>
          <cell r="I917">
            <v>20.4847203231794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</v>
          </cell>
          <cell r="H918">
            <v>2356.83409345082</v>
          </cell>
          <cell r="I918">
            <v>20.4847203231794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1.5217783388944</v>
          </cell>
          <cell r="H919">
            <v>2392.83293998737</v>
          </cell>
          <cell r="I919">
            <v>20.4847203231794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</v>
          </cell>
          <cell r="H920">
            <v>2356.83409345082</v>
          </cell>
          <cell r="I920">
            <v>20.4847203231794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</v>
          </cell>
          <cell r="H921">
            <v>2356.83409345082</v>
          </cell>
          <cell r="I921">
            <v>20.4847203231794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0.0266444482549537</v>
          </cell>
          <cell r="G922">
            <v>0.307138943248532</v>
          </cell>
          <cell r="H922">
            <v>1156.2472476541</v>
          </cell>
          <cell r="I922">
            <v>80.5533971168391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</v>
          </cell>
          <cell r="H923">
            <v>2071.60965204692</v>
          </cell>
          <cell r="I923">
            <v>80.553397116839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0.461763875158876</v>
          </cell>
          <cell r="H924">
            <v>2051.55352473746</v>
          </cell>
          <cell r="I924">
            <v>50.9734242170338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0.511898238747554</v>
          </cell>
          <cell r="H925">
            <v>2059.65153069057</v>
          </cell>
          <cell r="I925">
            <v>50.9734242170338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</v>
          </cell>
          <cell r="H926">
            <v>2094.53524864241</v>
          </cell>
          <cell r="I926">
            <v>50.9734242170338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0.0305904705947577</v>
          </cell>
          <cell r="G927">
            <v>0.789972044368293</v>
          </cell>
          <cell r="H927">
            <v>1388.49234249282</v>
          </cell>
          <cell r="I927">
            <v>8.60809264751092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2.53997738840221</v>
          </cell>
          <cell r="H928">
            <v>1182.45799489711</v>
          </cell>
          <cell r="I928">
            <v>4.13188447080524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2.13706525986714</v>
          </cell>
          <cell r="H929">
            <v>1711.04454668076</v>
          </cell>
          <cell r="I929">
            <v>17.5583317055824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3.05825985014527</v>
          </cell>
          <cell r="H930">
            <v>1783.76577439639</v>
          </cell>
          <cell r="I930">
            <v>17.5583317055824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5.41076742718009</v>
          </cell>
          <cell r="H931">
            <v>1845.68195162194</v>
          </cell>
          <cell r="I931">
            <v>17.5583317055824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0.090239656410615</v>
          </cell>
          <cell r="G932">
            <v>0.599062133645955</v>
          </cell>
          <cell r="H932">
            <v>2721.18904799699</v>
          </cell>
          <cell r="I932">
            <v>14.7567302528759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</v>
          </cell>
          <cell r="H933">
            <v>865.743294685178</v>
          </cell>
          <cell r="I933">
            <v>4.30404632375546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</v>
          </cell>
          <cell r="H934">
            <v>785.874378368179</v>
          </cell>
          <cell r="I934">
            <v>4.30404632375546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</v>
          </cell>
          <cell r="H935">
            <v>916.60730760666</v>
          </cell>
          <cell r="I935">
            <v>4.30404632375546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</v>
          </cell>
          <cell r="H936">
            <v>938.22131844615</v>
          </cell>
          <cell r="I936">
            <v>4.30404632375546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</v>
          </cell>
          <cell r="H937">
            <v>1222.47131795079</v>
          </cell>
          <cell r="I937">
            <v>4.30404632375546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4.76918107281168</v>
          </cell>
          <cell r="H938">
            <v>1416.78413638815</v>
          </cell>
          <cell r="I938">
            <v>4.30404632375546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0.0135023905453231</v>
          </cell>
          <cell r="G939">
            <v>3.1</v>
          </cell>
          <cell r="H939">
            <v>67.7777777777778</v>
          </cell>
          <cell r="I939">
            <v>1.47222222222222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81.3888888888889</v>
          </cell>
          <cell r="I940">
            <v>1.47222222222222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81.3888888888889</v>
          </cell>
          <cell r="I941">
            <v>1.47222222222222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</v>
          </cell>
          <cell r="I942">
            <v>1.47222222222222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102.777777777778</v>
          </cell>
          <cell r="I943">
            <v>1.47222222222222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80.2777777777778</v>
          </cell>
          <cell r="I944">
            <v>1.47222222222222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102.777777777778</v>
          </cell>
          <cell r="I945">
            <v>1.47222222222222</v>
          </cell>
          <cell r="J945">
            <v>0</v>
          </cell>
          <cell r="K945">
            <v>10.2777777777778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102.777777777778</v>
          </cell>
          <cell r="I946">
            <v>1.47222222222222</v>
          </cell>
          <cell r="J946">
            <v>0</v>
          </cell>
          <cell r="K946">
            <v>15.4166666666667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</v>
          </cell>
          <cell r="I947">
            <v>1.47222222222222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0.0115606284755085</v>
          </cell>
          <cell r="G948">
            <v>3.4</v>
          </cell>
          <cell r="H948">
            <v>545.833333333333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</v>
          </cell>
          <cell r="I960">
            <v>3.125</v>
          </cell>
          <cell r="J960">
            <v>146.770833333333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0.00220363535475747</v>
          </cell>
          <cell r="G962">
            <v>1.3</v>
          </cell>
          <cell r="H962">
            <v>218.333333333333</v>
          </cell>
          <cell r="I962">
            <v>2.66666666666667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0.0571499645426318</v>
          </cell>
          <cell r="G972">
            <v>0.9371</v>
          </cell>
          <cell r="H972">
            <v>16.6802965539883</v>
          </cell>
          <cell r="I972">
            <v>0.255890913044139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0.9371</v>
          </cell>
          <cell r="H973">
            <v>21.1346939292011</v>
          </cell>
          <cell r="I973">
            <v>0.255890913044139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0.0982203107584862</v>
          </cell>
          <cell r="G974">
            <v>0.98</v>
          </cell>
          <cell r="H974">
            <v>21.7647058823529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</v>
          </cell>
          <cell r="G976">
            <v>0.7105</v>
          </cell>
          <cell r="H976">
            <v>8.46235045742435</v>
          </cell>
          <cell r="I976">
            <v>1.12596762843068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</v>
          </cell>
          <cell r="H977">
            <v>9.20670751370526</v>
          </cell>
          <cell r="I977">
            <v>1.03192518542406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</v>
          </cell>
          <cell r="H978">
            <v>11.7823479005998</v>
          </cell>
          <cell r="I978">
            <v>2.65638389031705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10.9480812641084</v>
          </cell>
          <cell r="I979">
            <v>1.03192518542406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</v>
          </cell>
          <cell r="H980">
            <v>11.7823479005998</v>
          </cell>
          <cell r="I980">
            <v>2.65638389031705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10.9480812641084</v>
          </cell>
          <cell r="I981">
            <v>1.03192518542406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</v>
          </cell>
          <cell r="H982">
            <v>11.7823479005998</v>
          </cell>
          <cell r="I982">
            <v>2.65638389031705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</v>
          </cell>
          <cell r="G983">
            <v>0.76</v>
          </cell>
          <cell r="H983">
            <v>29.3585526315789</v>
          </cell>
          <cell r="I983">
            <v>0.789473684210526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30.1136363636364</v>
          </cell>
          <cell r="I984">
            <v>0.779220779220779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</v>
          </cell>
          <cell r="I986">
            <v>0.705882352941177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32.3341836734694</v>
          </cell>
          <cell r="I987">
            <v>0.612244897959184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32.6219512195122</v>
          </cell>
          <cell r="I988">
            <v>0.731707317073171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32.3341836734694</v>
          </cell>
          <cell r="I989">
            <v>0.612244897959184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</v>
          </cell>
          <cell r="I990">
            <v>0.72289156626506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0.00631253815694733</v>
          </cell>
          <cell r="G991">
            <v>0.7605</v>
          </cell>
          <cell r="H991">
            <v>14.4641683103222</v>
          </cell>
          <cell r="I991">
            <v>1.05193951347797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</v>
          </cell>
          <cell r="I992">
            <v>1.01878382680675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</v>
          </cell>
          <cell r="H993">
            <v>14.5813435211716</v>
          </cell>
          <cell r="I993">
            <v>1.01878382680675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</v>
          </cell>
          <cell r="H994">
            <v>14.397988054071</v>
          </cell>
          <cell r="I994">
            <v>1.00597296447658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</v>
          </cell>
          <cell r="H995">
            <v>14.397988054071</v>
          </cell>
          <cell r="I995">
            <v>1.00597296447658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0.00753430933591552</v>
          </cell>
          <cell r="G996">
            <v>0.79</v>
          </cell>
          <cell r="H996">
            <v>17.8270042194093</v>
          </cell>
          <cell r="I996">
            <v>0.174050632911392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19.0329218106996</v>
          </cell>
          <cell r="I997">
            <v>0.169753086419753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</v>
          </cell>
          <cell r="I998">
            <v>0.167682926829268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20.6827309236948</v>
          </cell>
          <cell r="I999">
            <v>0.16566265060241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30.8988764044944</v>
          </cell>
          <cell r="I1000">
            <v>0.154494382022472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20.6827309236948</v>
          </cell>
          <cell r="I1001">
            <v>0.16566265060241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30.8988764044944</v>
          </cell>
          <cell r="I1002">
            <v>0.154494382022472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0.0216040869567675</v>
          </cell>
          <cell r="G1003">
            <v>2.72567409144197</v>
          </cell>
          <cell r="H1003">
            <v>67.7777777777778</v>
          </cell>
          <cell r="I1003">
            <v>1.47222222222222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2.989449003517</v>
          </cell>
          <cell r="H1004">
            <v>81.3888888888889</v>
          </cell>
          <cell r="I1004">
            <v>1.47222222222222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3.22391559202814</v>
          </cell>
          <cell r="H1005">
            <v>81.3888888888889</v>
          </cell>
          <cell r="I1005">
            <v>1.47222222222222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</v>
          </cell>
          <cell r="H1006">
            <v>83.6111111111111</v>
          </cell>
          <cell r="I1006">
            <v>1.47222222222222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</v>
          </cell>
          <cell r="H1007">
            <v>102.777777777778</v>
          </cell>
          <cell r="I1007">
            <v>1.47222222222222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</v>
          </cell>
          <cell r="H1008">
            <v>80.2777777777778</v>
          </cell>
          <cell r="I1008">
            <v>1.47222222222222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</v>
          </cell>
          <cell r="H1009">
            <v>102.777777777778</v>
          </cell>
          <cell r="I1009">
            <v>1.47222222222222</v>
          </cell>
          <cell r="J1009">
            <v>0</v>
          </cell>
          <cell r="K1009">
            <v>10.2777777777778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</v>
          </cell>
          <cell r="H1010">
            <v>102.777777777778</v>
          </cell>
          <cell r="I1010">
            <v>1.47222222222222</v>
          </cell>
          <cell r="J1010">
            <v>0</v>
          </cell>
          <cell r="K1010">
            <v>15.4166666666667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3.51699882766706</v>
          </cell>
          <cell r="H1011">
            <v>94.0642076502732</v>
          </cell>
          <cell r="I1011">
            <v>1.47222222222222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0.022155137185068</v>
          </cell>
          <cell r="G1012">
            <v>4.04454865181712</v>
          </cell>
          <cell r="H1012">
            <v>545.833333333333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</v>
          </cell>
          <cell r="H1013">
            <v>545.833333333333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5.01172332942556</v>
          </cell>
          <cell r="H1014">
            <v>514.583333333333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5.15826494724502</v>
          </cell>
          <cell r="H1015">
            <v>530.208333333333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5.27549824150059</v>
          </cell>
          <cell r="H1017">
            <v>514.583333333333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5.86166471277843</v>
          </cell>
          <cell r="H1021">
            <v>514.583333333333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7.03399765533412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5.01172332942556</v>
          </cell>
          <cell r="H1023">
            <v>514.583333333333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5.15826494724502</v>
          </cell>
          <cell r="H1024">
            <v>530.208333333333</v>
          </cell>
          <cell r="I1024">
            <v>3.125</v>
          </cell>
          <cell r="J1024">
            <v>146.770833333333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</v>
          </cell>
          <cell r="H1025">
            <v>571.875</v>
          </cell>
          <cell r="I1025">
            <v>3.125</v>
          </cell>
          <cell r="J1025">
            <v>159.270833333333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</v>
          </cell>
          <cell r="I1026">
            <v>2.66666666666667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</v>
          </cell>
          <cell r="H1028">
            <v>300</v>
          </cell>
          <cell r="I1028">
            <v>4.91666666666667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</v>
          </cell>
          <cell r="H1031">
            <v>300</v>
          </cell>
          <cell r="I1031">
            <v>4.91666666666667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</v>
          </cell>
          <cell r="H1035">
            <v>300</v>
          </cell>
          <cell r="I1035">
            <v>4.91666666666667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3.05825985014527</v>
          </cell>
          <cell r="H1036">
            <v>39.5833333333333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4.66588511137163</v>
          </cell>
          <cell r="H1039">
            <v>70.8333333333333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4.8651817116061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4.66588511137163</v>
          </cell>
          <cell r="H1041">
            <v>70.8333333333333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4.9886508193859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4.9886508193859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</v>
          </cell>
          <cell r="H1045">
            <v>70.8333333333333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3.05825985014527</v>
          </cell>
          <cell r="H1047">
            <v>36.4583333333333</v>
          </cell>
          <cell r="I1047">
            <v>2.66666666666667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3.11482052984319</v>
          </cell>
          <cell r="H1048">
            <v>59.375</v>
          </cell>
          <cell r="I1048">
            <v>2.66666666666667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3.73681125439625</v>
          </cell>
          <cell r="H1049">
            <v>59.375</v>
          </cell>
          <cell r="I1049">
            <v>2.66666666666667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</v>
          </cell>
          <cell r="H1050">
            <v>67.7083333333333</v>
          </cell>
          <cell r="I1050">
            <v>2.66666666666667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</v>
          </cell>
          <cell r="H1051">
            <v>76.0416666666667</v>
          </cell>
          <cell r="I1051">
            <v>2.66666666666667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</v>
          </cell>
          <cell r="H1052">
            <v>67.7083333333333</v>
          </cell>
          <cell r="I1052">
            <v>2.66666666666667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</v>
          </cell>
          <cell r="H1053">
            <v>76.0416666666667</v>
          </cell>
          <cell r="I1053">
            <v>2.66666666666667</v>
          </cell>
          <cell r="J1053">
            <v>0</v>
          </cell>
          <cell r="K1053">
            <v>7.60416666666667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</v>
          </cell>
          <cell r="H1054">
            <v>76.0416666666667</v>
          </cell>
          <cell r="I1054">
            <v>2.66666666666667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4.88472059398203</v>
          </cell>
          <cell r="H1056">
            <v>67.7083333333333</v>
          </cell>
          <cell r="I1056">
            <v>2.66666666666667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6.28035504940546</v>
          </cell>
          <cell r="H1057">
            <v>76.0416666666667</v>
          </cell>
          <cell r="I1057">
            <v>2.66666666666667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</v>
          </cell>
          <cell r="G1061">
            <v>3.05825985014527</v>
          </cell>
          <cell r="H1061">
            <v>44.7916666666667</v>
          </cell>
          <cell r="I1061">
            <v>2.91666666666667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</v>
          </cell>
          <cell r="H1062">
            <v>59.375</v>
          </cell>
          <cell r="I1062">
            <v>2.91666666666667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3.66354044548652</v>
          </cell>
          <cell r="H1063">
            <v>62.5</v>
          </cell>
          <cell r="I1063">
            <v>2.91666666666667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</v>
          </cell>
          <cell r="H1064">
            <v>70.8333333333333</v>
          </cell>
          <cell r="I1064">
            <v>2.91666666666667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4.45189725021147</v>
          </cell>
          <cell r="H1065">
            <v>79.1666666666667</v>
          </cell>
          <cell r="I1065">
            <v>2.91666666666667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</v>
          </cell>
          <cell r="H1066">
            <v>70.8333333333333</v>
          </cell>
          <cell r="I1066">
            <v>2.91666666666667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4.45189725021147</v>
          </cell>
          <cell r="H1067">
            <v>79.1666666666667</v>
          </cell>
          <cell r="I1067">
            <v>2.91666666666667</v>
          </cell>
          <cell r="J1067">
            <v>0</v>
          </cell>
          <cell r="K1067">
            <v>7.91666666666667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4.45189725021147</v>
          </cell>
          <cell r="H1068">
            <v>79.1666666666667</v>
          </cell>
          <cell r="I1068">
            <v>2.91666666666667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0.0495689607086001</v>
          </cell>
          <cell r="G1069">
            <v>5.24925198159262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</v>
          </cell>
          <cell r="H1072">
            <v>35.4166666666667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10.6575722050517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</v>
          </cell>
          <cell r="H1074">
            <v>35.4166666666667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10.9906213364596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10.9906213364596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</v>
          </cell>
          <cell r="G1077">
            <v>2.69636576787808</v>
          </cell>
          <cell r="H1077">
            <v>66.1111111111111</v>
          </cell>
          <cell r="I1077">
            <v>2.66666666666667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3.10668229777257</v>
          </cell>
          <cell r="H1078">
            <v>94.7222222222222</v>
          </cell>
          <cell r="I1078">
            <v>2.66666666666667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</v>
          </cell>
          <cell r="H1079">
            <v>94.7222222222222</v>
          </cell>
          <cell r="I1079">
            <v>2.66666666666667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</v>
          </cell>
          <cell r="H1080">
            <v>101.388888888889</v>
          </cell>
          <cell r="I1080">
            <v>2.66666666666667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4.07385697538101</v>
          </cell>
          <cell r="H1081">
            <v>272.222222222222</v>
          </cell>
          <cell r="I1081">
            <v>2.66666666666667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3.48769050410317</v>
          </cell>
          <cell r="H1082">
            <v>99.1666666666667</v>
          </cell>
          <cell r="I1082">
            <v>2.66666666666667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4.07385697538101</v>
          </cell>
          <cell r="H1083">
            <v>272.222222222222</v>
          </cell>
          <cell r="I1083">
            <v>2.66666666666667</v>
          </cell>
          <cell r="J1083">
            <v>0</v>
          </cell>
          <cell r="K1083">
            <v>27.2222222222222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4.07385697538101</v>
          </cell>
          <cell r="H1084">
            <v>272.222222222222</v>
          </cell>
          <cell r="I1084">
            <v>2.66666666666667</v>
          </cell>
          <cell r="J1084">
            <v>0</v>
          </cell>
          <cell r="K1084">
            <v>40.8333333333333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3.63423212192263</v>
          </cell>
          <cell r="H1085">
            <v>113.772609819121</v>
          </cell>
          <cell r="I1085">
            <v>2.66666666666667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0.0703344456485211</v>
          </cell>
          <cell r="G1086">
            <v>2.54982415005862</v>
          </cell>
          <cell r="H1086">
            <v>21.6666666666667</v>
          </cell>
          <cell r="I1086">
            <v>0.952380952380952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</v>
          </cell>
          <cell r="H1087">
            <v>25.2380952380952</v>
          </cell>
          <cell r="I1087">
            <v>0.952380952380952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</v>
          </cell>
          <cell r="H1088">
            <v>27.1428571428571</v>
          </cell>
          <cell r="I1088">
            <v>0.952380952380952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3.3704572098476</v>
          </cell>
          <cell r="H1089">
            <v>41.4285714285714</v>
          </cell>
          <cell r="I1089">
            <v>0.952380952380952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3.22391559202814</v>
          </cell>
          <cell r="H1090">
            <v>38.5714285714286</v>
          </cell>
          <cell r="I1090">
            <v>0.952380952380952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3.3704572098476</v>
          </cell>
          <cell r="H1091">
            <v>41.4285714285714</v>
          </cell>
          <cell r="I1091">
            <v>0.952380952380952</v>
          </cell>
          <cell r="J1091">
            <v>0</v>
          </cell>
          <cell r="K1091">
            <v>6.21428571428571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3.3704572098476</v>
          </cell>
          <cell r="H1092">
            <v>41.4285714285714</v>
          </cell>
          <cell r="I1092">
            <v>0.952380952380952</v>
          </cell>
          <cell r="J1092">
            <v>0</v>
          </cell>
          <cell r="K1092">
            <v>6.21428571428571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3.81008206330598</v>
          </cell>
          <cell r="H1093">
            <v>61.9047619047619</v>
          </cell>
          <cell r="I1093">
            <v>0.952380952380952</v>
          </cell>
          <cell r="J1093">
            <v>0</v>
          </cell>
          <cell r="K1093">
            <v>9.28571428571428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0.147977805719234</v>
          </cell>
          <cell r="G1094">
            <v>3.3411488862837</v>
          </cell>
          <cell r="H1094">
            <v>63.8888888888889</v>
          </cell>
          <cell r="I1094">
            <v>2.11111111111111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3.81008206330598</v>
          </cell>
          <cell r="H1095">
            <v>63.8888888888889</v>
          </cell>
          <cell r="I1095">
            <v>2.11111111111111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3.81008206330598</v>
          </cell>
          <cell r="H1096">
            <v>63.8888888888889</v>
          </cell>
          <cell r="I1096">
            <v>2.11111111111111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</v>
          </cell>
          <cell r="H1097">
            <v>69.4444444444444</v>
          </cell>
          <cell r="I1097">
            <v>2.11111111111111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7.03399765533412</v>
          </cell>
          <cell r="H1098">
            <v>147.222222222222</v>
          </cell>
          <cell r="I1098">
            <v>2.11111111111111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</v>
          </cell>
          <cell r="H1099">
            <v>66.6666666666667</v>
          </cell>
          <cell r="I1099">
            <v>2.11111111111111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7.03399765533412</v>
          </cell>
          <cell r="H1100">
            <v>147.222222222222</v>
          </cell>
          <cell r="I1100">
            <v>2.11111111111111</v>
          </cell>
          <cell r="J1100">
            <v>0</v>
          </cell>
          <cell r="K1100">
            <v>14.7222222222222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7.03399765533412</v>
          </cell>
          <cell r="H1101">
            <v>147.222222222222</v>
          </cell>
          <cell r="I1101">
            <v>2.11111111111111</v>
          </cell>
          <cell r="J1101">
            <v>0</v>
          </cell>
          <cell r="K1101">
            <v>22.0833333333333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</v>
          </cell>
          <cell r="H1102">
            <v>66.6666666666667</v>
          </cell>
          <cell r="I1102">
            <v>2.11111111111111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0.00389888720314262</v>
          </cell>
          <cell r="G1103">
            <v>0.7</v>
          </cell>
          <cell r="H1103">
            <v>104.166666666667</v>
          </cell>
          <cell r="I1103">
            <v>4.58333333333333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0.00919108416056517</v>
          </cell>
          <cell r="G1105">
            <v>1</v>
          </cell>
          <cell r="H1105">
            <v>72.9166666666667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79.1666666666667</v>
          </cell>
          <cell r="I1106">
            <v>3.54166666666667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</v>
          </cell>
          <cell r="H1107">
            <v>77.0833333333333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</v>
          </cell>
          <cell r="I1112">
            <v>0.0687285223367698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</v>
          </cell>
          <cell r="I1113">
            <v>0.0687285223367698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</v>
          </cell>
          <cell r="I1114">
            <v>0.0687285223367698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</v>
          </cell>
          <cell r="I1115">
            <v>0.782726807484763</v>
          </cell>
          <cell r="J1115">
            <v>31.3090722993905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</v>
          </cell>
          <cell r="I1116">
            <v>0.782726807484763</v>
          </cell>
          <cell r="J1116">
            <v>137.759918117318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</v>
          </cell>
          <cell r="I1117">
            <v>0.782726807484763</v>
          </cell>
          <cell r="J1117">
            <v>31.3090722993905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247.863489036842</v>
          </cell>
          <cell r="I1118">
            <v>0.652272339570636</v>
          </cell>
          <cell r="J1118">
            <v>24.7863489036842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247.863489036842</v>
          </cell>
          <cell r="I1119">
            <v>0.652272339570636</v>
          </cell>
          <cell r="J1119">
            <v>64.4445071495788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247.863489036842</v>
          </cell>
          <cell r="I1120">
            <v>0.652272339570636</v>
          </cell>
          <cell r="J1120">
            <v>54.5299675881052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199.03624533184</v>
          </cell>
          <cell r="I1121">
            <v>0.559090576774831</v>
          </cell>
          <cell r="J1121">
            <v>19.903624533184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0.00755007909057264</v>
          </cell>
          <cell r="G1122">
            <v>2</v>
          </cell>
          <cell r="H1122">
            <v>281.428571428571</v>
          </cell>
          <cell r="I1122">
            <v>2.28571428571429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</v>
          </cell>
          <cell r="I1123">
            <v>2.28571428571429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</v>
          </cell>
          <cell r="H1124">
            <v>310</v>
          </cell>
          <cell r="I1124">
            <v>2.28571428571429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</v>
          </cell>
          <cell r="I1125">
            <v>2.28571428571429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</v>
          </cell>
          <cell r="H1126">
            <v>310</v>
          </cell>
          <cell r="I1126">
            <v>2.28571428571429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</v>
          </cell>
          <cell r="G1127">
            <v>0.97475</v>
          </cell>
          <cell r="H1127">
            <v>35.1566965199523</v>
          </cell>
          <cell r="I1127">
            <v>1.06334053746547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0.97475</v>
          </cell>
          <cell r="H1128">
            <v>29.2972470999602</v>
          </cell>
          <cell r="I1128">
            <v>0.886117114554562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</v>
          </cell>
          <cell r="I1129">
            <v>0.0641848523748395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5.75359599749844</v>
          </cell>
          <cell r="I1130">
            <v>0.0625390869293308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</v>
          </cell>
          <cell r="I1131">
            <v>0.0581395348837209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0.0522602560752548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</v>
          </cell>
          <cell r="I1133">
            <v>0.0479501318628626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</v>
          </cell>
          <cell r="I1134">
            <v>1.38528138528139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49.5726495726496</v>
          </cell>
          <cell r="I1135">
            <v>1.36752136752137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</v>
          </cell>
          <cell r="I1136">
            <v>1.19850187265918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</v>
          </cell>
          <cell r="I1137">
            <v>1.33333333333333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</v>
          </cell>
          <cell r="I1138">
            <v>1.17216117216117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</v>
          </cell>
          <cell r="I1139">
            <v>1.285140562249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66.6666666666667</v>
          </cell>
          <cell r="I1140">
            <v>1.14695340501792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0.60794531691599</v>
          </cell>
          <cell r="G1141">
            <v>0.77</v>
          </cell>
          <cell r="H1141">
            <v>23.077853432749</v>
          </cell>
          <cell r="I1141">
            <v>0.719139908669231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</v>
          </cell>
          <cell r="I1143">
            <v>0.555555555555556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</v>
          </cell>
          <cell r="I1145">
            <v>0.555555555555556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0.00224547970855659</v>
          </cell>
          <cell r="G1146">
            <v>0.78</v>
          </cell>
          <cell r="H1146">
            <v>44.7802197802198</v>
          </cell>
          <cell r="I1146">
            <v>1.46520146520147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44.7558770343581</v>
          </cell>
          <cell r="I1147">
            <v>1.44665461121157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44.7802197802198</v>
          </cell>
          <cell r="I1148">
            <v>1.46520146520147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</v>
          </cell>
          <cell r="I1149">
            <v>1.42857142857143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75.8823529411765</v>
          </cell>
          <cell r="I1150">
            <v>1.34453781512605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</v>
          </cell>
          <cell r="G1151">
            <v>0.374308091492875</v>
          </cell>
          <cell r="H1151">
            <v>4798.93301452293</v>
          </cell>
          <cell r="I1151">
            <v>32.6458028198839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</v>
          </cell>
          <cell r="I1152">
            <v>34.4323705900437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0.40626810387691</v>
          </cell>
          <cell r="H1153">
            <v>5061.55847673642</v>
          </cell>
          <cell r="I1153">
            <v>34.4323705900437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0.427650635659905</v>
          </cell>
          <cell r="H1154">
            <v>5061.55847673642</v>
          </cell>
          <cell r="I1154">
            <v>34.4323705900437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</v>
          </cell>
          <cell r="H1155">
            <v>5509.17929440699</v>
          </cell>
          <cell r="I1155">
            <v>34.4323705900437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</v>
          </cell>
          <cell r="H1156">
            <v>5061.55847673642</v>
          </cell>
          <cell r="I1156">
            <v>34.4323705900437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0.507835129846137</v>
          </cell>
          <cell r="H1157">
            <v>5509.17929440699</v>
          </cell>
          <cell r="I1157">
            <v>34.4323705900437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</v>
          </cell>
          <cell r="H1158">
            <v>5061.55847673642</v>
          </cell>
          <cell r="I1158">
            <v>34.4323705900437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0.541690805169213</v>
          </cell>
          <cell r="H1159">
            <v>5509.17929440699</v>
          </cell>
          <cell r="I1159">
            <v>34.4323705900437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0.127301417996408</v>
          </cell>
          <cell r="G1160">
            <v>1.1519614143855</v>
          </cell>
          <cell r="H1160">
            <v>6266.69144738795</v>
          </cell>
          <cell r="I1160">
            <v>18.937803824524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</v>
          </cell>
          <cell r="H1161">
            <v>6266.69144738795</v>
          </cell>
          <cell r="I1161">
            <v>18.937803824524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</v>
          </cell>
          <cell r="H1162">
            <v>6266.69144738795</v>
          </cell>
          <cell r="I1162">
            <v>18.937803824524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</v>
          </cell>
          <cell r="H1163">
            <v>6266.69144738795</v>
          </cell>
          <cell r="I1163">
            <v>18.937803824524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1.50083051221081</v>
          </cell>
          <cell r="H1164">
            <v>6886.47411800874</v>
          </cell>
          <cell r="I1164">
            <v>18.937803824524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</v>
          </cell>
          <cell r="H1165">
            <v>6266.69144738795</v>
          </cell>
          <cell r="I1165">
            <v>18.937803824524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</v>
          </cell>
          <cell r="H1166">
            <v>6886.47411800874</v>
          </cell>
          <cell r="I1166">
            <v>18.937803824524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</v>
          </cell>
          <cell r="H1167">
            <v>6886.47411800874</v>
          </cell>
          <cell r="I1167">
            <v>18.937803824524</v>
          </cell>
          <cell r="J1167">
            <v>0</v>
          </cell>
          <cell r="K1167">
            <v>688.647411800874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</v>
          </cell>
          <cell r="H1168">
            <v>6886.47411800874</v>
          </cell>
          <cell r="I1168">
            <v>18.937803824524</v>
          </cell>
          <cell r="J1168">
            <v>0</v>
          </cell>
          <cell r="K1168">
            <v>1032.97111770131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1.50083051221081</v>
          </cell>
          <cell r="H1169">
            <v>6266.69144738795</v>
          </cell>
          <cell r="I1169">
            <v>18.937803824524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</v>
          </cell>
          <cell r="H1170">
            <v>6886.47411800874</v>
          </cell>
          <cell r="I1170">
            <v>18.937803824524</v>
          </cell>
          <cell r="J1170">
            <v>0</v>
          </cell>
          <cell r="K1170">
            <v>1032.97111770131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0.49013067139417</v>
          </cell>
          <cell r="G1171">
            <v>0.7</v>
          </cell>
          <cell r="H1171">
            <v>52.5604399691763</v>
          </cell>
          <cell r="I1171">
            <v>0.427707016024039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</v>
          </cell>
          <cell r="I1172">
            <v>0.427707016024039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</v>
          </cell>
          <cell r="G1173">
            <v>0.45</v>
          </cell>
          <cell r="H1173">
            <v>37.7015814124893</v>
          </cell>
          <cell r="I1173">
            <v>0.427707016024039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0.203947731241863</v>
          </cell>
          <cell r="G1174">
            <v>0.6</v>
          </cell>
          <cell r="H1174">
            <v>51.372364924665</v>
          </cell>
          <cell r="I1174">
            <v>0.427707016024039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0.040873650441898</v>
          </cell>
          <cell r="G1175">
            <v>10</v>
          </cell>
          <cell r="H1175">
            <v>92.998482973791</v>
          </cell>
          <cell r="I1175">
            <v>4.78526319760131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</v>
          </cell>
          <cell r="I1176">
            <v>4.58996467789986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</v>
          </cell>
          <cell r="I1177">
            <v>5.46068709862803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83.4368024536895</v>
          </cell>
          <cell r="I1178">
            <v>4.60257276745862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0.0519178436354849</v>
          </cell>
          <cell r="G1179">
            <v>41.1</v>
          </cell>
          <cell r="H1179">
            <v>93.3929692183882</v>
          </cell>
          <cell r="I1179">
            <v>1.88519921669245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</v>
          </cell>
          <cell r="I1180">
            <v>1.61039478259642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84.6697637460091</v>
          </cell>
          <cell r="I1181">
            <v>0.898583445078986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</v>
          </cell>
          <cell r="H1182">
            <v>78.621923478437</v>
          </cell>
          <cell r="I1182">
            <v>0.855223571058032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46.784347826087</v>
          </cell>
          <cell r="H1183">
            <v>73.0060718014058</v>
          </cell>
          <cell r="I1183">
            <v>0.813956266901864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81.8913720240054</v>
          </cell>
          <cell r="I1184">
            <v>8.72186295336905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</v>
          </cell>
          <cell r="I1185">
            <v>7.13736739228237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19.4</v>
          </cell>
          <cell r="H1186">
            <v>59.2384870366343</v>
          </cell>
          <cell r="I1186">
            <v>5.78386630759315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55.0071665340176</v>
          </cell>
          <cell r="I1187">
            <v>5.50293912224484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</v>
          </cell>
          <cell r="H1188">
            <v>51.0780832101592</v>
          </cell>
          <cell r="I1188">
            <v>5.23565795753384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0.0215257807447887</v>
          </cell>
          <cell r="G1189">
            <v>13.5</v>
          </cell>
          <cell r="H1189">
            <v>81.8913720240054</v>
          </cell>
          <cell r="I1189">
            <v>8.34040147633221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</v>
          </cell>
          <cell r="I1190">
            <v>7.05135366046756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68.0249272632571</v>
          </cell>
          <cell r="I1191">
            <v>5.4943387327292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</v>
          </cell>
          <cell r="H1192">
            <v>64.1659589835166</v>
          </cell>
          <cell r="I1192">
            <v>5.20859106152011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</v>
          </cell>
          <cell r="H1193">
            <v>60.4993327558871</v>
          </cell>
          <cell r="I1193">
            <v>4.93724988086199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</v>
          </cell>
          <cell r="I1194">
            <v>9.1028550470379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</v>
          </cell>
          <cell r="I1195">
            <v>7.64416478181766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73.557667646418</v>
          </cell>
          <cell r="I1196">
            <v>12.0406684585388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69.3198716505201</v>
          </cell>
          <cell r="I1197">
            <v>11.4028309197458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</v>
          </cell>
          <cell r="I1198">
            <v>10.799241326538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15.0549450549451</v>
          </cell>
          <cell r="H1199">
            <v>509.766874839151</v>
          </cell>
          <cell r="I1199">
            <v>27.5232518866277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296.811355738258</v>
          </cell>
          <cell r="I1200">
            <v>28.7082068517934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</v>
          </cell>
          <cell r="I1202">
            <v>1.04221027114034</v>
          </cell>
          <cell r="J1202">
            <v>0</v>
          </cell>
          <cell r="K1202">
            <v>10.5711698963515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</v>
          </cell>
          <cell r="I1203">
            <v>1.04221027114034</v>
          </cell>
          <cell r="J1203">
            <v>0</v>
          </cell>
          <cell r="K1203">
            <v>15.8567548445273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</v>
          </cell>
          <cell r="I1204">
            <v>0.716727958426775</v>
          </cell>
          <cell r="J1204">
            <v>0</v>
          </cell>
          <cell r="K1204">
            <v>14.7721351709409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0.0379061336327404</v>
          </cell>
          <cell r="G1205">
            <v>41.6</v>
          </cell>
          <cell r="H1205">
            <v>19.7669962128518</v>
          </cell>
          <cell r="I1205">
            <v>1.44759996347654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0.113635641967716</v>
          </cell>
          <cell r="G1206">
            <v>59.0010969149976</v>
          </cell>
          <cell r="H1206">
            <v>31.1071128779506</v>
          </cell>
          <cell r="I1206">
            <v>0.84270712793396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</v>
          </cell>
          <cell r="G1207">
            <v>50.1165</v>
          </cell>
          <cell r="H1207">
            <v>23.2900956535173</v>
          </cell>
          <cell r="I1207">
            <v>1.02236122102731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</v>
          </cell>
          <cell r="H1208">
            <v>21.0752796210348</v>
          </cell>
          <cell r="I1208">
            <v>0.922249263173896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</v>
          </cell>
          <cell r="H1209">
            <v>20.8536707224565</v>
          </cell>
          <cell r="I1209">
            <v>0.918532978410898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</v>
          </cell>
          <cell r="G1210">
            <v>58.1851428571429</v>
          </cell>
          <cell r="H1210">
            <v>23.7399239116186</v>
          </cell>
          <cell r="I1210">
            <v>1.10297694718322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62.560192</v>
          </cell>
          <cell r="H1211">
            <v>23.1695119753911</v>
          </cell>
          <cell r="I1211">
            <v>1.08132810558198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63.587452952381</v>
          </cell>
          <cell r="H1212">
            <v>22.5551749412204</v>
          </cell>
          <cell r="I1212">
            <v>1.05836042760855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0.00127633695933617</v>
          </cell>
          <cell r="G1213">
            <v>151.130241187384</v>
          </cell>
          <cell r="H1213">
            <v>24.6750057603878</v>
          </cell>
          <cell r="I1213">
            <v>1.61382232957696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</v>
          </cell>
          <cell r="H1214">
            <v>24.0769559370045</v>
          </cell>
          <cell r="I1214">
            <v>1.57927535915461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165.16221546073</v>
          </cell>
          <cell r="H1215">
            <v>23.4328527346532</v>
          </cell>
          <cell r="I1215">
            <v>1.54276457270711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0.189500128938707</v>
          </cell>
          <cell r="G1216">
            <v>68.8</v>
          </cell>
          <cell r="H1216">
            <v>25.7288737518255</v>
          </cell>
          <cell r="I1216">
            <v>0.951975204308234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73.9732</v>
          </cell>
          <cell r="H1217">
            <v>25.0794234712367</v>
          </cell>
          <cell r="I1217">
            <v>0.932557915557358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75.1878666666667</v>
          </cell>
          <cell r="H1218">
            <v>24.3799616720026</v>
          </cell>
          <cell r="I1218">
            <v>0.911993633222462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178.701298701299</v>
          </cell>
          <cell r="H1219">
            <v>26.5196858296418</v>
          </cell>
          <cell r="I1219">
            <v>1.40317628525165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192.138181818182</v>
          </cell>
          <cell r="H1220">
            <v>25.8468617930583</v>
          </cell>
          <cell r="I1220">
            <v>1.37174231055825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</v>
          </cell>
          <cell r="H1221">
            <v>25.1222263201629</v>
          </cell>
          <cell r="I1221">
            <v>1.33858423895076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0.00194131858219104</v>
          </cell>
          <cell r="G1222">
            <v>71.2</v>
          </cell>
          <cell r="H1222">
            <v>36.2672744589207</v>
          </cell>
          <cell r="I1222">
            <v>0.888666698377637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</v>
          </cell>
          <cell r="H1223">
            <v>35.488311267501</v>
          </cell>
          <cell r="I1223">
            <v>0.763031044751596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78.331813</v>
          </cell>
          <cell r="H1224">
            <v>34.5293548339232</v>
          </cell>
          <cell r="I1224">
            <v>0.746642613546182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79.6180496666667</v>
          </cell>
          <cell r="H1225">
            <v>33.4965530745501</v>
          </cell>
          <cell r="I1225">
            <v>0.729325025072221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15.0549450549451</v>
          </cell>
          <cell r="H1226">
            <v>509.766874839151</v>
          </cell>
          <cell r="I1226">
            <v>27.5232518866277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</v>
          </cell>
          <cell r="I1227">
            <v>42.0016964202203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124.595866557495</v>
          </cell>
          <cell r="I1228">
            <v>7.68656116556159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</v>
          </cell>
          <cell r="I1229">
            <v>0.944427545066314</v>
          </cell>
          <cell r="J1229">
            <v>0</v>
          </cell>
          <cell r="K1229">
            <v>3.1628465964377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</v>
          </cell>
          <cell r="I1230">
            <v>0.944427545066314</v>
          </cell>
          <cell r="J1230">
            <v>0</v>
          </cell>
          <cell r="K1230">
            <v>4.74426989465655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</v>
          </cell>
          <cell r="I1231">
            <v>0.618945232352749</v>
          </cell>
          <cell r="J1231">
            <v>0</v>
          </cell>
          <cell r="K1231">
            <v>3.65965022107018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0.0176610697611172</v>
          </cell>
          <cell r="G1232">
            <v>64.6</v>
          </cell>
          <cell r="H1232">
            <v>10.7685089119229</v>
          </cell>
          <cell r="I1232">
            <v>0.762628392507491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0.0179161069386529</v>
          </cell>
          <cell r="G1233">
            <v>59.9</v>
          </cell>
          <cell r="H1233">
            <v>13.9846198534314</v>
          </cell>
          <cell r="I1233">
            <v>0.85290975589273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0.021304735569238</v>
          </cell>
          <cell r="G1234">
            <v>73.5</v>
          </cell>
          <cell r="H1234">
            <v>13.1115288654434</v>
          </cell>
          <cell r="I1234">
            <v>0.734861599024355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0.0118765392193391</v>
          </cell>
          <cell r="G1235">
            <v>83.1</v>
          </cell>
          <cell r="H1235">
            <v>13.8877615114372</v>
          </cell>
          <cell r="I1235">
            <v>0.768245556527084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73.910953220339</v>
          </cell>
          <cell r="H1236">
            <v>12.8132980948323</v>
          </cell>
          <cell r="I1236">
            <v>0.642248411992819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</v>
          </cell>
          <cell r="H1237">
            <v>12.540585485874</v>
          </cell>
          <cell r="I1237">
            <v>0.650430082883805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</v>
          </cell>
          <cell r="H1238">
            <v>12.4284495049813</v>
          </cell>
          <cell r="I1238">
            <v>0.643876080623781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69.6</v>
          </cell>
          <cell r="H1239">
            <v>14.7357595768002</v>
          </cell>
          <cell r="I1239">
            <v>0.563944357189736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</v>
          </cell>
          <cell r="H1240">
            <v>14.498514278793</v>
          </cell>
          <cell r="I1240">
            <v>0.481012093506912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71.3088202790698</v>
          </cell>
          <cell r="H1241">
            <v>13.9857809320597</v>
          </cell>
          <cell r="I1241">
            <v>0.466099151832366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72.4797368682171</v>
          </cell>
          <cell r="H1242">
            <v>13.7598393984238</v>
          </cell>
          <cell r="I1242">
            <v>0.459654888562314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15.0549450549451</v>
          </cell>
          <cell r="H1243">
            <v>509.766874839151</v>
          </cell>
          <cell r="I1243">
            <v>27.5232518866277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</v>
          </cell>
          <cell r="I1244">
            <v>42.0016964202203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124.595866557495</v>
          </cell>
          <cell r="I1245">
            <v>7.68656116556159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</v>
          </cell>
          <cell r="I1246">
            <v>0.944427545066314</v>
          </cell>
          <cell r="J1246">
            <v>0</v>
          </cell>
          <cell r="K1246">
            <v>3.1628465964377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</v>
          </cell>
          <cell r="I1247">
            <v>0.944427545066314</v>
          </cell>
          <cell r="J1247">
            <v>0</v>
          </cell>
          <cell r="K1247">
            <v>4.74426989465655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</v>
          </cell>
          <cell r="I1248">
            <v>0.618945232352749</v>
          </cell>
          <cell r="J1248">
            <v>0</v>
          </cell>
          <cell r="K1248">
            <v>3.65965022107018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0.00572311276641254</v>
          </cell>
          <cell r="G1249">
            <v>24.9</v>
          </cell>
          <cell r="H1249">
            <v>65.623659471849</v>
          </cell>
          <cell r="I1249">
            <v>1.12775049449899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0.0416692869474806</v>
          </cell>
          <cell r="G1250">
            <v>31.8</v>
          </cell>
          <cell r="H1250">
            <v>49.2840856993551</v>
          </cell>
          <cell r="I1250">
            <v>1.78003250165488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</v>
          </cell>
          <cell r="H1251">
            <v>111.15423165456</v>
          </cell>
          <cell r="I1251">
            <v>2.88355939850937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</v>
          </cell>
          <cell r="H1252">
            <v>87.0668552393905</v>
          </cell>
          <cell r="I1252">
            <v>1.86205956156478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</v>
          </cell>
          <cell r="H1253">
            <v>83.930391471646</v>
          </cell>
          <cell r="I1253">
            <v>1.74735372436074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54.4674777777778</v>
          </cell>
          <cell r="H1254">
            <v>80.6529998648074</v>
          </cell>
          <cell r="I1254">
            <v>1.6313703817439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0.00716943146827641</v>
          </cell>
          <cell r="G1255">
            <v>44.4</v>
          </cell>
          <cell r="H1255">
            <v>78.2516514722406</v>
          </cell>
          <cell r="I1255">
            <v>1.46992499515488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55.465759125</v>
          </cell>
          <cell r="H1256">
            <v>109.848059802421</v>
          </cell>
          <cell r="I1256">
            <v>1.40548639359444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55.465759125</v>
          </cell>
          <cell r="H1257">
            <v>109.171220384621</v>
          </cell>
          <cell r="I1257">
            <v>1.39282874016082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55.465759125</v>
          </cell>
          <cell r="H1258">
            <v>108.419176587065</v>
          </cell>
          <cell r="I1258">
            <v>1.37876468079013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</v>
          </cell>
          <cell r="I1259">
            <v>0.692162179757441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69.6</v>
          </cell>
          <cell r="H1260">
            <v>14.7357595768002</v>
          </cell>
          <cell r="I1260">
            <v>0.563944357189736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</v>
          </cell>
          <cell r="H1261">
            <v>14.498514278793</v>
          </cell>
          <cell r="I1261">
            <v>0.481012093506912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71.3088202790698</v>
          </cell>
          <cell r="H1262">
            <v>13.9857809320597</v>
          </cell>
          <cell r="I1262">
            <v>0.466099151832366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72.4797368682171</v>
          </cell>
          <cell r="H1263">
            <v>13.7598393984238</v>
          </cell>
          <cell r="I1263">
            <v>0.459654888562314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15.0549450549451</v>
          </cell>
          <cell r="H1264">
            <v>509.766874839151</v>
          </cell>
          <cell r="I1264">
            <v>27.5232518866277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</v>
          </cell>
          <cell r="I1265">
            <v>7.82171016124485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28.3377528812718</v>
          </cell>
          <cell r="I1266">
            <v>0.94008412101519</v>
          </cell>
          <cell r="J1266">
            <v>0</v>
          </cell>
          <cell r="K1266">
            <v>2.83377528812718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28.3377528812718</v>
          </cell>
          <cell r="I1267">
            <v>0.94008412101519</v>
          </cell>
          <cell r="J1267">
            <v>0</v>
          </cell>
          <cell r="K1267">
            <v>4.25066293219077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21.1069550573626</v>
          </cell>
          <cell r="I1268">
            <v>0.614601808301625</v>
          </cell>
          <cell r="J1268">
            <v>0</v>
          </cell>
          <cell r="K1268">
            <v>3.16604325860439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0.00858466914961881</v>
          </cell>
          <cell r="G1269">
            <v>28.8</v>
          </cell>
          <cell r="H1269">
            <v>22.7239365459655</v>
          </cell>
          <cell r="I1269">
            <v>0.49266650966101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0.0138897623158269</v>
          </cell>
          <cell r="G1270">
            <v>41.8</v>
          </cell>
          <cell r="H1270">
            <v>25.3155024829404</v>
          </cell>
          <cell r="I1270">
            <v>0.899186552035256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</v>
          </cell>
          <cell r="H1271">
            <v>46.4506543659398</v>
          </cell>
          <cell r="I1271">
            <v>0.654919411655365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0.6755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44.3398505387557</v>
          </cell>
          <cell r="H1272">
            <v>40.181668966818</v>
          </cell>
          <cell r="I1272">
            <v>0.929532659881105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</v>
          </cell>
          <cell r="H1273">
            <v>38.7678207766125</v>
          </cell>
          <cell r="I1273">
            <v>0.861823047101114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49.7364685277778</v>
          </cell>
          <cell r="H1274">
            <v>37.2904454472442</v>
          </cell>
          <cell r="I1274">
            <v>0.794865509071571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0.00278811223766305</v>
          </cell>
          <cell r="G1275">
            <v>56.5653825</v>
          </cell>
          <cell r="H1275">
            <v>78.3656141827945</v>
          </cell>
          <cell r="I1275">
            <v>1.10787914376056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</v>
          </cell>
          <cell r="H1276">
            <v>78.3656141827945</v>
          </cell>
          <cell r="I1276">
            <v>1.10787914376056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</v>
          </cell>
          <cell r="H1277">
            <v>77.8858768565995</v>
          </cell>
          <cell r="I1277">
            <v>1.09741936795352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</v>
          </cell>
          <cell r="H1278">
            <v>77.3528353830493</v>
          </cell>
          <cell r="I1278">
            <v>1.08523880123834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0.00272416034830087</v>
          </cell>
          <cell r="G1279">
            <v>69.6</v>
          </cell>
          <cell r="H1279">
            <v>14.7357595768002</v>
          </cell>
          <cell r="I1279">
            <v>0.563944357189736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</v>
          </cell>
          <cell r="H1280">
            <v>14.498514278793</v>
          </cell>
          <cell r="I1280">
            <v>0.481012093506912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71.3088202790698</v>
          </cell>
          <cell r="H1281">
            <v>13.9857809320597</v>
          </cell>
          <cell r="I1281">
            <v>0.466099151832366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72.4797368682171</v>
          </cell>
          <cell r="H1282">
            <v>13.7598393984238</v>
          </cell>
          <cell r="I1282">
            <v>0.459654888562314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10.5299083290772</v>
          </cell>
          <cell r="I1283">
            <v>0.349246137729029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</v>
          </cell>
          <cell r="H1284">
            <v>10.1927324366996</v>
          </cell>
          <cell r="I1284">
            <v>0.217442549163123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77.5013673072596</v>
          </cell>
          <cell r="H1285">
            <v>9.91541807612903</v>
          </cell>
          <cell r="I1285">
            <v>0.212252198281734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78.7739677556547</v>
          </cell>
          <cell r="H1286">
            <v>9.61674886711385</v>
          </cell>
          <cell r="I1286">
            <v>0.206790876329797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15.0549450549451</v>
          </cell>
          <cell r="H1287">
            <v>509.766874839151</v>
          </cell>
          <cell r="I1287">
            <v>27.5232518866277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</v>
          </cell>
          <cell r="I1288">
            <v>4.40083080332087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</v>
          </cell>
          <cell r="I1289">
            <v>0.936769046583646</v>
          </cell>
          <cell r="J1289">
            <v>0</v>
          </cell>
          <cell r="K1289">
            <v>2.58261494377802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</v>
          </cell>
          <cell r="I1290">
            <v>0.936769046583646</v>
          </cell>
          <cell r="J1290">
            <v>0</v>
          </cell>
          <cell r="K1290">
            <v>3.87392241566704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18.5953516138711</v>
          </cell>
          <cell r="I1291">
            <v>0.611286733870081</v>
          </cell>
          <cell r="J1291">
            <v>0</v>
          </cell>
          <cell r="K1291">
            <v>2.78930274208066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0.514249774432375</v>
          </cell>
          <cell r="G1292">
            <v>2.6957796014068</v>
          </cell>
          <cell r="H1292">
            <v>619.782670620786</v>
          </cell>
          <cell r="I1292">
            <v>32.1628348561715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2.702932207527</v>
          </cell>
          <cell r="H1293">
            <v>604.244943502159</v>
          </cell>
          <cell r="I1293">
            <v>31.3565242330363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3.07233294255569</v>
          </cell>
          <cell r="H1294">
            <v>604.244943502159</v>
          </cell>
          <cell r="I1294">
            <v>31.3565242330363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3.41370326950632</v>
          </cell>
          <cell r="H1295">
            <v>664.669437852375</v>
          </cell>
          <cell r="I1295">
            <v>31.3565242330363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3.41370326950632</v>
          </cell>
          <cell r="H1296">
            <v>664.669437852375</v>
          </cell>
          <cell r="I1296">
            <v>31.3565242330363</v>
          </cell>
          <cell r="J1296">
            <v>0</v>
          </cell>
          <cell r="K1296">
            <v>66.4669437852375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3.41370326950632</v>
          </cell>
          <cell r="H1297">
            <v>664.669437852375</v>
          </cell>
          <cell r="I1297">
            <v>31.3565242330363</v>
          </cell>
          <cell r="J1297">
            <v>0</v>
          </cell>
          <cell r="K1297">
            <v>99.7004156778563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0.0654499712913932</v>
          </cell>
          <cell r="G1298">
            <v>17.8194607268464</v>
          </cell>
          <cell r="H1298">
            <v>31.8245273746232</v>
          </cell>
          <cell r="I1298">
            <v>0.308192369656279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</v>
          </cell>
          <cell r="H1299">
            <v>36.7750094106757</v>
          </cell>
          <cell r="I1299">
            <v>0.308192369656279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</v>
          </cell>
          <cell r="H1300">
            <v>36.7750094106757</v>
          </cell>
          <cell r="I1300">
            <v>0.308192369656279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22.4993190995536</v>
          </cell>
          <cell r="H1301">
            <v>40.4525103517432</v>
          </cell>
          <cell r="I1301">
            <v>0.308192369656279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22.4993190995536</v>
          </cell>
          <cell r="H1302">
            <v>40.4525103517432</v>
          </cell>
          <cell r="I1302">
            <v>0.308192369656279</v>
          </cell>
          <cell r="J1302">
            <v>0</v>
          </cell>
          <cell r="K1302">
            <v>4.04525103517433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22.4993190995536</v>
          </cell>
          <cell r="H1303">
            <v>40.4525103517432</v>
          </cell>
          <cell r="I1303">
            <v>0.308192369656279</v>
          </cell>
          <cell r="J1303">
            <v>0</v>
          </cell>
          <cell r="K1303">
            <v>6.06787655276149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0.280499876963114</v>
          </cell>
          <cell r="G1304">
            <v>2.44515156590186</v>
          </cell>
          <cell r="H1304">
            <v>333.238162198277</v>
          </cell>
          <cell r="I1304">
            <v>14.6340898595581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2.30226860557078</v>
          </cell>
          <cell r="H1305">
            <v>606.707825299136</v>
          </cell>
          <cell r="I1305">
            <v>16.771995228109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</v>
          </cell>
          <cell r="H1306">
            <v>495.977999738419</v>
          </cell>
          <cell r="I1306">
            <v>19.4296986987633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2.78463881842206</v>
          </cell>
          <cell r="H1307">
            <v>504.991912238953</v>
          </cell>
          <cell r="I1307">
            <v>19.4296986987633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</v>
          </cell>
          <cell r="H1308">
            <v>534.604915973159</v>
          </cell>
          <cell r="I1308">
            <v>19.4296986987633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2.95778798499044</v>
          </cell>
          <cell r="H1309">
            <v>504.991912238953</v>
          </cell>
          <cell r="I1309">
            <v>19.4296986987633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3.70054390435893</v>
          </cell>
          <cell r="H1310">
            <v>515.493557870643</v>
          </cell>
          <cell r="I1310">
            <v>19.4296986987633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</v>
          </cell>
          <cell r="H1311">
            <v>564.854562969844</v>
          </cell>
          <cell r="I1311">
            <v>19.4296986987633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0.0467499794938523</v>
          </cell>
          <cell r="G1312">
            <v>2.7294654660647</v>
          </cell>
          <cell r="H1312">
            <v>537.839466415691</v>
          </cell>
          <cell r="I1312">
            <v>21.9021116461686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2.73710087749602</v>
          </cell>
          <cell r="H1313">
            <v>889.227917807276</v>
          </cell>
          <cell r="I1313">
            <v>21.9021116461686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3.74591591112468</v>
          </cell>
          <cell r="H1314">
            <v>808.024801330204</v>
          </cell>
          <cell r="I1314">
            <v>158.101968292617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7.30172766989701</v>
          </cell>
          <cell r="H1315">
            <v>926.284373497462</v>
          </cell>
          <cell r="I1315">
            <v>170.440234420716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9.58455395882014</v>
          </cell>
          <cell r="H1316">
            <v>1140.59514747193</v>
          </cell>
          <cell r="I1316">
            <v>170.440234420716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9.36118932038078</v>
          </cell>
          <cell r="H1317">
            <v>954.072904702385</v>
          </cell>
          <cell r="I1317">
            <v>170.440234420716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12.2878896907951</v>
          </cell>
          <cell r="H1318">
            <v>1174.81300189609</v>
          </cell>
          <cell r="I1318">
            <v>170.440234420716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0.0280499876963114</v>
          </cell>
          <cell r="G1319">
            <v>0.811202543060691</v>
          </cell>
          <cell r="H1319">
            <v>1810.14060710194</v>
          </cell>
          <cell r="I1319">
            <v>114.191440451005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</v>
          </cell>
          <cell r="H1320">
            <v>2944.2046019128</v>
          </cell>
          <cell r="I1320">
            <v>114.191440451005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0.812031540508043</v>
          </cell>
          <cell r="H1321">
            <v>1482.83667067423</v>
          </cell>
          <cell r="I1321">
            <v>316.17163980011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</v>
          </cell>
          <cell r="H1322">
            <v>1712.53467268387</v>
          </cell>
          <cell r="I1322">
            <v>340.876260791254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1.8757327080891</v>
          </cell>
          <cell r="H1323">
            <v>2466.35021519066</v>
          </cell>
          <cell r="I1323">
            <v>340.876260791254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2.01086906755968</v>
          </cell>
          <cell r="H1324">
            <v>1781.03605959123</v>
          </cell>
          <cell r="I1324">
            <v>340.876260791254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</v>
          </cell>
          <cell r="H1325">
            <v>2565.00422379828</v>
          </cell>
          <cell r="I1325">
            <v>340.876260791254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0.0347385417867732</v>
          </cell>
          <cell r="G1326">
            <v>2.02690195594496</v>
          </cell>
          <cell r="H1326">
            <v>1021.21372286569</v>
          </cell>
          <cell r="I1326">
            <v>3.44323705900437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</v>
          </cell>
          <cell r="H1327">
            <v>1202.93976189542</v>
          </cell>
          <cell r="I1327">
            <v>3.8258189544493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1.01354433073979</v>
          </cell>
          <cell r="H1328">
            <v>4077.83170017597</v>
          </cell>
          <cell r="I1328">
            <v>36.8724965817229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1.60630227342638</v>
          </cell>
          <cell r="H1329">
            <v>4093.58416862351</v>
          </cell>
          <cell r="I1329">
            <v>36.8724965817229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2.58602854975519</v>
          </cell>
          <cell r="H1330">
            <v>4140.37567362034</v>
          </cell>
          <cell r="I1330">
            <v>36.8724965817229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</v>
          </cell>
          <cell r="H1331">
            <v>4093.58416862351</v>
          </cell>
          <cell r="I1331">
            <v>36.8724965817229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</v>
          </cell>
          <cell r="H1332">
            <v>4077.83170017597</v>
          </cell>
          <cell r="I1332">
            <v>36.8724965817229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0.0176364904455926</v>
          </cell>
          <cell r="G1333">
            <v>1.22789132983332</v>
          </cell>
          <cell r="H1333">
            <v>1245.97846569737</v>
          </cell>
          <cell r="I1333">
            <v>4.69532326227869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</v>
          </cell>
          <cell r="H1334">
            <v>1437.06150820435</v>
          </cell>
          <cell r="I1334">
            <v>4.69532326227869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0.60348883601532</v>
          </cell>
          <cell r="H1335">
            <v>2349.0550966866</v>
          </cell>
          <cell r="I1335">
            <v>20.4847203231794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</v>
          </cell>
          <cell r="H1336">
            <v>2356.83409345082</v>
          </cell>
          <cell r="I1336">
            <v>20.4847203231794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1.5217783388944</v>
          </cell>
          <cell r="H1337">
            <v>2392.83293998737</v>
          </cell>
          <cell r="I1337">
            <v>20.4847203231794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</v>
          </cell>
          <cell r="H1338">
            <v>2356.83409345082</v>
          </cell>
          <cell r="I1338">
            <v>20.4847203231794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</v>
          </cell>
          <cell r="H1339">
            <v>2356.83409345082</v>
          </cell>
          <cell r="I1339">
            <v>20.4847203231794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0.00076423231413654</v>
          </cell>
          <cell r="G1340">
            <v>0.307138943248532</v>
          </cell>
          <cell r="H1340">
            <v>1156.2472476541</v>
          </cell>
          <cell r="I1340">
            <v>80.5533971168391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</v>
          </cell>
          <cell r="H1341">
            <v>2071.60965204692</v>
          </cell>
          <cell r="I1341">
            <v>80.553397116839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0.461763875158876</v>
          </cell>
          <cell r="H1342">
            <v>2051.55352473746</v>
          </cell>
          <cell r="I1342">
            <v>50.9734242170338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0.511898238747554</v>
          </cell>
          <cell r="H1343">
            <v>2059.65153069057</v>
          </cell>
          <cell r="I1343">
            <v>50.9734242170338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</v>
          </cell>
          <cell r="H1344">
            <v>2094.53524864241</v>
          </cell>
          <cell r="I1344">
            <v>50.9734242170338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0.00961990387941412</v>
          </cell>
          <cell r="G1345">
            <v>0.789972044368293</v>
          </cell>
          <cell r="H1345">
            <v>1388.49234249282</v>
          </cell>
          <cell r="I1345">
            <v>8.60809264751092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2.53997738840221</v>
          </cell>
          <cell r="H1346">
            <v>1182.45799489711</v>
          </cell>
          <cell r="I1346">
            <v>4.13188447080524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2.13706525986714</v>
          </cell>
          <cell r="H1347">
            <v>1711.04454668076</v>
          </cell>
          <cell r="I1347">
            <v>17.5583317055824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3.05825985014527</v>
          </cell>
          <cell r="H1348">
            <v>1783.76577439639</v>
          </cell>
          <cell r="I1348">
            <v>17.5583317055824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5.41076742718009</v>
          </cell>
          <cell r="H1349">
            <v>1845.68195162194</v>
          </cell>
          <cell r="I1349">
            <v>17.5583317055824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0.0022412416970382</v>
          </cell>
          <cell r="G1350">
            <v>0.599062133645955</v>
          </cell>
          <cell r="H1350">
            <v>2721.18904799699</v>
          </cell>
          <cell r="I1350">
            <v>14.7567302528759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</v>
          </cell>
          <cell r="H1351">
            <v>865.743294685178</v>
          </cell>
          <cell r="I1351">
            <v>4.30404632375546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</v>
          </cell>
          <cell r="H1352">
            <v>785.874378368179</v>
          </cell>
          <cell r="I1352">
            <v>4.30404632375546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</v>
          </cell>
          <cell r="H1353">
            <v>916.60730760666</v>
          </cell>
          <cell r="I1353">
            <v>4.30404632375546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</v>
          </cell>
          <cell r="H1354">
            <v>938.22131844615</v>
          </cell>
          <cell r="I1354">
            <v>4.30404632375546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</v>
          </cell>
          <cell r="H1355">
            <v>1222.47131795079</v>
          </cell>
          <cell r="I1355">
            <v>4.30404632375546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4.76918107281168</v>
          </cell>
          <cell r="H1356">
            <v>1416.78413638815</v>
          </cell>
          <cell r="I1356">
            <v>4.30404632375546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0.0150401108832006</v>
          </cell>
          <cell r="G1357">
            <v>3.1</v>
          </cell>
          <cell r="H1357">
            <v>67.7777777777778</v>
          </cell>
          <cell r="I1357">
            <v>1.47222222222222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81.3888888888889</v>
          </cell>
          <cell r="I1358">
            <v>1.47222222222222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81.3888888888889</v>
          </cell>
          <cell r="I1359">
            <v>1.47222222222222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</v>
          </cell>
          <cell r="I1360">
            <v>1.47222222222222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102.777777777778</v>
          </cell>
          <cell r="I1361">
            <v>1.47222222222222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80.2777777777778</v>
          </cell>
          <cell r="I1362">
            <v>1.47222222222222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102.777777777778</v>
          </cell>
          <cell r="I1363">
            <v>1.47222222222222</v>
          </cell>
          <cell r="J1363">
            <v>0</v>
          </cell>
          <cell r="K1363">
            <v>10.2777777777778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102.777777777778</v>
          </cell>
          <cell r="I1364">
            <v>1.47222222222222</v>
          </cell>
          <cell r="J1364">
            <v>0</v>
          </cell>
          <cell r="K1364">
            <v>15.4166666666667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</v>
          </cell>
          <cell r="I1365">
            <v>1.47222222222222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0.017324885215998</v>
          </cell>
          <cell r="G1366">
            <v>3.4</v>
          </cell>
          <cell r="H1366">
            <v>545.833333333333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</v>
          </cell>
          <cell r="I1378">
            <v>3.125</v>
          </cell>
          <cell r="J1378">
            <v>146.770833333333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0.00178110674553353</v>
          </cell>
          <cell r="G1380">
            <v>1.3</v>
          </cell>
          <cell r="H1380">
            <v>218.333333333333</v>
          </cell>
          <cell r="I1380">
            <v>2.66666666666667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0.0809105873020285</v>
          </cell>
          <cell r="G1390">
            <v>0.9371</v>
          </cell>
          <cell r="H1390">
            <v>16.6802965539883</v>
          </cell>
          <cell r="I1390">
            <v>0.255890913044139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0.9371</v>
          </cell>
          <cell r="H1391">
            <v>21.1346939292011</v>
          </cell>
          <cell r="I1391">
            <v>0.255890913044139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0.152548901131963</v>
          </cell>
          <cell r="G1392">
            <v>0.98</v>
          </cell>
          <cell r="H1392">
            <v>21.7647058823529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0.405629614503281</v>
          </cell>
          <cell r="G1394">
            <v>0.7105</v>
          </cell>
          <cell r="H1394">
            <v>8.46235045742435</v>
          </cell>
          <cell r="I1394">
            <v>1.12596762843068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</v>
          </cell>
          <cell r="H1395">
            <v>9.20670751370526</v>
          </cell>
          <cell r="I1395">
            <v>1.03192518542406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</v>
          </cell>
          <cell r="H1396">
            <v>11.7823479005998</v>
          </cell>
          <cell r="I1396">
            <v>2.65638389031705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10.9480812641084</v>
          </cell>
          <cell r="I1397">
            <v>1.03192518542406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</v>
          </cell>
          <cell r="H1398">
            <v>11.7823479005998</v>
          </cell>
          <cell r="I1398">
            <v>2.65638389031705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10.9480812641084</v>
          </cell>
          <cell r="I1399">
            <v>1.03192518542406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</v>
          </cell>
          <cell r="H1400">
            <v>11.7823479005998</v>
          </cell>
          <cell r="I1400">
            <v>2.65638389031705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0.281927806253117</v>
          </cell>
          <cell r="G1401">
            <v>0.76</v>
          </cell>
          <cell r="H1401">
            <v>29.3585526315789</v>
          </cell>
          <cell r="I1401">
            <v>0.789473684210526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30.1136363636364</v>
          </cell>
          <cell r="I1402">
            <v>0.779220779220779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</v>
          </cell>
          <cell r="I1404">
            <v>0.705882352941177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32.3341836734694</v>
          </cell>
          <cell r="I1405">
            <v>0.612244897959184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32.6219512195122</v>
          </cell>
          <cell r="I1406">
            <v>0.731707317073171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32.3341836734694</v>
          </cell>
          <cell r="I1407">
            <v>0.612244897959184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</v>
          </cell>
          <cell r="I1408">
            <v>0.72289156626506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0.0139682738732941</v>
          </cell>
          <cell r="G1409">
            <v>0.7605</v>
          </cell>
          <cell r="H1409">
            <v>14.4641683103222</v>
          </cell>
          <cell r="I1409">
            <v>1.05193951347797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</v>
          </cell>
          <cell r="I1410">
            <v>1.01878382680675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</v>
          </cell>
          <cell r="H1411">
            <v>14.5813435211716</v>
          </cell>
          <cell r="I1411">
            <v>1.01878382680675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</v>
          </cell>
          <cell r="H1412">
            <v>14.397988054071</v>
          </cell>
          <cell r="I1412">
            <v>1.00597296447658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</v>
          </cell>
          <cell r="H1413">
            <v>14.397988054071</v>
          </cell>
          <cell r="I1413">
            <v>1.00597296447658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0.0308687140915853</v>
          </cell>
          <cell r="G1414">
            <v>0.79</v>
          </cell>
          <cell r="H1414">
            <v>17.8270042194093</v>
          </cell>
          <cell r="I1414">
            <v>0.174050632911392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19.0329218106996</v>
          </cell>
          <cell r="I1415">
            <v>0.169753086419753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</v>
          </cell>
          <cell r="I1416">
            <v>0.167682926829268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20.6827309236948</v>
          </cell>
          <cell r="I1417">
            <v>0.16566265060241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30.8988764044944</v>
          </cell>
          <cell r="I1418">
            <v>0.154494382022472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20.6827309236948</v>
          </cell>
          <cell r="I1419">
            <v>0.16566265060241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30.8988764044944</v>
          </cell>
          <cell r="I1420">
            <v>0.154494382022472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0.0198191937297188</v>
          </cell>
          <cell r="G1421">
            <v>2.72567409144197</v>
          </cell>
          <cell r="H1421">
            <v>67.7777777777778</v>
          </cell>
          <cell r="I1421">
            <v>1.47222222222222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2.989449003517</v>
          </cell>
          <cell r="H1422">
            <v>81.3888888888889</v>
          </cell>
          <cell r="I1422">
            <v>1.47222222222222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3.22391559202814</v>
          </cell>
          <cell r="H1423">
            <v>81.3888888888889</v>
          </cell>
          <cell r="I1423">
            <v>1.47222222222222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</v>
          </cell>
          <cell r="H1424">
            <v>83.6111111111111</v>
          </cell>
          <cell r="I1424">
            <v>1.47222222222222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</v>
          </cell>
          <cell r="H1425">
            <v>102.777777777778</v>
          </cell>
          <cell r="I1425">
            <v>1.47222222222222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</v>
          </cell>
          <cell r="H1426">
            <v>80.2777777777778</v>
          </cell>
          <cell r="I1426">
            <v>1.47222222222222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</v>
          </cell>
          <cell r="H1427">
            <v>102.777777777778</v>
          </cell>
          <cell r="I1427">
            <v>1.47222222222222</v>
          </cell>
          <cell r="J1427">
            <v>0</v>
          </cell>
          <cell r="K1427">
            <v>10.2777777777778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</v>
          </cell>
          <cell r="H1428">
            <v>102.777777777778</v>
          </cell>
          <cell r="I1428">
            <v>1.47222222222222</v>
          </cell>
          <cell r="J1428">
            <v>0</v>
          </cell>
          <cell r="K1428">
            <v>15.4166666666667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3.51699882766706</v>
          </cell>
          <cell r="H1429">
            <v>94.0642076502732</v>
          </cell>
          <cell r="I1429">
            <v>1.47222222222222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0.0229040690543456</v>
          </cell>
          <cell r="G1430">
            <v>4.04454865181712</v>
          </cell>
          <cell r="H1430">
            <v>545.833333333333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</v>
          </cell>
          <cell r="H1431">
            <v>545.833333333333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5.01172332942556</v>
          </cell>
          <cell r="H1432">
            <v>514.583333333333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5.15826494724502</v>
          </cell>
          <cell r="H1433">
            <v>530.208333333333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5.27549824150059</v>
          </cell>
          <cell r="H1435">
            <v>514.583333333333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5.86166471277843</v>
          </cell>
          <cell r="H1439">
            <v>514.583333333333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7.03399765533412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5.01172332942556</v>
          </cell>
          <cell r="H1441">
            <v>514.583333333333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5.15826494724502</v>
          </cell>
          <cell r="H1442">
            <v>530.208333333333</v>
          </cell>
          <cell r="I1442">
            <v>3.125</v>
          </cell>
          <cell r="J1442">
            <v>146.770833333333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</v>
          </cell>
          <cell r="H1443">
            <v>571.875</v>
          </cell>
          <cell r="I1443">
            <v>3.125</v>
          </cell>
          <cell r="J1443">
            <v>159.270833333333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</v>
          </cell>
          <cell r="I1444">
            <v>2.66666666666667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</v>
          </cell>
          <cell r="H1446">
            <v>300</v>
          </cell>
          <cell r="I1446">
            <v>4.91666666666667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</v>
          </cell>
          <cell r="H1449">
            <v>300</v>
          </cell>
          <cell r="I1449">
            <v>4.91666666666667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</v>
          </cell>
          <cell r="H1453">
            <v>300</v>
          </cell>
          <cell r="I1453">
            <v>4.91666666666667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3.05825985014527</v>
          </cell>
          <cell r="H1454">
            <v>39.5833333333333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4.66588511137163</v>
          </cell>
          <cell r="H1457">
            <v>70.8333333333333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4.8651817116061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4.66588511137163</v>
          </cell>
          <cell r="H1459">
            <v>70.8333333333333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4.9886508193859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4.9886508193859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</v>
          </cell>
          <cell r="H1463">
            <v>70.8333333333333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3.05825985014527</v>
          </cell>
          <cell r="H1465">
            <v>36.4583333333333</v>
          </cell>
          <cell r="I1465">
            <v>2.66666666666667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3.11482052984319</v>
          </cell>
          <cell r="H1466">
            <v>59.375</v>
          </cell>
          <cell r="I1466">
            <v>2.66666666666667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3.73681125439625</v>
          </cell>
          <cell r="H1467">
            <v>59.375</v>
          </cell>
          <cell r="I1467">
            <v>2.66666666666667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</v>
          </cell>
          <cell r="H1468">
            <v>67.7083333333333</v>
          </cell>
          <cell r="I1468">
            <v>2.66666666666667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</v>
          </cell>
          <cell r="H1469">
            <v>76.0416666666667</v>
          </cell>
          <cell r="I1469">
            <v>2.66666666666667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</v>
          </cell>
          <cell r="H1470">
            <v>67.7083333333333</v>
          </cell>
          <cell r="I1470">
            <v>2.66666666666667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</v>
          </cell>
          <cell r="H1471">
            <v>76.0416666666667</v>
          </cell>
          <cell r="I1471">
            <v>2.66666666666667</v>
          </cell>
          <cell r="J1471">
            <v>0</v>
          </cell>
          <cell r="K1471">
            <v>7.60416666666667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</v>
          </cell>
          <cell r="H1472">
            <v>76.0416666666667</v>
          </cell>
          <cell r="I1472">
            <v>2.66666666666667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4.88472059398203</v>
          </cell>
          <cell r="H1474">
            <v>67.7083333333333</v>
          </cell>
          <cell r="I1474">
            <v>2.66666666666667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6.28035504940546</v>
          </cell>
          <cell r="H1475">
            <v>76.0416666666667</v>
          </cell>
          <cell r="I1475">
            <v>2.66666666666667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</v>
          </cell>
          <cell r="G1479">
            <v>3.05825985014527</v>
          </cell>
          <cell r="H1479">
            <v>44.7916666666667</v>
          </cell>
          <cell r="I1479">
            <v>2.91666666666667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</v>
          </cell>
          <cell r="H1480">
            <v>59.375</v>
          </cell>
          <cell r="I1480">
            <v>2.91666666666667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3.66354044548652</v>
          </cell>
          <cell r="H1481">
            <v>62.5</v>
          </cell>
          <cell r="I1481">
            <v>2.91666666666667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</v>
          </cell>
          <cell r="H1482">
            <v>70.8333333333333</v>
          </cell>
          <cell r="I1482">
            <v>2.91666666666667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4.45189725021147</v>
          </cell>
          <cell r="H1483">
            <v>79.1666666666667</v>
          </cell>
          <cell r="I1483">
            <v>2.91666666666667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</v>
          </cell>
          <cell r="H1484">
            <v>70.8333333333333</v>
          </cell>
          <cell r="I1484">
            <v>2.91666666666667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4.45189725021147</v>
          </cell>
          <cell r="H1485">
            <v>79.1666666666667</v>
          </cell>
          <cell r="I1485">
            <v>2.91666666666667</v>
          </cell>
          <cell r="J1485">
            <v>0</v>
          </cell>
          <cell r="K1485">
            <v>7.91666666666667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4.45189725021147</v>
          </cell>
          <cell r="H1486">
            <v>79.1666666666667</v>
          </cell>
          <cell r="I1486">
            <v>2.91666666666667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0.0336519074229538</v>
          </cell>
          <cell r="G1487">
            <v>5.24925198159262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</v>
          </cell>
          <cell r="H1490">
            <v>35.4166666666667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10.6575722050517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</v>
          </cell>
          <cell r="H1492">
            <v>35.4166666666667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10.9906213364596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10.9906213364596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</v>
          </cell>
          <cell r="G1495">
            <v>2.69636576787808</v>
          </cell>
          <cell r="H1495">
            <v>66.1111111111111</v>
          </cell>
          <cell r="I1495">
            <v>2.66666666666667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3.10668229777257</v>
          </cell>
          <cell r="H1496">
            <v>94.7222222222222</v>
          </cell>
          <cell r="I1496">
            <v>2.66666666666667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</v>
          </cell>
          <cell r="H1497">
            <v>94.7222222222222</v>
          </cell>
          <cell r="I1497">
            <v>2.66666666666667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</v>
          </cell>
          <cell r="H1498">
            <v>101.388888888889</v>
          </cell>
          <cell r="I1498">
            <v>2.66666666666667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4.07385697538101</v>
          </cell>
          <cell r="H1499">
            <v>272.222222222222</v>
          </cell>
          <cell r="I1499">
            <v>2.66666666666667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3.48769050410317</v>
          </cell>
          <cell r="H1500">
            <v>99.1666666666667</v>
          </cell>
          <cell r="I1500">
            <v>2.66666666666667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4.07385697538101</v>
          </cell>
          <cell r="H1501">
            <v>272.222222222222</v>
          </cell>
          <cell r="I1501">
            <v>2.66666666666667</v>
          </cell>
          <cell r="J1501">
            <v>0</v>
          </cell>
          <cell r="K1501">
            <v>27.2222222222222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4.07385697538101</v>
          </cell>
          <cell r="H1502">
            <v>272.222222222222</v>
          </cell>
          <cell r="I1502">
            <v>2.66666666666667</v>
          </cell>
          <cell r="J1502">
            <v>0</v>
          </cell>
          <cell r="K1502">
            <v>40.8333333333333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3.63423212192263</v>
          </cell>
          <cell r="H1503">
            <v>113.772609819121</v>
          </cell>
          <cell r="I1503">
            <v>2.66666666666667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0.132487463319046</v>
          </cell>
          <cell r="G1504">
            <v>2.54982415005862</v>
          </cell>
          <cell r="H1504">
            <v>21.6666666666667</v>
          </cell>
          <cell r="I1504">
            <v>0.952380952380952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</v>
          </cell>
          <cell r="H1505">
            <v>25.2380952380952</v>
          </cell>
          <cell r="I1505">
            <v>0.952380952380952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</v>
          </cell>
          <cell r="H1506">
            <v>27.1428571428571</v>
          </cell>
          <cell r="I1506">
            <v>0.952380952380952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3.3704572098476</v>
          </cell>
          <cell r="H1507">
            <v>41.4285714285714</v>
          </cell>
          <cell r="I1507">
            <v>0.952380952380952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3.22391559202814</v>
          </cell>
          <cell r="H1508">
            <v>38.5714285714286</v>
          </cell>
          <cell r="I1508">
            <v>0.952380952380952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3.3704572098476</v>
          </cell>
          <cell r="H1509">
            <v>41.4285714285714</v>
          </cell>
          <cell r="I1509">
            <v>0.952380952380952</v>
          </cell>
          <cell r="J1509">
            <v>0</v>
          </cell>
          <cell r="K1509">
            <v>6.21428571428571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3.3704572098476</v>
          </cell>
          <cell r="H1510">
            <v>41.4285714285714</v>
          </cell>
          <cell r="I1510">
            <v>0.952380952380952</v>
          </cell>
          <cell r="J1510">
            <v>0</v>
          </cell>
          <cell r="K1510">
            <v>6.21428571428571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3.81008206330598</v>
          </cell>
          <cell r="H1511">
            <v>61.9047619047619</v>
          </cell>
          <cell r="I1511">
            <v>0.952380952380952</v>
          </cell>
          <cell r="J1511">
            <v>0</v>
          </cell>
          <cell r="K1511">
            <v>9.28571428571428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</v>
          </cell>
          <cell r="G1512">
            <v>3.3411488862837</v>
          </cell>
          <cell r="H1512">
            <v>63.8888888888889</v>
          </cell>
          <cell r="I1512">
            <v>2.11111111111111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3.81008206330598</v>
          </cell>
          <cell r="H1513">
            <v>63.8888888888889</v>
          </cell>
          <cell r="I1513">
            <v>2.11111111111111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3.81008206330598</v>
          </cell>
          <cell r="H1514">
            <v>63.8888888888889</v>
          </cell>
          <cell r="I1514">
            <v>2.11111111111111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</v>
          </cell>
          <cell r="H1515">
            <v>69.4444444444444</v>
          </cell>
          <cell r="I1515">
            <v>2.11111111111111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7.03399765533412</v>
          </cell>
          <cell r="H1516">
            <v>147.222222222222</v>
          </cell>
          <cell r="I1516">
            <v>2.11111111111111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</v>
          </cell>
          <cell r="H1517">
            <v>66.6666666666667</v>
          </cell>
          <cell r="I1517">
            <v>2.11111111111111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7.03399765533412</v>
          </cell>
          <cell r="H1518">
            <v>147.222222222222</v>
          </cell>
          <cell r="I1518">
            <v>2.11111111111111</v>
          </cell>
          <cell r="J1518">
            <v>0</v>
          </cell>
          <cell r="K1518">
            <v>14.7222222222222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7.03399765533412</v>
          </cell>
          <cell r="H1519">
            <v>147.222222222222</v>
          </cell>
          <cell r="I1519">
            <v>2.11111111111111</v>
          </cell>
          <cell r="J1519">
            <v>0</v>
          </cell>
          <cell r="K1519">
            <v>22.0833333333333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</v>
          </cell>
          <cell r="H1520">
            <v>66.6666666666667</v>
          </cell>
          <cell r="I1520">
            <v>2.11111111111111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0.00885090572631969</v>
          </cell>
          <cell r="G1521">
            <v>0.7</v>
          </cell>
          <cell r="H1521">
            <v>104.166666666667</v>
          </cell>
          <cell r="I1521">
            <v>4.58333333333333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0.013873964719342</v>
          </cell>
          <cell r="G1523">
            <v>1</v>
          </cell>
          <cell r="H1523">
            <v>72.9166666666667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79.1666666666667</v>
          </cell>
          <cell r="I1524">
            <v>3.54166666666667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</v>
          </cell>
          <cell r="H1525">
            <v>77.0833333333333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</v>
          </cell>
          <cell r="I1530">
            <v>0.0687285223367698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</v>
          </cell>
          <cell r="I1531">
            <v>0.0687285223367698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</v>
          </cell>
          <cell r="I1532">
            <v>0.0687285223367698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0.000319158815068037</v>
          </cell>
          <cell r="G1533">
            <v>2.5</v>
          </cell>
          <cell r="H1533">
            <v>313.090722993905</v>
          </cell>
          <cell r="I1533">
            <v>0.782726807484763</v>
          </cell>
          <cell r="J1533">
            <v>31.3090722993905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</v>
          </cell>
          <cell r="I1534">
            <v>0.782726807484763</v>
          </cell>
          <cell r="J1534">
            <v>137.759918117318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</v>
          </cell>
          <cell r="I1535">
            <v>0.782726807484763</v>
          </cell>
          <cell r="J1535">
            <v>31.3090722993905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247.863489036842</v>
          </cell>
          <cell r="I1536">
            <v>0.652272339570636</v>
          </cell>
          <cell r="J1536">
            <v>24.7863489036842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247.863489036842</v>
          </cell>
          <cell r="I1537">
            <v>0.652272339570636</v>
          </cell>
          <cell r="J1537">
            <v>64.4445071495788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247.863489036842</v>
          </cell>
          <cell r="I1538">
            <v>0.652272339570636</v>
          </cell>
          <cell r="J1538">
            <v>54.5299675881052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199.03624533184</v>
          </cell>
          <cell r="I1539">
            <v>0.559090576774831</v>
          </cell>
          <cell r="J1539">
            <v>19.903624533184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0.03424882306606</v>
          </cell>
          <cell r="G1540">
            <v>2</v>
          </cell>
          <cell r="H1540">
            <v>281.428571428571</v>
          </cell>
          <cell r="I1540">
            <v>2.28571428571429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</v>
          </cell>
          <cell r="I1541">
            <v>2.28571428571429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</v>
          </cell>
          <cell r="H1542">
            <v>310</v>
          </cell>
          <cell r="I1542">
            <v>2.28571428571429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</v>
          </cell>
          <cell r="I1543">
            <v>2.28571428571429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</v>
          </cell>
          <cell r="H1544">
            <v>310</v>
          </cell>
          <cell r="I1544">
            <v>2.28571428571429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</v>
          </cell>
          <cell r="G1545">
            <v>0.97475</v>
          </cell>
          <cell r="H1545">
            <v>35.1566965199523</v>
          </cell>
          <cell r="I1545">
            <v>1.06334053746547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0.97475</v>
          </cell>
          <cell r="H1546">
            <v>29.2972470999602</v>
          </cell>
          <cell r="I1546">
            <v>0.886117114554562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</v>
          </cell>
          <cell r="I1547">
            <v>0.0641848523748395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5.75359599749844</v>
          </cell>
          <cell r="I1548">
            <v>0.0625390869293308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</v>
          </cell>
          <cell r="I1549">
            <v>0.0581395348837209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0.0522602560752548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</v>
          </cell>
          <cell r="I1551">
            <v>0.0479501318628626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</v>
          </cell>
          <cell r="I1552">
            <v>1.38528138528139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49.5726495726496</v>
          </cell>
          <cell r="I1553">
            <v>1.36752136752137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</v>
          </cell>
          <cell r="I1554">
            <v>1.19850187265918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</v>
          </cell>
          <cell r="I1555">
            <v>1.33333333333333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</v>
          </cell>
          <cell r="I1556">
            <v>1.17216117216117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</v>
          </cell>
          <cell r="I1557">
            <v>1.285140562249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66.6666666666667</v>
          </cell>
          <cell r="I1558">
            <v>1.14695340501792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</v>
          </cell>
          <cell r="G1559">
            <v>0.77</v>
          </cell>
          <cell r="H1559">
            <v>23.077853432749</v>
          </cell>
          <cell r="I1559">
            <v>0.719139908669231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</v>
          </cell>
          <cell r="I1561">
            <v>0.555555555555556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</v>
          </cell>
          <cell r="I1563">
            <v>0.555555555555556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0.00957836567514552</v>
          </cell>
          <cell r="G1564">
            <v>0.78</v>
          </cell>
          <cell r="H1564">
            <v>44.7802197802198</v>
          </cell>
          <cell r="I1564">
            <v>1.46520146520147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44.7558770343581</v>
          </cell>
          <cell r="I1565">
            <v>1.44665461121157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44.7802197802198</v>
          </cell>
          <cell r="I1566">
            <v>1.46520146520147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</v>
          </cell>
          <cell r="I1567">
            <v>1.42857142857143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75.8823529411765</v>
          </cell>
          <cell r="I1568">
            <v>1.34453781512605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0.788276805804518</v>
          </cell>
          <cell r="G1569">
            <v>0.374308091492875</v>
          </cell>
          <cell r="H1569">
            <v>4798.93301452293</v>
          </cell>
          <cell r="I1569">
            <v>32.6458028198839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</v>
          </cell>
          <cell r="I1570">
            <v>34.4323705900437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0.40626810387691</v>
          </cell>
          <cell r="H1571">
            <v>5061.55847673642</v>
          </cell>
          <cell r="I1571">
            <v>34.4323705900437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0.427650635659905</v>
          </cell>
          <cell r="H1572">
            <v>5061.55847673642</v>
          </cell>
          <cell r="I1572">
            <v>34.4323705900437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</v>
          </cell>
          <cell r="H1573">
            <v>5509.17929440699</v>
          </cell>
          <cell r="I1573">
            <v>34.4323705900437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</v>
          </cell>
          <cell r="H1574">
            <v>5061.55847673642</v>
          </cell>
          <cell r="I1574">
            <v>34.4323705900437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0.507835129846137</v>
          </cell>
          <cell r="H1575">
            <v>5509.17929440699</v>
          </cell>
          <cell r="I1575">
            <v>34.4323705900437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</v>
          </cell>
          <cell r="H1576">
            <v>5061.55847673642</v>
          </cell>
          <cell r="I1576">
            <v>34.4323705900437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0.541690805169213</v>
          </cell>
          <cell r="H1577">
            <v>5509.17929440699</v>
          </cell>
          <cell r="I1577">
            <v>34.4323705900437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</v>
          </cell>
          <cell r="G1578">
            <v>1.1519614143855</v>
          </cell>
          <cell r="H1578">
            <v>6266.69144738795</v>
          </cell>
          <cell r="I1578">
            <v>18.937803824524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</v>
          </cell>
          <cell r="H1579">
            <v>6266.69144738795</v>
          </cell>
          <cell r="I1579">
            <v>18.937803824524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</v>
          </cell>
          <cell r="H1580">
            <v>6266.69144738795</v>
          </cell>
          <cell r="I1580">
            <v>18.937803824524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</v>
          </cell>
          <cell r="H1581">
            <v>6266.69144738795</v>
          </cell>
          <cell r="I1581">
            <v>18.937803824524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1.50083051221081</v>
          </cell>
          <cell r="H1582">
            <v>6886.47411800874</v>
          </cell>
          <cell r="I1582">
            <v>18.937803824524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</v>
          </cell>
          <cell r="H1583">
            <v>6266.69144738795</v>
          </cell>
          <cell r="I1583">
            <v>18.937803824524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</v>
          </cell>
          <cell r="H1584">
            <v>6886.47411800874</v>
          </cell>
          <cell r="I1584">
            <v>18.937803824524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</v>
          </cell>
          <cell r="H1585">
            <v>6886.47411800874</v>
          </cell>
          <cell r="I1585">
            <v>18.937803824524</v>
          </cell>
          <cell r="J1585">
            <v>0</v>
          </cell>
          <cell r="K1585">
            <v>688.647411800874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</v>
          </cell>
          <cell r="H1586">
            <v>6886.47411800874</v>
          </cell>
          <cell r="I1586">
            <v>18.937803824524</v>
          </cell>
          <cell r="J1586">
            <v>0</v>
          </cell>
          <cell r="K1586">
            <v>1032.97111770131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1.50083051221081</v>
          </cell>
          <cell r="H1587">
            <v>6266.69144738795</v>
          </cell>
          <cell r="I1587">
            <v>18.937803824524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</v>
          </cell>
          <cell r="H1588">
            <v>6886.47411800874</v>
          </cell>
          <cell r="I1588">
            <v>18.937803824524</v>
          </cell>
          <cell r="J1588">
            <v>0</v>
          </cell>
          <cell r="K1588">
            <v>1032.97111770131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0.481985447174601</v>
          </cell>
          <cell r="G1589">
            <v>0.7</v>
          </cell>
          <cell r="H1589">
            <v>52.5604399691763</v>
          </cell>
          <cell r="I1589">
            <v>0.427707016024039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</v>
          </cell>
          <cell r="I1590">
            <v>0.427707016024039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0.310808730333857</v>
          </cell>
          <cell r="G1591">
            <v>0.45</v>
          </cell>
          <cell r="H1591">
            <v>37.7015814124893</v>
          </cell>
          <cell r="I1591">
            <v>0.427707016024039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</v>
          </cell>
          <cell r="G1592">
            <v>0.6</v>
          </cell>
          <cell r="H1592">
            <v>51.372364924665</v>
          </cell>
          <cell r="I1592">
            <v>0.427707016024039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0.268073187459542</v>
          </cell>
          <cell r="G1593">
            <v>10</v>
          </cell>
          <cell r="H1593">
            <v>92.998482973791</v>
          </cell>
          <cell r="I1593">
            <v>4.78526319760131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</v>
          </cell>
          <cell r="I1594">
            <v>4.58996467789986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</v>
          </cell>
          <cell r="I1595">
            <v>5.46068709862803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83.4368024536895</v>
          </cell>
          <cell r="I1596">
            <v>4.60257276745862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0.0883763361049348</v>
          </cell>
          <cell r="G1597">
            <v>41.1</v>
          </cell>
          <cell r="H1597">
            <v>93.3929692183882</v>
          </cell>
          <cell r="I1597">
            <v>1.88519921669245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</v>
          </cell>
          <cell r="I1598">
            <v>1.61039478259642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84.6697637460091</v>
          </cell>
          <cell r="I1599">
            <v>0.898583445078986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</v>
          </cell>
          <cell r="H1600">
            <v>78.621923478437</v>
          </cell>
          <cell r="I1600">
            <v>0.855223571058032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46.784347826087</v>
          </cell>
          <cell r="H1601">
            <v>73.0060718014058</v>
          </cell>
          <cell r="I1601">
            <v>0.813956266901864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81.8913720240054</v>
          </cell>
          <cell r="I1602">
            <v>8.72186295336905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</v>
          </cell>
          <cell r="I1603">
            <v>7.13736739228237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19.4</v>
          </cell>
          <cell r="H1604">
            <v>59.2384870366343</v>
          </cell>
          <cell r="I1604">
            <v>5.78386630759315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55.0071665340176</v>
          </cell>
          <cell r="I1605">
            <v>5.50293912224484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</v>
          </cell>
          <cell r="H1606">
            <v>51.0780832101592</v>
          </cell>
          <cell r="I1606">
            <v>5.23565795753384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0.0472744430297806</v>
          </cell>
          <cell r="G1607">
            <v>13.5</v>
          </cell>
          <cell r="H1607">
            <v>81.8913720240054</v>
          </cell>
          <cell r="I1607">
            <v>8.34040147633221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</v>
          </cell>
          <cell r="I1608">
            <v>7.05135366046756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68.0249272632571</v>
          </cell>
          <cell r="I1609">
            <v>5.4943387327292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</v>
          </cell>
          <cell r="H1610">
            <v>64.1659589835166</v>
          </cell>
          <cell r="I1610">
            <v>5.20859106152011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</v>
          </cell>
          <cell r="H1611">
            <v>60.4993327558871</v>
          </cell>
          <cell r="I1611">
            <v>4.93724988086199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</v>
          </cell>
          <cell r="I1612">
            <v>9.1028550470379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</v>
          </cell>
          <cell r="I1613">
            <v>7.64416478181766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73.557667646418</v>
          </cell>
          <cell r="I1614">
            <v>12.0406684585388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69.3198716505201</v>
          </cell>
          <cell r="I1615">
            <v>11.4028309197458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</v>
          </cell>
          <cell r="I1616">
            <v>10.799241326538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15.0549450549451</v>
          </cell>
          <cell r="H1617">
            <v>509.766874839151</v>
          </cell>
          <cell r="I1617">
            <v>27.5232518866277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296.811355738258</v>
          </cell>
          <cell r="I1618">
            <v>28.7082068517934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</v>
          </cell>
          <cell r="I1620">
            <v>1.04221027114034</v>
          </cell>
          <cell r="J1620">
            <v>0</v>
          </cell>
          <cell r="K1620">
            <v>10.5711698963515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</v>
          </cell>
          <cell r="I1621">
            <v>1.04221027114034</v>
          </cell>
          <cell r="J1621">
            <v>0</v>
          </cell>
          <cell r="K1621">
            <v>15.8567548445273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</v>
          </cell>
          <cell r="I1622">
            <v>0.716727958426775</v>
          </cell>
          <cell r="J1622">
            <v>0</v>
          </cell>
          <cell r="K1622">
            <v>14.7721351709409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0.0295483404286577</v>
          </cell>
          <cell r="G1623">
            <v>41.6</v>
          </cell>
          <cell r="H1623">
            <v>19.7669962128518</v>
          </cell>
          <cell r="I1623">
            <v>1.44759996347654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0.0885805095877931</v>
          </cell>
          <cell r="G1624">
            <v>59.0010969149976</v>
          </cell>
          <cell r="H1624">
            <v>31.1071128779506</v>
          </cell>
          <cell r="I1624">
            <v>0.84270712793396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0.118749699323637</v>
          </cell>
          <cell r="G1625">
            <v>50.1165</v>
          </cell>
          <cell r="H1625">
            <v>23.2900956535173</v>
          </cell>
          <cell r="I1625">
            <v>1.02236122102731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</v>
          </cell>
          <cell r="H1626">
            <v>21.0752796210348</v>
          </cell>
          <cell r="I1626">
            <v>0.922249263173896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</v>
          </cell>
          <cell r="H1627">
            <v>20.8536707224565</v>
          </cell>
          <cell r="I1627">
            <v>0.918532978410898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0.118749699323637</v>
          </cell>
          <cell r="G1628">
            <v>58.1851428571429</v>
          </cell>
          <cell r="H1628">
            <v>23.7399239116186</v>
          </cell>
          <cell r="I1628">
            <v>1.10297694718322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62.560192</v>
          </cell>
          <cell r="H1629">
            <v>23.1695119753911</v>
          </cell>
          <cell r="I1629">
            <v>1.08132810558198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63.587452952381</v>
          </cell>
          <cell r="H1630">
            <v>22.5551749412204</v>
          </cell>
          <cell r="I1630">
            <v>1.05836042760855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0.0197282314344094</v>
          </cell>
          <cell r="G1631">
            <v>151.130241187384</v>
          </cell>
          <cell r="H1631">
            <v>24.6750057603878</v>
          </cell>
          <cell r="I1631">
            <v>1.61382232957696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</v>
          </cell>
          <cell r="H1632">
            <v>24.0769559370045</v>
          </cell>
          <cell r="I1632">
            <v>1.57927535915461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165.16221546073</v>
          </cell>
          <cell r="H1633">
            <v>23.4328527346532</v>
          </cell>
          <cell r="I1633">
            <v>1.54276457270711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0.151134004438677</v>
          </cell>
          <cell r="G1634">
            <v>68.8</v>
          </cell>
          <cell r="H1634">
            <v>25.7288737518255</v>
          </cell>
          <cell r="I1634">
            <v>0.951975204308234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73.9732</v>
          </cell>
          <cell r="H1635">
            <v>25.0794234712367</v>
          </cell>
          <cell r="I1635">
            <v>0.932557915557358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75.1878666666667</v>
          </cell>
          <cell r="H1636">
            <v>24.3799616720026</v>
          </cell>
          <cell r="I1636">
            <v>0.911993633222462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178.701298701299</v>
          </cell>
          <cell r="H1637">
            <v>26.5196858296418</v>
          </cell>
          <cell r="I1637">
            <v>1.40317628525165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192.138181818182</v>
          </cell>
          <cell r="H1638">
            <v>25.8468617930583</v>
          </cell>
          <cell r="I1638">
            <v>1.37174231055825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</v>
          </cell>
          <cell r="H1639">
            <v>25.1222263201629</v>
          </cell>
          <cell r="I1639">
            <v>1.33858423895076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0.0011818581781802</v>
          </cell>
          <cell r="G1640">
            <v>71.2</v>
          </cell>
          <cell r="H1640">
            <v>36.2672744589207</v>
          </cell>
          <cell r="I1640">
            <v>0.888666698377637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</v>
          </cell>
          <cell r="H1641">
            <v>35.488311267501</v>
          </cell>
          <cell r="I1641">
            <v>0.763031044751596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78.331813</v>
          </cell>
          <cell r="H1642">
            <v>34.5293548339232</v>
          </cell>
          <cell r="I1642">
            <v>0.746642613546182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79.6180496666667</v>
          </cell>
          <cell r="H1643">
            <v>33.4965530745501</v>
          </cell>
          <cell r="I1643">
            <v>0.729325025072221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15.0549450549451</v>
          </cell>
          <cell r="H1644">
            <v>509.766874839151</v>
          </cell>
          <cell r="I1644">
            <v>27.5232518866277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</v>
          </cell>
          <cell r="I1645">
            <v>42.0016964202203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124.595866557495</v>
          </cell>
          <cell r="I1646">
            <v>7.68656116556159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</v>
          </cell>
          <cell r="I1647">
            <v>0.944427545066314</v>
          </cell>
          <cell r="J1647">
            <v>0</v>
          </cell>
          <cell r="K1647">
            <v>3.1628465964377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</v>
          </cell>
          <cell r="I1648">
            <v>0.944427545066314</v>
          </cell>
          <cell r="J1648">
            <v>0</v>
          </cell>
          <cell r="K1648">
            <v>4.74426989465655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</v>
          </cell>
          <cell r="I1649">
            <v>0.618945232352749</v>
          </cell>
          <cell r="J1649">
            <v>0</v>
          </cell>
          <cell r="K1649">
            <v>3.65965022107018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0.0137670411520163</v>
          </cell>
          <cell r="G1650">
            <v>64.6</v>
          </cell>
          <cell r="H1650">
            <v>10.7685089119229</v>
          </cell>
          <cell r="I1650">
            <v>0.762628392507491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0.0139658460582829</v>
          </cell>
          <cell r="G1651">
            <v>59.9</v>
          </cell>
          <cell r="H1651">
            <v>13.9846198534314</v>
          </cell>
          <cell r="I1651">
            <v>0.85290975589273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0.0129701411182354</v>
          </cell>
          <cell r="G1652">
            <v>73.5</v>
          </cell>
          <cell r="H1652">
            <v>13.1115288654434</v>
          </cell>
          <cell r="I1652">
            <v>0.734861599024355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0.00947201957668476</v>
          </cell>
          <cell r="G1653">
            <v>83.1</v>
          </cell>
          <cell r="H1653">
            <v>13.8877615114372</v>
          </cell>
          <cell r="I1653">
            <v>0.768245556527084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73.910953220339</v>
          </cell>
          <cell r="H1654">
            <v>12.8132980948323</v>
          </cell>
          <cell r="I1654">
            <v>0.642248411992819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</v>
          </cell>
          <cell r="H1655">
            <v>12.540585485874</v>
          </cell>
          <cell r="I1655">
            <v>0.650430082883805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</v>
          </cell>
          <cell r="H1656">
            <v>12.4284495049813</v>
          </cell>
          <cell r="I1656">
            <v>0.643876080623781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69.6</v>
          </cell>
          <cell r="H1657">
            <v>14.7357595768002</v>
          </cell>
          <cell r="I1657">
            <v>0.563944357189736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</v>
          </cell>
          <cell r="H1658">
            <v>14.498514278793</v>
          </cell>
          <cell r="I1658">
            <v>0.481012093506912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71.3088202790698</v>
          </cell>
          <cell r="H1659">
            <v>13.9857809320597</v>
          </cell>
          <cell r="I1659">
            <v>0.466099151832366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72.4797368682171</v>
          </cell>
          <cell r="H1660">
            <v>13.7598393984238</v>
          </cell>
          <cell r="I1660">
            <v>0.459654888562314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15.0549450549451</v>
          </cell>
          <cell r="H1661">
            <v>509.766874839151</v>
          </cell>
          <cell r="I1661">
            <v>27.5232518866277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</v>
          </cell>
          <cell r="I1662">
            <v>42.0016964202203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124.595866557495</v>
          </cell>
          <cell r="I1663">
            <v>7.68656116556159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</v>
          </cell>
          <cell r="I1664">
            <v>0.944427545066314</v>
          </cell>
          <cell r="J1664">
            <v>0</v>
          </cell>
          <cell r="K1664">
            <v>3.1628465964377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</v>
          </cell>
          <cell r="I1665">
            <v>0.944427545066314</v>
          </cell>
          <cell r="J1665">
            <v>0</v>
          </cell>
          <cell r="K1665">
            <v>4.74426989465655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</v>
          </cell>
          <cell r="I1666">
            <v>0.618945232352749</v>
          </cell>
          <cell r="J1666">
            <v>0</v>
          </cell>
          <cell r="K1666">
            <v>3.65965022107018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0.00183852069292679</v>
          </cell>
          <cell r="G1667">
            <v>24.9</v>
          </cell>
          <cell r="H1667">
            <v>65.623659471849</v>
          </cell>
          <cell r="I1667">
            <v>1.12775049449899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0.00750686477565091</v>
          </cell>
          <cell r="G1668">
            <v>31.8</v>
          </cell>
          <cell r="H1668">
            <v>49.2840856993551</v>
          </cell>
          <cell r="I1668">
            <v>1.78003250165488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</v>
          </cell>
          <cell r="H1669">
            <v>111.15423165456</v>
          </cell>
          <cell r="I1669">
            <v>2.88355939850937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</v>
          </cell>
          <cell r="H1670">
            <v>87.0668552393905</v>
          </cell>
          <cell r="I1670">
            <v>1.86205956156478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</v>
          </cell>
          <cell r="H1671">
            <v>83.930391471646</v>
          </cell>
          <cell r="I1671">
            <v>1.74735372436074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54.4674777777778</v>
          </cell>
          <cell r="H1672">
            <v>80.6529998648074</v>
          </cell>
          <cell r="I1672">
            <v>1.6313703817439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0.00155861456932854</v>
          </cell>
          <cell r="G1673">
            <v>44.4</v>
          </cell>
          <cell r="H1673">
            <v>78.2516514722406</v>
          </cell>
          <cell r="I1673">
            <v>1.46992499515488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55.465759125</v>
          </cell>
          <cell r="H1674">
            <v>109.848059802421</v>
          </cell>
          <cell r="I1674">
            <v>1.40548639359444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55.465759125</v>
          </cell>
          <cell r="H1675">
            <v>109.171220384621</v>
          </cell>
          <cell r="I1675">
            <v>1.39282874016082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55.465759125</v>
          </cell>
          <cell r="H1676">
            <v>108.419176587065</v>
          </cell>
          <cell r="I1676">
            <v>1.37876468079013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</v>
          </cell>
          <cell r="I1677">
            <v>0.692162179757441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69.6</v>
          </cell>
          <cell r="H1678">
            <v>14.7357595768002</v>
          </cell>
          <cell r="I1678">
            <v>0.563944357189736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</v>
          </cell>
          <cell r="H1679">
            <v>14.498514278793</v>
          </cell>
          <cell r="I1679">
            <v>0.481012093506912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71.3088202790698</v>
          </cell>
          <cell r="H1680">
            <v>13.9857809320597</v>
          </cell>
          <cell r="I1680">
            <v>0.466099151832366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72.4797368682171</v>
          </cell>
          <cell r="H1681">
            <v>13.7598393984238</v>
          </cell>
          <cell r="I1681">
            <v>0.459654888562314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15.0549450549451</v>
          </cell>
          <cell r="H1682">
            <v>509.766874839151</v>
          </cell>
          <cell r="I1682">
            <v>27.5232518866277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</v>
          </cell>
          <cell r="I1683">
            <v>7.82171016124485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28.3377528812718</v>
          </cell>
          <cell r="I1684">
            <v>0.94008412101519</v>
          </cell>
          <cell r="J1684">
            <v>0</v>
          </cell>
          <cell r="K1684">
            <v>2.83377528812718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28.3377528812718</v>
          </cell>
          <cell r="I1685">
            <v>0.94008412101519</v>
          </cell>
          <cell r="J1685">
            <v>0</v>
          </cell>
          <cell r="K1685">
            <v>4.25066293219077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21.1069550573626</v>
          </cell>
          <cell r="I1686">
            <v>0.614601808301625</v>
          </cell>
          <cell r="J1686">
            <v>0</v>
          </cell>
          <cell r="K1686">
            <v>3.16604325860439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0.00275778103939018</v>
          </cell>
          <cell r="G1687">
            <v>28.8</v>
          </cell>
          <cell r="H1687">
            <v>22.7239365459655</v>
          </cell>
          <cell r="I1687">
            <v>0.49266650966101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0.0025022882585503</v>
          </cell>
          <cell r="G1688">
            <v>41.8</v>
          </cell>
          <cell r="H1688">
            <v>25.3155024829404</v>
          </cell>
          <cell r="I1688">
            <v>0.899186552035256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</v>
          </cell>
          <cell r="H1689">
            <v>46.4506543659398</v>
          </cell>
          <cell r="I1689">
            <v>0.654919411655365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0.6755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44.3398505387557</v>
          </cell>
          <cell r="H1690">
            <v>40.181668966818</v>
          </cell>
          <cell r="I1690">
            <v>0.929532659881105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</v>
          </cell>
          <cell r="H1691">
            <v>38.7678207766125</v>
          </cell>
          <cell r="I1691">
            <v>0.861823047101114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49.7364685277778</v>
          </cell>
          <cell r="H1692">
            <v>37.2904454472442</v>
          </cell>
          <cell r="I1692">
            <v>0.794865509071571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0.00060612788807221</v>
          </cell>
          <cell r="G1693">
            <v>56.5653825</v>
          </cell>
          <cell r="H1693">
            <v>78.3656141827945</v>
          </cell>
          <cell r="I1693">
            <v>1.10787914376056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</v>
          </cell>
          <cell r="H1694">
            <v>78.3656141827945</v>
          </cell>
          <cell r="I1694">
            <v>1.10787914376056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</v>
          </cell>
          <cell r="H1695">
            <v>77.8858768565995</v>
          </cell>
          <cell r="I1695">
            <v>1.09741936795352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</v>
          </cell>
          <cell r="H1696">
            <v>77.3528353830493</v>
          </cell>
          <cell r="I1696">
            <v>1.08523880123834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0.00165844556161405</v>
          </cell>
          <cell r="G1697">
            <v>69.6</v>
          </cell>
          <cell r="H1697">
            <v>14.7357595768002</v>
          </cell>
          <cell r="I1697">
            <v>0.563944357189736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</v>
          </cell>
          <cell r="H1698">
            <v>14.498514278793</v>
          </cell>
          <cell r="I1698">
            <v>0.481012093506912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71.3088202790698</v>
          </cell>
          <cell r="H1699">
            <v>13.9857809320597</v>
          </cell>
          <cell r="I1699">
            <v>0.466099151832366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72.4797368682171</v>
          </cell>
          <cell r="H1700">
            <v>13.7598393984238</v>
          </cell>
          <cell r="I1700">
            <v>0.459654888562314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10.5299083290772</v>
          </cell>
          <cell r="I1701">
            <v>0.349246137729029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</v>
          </cell>
          <cell r="H1702">
            <v>10.1927324366996</v>
          </cell>
          <cell r="I1702">
            <v>0.217442549163123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77.5013673072596</v>
          </cell>
          <cell r="H1703">
            <v>9.91541807612903</v>
          </cell>
          <cell r="I1703">
            <v>0.212252198281734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78.7739677556547</v>
          </cell>
          <cell r="H1704">
            <v>9.61674886711385</v>
          </cell>
          <cell r="I1704">
            <v>0.206790876329797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15.0549450549451</v>
          </cell>
          <cell r="H1705">
            <v>509.766874839151</v>
          </cell>
          <cell r="I1705">
            <v>27.5232518866277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</v>
          </cell>
          <cell r="I1706">
            <v>4.40083080332087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</v>
          </cell>
          <cell r="I1707">
            <v>0.936769046583646</v>
          </cell>
          <cell r="J1707">
            <v>0</v>
          </cell>
          <cell r="K1707">
            <v>2.58261494377802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</v>
          </cell>
          <cell r="I1708">
            <v>0.936769046583646</v>
          </cell>
          <cell r="J1708">
            <v>0</v>
          </cell>
          <cell r="K1708">
            <v>3.87392241566704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18.5953516138711</v>
          </cell>
          <cell r="I1709">
            <v>0.611286733870081</v>
          </cell>
          <cell r="J1709">
            <v>0</v>
          </cell>
          <cell r="K1709">
            <v>2.78930274208066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2.6957796014068</v>
          </cell>
          <cell r="H1710">
            <v>619.782670620786</v>
          </cell>
          <cell r="I1710">
            <v>32.1628348561715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2.702932207527</v>
          </cell>
          <cell r="H1711">
            <v>604.244943502159</v>
          </cell>
          <cell r="I1711">
            <v>31.3565242330363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3.07233294255569</v>
          </cell>
          <cell r="H1712">
            <v>604.244943502159</v>
          </cell>
          <cell r="I1712">
            <v>31.3565242330363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3.41370326950632</v>
          </cell>
          <cell r="H1713">
            <v>664.669437852375</v>
          </cell>
          <cell r="I1713">
            <v>31.3565242330363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3.41370326950632</v>
          </cell>
          <cell r="H1714">
            <v>664.669437852375</v>
          </cell>
          <cell r="I1714">
            <v>31.3565242330363</v>
          </cell>
          <cell r="J1714">
            <v>0</v>
          </cell>
          <cell r="K1714">
            <v>66.4669437852375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3.41370326950632</v>
          </cell>
          <cell r="H1715">
            <v>664.669437852375</v>
          </cell>
          <cell r="I1715">
            <v>31.3565242330363</v>
          </cell>
          <cell r="J1715">
            <v>0</v>
          </cell>
          <cell r="K1715">
            <v>99.7004156778563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</v>
          </cell>
          <cell r="H1716">
            <v>31.8245273746232</v>
          </cell>
          <cell r="I1716">
            <v>0.308192369656279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</v>
          </cell>
          <cell r="H1717">
            <v>36.7750094106757</v>
          </cell>
          <cell r="I1717">
            <v>0.308192369656279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</v>
          </cell>
          <cell r="H1718">
            <v>36.7750094106757</v>
          </cell>
          <cell r="I1718">
            <v>0.308192369656279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22.4993190995536</v>
          </cell>
          <cell r="H1719">
            <v>40.4525103517432</v>
          </cell>
          <cell r="I1719">
            <v>0.308192369656279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22.4993190995536</v>
          </cell>
          <cell r="H1720">
            <v>40.4525103517432</v>
          </cell>
          <cell r="I1720">
            <v>0.308192369656279</v>
          </cell>
          <cell r="J1720">
            <v>0</v>
          </cell>
          <cell r="K1720">
            <v>4.04525103517433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22.4993190995536</v>
          </cell>
          <cell r="H1721">
            <v>40.4525103517432</v>
          </cell>
          <cell r="I1721">
            <v>0.308192369656279</v>
          </cell>
          <cell r="J1721">
            <v>0</v>
          </cell>
          <cell r="K1721">
            <v>6.06787655276149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2.44515156590186</v>
          </cell>
          <cell r="H1722">
            <v>333.238162198277</v>
          </cell>
          <cell r="I1722">
            <v>14.6340898595581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2.30226860557078</v>
          </cell>
          <cell r="H1723">
            <v>606.707825299136</v>
          </cell>
          <cell r="I1723">
            <v>16.771995228109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</v>
          </cell>
          <cell r="H1724">
            <v>495.977999738419</v>
          </cell>
          <cell r="I1724">
            <v>19.4296986987633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2.78463881842206</v>
          </cell>
          <cell r="H1725">
            <v>504.991912238953</v>
          </cell>
          <cell r="I1725">
            <v>19.4296986987633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</v>
          </cell>
          <cell r="H1726">
            <v>534.604915973159</v>
          </cell>
          <cell r="I1726">
            <v>19.4296986987633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2.95778798499044</v>
          </cell>
          <cell r="H1727">
            <v>504.991912238953</v>
          </cell>
          <cell r="I1727">
            <v>19.4296986987633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3.70054390435893</v>
          </cell>
          <cell r="H1728">
            <v>515.493557870643</v>
          </cell>
          <cell r="I1728">
            <v>19.4296986987633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</v>
          </cell>
          <cell r="H1729">
            <v>564.854562969844</v>
          </cell>
          <cell r="I1729">
            <v>19.4296986987633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0.685011494117033</v>
          </cell>
          <cell r="G1730">
            <v>2.7294654660647</v>
          </cell>
          <cell r="H1730">
            <v>537.839466415691</v>
          </cell>
          <cell r="I1730">
            <v>21.9021116461686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2.73710087749602</v>
          </cell>
          <cell r="H1731">
            <v>889.227917807276</v>
          </cell>
          <cell r="I1731">
            <v>21.9021116461686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3.74591591112468</v>
          </cell>
          <cell r="H1732">
            <v>808.024801330204</v>
          </cell>
          <cell r="I1732">
            <v>158.101968292617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7.30172766989701</v>
          </cell>
          <cell r="H1733">
            <v>926.284373497462</v>
          </cell>
          <cell r="I1733">
            <v>170.440234420716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9.58455395882014</v>
          </cell>
          <cell r="H1734">
            <v>1140.59514747193</v>
          </cell>
          <cell r="I1734">
            <v>170.440234420716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9.36118932038078</v>
          </cell>
          <cell r="H1735">
            <v>954.072904702385</v>
          </cell>
          <cell r="I1735">
            <v>170.440234420716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12.2878896907951</v>
          </cell>
          <cell r="H1736">
            <v>1174.81300189609</v>
          </cell>
          <cell r="I1736">
            <v>170.440234420716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0.0691397835246236</v>
          </cell>
          <cell r="G1737">
            <v>0.811202543060691</v>
          </cell>
          <cell r="H1737">
            <v>1810.14060710194</v>
          </cell>
          <cell r="I1737">
            <v>114.191440451005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</v>
          </cell>
          <cell r="H1738">
            <v>2944.2046019128</v>
          </cell>
          <cell r="I1738">
            <v>114.191440451005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0.812031540508043</v>
          </cell>
          <cell r="H1739">
            <v>1482.83667067423</v>
          </cell>
          <cell r="I1739">
            <v>316.17163980011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</v>
          </cell>
          <cell r="H1740">
            <v>1712.53467268387</v>
          </cell>
          <cell r="I1740">
            <v>340.876260791254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1.8757327080891</v>
          </cell>
          <cell r="H1741">
            <v>2466.35021519066</v>
          </cell>
          <cell r="I1741">
            <v>340.876260791254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2.01086906755968</v>
          </cell>
          <cell r="H1742">
            <v>1781.03605959123</v>
          </cell>
          <cell r="I1742">
            <v>340.876260791254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</v>
          </cell>
          <cell r="H1743">
            <v>2565.00422379828</v>
          </cell>
          <cell r="I1743">
            <v>340.876260791254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</v>
          </cell>
          <cell r="G1744">
            <v>2.02690195594496</v>
          </cell>
          <cell r="H1744">
            <v>1021.21372286569</v>
          </cell>
          <cell r="I1744">
            <v>3.44323705900437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</v>
          </cell>
          <cell r="H1745">
            <v>1202.93976189542</v>
          </cell>
          <cell r="I1745">
            <v>3.8258189544493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1.01354433073979</v>
          </cell>
          <cell r="H1746">
            <v>4077.83170017597</v>
          </cell>
          <cell r="I1746">
            <v>36.8724965817229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1.60630227342638</v>
          </cell>
          <cell r="H1747">
            <v>4093.58416862351</v>
          </cell>
          <cell r="I1747">
            <v>36.8724965817229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2.58602854975519</v>
          </cell>
          <cell r="H1748">
            <v>4140.37567362034</v>
          </cell>
          <cell r="I1748">
            <v>36.8724965817229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</v>
          </cell>
          <cell r="H1749">
            <v>4093.58416862351</v>
          </cell>
          <cell r="I1749">
            <v>36.8724965817229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</v>
          </cell>
          <cell r="H1750">
            <v>4077.83170017597</v>
          </cell>
          <cell r="I1750">
            <v>36.8724965817229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0.0619844812506639</v>
          </cell>
          <cell r="G1751">
            <v>1.22789132983332</v>
          </cell>
          <cell r="H1751">
            <v>1245.97846569737</v>
          </cell>
          <cell r="I1751">
            <v>4.69532326227869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</v>
          </cell>
          <cell r="H1752">
            <v>1437.06150820435</v>
          </cell>
          <cell r="I1752">
            <v>4.69532326227869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0.60348883601532</v>
          </cell>
          <cell r="H1753">
            <v>2349.0550966866</v>
          </cell>
          <cell r="I1753">
            <v>20.4847203231794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</v>
          </cell>
          <cell r="H1754">
            <v>2356.83409345082</v>
          </cell>
          <cell r="I1754">
            <v>20.4847203231794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1.5217783388944</v>
          </cell>
          <cell r="H1755">
            <v>2392.83293998737</v>
          </cell>
          <cell r="I1755">
            <v>20.4847203231794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</v>
          </cell>
          <cell r="H1756">
            <v>2356.83409345082</v>
          </cell>
          <cell r="I1756">
            <v>20.4847203231794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</v>
          </cell>
          <cell r="H1757">
            <v>2356.83409345082</v>
          </cell>
          <cell r="I1757">
            <v>20.4847203231794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0.0210879674795332</v>
          </cell>
          <cell r="G1758">
            <v>0.307138943248532</v>
          </cell>
          <cell r="H1758">
            <v>1156.2472476541</v>
          </cell>
          <cell r="I1758">
            <v>80.5533971168391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</v>
          </cell>
          <cell r="H1759">
            <v>2071.60965204692</v>
          </cell>
          <cell r="I1759">
            <v>80.553397116839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0.461763875158876</v>
          </cell>
          <cell r="H1760">
            <v>2051.55352473746</v>
          </cell>
          <cell r="I1760">
            <v>50.9734242170338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0.511898238747554</v>
          </cell>
          <cell r="H1761">
            <v>2059.65153069057</v>
          </cell>
          <cell r="I1761">
            <v>50.9734242170338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</v>
          </cell>
          <cell r="H1762">
            <v>2094.53524864241</v>
          </cell>
          <cell r="I1762">
            <v>50.9734242170338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0.0338097170458167</v>
          </cell>
          <cell r="G1763">
            <v>0.789972044368293</v>
          </cell>
          <cell r="H1763">
            <v>1388.49234249282</v>
          </cell>
          <cell r="I1763">
            <v>8.60809264751092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2.53997738840221</v>
          </cell>
          <cell r="H1764">
            <v>1182.45799489711</v>
          </cell>
          <cell r="I1764">
            <v>4.13188447080524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2.13706525986714</v>
          </cell>
          <cell r="H1765">
            <v>1711.04454668076</v>
          </cell>
          <cell r="I1765">
            <v>17.5583317055824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3.05825985014527</v>
          </cell>
          <cell r="H1766">
            <v>1783.76577439639</v>
          </cell>
          <cell r="I1766">
            <v>17.5583317055824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5.41076742718009</v>
          </cell>
          <cell r="H1767">
            <v>1845.68195162194</v>
          </cell>
          <cell r="I1767">
            <v>17.5583317055824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0.00687591169465865</v>
          </cell>
          <cell r="G1768">
            <v>0.599062133645955</v>
          </cell>
          <cell r="H1768">
            <v>2721.18904799699</v>
          </cell>
          <cell r="I1768">
            <v>14.7567302528759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</v>
          </cell>
          <cell r="H1769">
            <v>865.743294685178</v>
          </cell>
          <cell r="I1769">
            <v>4.30404632375546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</v>
          </cell>
          <cell r="H1770">
            <v>785.874378368179</v>
          </cell>
          <cell r="I1770">
            <v>4.30404632375546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</v>
          </cell>
          <cell r="H1771">
            <v>916.60730760666</v>
          </cell>
          <cell r="I1771">
            <v>4.30404632375546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</v>
          </cell>
          <cell r="H1772">
            <v>938.22131844615</v>
          </cell>
          <cell r="I1772">
            <v>4.30404632375546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</v>
          </cell>
          <cell r="H1773">
            <v>1222.47131795079</v>
          </cell>
          <cell r="I1773">
            <v>4.30404632375546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4.76918107281168</v>
          </cell>
          <cell r="H1774">
            <v>1416.78413638815</v>
          </cell>
          <cell r="I1774">
            <v>4.30404632375546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0.157794200566281</v>
          </cell>
          <cell r="G1775">
            <v>3.1</v>
          </cell>
          <cell r="H1775">
            <v>67.7777777777778</v>
          </cell>
          <cell r="I1775">
            <v>1.47222222222222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81.3888888888889</v>
          </cell>
          <cell r="I1776">
            <v>1.47222222222222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81.3888888888889</v>
          </cell>
          <cell r="I1777">
            <v>1.47222222222222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</v>
          </cell>
          <cell r="I1778">
            <v>1.47222222222222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102.777777777778</v>
          </cell>
          <cell r="I1779">
            <v>1.47222222222222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80.2777777777778</v>
          </cell>
          <cell r="I1780">
            <v>1.47222222222222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102.777777777778</v>
          </cell>
          <cell r="I1781">
            <v>1.47222222222222</v>
          </cell>
          <cell r="J1781">
            <v>0</v>
          </cell>
          <cell r="K1781">
            <v>10.2777777777778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102.777777777778</v>
          </cell>
          <cell r="I1782">
            <v>1.47222222222222</v>
          </cell>
          <cell r="J1782">
            <v>0</v>
          </cell>
          <cell r="K1782">
            <v>15.4166666666667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</v>
          </cell>
          <cell r="I1783">
            <v>1.47222222222222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0.0262377107397968</v>
          </cell>
          <cell r="G1784">
            <v>3.4</v>
          </cell>
          <cell r="H1784">
            <v>545.833333333333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</v>
          </cell>
          <cell r="I1796">
            <v>3.125</v>
          </cell>
          <cell r="J1796">
            <v>146.770833333333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0.020306332456574</v>
          </cell>
          <cell r="G1798">
            <v>1.3</v>
          </cell>
          <cell r="H1798">
            <v>218.333333333333</v>
          </cell>
          <cell r="I1798">
            <v>2.66666666666667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0.0903067652219602</v>
          </cell>
          <cell r="G1808">
            <v>0.9371</v>
          </cell>
          <cell r="H1808">
            <v>16.6802965539883</v>
          </cell>
          <cell r="I1808">
            <v>0.255890913044139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0.9371</v>
          </cell>
          <cell r="H1809">
            <v>21.1346939292011</v>
          </cell>
          <cell r="I1809">
            <v>0.255890913044139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0.263545922534355</v>
          </cell>
          <cell r="G1810">
            <v>0.98</v>
          </cell>
          <cell r="H1810">
            <v>21.7647058823529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0.271146632307885</v>
          </cell>
          <cell r="G1812">
            <v>0.7105</v>
          </cell>
          <cell r="H1812">
            <v>8.46235045742435</v>
          </cell>
          <cell r="I1812">
            <v>1.12596762843068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</v>
          </cell>
          <cell r="H1813">
            <v>9.20670751370526</v>
          </cell>
          <cell r="I1813">
            <v>1.03192518542406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</v>
          </cell>
          <cell r="H1814">
            <v>11.7823479005998</v>
          </cell>
          <cell r="I1814">
            <v>2.65638389031705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10.9480812641084</v>
          </cell>
          <cell r="I1815">
            <v>1.03192518542406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</v>
          </cell>
          <cell r="H1816">
            <v>11.7823479005998</v>
          </cell>
          <cell r="I1816">
            <v>2.65638389031705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10.9480812641084</v>
          </cell>
          <cell r="I1817">
            <v>1.03192518542406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</v>
          </cell>
          <cell r="H1818">
            <v>11.7823479005998</v>
          </cell>
          <cell r="I1818">
            <v>2.65638389031705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0.141849324444996</v>
          </cell>
          <cell r="G1819">
            <v>0.76</v>
          </cell>
          <cell r="H1819">
            <v>29.3585526315789</v>
          </cell>
          <cell r="I1819">
            <v>0.789473684210526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30.1136363636364</v>
          </cell>
          <cell r="I1820">
            <v>0.779220779220779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</v>
          </cell>
          <cell r="I1822">
            <v>0.705882352941177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32.3341836734694</v>
          </cell>
          <cell r="I1823">
            <v>0.612244897959184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32.6219512195122</v>
          </cell>
          <cell r="I1824">
            <v>0.731707317073171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32.3341836734694</v>
          </cell>
          <cell r="I1825">
            <v>0.612244897959184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</v>
          </cell>
          <cell r="I1826">
            <v>0.72289156626506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0.0104697590461305</v>
          </cell>
          <cell r="G1827">
            <v>0.7605</v>
          </cell>
          <cell r="H1827">
            <v>14.4641683103222</v>
          </cell>
          <cell r="I1827">
            <v>1.05193951347797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</v>
          </cell>
          <cell r="I1828">
            <v>1.01878382680675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</v>
          </cell>
          <cell r="H1829">
            <v>14.5813435211716</v>
          </cell>
          <cell r="I1829">
            <v>1.01878382680675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</v>
          </cell>
          <cell r="H1830">
            <v>14.397988054071</v>
          </cell>
          <cell r="I1830">
            <v>1.00597296447658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</v>
          </cell>
          <cell r="H1831">
            <v>14.397988054071</v>
          </cell>
          <cell r="I1831">
            <v>1.00597296447658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0.018343352682023</v>
          </cell>
          <cell r="G1832">
            <v>0.79</v>
          </cell>
          <cell r="H1832">
            <v>17.8270042194093</v>
          </cell>
          <cell r="I1832">
            <v>0.174050632911392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19.0329218106996</v>
          </cell>
          <cell r="I1833">
            <v>0.169753086419753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</v>
          </cell>
          <cell r="I1834">
            <v>0.167682926829268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20.6827309236948</v>
          </cell>
          <cell r="I1835">
            <v>0.16566265060241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30.8988764044944</v>
          </cell>
          <cell r="I1836">
            <v>0.154494382022472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20.6827309236948</v>
          </cell>
          <cell r="I1837">
            <v>0.16566265060241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30.8988764044944</v>
          </cell>
          <cell r="I1838">
            <v>0.154494382022472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0.158674080766179</v>
          </cell>
          <cell r="G1839">
            <v>2.72567409144197</v>
          </cell>
          <cell r="H1839">
            <v>67.7777777777778</v>
          </cell>
          <cell r="I1839">
            <v>1.47222222222222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2.989449003517</v>
          </cell>
          <cell r="H1840">
            <v>81.3888888888889</v>
          </cell>
          <cell r="I1840">
            <v>1.47222222222222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3.22391559202814</v>
          </cell>
          <cell r="H1841">
            <v>81.3888888888889</v>
          </cell>
          <cell r="I1841">
            <v>1.47222222222222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</v>
          </cell>
          <cell r="H1842">
            <v>83.6111111111111</v>
          </cell>
          <cell r="I1842">
            <v>1.47222222222222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</v>
          </cell>
          <cell r="H1843">
            <v>102.777777777778</v>
          </cell>
          <cell r="I1843">
            <v>1.47222222222222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</v>
          </cell>
          <cell r="H1844">
            <v>80.2777777777778</v>
          </cell>
          <cell r="I1844">
            <v>1.47222222222222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</v>
          </cell>
          <cell r="H1845">
            <v>102.777777777778</v>
          </cell>
          <cell r="I1845">
            <v>1.47222222222222</v>
          </cell>
          <cell r="J1845">
            <v>0</v>
          </cell>
          <cell r="K1845">
            <v>10.2777777777778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</v>
          </cell>
          <cell r="H1846">
            <v>102.777777777778</v>
          </cell>
          <cell r="I1846">
            <v>1.47222222222222</v>
          </cell>
          <cell r="J1846">
            <v>0</v>
          </cell>
          <cell r="K1846">
            <v>15.4166666666667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3.51699882766706</v>
          </cell>
          <cell r="H1847">
            <v>94.0642076502732</v>
          </cell>
          <cell r="I1847">
            <v>1.47222222222222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0.0375096011130082</v>
          </cell>
          <cell r="G1848">
            <v>4.04454865181712</v>
          </cell>
          <cell r="H1848">
            <v>545.833333333333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</v>
          </cell>
          <cell r="H1849">
            <v>545.833333333333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5.01172332942556</v>
          </cell>
          <cell r="H1850">
            <v>514.583333333333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5.15826494724502</v>
          </cell>
          <cell r="H1851">
            <v>530.208333333333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5.27549824150059</v>
          </cell>
          <cell r="H1853">
            <v>514.583333333333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5.86166471277843</v>
          </cell>
          <cell r="H1857">
            <v>514.583333333333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7.03399765533412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5.01172332942556</v>
          </cell>
          <cell r="H1859">
            <v>514.583333333333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5.15826494724502</v>
          </cell>
          <cell r="H1860">
            <v>530.208333333333</v>
          </cell>
          <cell r="I1860">
            <v>3.125</v>
          </cell>
          <cell r="J1860">
            <v>146.770833333333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</v>
          </cell>
          <cell r="H1861">
            <v>571.875</v>
          </cell>
          <cell r="I1861">
            <v>3.125</v>
          </cell>
          <cell r="J1861">
            <v>159.270833333333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0.000777382855110836</v>
          </cell>
          <cell r="G1862">
            <v>0.6</v>
          </cell>
          <cell r="H1862">
            <v>218.333333333333</v>
          </cell>
          <cell r="I1862">
            <v>2.66666666666667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</v>
          </cell>
          <cell r="H1864">
            <v>300</v>
          </cell>
          <cell r="I1864">
            <v>4.91666666666667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</v>
          </cell>
          <cell r="H1867">
            <v>300</v>
          </cell>
          <cell r="I1867">
            <v>4.91666666666667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</v>
          </cell>
          <cell r="H1871">
            <v>300</v>
          </cell>
          <cell r="I1871">
            <v>4.91666666666667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3.05825985014527</v>
          </cell>
          <cell r="H1872">
            <v>39.5833333333333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4.66588511137163</v>
          </cell>
          <cell r="H1875">
            <v>70.8333333333333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4.8651817116061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4.66588511137163</v>
          </cell>
          <cell r="H1877">
            <v>70.8333333333333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4.9886508193859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4.9886508193859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</v>
          </cell>
          <cell r="H1881">
            <v>70.8333333333333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3.05825985014527</v>
          </cell>
          <cell r="H1883">
            <v>36.4583333333333</v>
          </cell>
          <cell r="I1883">
            <v>2.66666666666667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3.11482052984319</v>
          </cell>
          <cell r="H1884">
            <v>59.375</v>
          </cell>
          <cell r="I1884">
            <v>2.66666666666667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3.73681125439625</v>
          </cell>
          <cell r="H1885">
            <v>59.375</v>
          </cell>
          <cell r="I1885">
            <v>2.66666666666667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</v>
          </cell>
          <cell r="H1886">
            <v>67.7083333333333</v>
          </cell>
          <cell r="I1886">
            <v>2.66666666666667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</v>
          </cell>
          <cell r="H1887">
            <v>76.0416666666667</v>
          </cell>
          <cell r="I1887">
            <v>2.66666666666667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</v>
          </cell>
          <cell r="H1888">
            <v>67.7083333333333</v>
          </cell>
          <cell r="I1888">
            <v>2.66666666666667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</v>
          </cell>
          <cell r="H1889">
            <v>76.0416666666667</v>
          </cell>
          <cell r="I1889">
            <v>2.66666666666667</v>
          </cell>
          <cell r="J1889">
            <v>0</v>
          </cell>
          <cell r="K1889">
            <v>7.60416666666667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</v>
          </cell>
          <cell r="H1890">
            <v>76.0416666666667</v>
          </cell>
          <cell r="I1890">
            <v>2.66666666666667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4.88472059398203</v>
          </cell>
          <cell r="H1892">
            <v>67.7083333333333</v>
          </cell>
          <cell r="I1892">
            <v>2.66666666666667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6.28035504940546</v>
          </cell>
          <cell r="H1893">
            <v>76.0416666666667</v>
          </cell>
          <cell r="I1893">
            <v>2.66666666666667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0.16228693179968</v>
          </cell>
          <cell r="G1897">
            <v>3.05825985014527</v>
          </cell>
          <cell r="H1897">
            <v>44.7916666666667</v>
          </cell>
          <cell r="I1897">
            <v>2.91666666666667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</v>
          </cell>
          <cell r="H1898">
            <v>59.375</v>
          </cell>
          <cell r="I1898">
            <v>2.91666666666667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3.66354044548652</v>
          </cell>
          <cell r="H1899">
            <v>62.5</v>
          </cell>
          <cell r="I1899">
            <v>2.91666666666667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</v>
          </cell>
          <cell r="H1900">
            <v>70.8333333333333</v>
          </cell>
          <cell r="I1900">
            <v>2.91666666666667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4.45189725021147</v>
          </cell>
          <cell r="H1901">
            <v>79.1666666666667</v>
          </cell>
          <cell r="I1901">
            <v>2.91666666666667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</v>
          </cell>
          <cell r="H1902">
            <v>70.8333333333333</v>
          </cell>
          <cell r="I1902">
            <v>2.91666666666667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4.45189725021147</v>
          </cell>
          <cell r="H1903">
            <v>79.1666666666667</v>
          </cell>
          <cell r="I1903">
            <v>2.91666666666667</v>
          </cell>
          <cell r="J1903">
            <v>0</v>
          </cell>
          <cell r="K1903">
            <v>7.91666666666667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4.45189725021147</v>
          </cell>
          <cell r="H1904">
            <v>79.1666666666667</v>
          </cell>
          <cell r="I1904">
            <v>2.91666666666667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0.0457732371742687</v>
          </cell>
          <cell r="G1905">
            <v>5.24925198159262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</v>
          </cell>
          <cell r="H1908">
            <v>35.4166666666667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10.6575722050517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</v>
          </cell>
          <cell r="H1910">
            <v>35.4166666666667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10.9906213364596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10.9906213364596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0.385367835956552</v>
          </cell>
          <cell r="G1913">
            <v>2.69636576787808</v>
          </cell>
          <cell r="H1913">
            <v>66.1111111111111</v>
          </cell>
          <cell r="I1913">
            <v>2.66666666666667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3.10668229777257</v>
          </cell>
          <cell r="H1914">
            <v>94.7222222222222</v>
          </cell>
          <cell r="I1914">
            <v>2.66666666666667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</v>
          </cell>
          <cell r="H1915">
            <v>94.7222222222222</v>
          </cell>
          <cell r="I1915">
            <v>2.66666666666667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</v>
          </cell>
          <cell r="H1916">
            <v>101.388888888889</v>
          </cell>
          <cell r="I1916">
            <v>2.66666666666667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4.07385697538101</v>
          </cell>
          <cell r="H1917">
            <v>272.222222222222</v>
          </cell>
          <cell r="I1917">
            <v>2.66666666666667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3.48769050410317</v>
          </cell>
          <cell r="H1918">
            <v>99.1666666666667</v>
          </cell>
          <cell r="I1918">
            <v>2.66666666666667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4.07385697538101</v>
          </cell>
          <cell r="H1919">
            <v>272.222222222222</v>
          </cell>
          <cell r="I1919">
            <v>2.66666666666667</v>
          </cell>
          <cell r="J1919">
            <v>0</v>
          </cell>
          <cell r="K1919">
            <v>27.2222222222222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4.07385697538101</v>
          </cell>
          <cell r="H1920">
            <v>272.222222222222</v>
          </cell>
          <cell r="I1920">
            <v>2.66666666666667</v>
          </cell>
          <cell r="J1920">
            <v>0</v>
          </cell>
          <cell r="K1920">
            <v>40.8333333333333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3.63423212192263</v>
          </cell>
          <cell r="H1921">
            <v>113.772609819121</v>
          </cell>
          <cell r="I1921">
            <v>2.66666666666667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0.0906962380637647</v>
          </cell>
          <cell r="G1922">
            <v>2.54982415005862</v>
          </cell>
          <cell r="H1922">
            <v>21.6666666666667</v>
          </cell>
          <cell r="I1922">
            <v>0.952380952380952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</v>
          </cell>
          <cell r="H1923">
            <v>25.2380952380952</v>
          </cell>
          <cell r="I1923">
            <v>0.952380952380952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</v>
          </cell>
          <cell r="H1924">
            <v>27.1428571428571</v>
          </cell>
          <cell r="I1924">
            <v>0.952380952380952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3.3704572098476</v>
          </cell>
          <cell r="H1925">
            <v>41.4285714285714</v>
          </cell>
          <cell r="I1925">
            <v>0.952380952380952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3.22391559202814</v>
          </cell>
          <cell r="H1926">
            <v>38.5714285714286</v>
          </cell>
          <cell r="I1926">
            <v>0.952380952380952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3.3704572098476</v>
          </cell>
          <cell r="H1927">
            <v>41.4285714285714</v>
          </cell>
          <cell r="I1927">
            <v>0.952380952380952</v>
          </cell>
          <cell r="J1927">
            <v>0</v>
          </cell>
          <cell r="K1927">
            <v>6.21428571428571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3.3704572098476</v>
          </cell>
          <cell r="H1928">
            <v>41.4285714285714</v>
          </cell>
          <cell r="I1928">
            <v>0.952380952380952</v>
          </cell>
          <cell r="J1928">
            <v>0</v>
          </cell>
          <cell r="K1928">
            <v>6.21428571428571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3.81008206330598</v>
          </cell>
          <cell r="H1929">
            <v>61.9047619047619</v>
          </cell>
          <cell r="I1929">
            <v>0.952380952380952</v>
          </cell>
          <cell r="J1929">
            <v>0</v>
          </cell>
          <cell r="K1929">
            <v>9.28571428571428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0.115772527018842</v>
          </cell>
          <cell r="G1930">
            <v>3.3411488862837</v>
          </cell>
          <cell r="H1930">
            <v>58.3333333333333</v>
          </cell>
          <cell r="I1930">
            <v>2.11111111111111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3.81008206330598</v>
          </cell>
          <cell r="H1931">
            <v>58.3333333333333</v>
          </cell>
          <cell r="I1931">
            <v>2.11111111111111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3.95662368112544</v>
          </cell>
          <cell r="H1932">
            <v>59.7222222222222</v>
          </cell>
          <cell r="I1932">
            <v>2.11111111111111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</v>
          </cell>
          <cell r="H1933">
            <v>63.8888888888889</v>
          </cell>
          <cell r="I1933">
            <v>2.11111111111111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7.03399765533412</v>
          </cell>
          <cell r="H1934">
            <v>141.666666666667</v>
          </cell>
          <cell r="I1934">
            <v>2.11111111111111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</v>
          </cell>
          <cell r="H1935">
            <v>63.8888888888889</v>
          </cell>
          <cell r="I1935">
            <v>2.11111111111111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7.03399765533412</v>
          </cell>
          <cell r="H1936">
            <v>141.666666666667</v>
          </cell>
          <cell r="I1936">
            <v>2.11111111111111</v>
          </cell>
          <cell r="J1936">
            <v>0</v>
          </cell>
          <cell r="K1936">
            <v>14.1666666666667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7.03399765533412</v>
          </cell>
          <cell r="H1937">
            <v>141.666666666667</v>
          </cell>
          <cell r="I1937">
            <v>2.11111111111111</v>
          </cell>
          <cell r="J1937">
            <v>0</v>
          </cell>
          <cell r="K1937">
            <v>21.25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</v>
          </cell>
          <cell r="H1938">
            <v>63.8888888888889</v>
          </cell>
          <cell r="I1938">
            <v>2.11111111111111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0.000374868128078855</v>
          </cell>
          <cell r="G1939">
            <v>0.7</v>
          </cell>
          <cell r="H1939">
            <v>104.166666666667</v>
          </cell>
          <cell r="I1939">
            <v>4.58333333333333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0.00276729712451606</v>
          </cell>
          <cell r="G1941">
            <v>1</v>
          </cell>
          <cell r="H1941">
            <v>72.9166666666667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79.1666666666667</v>
          </cell>
          <cell r="I1942">
            <v>3.54166666666667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</v>
          </cell>
          <cell r="H1943">
            <v>77.0833333333333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</v>
          </cell>
          <cell r="I1948">
            <v>0.0687285223367698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</v>
          </cell>
          <cell r="I1949">
            <v>0.0687285223367698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</v>
          </cell>
          <cell r="I1950">
            <v>0.0687285223367698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0.00057636557268506</v>
          </cell>
          <cell r="G1951">
            <v>2.5</v>
          </cell>
          <cell r="H1951">
            <v>267.692568159789</v>
          </cell>
          <cell r="I1951">
            <v>0.880567658420359</v>
          </cell>
          <cell r="J1951">
            <v>26.7692568159789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0.880567658420359</v>
          </cell>
          <cell r="J1952">
            <v>119.052747418432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0.880567658420359</v>
          </cell>
          <cell r="J1953">
            <v>26.7692568159789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214.271463548954</v>
          </cell>
          <cell r="I1954">
            <v>0.733806382016965</v>
          </cell>
          <cell r="J1954">
            <v>21.4271463548954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214.271463548954</v>
          </cell>
          <cell r="I1955">
            <v>0.733806382016965</v>
          </cell>
          <cell r="J1955">
            <v>55.710580522728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214.271463548954</v>
          </cell>
          <cell r="I1956">
            <v>0.733806382016965</v>
          </cell>
          <cell r="J1956">
            <v>47.1397219807699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173.597624088585</v>
          </cell>
          <cell r="I1957">
            <v>0.628976898871685</v>
          </cell>
          <cell r="J1957">
            <v>17.3597624088585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0.0263171793374522</v>
          </cell>
          <cell r="G1958">
            <v>2</v>
          </cell>
          <cell r="H1958">
            <v>281.428571428571</v>
          </cell>
          <cell r="I1958">
            <v>2.28571428571429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</v>
          </cell>
          <cell r="I1959">
            <v>2.28571428571429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</v>
          </cell>
          <cell r="H1960">
            <v>310</v>
          </cell>
          <cell r="I1960">
            <v>2.28571428571429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</v>
          </cell>
          <cell r="I1961">
            <v>2.28571428571429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</v>
          </cell>
          <cell r="H1962">
            <v>310</v>
          </cell>
          <cell r="I1962">
            <v>2.28571428571429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0.613744452980979</v>
          </cell>
          <cell r="G1963">
            <v>0.97475</v>
          </cell>
          <cell r="H1963">
            <v>35.1566965199523</v>
          </cell>
          <cell r="I1963">
            <v>1.06334053746547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0.97475</v>
          </cell>
          <cell r="H1964">
            <v>29.2972470999602</v>
          </cell>
          <cell r="I1964">
            <v>0.886117114554562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</v>
          </cell>
          <cell r="I1965">
            <v>0.0641848523748395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5.75359599749844</v>
          </cell>
          <cell r="I1966">
            <v>0.0625390869293308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</v>
          </cell>
          <cell r="I1967">
            <v>0.0581395348837209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0.0522602560752548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</v>
          </cell>
          <cell r="I1969">
            <v>0.0479501318628626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</v>
          </cell>
          <cell r="I1970">
            <v>1.38528138528139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49.5726495726496</v>
          </cell>
          <cell r="I1971">
            <v>1.36752136752137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</v>
          </cell>
          <cell r="I1972">
            <v>1.19850187265918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</v>
          </cell>
          <cell r="I1973">
            <v>1.33333333333333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</v>
          </cell>
          <cell r="I1974">
            <v>1.17216117216117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</v>
          </cell>
          <cell r="I1975">
            <v>1.285140562249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66.6666666666667</v>
          </cell>
          <cell r="I1976">
            <v>1.14695340501792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0.349993223850667</v>
          </cell>
          <cell r="G1977">
            <v>0.77</v>
          </cell>
          <cell r="H1977">
            <v>23.077853432749</v>
          </cell>
          <cell r="I1977">
            <v>0.719139908669231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</v>
          </cell>
          <cell r="I1979">
            <v>0.555555555555556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</v>
          </cell>
          <cell r="I1981">
            <v>0.555555555555556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0.00936877825821702</v>
          </cell>
          <cell r="G1982">
            <v>0.78</v>
          </cell>
          <cell r="H1982">
            <v>44.7802197802198</v>
          </cell>
          <cell r="I1982">
            <v>1.46520146520147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44.7558770343581</v>
          </cell>
          <cell r="I1983">
            <v>1.44665461121157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44.7802197802198</v>
          </cell>
          <cell r="I1984">
            <v>1.46520146520147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</v>
          </cell>
          <cell r="I1985">
            <v>1.42857142857143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75.8823529411765</v>
          </cell>
          <cell r="I1986">
            <v>1.34453781512605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0.240863083462077</v>
          </cell>
          <cell r="G1987">
            <v>0.374308091492875</v>
          </cell>
          <cell r="H1987">
            <v>4798.93301452293</v>
          </cell>
          <cell r="I1987">
            <v>32.6458028198839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</v>
          </cell>
          <cell r="I1988">
            <v>34.4323705900437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0.40626810387691</v>
          </cell>
          <cell r="H1989">
            <v>5061.55847673642</v>
          </cell>
          <cell r="I1989">
            <v>34.4323705900437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0.427650635659905</v>
          </cell>
          <cell r="H1990">
            <v>5061.55847673642</v>
          </cell>
          <cell r="I1990">
            <v>34.4323705900437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</v>
          </cell>
          <cell r="H1991">
            <v>5509.17929440699</v>
          </cell>
          <cell r="I1991">
            <v>34.4323705900437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</v>
          </cell>
          <cell r="H1992">
            <v>5061.55847673642</v>
          </cell>
          <cell r="I1992">
            <v>34.4323705900437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0.507835129846137</v>
          </cell>
          <cell r="H1993">
            <v>5509.17929440699</v>
          </cell>
          <cell r="I1993">
            <v>34.4323705900437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</v>
          </cell>
          <cell r="H1994">
            <v>5061.55847673642</v>
          </cell>
          <cell r="I1994">
            <v>34.4323705900437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0.541690805169213</v>
          </cell>
          <cell r="H1995">
            <v>5509.17929440699</v>
          </cell>
          <cell r="I1995">
            <v>34.4323705900437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</v>
          </cell>
          <cell r="G1996">
            <v>1.1519614143855</v>
          </cell>
          <cell r="H1996">
            <v>6266.69144738795</v>
          </cell>
          <cell r="I1996">
            <v>18.937803824524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</v>
          </cell>
          <cell r="H1997">
            <v>6266.69144738795</v>
          </cell>
          <cell r="I1997">
            <v>18.937803824524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</v>
          </cell>
          <cell r="H1998">
            <v>6266.69144738795</v>
          </cell>
          <cell r="I1998">
            <v>18.937803824524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</v>
          </cell>
          <cell r="H1999">
            <v>6266.69144738795</v>
          </cell>
          <cell r="I1999">
            <v>18.937803824524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1.50083051221081</v>
          </cell>
          <cell r="H2000">
            <v>6886.47411800874</v>
          </cell>
          <cell r="I2000">
            <v>18.937803824524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</v>
          </cell>
          <cell r="H2001">
            <v>6266.69144738795</v>
          </cell>
          <cell r="I2001">
            <v>18.937803824524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</v>
          </cell>
          <cell r="H2002">
            <v>6886.47411800874</v>
          </cell>
          <cell r="I2002">
            <v>18.937803824524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</v>
          </cell>
          <cell r="H2003">
            <v>6886.47411800874</v>
          </cell>
          <cell r="I2003">
            <v>18.937803824524</v>
          </cell>
          <cell r="J2003">
            <v>0</v>
          </cell>
          <cell r="K2003">
            <v>688.647411800874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</v>
          </cell>
          <cell r="H2004">
            <v>6886.47411800874</v>
          </cell>
          <cell r="I2004">
            <v>18.937803824524</v>
          </cell>
          <cell r="J2004">
            <v>0</v>
          </cell>
          <cell r="K2004">
            <v>1032.97111770131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1.50083051221081</v>
          </cell>
          <cell r="H2005">
            <v>6266.69144738795</v>
          </cell>
          <cell r="I2005">
            <v>18.937803824524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</v>
          </cell>
          <cell r="H2006">
            <v>6886.47411800874</v>
          </cell>
          <cell r="I2006">
            <v>18.937803824524</v>
          </cell>
          <cell r="J2006">
            <v>0</v>
          </cell>
          <cell r="K2006">
            <v>1032.97111770131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52.5604399691763</v>
          </cell>
          <cell r="I2007">
            <v>0.427707016024039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</v>
          </cell>
          <cell r="I2008">
            <v>0.427707016024039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</v>
          </cell>
          <cell r="G2009">
            <v>0.45</v>
          </cell>
          <cell r="H2009">
            <v>37.7015814124893</v>
          </cell>
          <cell r="I2009">
            <v>0.427707016024039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</v>
          </cell>
          <cell r="G2010">
            <v>0.6</v>
          </cell>
          <cell r="H2010">
            <v>51.372364924665</v>
          </cell>
          <cell r="I2010">
            <v>0.427707016024039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0.073277786275753</v>
          </cell>
          <cell r="G2011">
            <v>10</v>
          </cell>
          <cell r="H2011">
            <v>92.998482973791</v>
          </cell>
          <cell r="I2011">
            <v>4.78526319760131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</v>
          </cell>
          <cell r="I2012">
            <v>4.58996467789986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</v>
          </cell>
          <cell r="I2013">
            <v>5.46068709862803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83.4368024536895</v>
          </cell>
          <cell r="I2014">
            <v>4.60257276745862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0.0921894175929164</v>
          </cell>
          <cell r="G2015">
            <v>41.1</v>
          </cell>
          <cell r="H2015">
            <v>93.3929692183882</v>
          </cell>
          <cell r="I2015">
            <v>1.88519921669245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</v>
          </cell>
          <cell r="I2016">
            <v>1.61039478259642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84.6697637460091</v>
          </cell>
          <cell r="I2017">
            <v>0.898583445078986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</v>
          </cell>
          <cell r="H2018">
            <v>78.621923478437</v>
          </cell>
          <cell r="I2018">
            <v>0.855223571058032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46.784347826087</v>
          </cell>
          <cell r="H2019">
            <v>73.0060718014058</v>
          </cell>
          <cell r="I2019">
            <v>0.813956266901864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81.8913720240054</v>
          </cell>
          <cell r="I2020">
            <v>8.72186295336905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</v>
          </cell>
          <cell r="I2021">
            <v>7.13736739228237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19.4</v>
          </cell>
          <cell r="H2022">
            <v>59.2384870366343</v>
          </cell>
          <cell r="I2022">
            <v>5.78386630759315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55.0071665340176</v>
          </cell>
          <cell r="I2023">
            <v>5.50293912224484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</v>
          </cell>
          <cell r="H2024">
            <v>51.0780832101592</v>
          </cell>
          <cell r="I2024">
            <v>5.23565795753384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0.027294612207784</v>
          </cell>
          <cell r="G2025">
            <v>13.5</v>
          </cell>
          <cell r="H2025">
            <v>81.8913720240054</v>
          </cell>
          <cell r="I2025">
            <v>8.34040147633221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</v>
          </cell>
          <cell r="I2026">
            <v>7.05135366046756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68.0249272632571</v>
          </cell>
          <cell r="I2027">
            <v>5.4943387327292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</v>
          </cell>
          <cell r="H2028">
            <v>64.1659589835166</v>
          </cell>
          <cell r="I2028">
            <v>5.20859106152011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</v>
          </cell>
          <cell r="H2029">
            <v>60.4993327558871</v>
          </cell>
          <cell r="I2029">
            <v>4.93724988086199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</v>
          </cell>
          <cell r="I2030">
            <v>9.1028550470379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</v>
          </cell>
          <cell r="I2031">
            <v>7.64416478181766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73.557667646418</v>
          </cell>
          <cell r="I2032">
            <v>12.0406684585388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69.3198716505201</v>
          </cell>
          <cell r="I2033">
            <v>11.4028309197458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</v>
          </cell>
          <cell r="I2034">
            <v>10.799241326538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15.0549450549451</v>
          </cell>
          <cell r="H2035">
            <v>509.766874839151</v>
          </cell>
          <cell r="I2035">
            <v>27.5232518866277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296.811355738258</v>
          </cell>
          <cell r="I2036">
            <v>28.7082068517934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</v>
          </cell>
          <cell r="I2038">
            <v>1.04221027114034</v>
          </cell>
          <cell r="J2038">
            <v>0</v>
          </cell>
          <cell r="K2038">
            <v>10.5711698963515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</v>
          </cell>
          <cell r="I2039">
            <v>1.04221027114034</v>
          </cell>
          <cell r="J2039">
            <v>0</v>
          </cell>
          <cell r="K2039">
            <v>15.8567548445273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</v>
          </cell>
          <cell r="I2040">
            <v>0.716727958426775</v>
          </cell>
          <cell r="J2040">
            <v>0</v>
          </cell>
          <cell r="K2040">
            <v>14.7721351709409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0.00573325625543585</v>
          </cell>
          <cell r="G2041">
            <v>41.6</v>
          </cell>
          <cell r="H2041">
            <v>19.7669962128518</v>
          </cell>
          <cell r="I2041">
            <v>1.44759996347654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0.0171872515794952</v>
          </cell>
          <cell r="G2042">
            <v>59.0010969149976</v>
          </cell>
          <cell r="H2042">
            <v>31.1071128779506</v>
          </cell>
          <cell r="I2042">
            <v>0.84270712793396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0.0947078711803145</v>
          </cell>
          <cell r="G2043">
            <v>50.1165</v>
          </cell>
          <cell r="H2043">
            <v>23.2900956535173</v>
          </cell>
          <cell r="I2043">
            <v>1.02236122102731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</v>
          </cell>
          <cell r="H2044">
            <v>21.0752796210348</v>
          </cell>
          <cell r="I2044">
            <v>0.922249263173896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</v>
          </cell>
          <cell r="H2045">
            <v>20.8536707224565</v>
          </cell>
          <cell r="I2045">
            <v>0.918532978410898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0.0947078711803145</v>
          </cell>
          <cell r="G2046">
            <v>58.1851428571429</v>
          </cell>
          <cell r="H2046">
            <v>23.7399239116186</v>
          </cell>
          <cell r="I2046">
            <v>1.10297694718322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62.560192</v>
          </cell>
          <cell r="H2047">
            <v>23.1695119753911</v>
          </cell>
          <cell r="I2047">
            <v>1.08132810558198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63.587452952381</v>
          </cell>
          <cell r="H2048">
            <v>22.5551749412204</v>
          </cell>
          <cell r="I2048">
            <v>1.05836042760855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0.0233807653900461</v>
          </cell>
          <cell r="G2049">
            <v>151.130241187384</v>
          </cell>
          <cell r="H2049">
            <v>24.6750057603878</v>
          </cell>
          <cell r="I2049">
            <v>1.61382232957696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</v>
          </cell>
          <cell r="H2050">
            <v>24.0769559370045</v>
          </cell>
          <cell r="I2050">
            <v>1.57927535915461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165.16221546073</v>
          </cell>
          <cell r="H2051">
            <v>23.4328527346532</v>
          </cell>
          <cell r="I2051">
            <v>1.54276457270711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0.493107252214474</v>
          </cell>
          <cell r="G2052">
            <v>68.8</v>
          </cell>
          <cell r="H2052">
            <v>25.7288737518255</v>
          </cell>
          <cell r="I2052">
            <v>0.951975204308234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73.9732</v>
          </cell>
          <cell r="H2053">
            <v>25.0794234712367</v>
          </cell>
          <cell r="I2053">
            <v>0.932557915557358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75.1878666666667</v>
          </cell>
          <cell r="H2054">
            <v>24.3799616720026</v>
          </cell>
          <cell r="I2054">
            <v>0.911993633222462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178.701298701299</v>
          </cell>
          <cell r="H2055">
            <v>26.5196858296418</v>
          </cell>
          <cell r="I2055">
            <v>1.40317628525165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192.138181818182</v>
          </cell>
          <cell r="H2056">
            <v>25.8468617930583</v>
          </cell>
          <cell r="I2056">
            <v>1.37174231055825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</v>
          </cell>
          <cell r="H2057">
            <v>25.1222263201629</v>
          </cell>
          <cell r="I2057">
            <v>1.33858423895076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0.000942581520037686</v>
          </cell>
          <cell r="G2058">
            <v>71.2</v>
          </cell>
          <cell r="H2058">
            <v>36.2672744589207</v>
          </cell>
          <cell r="I2058">
            <v>0.888666698377637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</v>
          </cell>
          <cell r="H2059">
            <v>35.488311267501</v>
          </cell>
          <cell r="I2059">
            <v>0.763031044751596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78.331813</v>
          </cell>
          <cell r="H2060">
            <v>34.5293548339232</v>
          </cell>
          <cell r="I2060">
            <v>0.746642613546182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79.6180496666667</v>
          </cell>
          <cell r="H2061">
            <v>33.4965530745501</v>
          </cell>
          <cell r="I2061">
            <v>0.729325025072221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15.0549450549451</v>
          </cell>
          <cell r="H2062">
            <v>509.766874839151</v>
          </cell>
          <cell r="I2062">
            <v>27.5232518866277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</v>
          </cell>
          <cell r="I2063">
            <v>42.0016964202203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124.595866557495</v>
          </cell>
          <cell r="I2064">
            <v>7.68656116556159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</v>
          </cell>
          <cell r="I2065">
            <v>0.944427545066314</v>
          </cell>
          <cell r="J2065">
            <v>0</v>
          </cell>
          <cell r="K2065">
            <v>3.1628465964377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</v>
          </cell>
          <cell r="I2066">
            <v>0.944427545066314</v>
          </cell>
          <cell r="J2066">
            <v>0</v>
          </cell>
          <cell r="K2066">
            <v>4.74426989465655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</v>
          </cell>
          <cell r="I2067">
            <v>0.618945232352749</v>
          </cell>
          <cell r="J2067">
            <v>0</v>
          </cell>
          <cell r="K2067">
            <v>3.65965022107018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0.0026712151565402</v>
          </cell>
          <cell r="G2068">
            <v>64.6</v>
          </cell>
          <cell r="H2068">
            <v>10.7685089119229</v>
          </cell>
          <cell r="I2068">
            <v>0.762628392507491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0.00270978921707725</v>
          </cell>
          <cell r="G2069">
            <v>59.9</v>
          </cell>
          <cell r="H2069">
            <v>13.9846198534314</v>
          </cell>
          <cell r="I2069">
            <v>0.85290975589273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0.0103442321219573</v>
          </cell>
          <cell r="G2070">
            <v>73.5</v>
          </cell>
          <cell r="H2070">
            <v>13.1115288654434</v>
          </cell>
          <cell r="I2070">
            <v>0.734861599024355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0.0309045046727118</v>
          </cell>
          <cell r="G2071">
            <v>83.1</v>
          </cell>
          <cell r="H2071">
            <v>13.8877615114372</v>
          </cell>
          <cell r="I2071">
            <v>0.768245556527084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73.910953220339</v>
          </cell>
          <cell r="H2072">
            <v>12.8132980948323</v>
          </cell>
          <cell r="I2072">
            <v>0.642248411992819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</v>
          </cell>
          <cell r="H2073">
            <v>12.540585485874</v>
          </cell>
          <cell r="I2073">
            <v>0.650430082883805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</v>
          </cell>
          <cell r="H2074">
            <v>12.4284495049813</v>
          </cell>
          <cell r="I2074">
            <v>0.643876080623781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69.6</v>
          </cell>
          <cell r="H2075">
            <v>14.7357595768002</v>
          </cell>
          <cell r="I2075">
            <v>0.563944357189736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</v>
          </cell>
          <cell r="H2076">
            <v>14.498514278793</v>
          </cell>
          <cell r="I2076">
            <v>0.481012093506912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71.3088202790698</v>
          </cell>
          <cell r="H2077">
            <v>13.9857809320597</v>
          </cell>
          <cell r="I2077">
            <v>0.466099151832366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72.4797368682171</v>
          </cell>
          <cell r="H2078">
            <v>13.7598393984238</v>
          </cell>
          <cell r="I2078">
            <v>0.459654888562314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15.0549450549451</v>
          </cell>
          <cell r="H2079">
            <v>509.766874839151</v>
          </cell>
          <cell r="I2079">
            <v>27.5232518866277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</v>
          </cell>
          <cell r="I2080">
            <v>42.0016964202203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124.595866557495</v>
          </cell>
          <cell r="I2081">
            <v>7.68656116556159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</v>
          </cell>
          <cell r="I2082">
            <v>0.944427545066314</v>
          </cell>
          <cell r="J2082">
            <v>0</v>
          </cell>
          <cell r="K2082">
            <v>3.1628465964377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</v>
          </cell>
          <cell r="I2083">
            <v>0.944427545066314</v>
          </cell>
          <cell r="J2083">
            <v>0</v>
          </cell>
          <cell r="K2083">
            <v>4.74426989465655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</v>
          </cell>
          <cell r="I2084">
            <v>0.618945232352749</v>
          </cell>
          <cell r="J2084">
            <v>0</v>
          </cell>
          <cell r="K2084">
            <v>3.65965022107018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0.00408033662610684</v>
          </cell>
          <cell r="G2085">
            <v>24.9</v>
          </cell>
          <cell r="H2085">
            <v>65.623659471849</v>
          </cell>
          <cell r="I2085">
            <v>1.12775049449899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0.00978491673682377</v>
          </cell>
          <cell r="G2086">
            <v>31.8</v>
          </cell>
          <cell r="H2086">
            <v>49.2840856993551</v>
          </cell>
          <cell r="I2086">
            <v>1.78003250165488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</v>
          </cell>
          <cell r="H2087">
            <v>111.15423165456</v>
          </cell>
          <cell r="I2087">
            <v>2.88355939850937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</v>
          </cell>
          <cell r="H2088">
            <v>87.0668552393905</v>
          </cell>
          <cell r="I2088">
            <v>1.86205956156478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</v>
          </cell>
          <cell r="H2089">
            <v>83.930391471646</v>
          </cell>
          <cell r="I2089">
            <v>1.74735372436074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54.4674777777778</v>
          </cell>
          <cell r="H2090">
            <v>80.6529998648074</v>
          </cell>
          <cell r="I2090">
            <v>1.6313703817439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0.00451549170134727</v>
          </cell>
          <cell r="G2091">
            <v>44.4</v>
          </cell>
          <cell r="H2091">
            <v>78.2516514722406</v>
          </cell>
          <cell r="I2091">
            <v>1.46992499515488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55.465759125</v>
          </cell>
          <cell r="H2092">
            <v>109.848059802421</v>
          </cell>
          <cell r="I2092">
            <v>1.40548639359444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55.465759125</v>
          </cell>
          <cell r="H2093">
            <v>109.171220384621</v>
          </cell>
          <cell r="I2093">
            <v>1.39282874016082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55.465759125</v>
          </cell>
          <cell r="H2094">
            <v>108.419176587065</v>
          </cell>
          <cell r="I2094">
            <v>1.37876468079013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</v>
          </cell>
          <cell r="I2095">
            <v>0.692162179757441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69.6</v>
          </cell>
          <cell r="H2096">
            <v>14.7357595768002</v>
          </cell>
          <cell r="I2096">
            <v>0.563944357189736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</v>
          </cell>
          <cell r="H2097">
            <v>14.498514278793</v>
          </cell>
          <cell r="I2097">
            <v>0.481012093506912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71.3088202790698</v>
          </cell>
          <cell r="H2098">
            <v>13.9857809320597</v>
          </cell>
          <cell r="I2098">
            <v>0.466099151832366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72.4797368682171</v>
          </cell>
          <cell r="H2099">
            <v>13.7598393984238</v>
          </cell>
          <cell r="I2099">
            <v>0.459654888562314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15.0549450549451</v>
          </cell>
          <cell r="H2100">
            <v>509.766874839151</v>
          </cell>
          <cell r="I2100">
            <v>27.5232518866277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</v>
          </cell>
          <cell r="I2101">
            <v>7.82171016124485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28.3377528812718</v>
          </cell>
          <cell r="I2102">
            <v>0.94008412101519</v>
          </cell>
          <cell r="J2102">
            <v>0</v>
          </cell>
          <cell r="K2102">
            <v>2.83377528812718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28.3377528812718</v>
          </cell>
          <cell r="I2103">
            <v>0.94008412101519</v>
          </cell>
          <cell r="J2103">
            <v>0</v>
          </cell>
          <cell r="K2103">
            <v>4.25066293219077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21.1069550573626</v>
          </cell>
          <cell r="I2104">
            <v>0.614601808301625</v>
          </cell>
          <cell r="J2104">
            <v>0</v>
          </cell>
          <cell r="K2104">
            <v>3.16604325860439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0.00612050493916026</v>
          </cell>
          <cell r="G2105">
            <v>28.8</v>
          </cell>
          <cell r="H2105">
            <v>22.7239365459655</v>
          </cell>
          <cell r="I2105">
            <v>0.49266650966101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0.00326163891227459</v>
          </cell>
          <cell r="G2106">
            <v>41.8</v>
          </cell>
          <cell r="H2106">
            <v>25.3155024829404</v>
          </cell>
          <cell r="I2106">
            <v>0.899186552035256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</v>
          </cell>
          <cell r="H2107">
            <v>46.4506543659398</v>
          </cell>
          <cell r="I2107">
            <v>0.654919411655365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0.6755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44.3398505387557</v>
          </cell>
          <cell r="H2108">
            <v>40.181668966818</v>
          </cell>
          <cell r="I2108">
            <v>0.929532659881105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</v>
          </cell>
          <cell r="H2109">
            <v>38.7678207766125</v>
          </cell>
          <cell r="I2109">
            <v>0.861823047101114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49.7364685277778</v>
          </cell>
          <cell r="H2110">
            <v>37.2904454472442</v>
          </cell>
          <cell r="I2110">
            <v>0.794865509071571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0.00175602455052394</v>
          </cell>
          <cell r="G2111">
            <v>56.5653825</v>
          </cell>
          <cell r="H2111">
            <v>78.3656141827945</v>
          </cell>
          <cell r="I2111">
            <v>1.10787914376056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</v>
          </cell>
          <cell r="H2112">
            <v>78.3656141827945</v>
          </cell>
          <cell r="I2112">
            <v>1.10787914376056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</v>
          </cell>
          <cell r="H2113">
            <v>77.8858768565995</v>
          </cell>
          <cell r="I2113">
            <v>1.09741936795352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</v>
          </cell>
          <cell r="H2114">
            <v>77.3528353830493</v>
          </cell>
          <cell r="I2114">
            <v>1.08523880123834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0.00132267996890535</v>
          </cell>
          <cell r="G2115">
            <v>69.6</v>
          </cell>
          <cell r="H2115">
            <v>14.7357595768002</v>
          </cell>
          <cell r="I2115">
            <v>0.563944357189736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</v>
          </cell>
          <cell r="H2116">
            <v>14.498514278793</v>
          </cell>
          <cell r="I2116">
            <v>0.481012093506912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71.3088202790698</v>
          </cell>
          <cell r="H2117">
            <v>13.9857809320597</v>
          </cell>
          <cell r="I2117">
            <v>0.466099151832366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72.4797368682171</v>
          </cell>
          <cell r="H2118">
            <v>13.7598393984238</v>
          </cell>
          <cell r="I2118">
            <v>0.459654888562314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10.5299083290772</v>
          </cell>
          <cell r="I2119">
            <v>0.349246137729029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</v>
          </cell>
          <cell r="H2120">
            <v>10.1927324366996</v>
          </cell>
          <cell r="I2120">
            <v>0.217442549163123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77.5013673072596</v>
          </cell>
          <cell r="H2121">
            <v>9.91541807612903</v>
          </cell>
          <cell r="I2121">
            <v>0.212252198281734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78.7739677556547</v>
          </cell>
          <cell r="H2122">
            <v>9.61674886711385</v>
          </cell>
          <cell r="I2122">
            <v>0.206790876329797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15.0549450549451</v>
          </cell>
          <cell r="H2123">
            <v>509.766874839151</v>
          </cell>
          <cell r="I2123">
            <v>27.5232518866277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</v>
          </cell>
          <cell r="I2124">
            <v>4.40083080332087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</v>
          </cell>
          <cell r="I2125">
            <v>0.936769046583646</v>
          </cell>
          <cell r="J2125">
            <v>0</v>
          </cell>
          <cell r="K2125">
            <v>2.58261494377802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</v>
          </cell>
          <cell r="I2126">
            <v>0.936769046583646</v>
          </cell>
          <cell r="J2126">
            <v>0</v>
          </cell>
          <cell r="K2126">
            <v>3.87392241566704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18.5953516138711</v>
          </cell>
          <cell r="I2127">
            <v>0.611286733870081</v>
          </cell>
          <cell r="J2127">
            <v>0</v>
          </cell>
          <cell r="K2127">
            <v>2.78930274208066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2.6957796014068</v>
          </cell>
          <cell r="H2128">
            <v>619.782670620786</v>
          </cell>
          <cell r="I2128">
            <v>32.1628348561715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2.702932207527</v>
          </cell>
          <cell r="H2129">
            <v>604.244943502159</v>
          </cell>
          <cell r="I2129">
            <v>31.3565242330363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3.07233294255569</v>
          </cell>
          <cell r="H2130">
            <v>604.244943502159</v>
          </cell>
          <cell r="I2130">
            <v>31.3565242330363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3.41370326950632</v>
          </cell>
          <cell r="H2131">
            <v>664.669437852375</v>
          </cell>
          <cell r="I2131">
            <v>31.3565242330363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3.41370326950632</v>
          </cell>
          <cell r="H2132">
            <v>664.669437852375</v>
          </cell>
          <cell r="I2132">
            <v>31.3565242330363</v>
          </cell>
          <cell r="J2132">
            <v>0</v>
          </cell>
          <cell r="K2132">
            <v>66.4669437852375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3.41370326950632</v>
          </cell>
          <cell r="H2133">
            <v>664.669437852375</v>
          </cell>
          <cell r="I2133">
            <v>31.3565242330363</v>
          </cell>
          <cell r="J2133">
            <v>0</v>
          </cell>
          <cell r="K2133">
            <v>99.7004156778563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</v>
          </cell>
          <cell r="H2134">
            <v>31.8245273746232</v>
          </cell>
          <cell r="I2134">
            <v>0.308192369656279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</v>
          </cell>
          <cell r="H2135">
            <v>36.7750094106757</v>
          </cell>
          <cell r="I2135">
            <v>0.308192369656279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</v>
          </cell>
          <cell r="H2136">
            <v>36.7750094106757</v>
          </cell>
          <cell r="I2136">
            <v>0.308192369656279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22.4993190995536</v>
          </cell>
          <cell r="H2137">
            <v>40.4525103517432</v>
          </cell>
          <cell r="I2137">
            <v>0.308192369656279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22.4993190995536</v>
          </cell>
          <cell r="H2138">
            <v>40.4525103517432</v>
          </cell>
          <cell r="I2138">
            <v>0.308192369656279</v>
          </cell>
          <cell r="J2138">
            <v>0</v>
          </cell>
          <cell r="K2138">
            <v>4.04525103517433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22.4993190995536</v>
          </cell>
          <cell r="H2139">
            <v>40.4525103517432</v>
          </cell>
          <cell r="I2139">
            <v>0.308192369656279</v>
          </cell>
          <cell r="J2139">
            <v>0</v>
          </cell>
          <cell r="K2139">
            <v>6.06787655276149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2.44515156590186</v>
          </cell>
          <cell r="H2140">
            <v>333.238162198277</v>
          </cell>
          <cell r="I2140">
            <v>14.6340898595581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2.30226860557078</v>
          </cell>
          <cell r="H2141">
            <v>606.707825299136</v>
          </cell>
          <cell r="I2141">
            <v>16.771995228109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</v>
          </cell>
          <cell r="H2142">
            <v>495.977999738419</v>
          </cell>
          <cell r="I2142">
            <v>19.4296986987633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2.78463881842206</v>
          </cell>
          <cell r="H2143">
            <v>504.991912238953</v>
          </cell>
          <cell r="I2143">
            <v>19.4296986987633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</v>
          </cell>
          <cell r="H2144">
            <v>534.604915973159</v>
          </cell>
          <cell r="I2144">
            <v>19.4296986987633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2.95778798499044</v>
          </cell>
          <cell r="H2145">
            <v>504.991912238953</v>
          </cell>
          <cell r="I2145">
            <v>19.4296986987633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3.70054390435893</v>
          </cell>
          <cell r="H2146">
            <v>515.493557870643</v>
          </cell>
          <cell r="I2146">
            <v>19.4296986987633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</v>
          </cell>
          <cell r="H2147">
            <v>564.854562969844</v>
          </cell>
          <cell r="I2147">
            <v>19.4296986987633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</v>
          </cell>
          <cell r="G2148">
            <v>2.7294654660647</v>
          </cell>
          <cell r="H2148">
            <v>537.839466415691</v>
          </cell>
          <cell r="I2148">
            <v>21.9021116461686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2.73710087749602</v>
          </cell>
          <cell r="H2149">
            <v>889.227917807276</v>
          </cell>
          <cell r="I2149">
            <v>21.9021116461686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3.74591591112468</v>
          </cell>
          <cell r="H2150">
            <v>808.024801330204</v>
          </cell>
          <cell r="I2150">
            <v>158.101968292617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7.30172766989701</v>
          </cell>
          <cell r="H2151">
            <v>926.284373497462</v>
          </cell>
          <cell r="I2151">
            <v>170.440234420716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9.58455395882014</v>
          </cell>
          <cell r="H2152">
            <v>1140.59514747193</v>
          </cell>
          <cell r="I2152">
            <v>170.440234420716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9.36118932038078</v>
          </cell>
          <cell r="H2153">
            <v>954.072904702385</v>
          </cell>
          <cell r="I2153">
            <v>170.440234420716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12.2878896907951</v>
          </cell>
          <cell r="H2154">
            <v>1174.81300189609</v>
          </cell>
          <cell r="I2154">
            <v>170.440234420716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0.0389145696839267</v>
          </cell>
          <cell r="G2155">
            <v>0.811202543060691</v>
          </cell>
          <cell r="H2155">
            <v>1810.14060710194</v>
          </cell>
          <cell r="I2155">
            <v>114.191440451005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</v>
          </cell>
          <cell r="H2156">
            <v>2944.2046019128</v>
          </cell>
          <cell r="I2156">
            <v>114.191440451005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0.812031540508043</v>
          </cell>
          <cell r="H2157">
            <v>1482.83667067423</v>
          </cell>
          <cell r="I2157">
            <v>316.17163980011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</v>
          </cell>
          <cell r="H2158">
            <v>1712.53467268387</v>
          </cell>
          <cell r="I2158">
            <v>340.876260791254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1.8757327080891</v>
          </cell>
          <cell r="H2159">
            <v>2466.35021519066</v>
          </cell>
          <cell r="I2159">
            <v>340.876260791254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2.01086906755968</v>
          </cell>
          <cell r="H2160">
            <v>1781.03605959123</v>
          </cell>
          <cell r="I2160">
            <v>340.876260791254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</v>
          </cell>
          <cell r="H2161">
            <v>2565.00422379828</v>
          </cell>
          <cell r="I2161">
            <v>340.876260791254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0.0818734195393757</v>
          </cell>
          <cell r="G2162">
            <v>2.02690195594496</v>
          </cell>
          <cell r="H2162">
            <v>1021.21372286569</v>
          </cell>
          <cell r="I2162">
            <v>3.44323705900437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</v>
          </cell>
          <cell r="H2163">
            <v>1202.93976189542</v>
          </cell>
          <cell r="I2163">
            <v>3.8258189544493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1.01354433073979</v>
          </cell>
          <cell r="H2164">
            <v>4077.83170017597</v>
          </cell>
          <cell r="I2164">
            <v>36.8724965817229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1.60630227342638</v>
          </cell>
          <cell r="H2165">
            <v>4093.58416862351</v>
          </cell>
          <cell r="I2165">
            <v>36.8724965817229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2.58602854975519</v>
          </cell>
          <cell r="H2166">
            <v>4140.37567362034</v>
          </cell>
          <cell r="I2166">
            <v>36.8724965817229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</v>
          </cell>
          <cell r="H2167">
            <v>4093.58416862351</v>
          </cell>
          <cell r="I2167">
            <v>36.8724965817229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</v>
          </cell>
          <cell r="H2168">
            <v>4077.83170017597</v>
          </cell>
          <cell r="I2168">
            <v>36.8724965817229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0.0415665053046061</v>
          </cell>
          <cell r="G2169">
            <v>1.22789132983332</v>
          </cell>
          <cell r="H2169">
            <v>1245.97846569737</v>
          </cell>
          <cell r="I2169">
            <v>4.69532326227869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</v>
          </cell>
          <cell r="H2170">
            <v>1437.06150820435</v>
          </cell>
          <cell r="I2170">
            <v>4.69532326227869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0.60348883601532</v>
          </cell>
          <cell r="H2171">
            <v>2349.0550966866</v>
          </cell>
          <cell r="I2171">
            <v>20.4847203231794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</v>
          </cell>
          <cell r="H2172">
            <v>2356.83409345082</v>
          </cell>
          <cell r="I2172">
            <v>20.4847203231794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1.5217783388944</v>
          </cell>
          <cell r="H2173">
            <v>2392.83293998737</v>
          </cell>
          <cell r="I2173">
            <v>20.4847203231794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</v>
          </cell>
          <cell r="H2174">
            <v>2356.83409345082</v>
          </cell>
          <cell r="I2174">
            <v>20.4847203231794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</v>
          </cell>
          <cell r="H2175">
            <v>2356.83409345082</v>
          </cell>
          <cell r="I2175">
            <v>20.4847203231794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</v>
          </cell>
          <cell r="G2176">
            <v>0.307138943248532</v>
          </cell>
          <cell r="H2176">
            <v>1156.2472476541</v>
          </cell>
          <cell r="I2176">
            <v>80.5533971168391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</v>
          </cell>
          <cell r="H2177">
            <v>2071.60965204692</v>
          </cell>
          <cell r="I2177">
            <v>80.553397116839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0.461763875158876</v>
          </cell>
          <cell r="H2178">
            <v>2051.55352473746</v>
          </cell>
          <cell r="I2178">
            <v>50.9734242170338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0.511898238747554</v>
          </cell>
          <cell r="H2179">
            <v>2059.65153069057</v>
          </cell>
          <cell r="I2179">
            <v>50.9734242170338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</v>
          </cell>
          <cell r="H2180">
            <v>2094.53524864241</v>
          </cell>
          <cell r="I2180">
            <v>50.9734242170338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0.0226726392570579</v>
          </cell>
          <cell r="G2181">
            <v>0.789972044368293</v>
          </cell>
          <cell r="H2181">
            <v>1388.49234249282</v>
          </cell>
          <cell r="I2181">
            <v>8.60809264751092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2.53997738840221</v>
          </cell>
          <cell r="H2182">
            <v>1182.45799489711</v>
          </cell>
          <cell r="I2182">
            <v>4.13188447080524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2.13706525986714</v>
          </cell>
          <cell r="H2183">
            <v>1711.04454668076</v>
          </cell>
          <cell r="I2183">
            <v>17.5583317055824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3.05825985014527</v>
          </cell>
          <cell r="H2184">
            <v>1783.76577439639</v>
          </cell>
          <cell r="I2184">
            <v>17.5583317055824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5.41076742718009</v>
          </cell>
          <cell r="H2185">
            <v>1845.68195162194</v>
          </cell>
          <cell r="I2185">
            <v>17.5583317055824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0.0346096481460779</v>
          </cell>
          <cell r="G2186">
            <v>0.599062133645955</v>
          </cell>
          <cell r="H2186">
            <v>2721.18904799699</v>
          </cell>
          <cell r="I2186">
            <v>14.7567302528759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</v>
          </cell>
          <cell r="H2187">
            <v>865.743294685178</v>
          </cell>
          <cell r="I2187">
            <v>4.30404632375546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</v>
          </cell>
          <cell r="H2188">
            <v>785.874378368179</v>
          </cell>
          <cell r="I2188">
            <v>4.30404632375546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</v>
          </cell>
          <cell r="H2189">
            <v>916.60730760666</v>
          </cell>
          <cell r="I2189">
            <v>4.30404632375546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</v>
          </cell>
          <cell r="H2190">
            <v>938.22131844615</v>
          </cell>
          <cell r="I2190">
            <v>4.30404632375546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</v>
          </cell>
          <cell r="H2191">
            <v>1222.47131795079</v>
          </cell>
          <cell r="I2191">
            <v>4.30404632375546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4.76918107281168</v>
          </cell>
          <cell r="H2192">
            <v>1416.78413638815</v>
          </cell>
          <cell r="I2192">
            <v>4.30404632375546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0.10024487051988</v>
          </cell>
          <cell r="G2193">
            <v>3.1</v>
          </cell>
          <cell r="H2193">
            <v>67.7777777777778</v>
          </cell>
          <cell r="I2193">
            <v>1.47222222222222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81.3888888888889</v>
          </cell>
          <cell r="I2194">
            <v>1.47222222222222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81.3888888888889</v>
          </cell>
          <cell r="I2195">
            <v>1.47222222222222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</v>
          </cell>
          <cell r="I2196">
            <v>1.47222222222222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102.777777777778</v>
          </cell>
          <cell r="I2197">
            <v>1.47222222222222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80.2777777777778</v>
          </cell>
          <cell r="I2198">
            <v>1.47222222222222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102.777777777778</v>
          </cell>
          <cell r="I2199">
            <v>1.47222222222222</v>
          </cell>
          <cell r="J2199">
            <v>0</v>
          </cell>
          <cell r="K2199">
            <v>10.2777777777778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102.777777777778</v>
          </cell>
          <cell r="I2200">
            <v>1.47222222222222</v>
          </cell>
          <cell r="J2200">
            <v>0</v>
          </cell>
          <cell r="K2200">
            <v>15.4166666666667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</v>
          </cell>
          <cell r="I2201">
            <v>1.47222222222222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0.00858215456660901</v>
          </cell>
          <cell r="G2202">
            <v>3.4</v>
          </cell>
          <cell r="H2202">
            <v>545.833333333333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</v>
          </cell>
          <cell r="I2214">
            <v>3.125</v>
          </cell>
          <cell r="J2214">
            <v>146.770833333333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0.0124653163072516</v>
          </cell>
          <cell r="G2216">
            <v>1.3</v>
          </cell>
          <cell r="H2216">
            <v>218.333333333333</v>
          </cell>
          <cell r="I2216">
            <v>2.66666666666667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0.0356183300508641</v>
          </cell>
          <cell r="G2226">
            <v>0.9371</v>
          </cell>
          <cell r="H2226">
            <v>16.6802965539883</v>
          </cell>
          <cell r="I2226">
            <v>0.255890913044139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0.9371</v>
          </cell>
          <cell r="H2227">
            <v>21.1346939292011</v>
          </cell>
          <cell r="I2227">
            <v>0.255890913044139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</v>
          </cell>
          <cell r="G2228">
            <v>0.98</v>
          </cell>
          <cell r="H2228">
            <v>21.7647058823529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</v>
          </cell>
          <cell r="G2230">
            <v>0.7105</v>
          </cell>
          <cell r="H2230">
            <v>8.46235045742435</v>
          </cell>
          <cell r="I2230">
            <v>1.12596762843068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</v>
          </cell>
          <cell r="H2231">
            <v>9.20670751370526</v>
          </cell>
          <cell r="I2231">
            <v>1.03192518542406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</v>
          </cell>
          <cell r="H2232">
            <v>11.7823479005998</v>
          </cell>
          <cell r="I2232">
            <v>2.65638389031705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10.9480812641084</v>
          </cell>
          <cell r="I2233">
            <v>1.03192518542406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</v>
          </cell>
          <cell r="H2234">
            <v>11.7823479005998</v>
          </cell>
          <cell r="I2234">
            <v>2.65638389031705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10.9480812641084</v>
          </cell>
          <cell r="I2235">
            <v>1.03192518542406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</v>
          </cell>
          <cell r="H2236">
            <v>11.7823479005998</v>
          </cell>
          <cell r="I2236">
            <v>2.65638389031705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</v>
          </cell>
          <cell r="G2237">
            <v>0.76</v>
          </cell>
          <cell r="H2237">
            <v>29.3585526315789</v>
          </cell>
          <cell r="I2237">
            <v>0.789473684210526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30.1136363636364</v>
          </cell>
          <cell r="I2238">
            <v>0.779220779220779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</v>
          </cell>
          <cell r="I2240">
            <v>0.705882352941177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32.3341836734694</v>
          </cell>
          <cell r="I2241">
            <v>0.612244897959184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32.6219512195122</v>
          </cell>
          <cell r="I2242">
            <v>0.731707317073171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32.3341836734694</v>
          </cell>
          <cell r="I2243">
            <v>0.612244897959184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</v>
          </cell>
          <cell r="I2244">
            <v>0.72289156626506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0.00367993997306861</v>
          </cell>
          <cell r="G2245">
            <v>0.7605</v>
          </cell>
          <cell r="H2245">
            <v>14.4641683103222</v>
          </cell>
          <cell r="I2245">
            <v>1.05193951347797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</v>
          </cell>
          <cell r="I2246">
            <v>1.01878382680675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</v>
          </cell>
          <cell r="H2247">
            <v>14.5813435211716</v>
          </cell>
          <cell r="I2247">
            <v>1.01878382680675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</v>
          </cell>
          <cell r="H2248">
            <v>14.397988054071</v>
          </cell>
          <cell r="I2248">
            <v>1.00597296447658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</v>
          </cell>
          <cell r="H2249">
            <v>14.397988054071</v>
          </cell>
          <cell r="I2249">
            <v>1.00597296447658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0.0053981456733912</v>
          </cell>
          <cell r="G2250">
            <v>0.79</v>
          </cell>
          <cell r="H2250">
            <v>17.8270042194093</v>
          </cell>
          <cell r="I2250">
            <v>0.174050632911392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19.0329218106996</v>
          </cell>
          <cell r="I2251">
            <v>0.169753086419753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</v>
          </cell>
          <cell r="I2252">
            <v>0.167682926829268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20.6827309236948</v>
          </cell>
          <cell r="I2253">
            <v>0.16566265060241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30.8988764044944</v>
          </cell>
          <cell r="I2254">
            <v>0.154494382022472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20.6827309236948</v>
          </cell>
          <cell r="I2255">
            <v>0.16566265060241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30.8988764044944</v>
          </cell>
          <cell r="I2256">
            <v>0.154494382022472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0.123696478212961</v>
          </cell>
          <cell r="G2257">
            <v>2.72567409144197</v>
          </cell>
          <cell r="H2257">
            <v>67.7777777777778</v>
          </cell>
          <cell r="I2257">
            <v>1.47222222222222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2.989449003517</v>
          </cell>
          <cell r="H2258">
            <v>81.3888888888889</v>
          </cell>
          <cell r="I2258">
            <v>1.47222222222222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3.22391559202814</v>
          </cell>
          <cell r="H2259">
            <v>81.3888888888889</v>
          </cell>
          <cell r="I2259">
            <v>1.47222222222222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</v>
          </cell>
          <cell r="H2260">
            <v>83.6111111111111</v>
          </cell>
          <cell r="I2260">
            <v>1.47222222222222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</v>
          </cell>
          <cell r="H2261">
            <v>102.777777777778</v>
          </cell>
          <cell r="I2261">
            <v>1.47222222222222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</v>
          </cell>
          <cell r="H2262">
            <v>80.2777777777778</v>
          </cell>
          <cell r="I2262">
            <v>1.47222222222222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</v>
          </cell>
          <cell r="H2263">
            <v>102.777777777778</v>
          </cell>
          <cell r="I2263">
            <v>1.47222222222222</v>
          </cell>
          <cell r="J2263">
            <v>0</v>
          </cell>
          <cell r="K2263">
            <v>10.2777777777778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</v>
          </cell>
          <cell r="H2264">
            <v>102.777777777778</v>
          </cell>
          <cell r="I2264">
            <v>1.47222222222222</v>
          </cell>
          <cell r="J2264">
            <v>0</v>
          </cell>
          <cell r="K2264">
            <v>15.4166666666667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3.51699882766706</v>
          </cell>
          <cell r="H2265">
            <v>94.0642076502732</v>
          </cell>
          <cell r="I2265">
            <v>1.47222222222222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0.0194804558866393</v>
          </cell>
          <cell r="G2266">
            <v>4.04454865181712</v>
          </cell>
          <cell r="H2266">
            <v>545.833333333333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</v>
          </cell>
          <cell r="H2267">
            <v>545.833333333333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5.01172332942556</v>
          </cell>
          <cell r="H2268">
            <v>514.583333333333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5.15826494724502</v>
          </cell>
          <cell r="H2269">
            <v>530.208333333333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5.27549824150059</v>
          </cell>
          <cell r="H2271">
            <v>514.583333333333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5.86166471277843</v>
          </cell>
          <cell r="H2275">
            <v>514.583333333333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7.03399765533412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5.01172332942556</v>
          </cell>
          <cell r="H2277">
            <v>514.583333333333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5.15826494724502</v>
          </cell>
          <cell r="H2278">
            <v>530.208333333333</v>
          </cell>
          <cell r="I2278">
            <v>3.125</v>
          </cell>
          <cell r="J2278">
            <v>146.770833333333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</v>
          </cell>
          <cell r="H2279">
            <v>571.875</v>
          </cell>
          <cell r="I2279">
            <v>3.125</v>
          </cell>
          <cell r="J2279">
            <v>159.270833333333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</v>
          </cell>
          <cell r="I2280">
            <v>2.66666666666667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</v>
          </cell>
          <cell r="H2282">
            <v>300</v>
          </cell>
          <cell r="I2282">
            <v>4.91666666666667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</v>
          </cell>
          <cell r="H2285">
            <v>300</v>
          </cell>
          <cell r="I2285">
            <v>4.91666666666667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</v>
          </cell>
          <cell r="H2289">
            <v>300</v>
          </cell>
          <cell r="I2289">
            <v>4.91666666666667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3.05825985014527</v>
          </cell>
          <cell r="H2290">
            <v>39.5833333333333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4.66588511137163</v>
          </cell>
          <cell r="H2293">
            <v>70.8333333333333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4.8651817116061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4.66588511137163</v>
          </cell>
          <cell r="H2295">
            <v>70.8333333333333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4.9886508193859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4.9886508193859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</v>
          </cell>
          <cell r="H2299">
            <v>70.8333333333333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3.05825985014527</v>
          </cell>
          <cell r="H2301">
            <v>36.4583333333333</v>
          </cell>
          <cell r="I2301">
            <v>2.66666666666667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3.11482052984319</v>
          </cell>
          <cell r="H2302">
            <v>59.375</v>
          </cell>
          <cell r="I2302">
            <v>2.66666666666667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3.73681125439625</v>
          </cell>
          <cell r="H2303">
            <v>59.375</v>
          </cell>
          <cell r="I2303">
            <v>2.66666666666667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</v>
          </cell>
          <cell r="H2304">
            <v>67.7083333333333</v>
          </cell>
          <cell r="I2304">
            <v>2.66666666666667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</v>
          </cell>
          <cell r="H2305">
            <v>76.0416666666667</v>
          </cell>
          <cell r="I2305">
            <v>2.66666666666667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</v>
          </cell>
          <cell r="H2306">
            <v>67.7083333333333</v>
          </cell>
          <cell r="I2306">
            <v>2.66666666666667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</v>
          </cell>
          <cell r="H2307">
            <v>76.0416666666667</v>
          </cell>
          <cell r="I2307">
            <v>2.66666666666667</v>
          </cell>
          <cell r="J2307">
            <v>0</v>
          </cell>
          <cell r="K2307">
            <v>7.60416666666667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</v>
          </cell>
          <cell r="H2308">
            <v>76.0416666666667</v>
          </cell>
          <cell r="I2308">
            <v>2.66666666666667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4.88472059398203</v>
          </cell>
          <cell r="H2310">
            <v>67.7083333333333</v>
          </cell>
          <cell r="I2310">
            <v>2.66666666666667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6.28035504940546</v>
          </cell>
          <cell r="H2311">
            <v>76.0416666666667</v>
          </cell>
          <cell r="I2311">
            <v>2.66666666666667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0.167289277651773</v>
          </cell>
          <cell r="G2315">
            <v>3.05825985014527</v>
          </cell>
          <cell r="H2315">
            <v>44.7916666666667</v>
          </cell>
          <cell r="I2315">
            <v>2.91666666666667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</v>
          </cell>
          <cell r="H2316">
            <v>59.375</v>
          </cell>
          <cell r="I2316">
            <v>2.91666666666667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3.66354044548652</v>
          </cell>
          <cell r="H2317">
            <v>62.5</v>
          </cell>
          <cell r="I2317">
            <v>2.91666666666667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</v>
          </cell>
          <cell r="H2318">
            <v>70.8333333333333</v>
          </cell>
          <cell r="I2318">
            <v>2.91666666666667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4.45189725021147</v>
          </cell>
          <cell r="H2319">
            <v>79.1666666666667</v>
          </cell>
          <cell r="I2319">
            <v>2.91666666666667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</v>
          </cell>
          <cell r="H2320">
            <v>70.8333333333333</v>
          </cell>
          <cell r="I2320">
            <v>2.91666666666667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4.45189725021147</v>
          </cell>
          <cell r="H2321">
            <v>79.1666666666667</v>
          </cell>
          <cell r="I2321">
            <v>2.91666666666667</v>
          </cell>
          <cell r="J2321">
            <v>0</v>
          </cell>
          <cell r="K2321">
            <v>7.91666666666667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4.45189725021147</v>
          </cell>
          <cell r="H2322">
            <v>79.1666666666667</v>
          </cell>
          <cell r="I2322">
            <v>2.91666666666667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0.0471841552351154</v>
          </cell>
          <cell r="G2323">
            <v>5.24925198159262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</v>
          </cell>
          <cell r="H2326">
            <v>35.4166666666667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10.6575722050517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</v>
          </cell>
          <cell r="H2328">
            <v>35.4166666666667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10.9906213364596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10.9906213364596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</v>
          </cell>
          <cell r="G2331">
            <v>2.69636576787808</v>
          </cell>
          <cell r="H2331">
            <v>66.1111111111111</v>
          </cell>
          <cell r="I2331">
            <v>2.66666666666667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3.10668229777257</v>
          </cell>
          <cell r="H2332">
            <v>94.7222222222222</v>
          </cell>
          <cell r="I2332">
            <v>2.66666666666667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</v>
          </cell>
          <cell r="H2333">
            <v>94.7222222222222</v>
          </cell>
          <cell r="I2333">
            <v>2.66666666666667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</v>
          </cell>
          <cell r="H2334">
            <v>101.388888888889</v>
          </cell>
          <cell r="I2334">
            <v>2.66666666666667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4.07385697538101</v>
          </cell>
          <cell r="H2335">
            <v>272.222222222222</v>
          </cell>
          <cell r="I2335">
            <v>2.66666666666667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3.48769050410317</v>
          </cell>
          <cell r="H2336">
            <v>99.1666666666667</v>
          </cell>
          <cell r="I2336">
            <v>2.66666666666667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4.07385697538101</v>
          </cell>
          <cell r="H2337">
            <v>272.222222222222</v>
          </cell>
          <cell r="I2337">
            <v>2.66666666666667</v>
          </cell>
          <cell r="J2337">
            <v>0</v>
          </cell>
          <cell r="K2337">
            <v>27.2222222222222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4.07385697538101</v>
          </cell>
          <cell r="H2338">
            <v>272.222222222222</v>
          </cell>
          <cell r="I2338">
            <v>2.66666666666667</v>
          </cell>
          <cell r="J2338">
            <v>0</v>
          </cell>
          <cell r="K2338">
            <v>40.8333333333333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3.63423212192263</v>
          </cell>
          <cell r="H2339">
            <v>113.772609819121</v>
          </cell>
          <cell r="I2339">
            <v>2.66666666666667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0.0898646206551845</v>
          </cell>
          <cell r="G2340">
            <v>2.54982415005862</v>
          </cell>
          <cell r="H2340">
            <v>21.6666666666667</v>
          </cell>
          <cell r="I2340">
            <v>0.952380952380952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</v>
          </cell>
          <cell r="H2341">
            <v>25.2380952380952</v>
          </cell>
          <cell r="I2341">
            <v>0.952380952380952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</v>
          </cell>
          <cell r="H2342">
            <v>27.1428571428571</v>
          </cell>
          <cell r="I2342">
            <v>0.952380952380952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3.3704572098476</v>
          </cell>
          <cell r="H2343">
            <v>41.4285714285714</v>
          </cell>
          <cell r="I2343">
            <v>0.952380952380952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3.22391559202814</v>
          </cell>
          <cell r="H2344">
            <v>38.5714285714286</v>
          </cell>
          <cell r="I2344">
            <v>0.952380952380952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3.3704572098476</v>
          </cell>
          <cell r="H2345">
            <v>41.4285714285714</v>
          </cell>
          <cell r="I2345">
            <v>0.952380952380952</v>
          </cell>
          <cell r="J2345">
            <v>0</v>
          </cell>
          <cell r="K2345">
            <v>6.21428571428571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3.3704572098476</v>
          </cell>
          <cell r="H2346">
            <v>41.4285714285714</v>
          </cell>
          <cell r="I2346">
            <v>0.952380952380952</v>
          </cell>
          <cell r="J2346">
            <v>0</v>
          </cell>
          <cell r="K2346">
            <v>6.21428571428571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3.81008206330598</v>
          </cell>
          <cell r="H2347">
            <v>61.9047619047619</v>
          </cell>
          <cell r="I2347">
            <v>0.952380952380952</v>
          </cell>
          <cell r="J2347">
            <v>0</v>
          </cell>
          <cell r="K2347">
            <v>9.28571428571428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</v>
          </cell>
          <cell r="G2348">
            <v>3.3411488862837</v>
          </cell>
          <cell r="H2348">
            <v>58.3333333333333</v>
          </cell>
          <cell r="I2348">
            <v>2.11111111111111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3.81008206330598</v>
          </cell>
          <cell r="H2349">
            <v>58.3333333333333</v>
          </cell>
          <cell r="I2349">
            <v>2.11111111111111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3.95662368112544</v>
          </cell>
          <cell r="H2350">
            <v>59.7222222222222</v>
          </cell>
          <cell r="I2350">
            <v>2.11111111111111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</v>
          </cell>
          <cell r="H2351">
            <v>63.8888888888889</v>
          </cell>
          <cell r="I2351">
            <v>2.11111111111111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7.03399765533412</v>
          </cell>
          <cell r="H2352">
            <v>141.666666666667</v>
          </cell>
          <cell r="I2352">
            <v>2.11111111111111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</v>
          </cell>
          <cell r="H2353">
            <v>63.8888888888889</v>
          </cell>
          <cell r="I2353">
            <v>2.11111111111111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7.03399765533412</v>
          </cell>
          <cell r="H2354">
            <v>141.666666666667</v>
          </cell>
          <cell r="I2354">
            <v>2.11111111111111</v>
          </cell>
          <cell r="J2354">
            <v>0</v>
          </cell>
          <cell r="K2354">
            <v>14.1666666666667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7.03399765533412</v>
          </cell>
          <cell r="H2355">
            <v>141.666666666667</v>
          </cell>
          <cell r="I2355">
            <v>2.11111111111111</v>
          </cell>
          <cell r="J2355">
            <v>0</v>
          </cell>
          <cell r="K2355">
            <v>21.25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</v>
          </cell>
          <cell r="H2356">
            <v>63.8888888888889</v>
          </cell>
          <cell r="I2356">
            <v>2.11111111111111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0.000404528452762948</v>
          </cell>
          <cell r="G2357">
            <v>0.7</v>
          </cell>
          <cell r="H2357">
            <v>104.166666666667</v>
          </cell>
          <cell r="I2357">
            <v>4.58333333333333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72.9166666666667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79.1666666666667</v>
          </cell>
          <cell r="I2360">
            <v>3.54166666666667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</v>
          </cell>
          <cell r="H2361">
            <v>77.0833333333333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</v>
          </cell>
          <cell r="I2366">
            <v>0.0687285223367698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</v>
          </cell>
          <cell r="I2367">
            <v>0.0687285223367698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</v>
          </cell>
          <cell r="I2368">
            <v>0.0687285223367698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0.880567658420359</v>
          </cell>
          <cell r="J2369">
            <v>26.7692568159789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0.880567658420359</v>
          </cell>
          <cell r="J2370">
            <v>119.052747418432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0.880567658420359</v>
          </cell>
          <cell r="J2371">
            <v>26.7692568159789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214.271463548954</v>
          </cell>
          <cell r="I2372">
            <v>0.733806382016965</v>
          </cell>
          <cell r="J2372">
            <v>21.4271463548954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214.271463548954</v>
          </cell>
          <cell r="I2373">
            <v>0.733806382016965</v>
          </cell>
          <cell r="J2373">
            <v>55.710580522728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214.271463548954</v>
          </cell>
          <cell r="I2374">
            <v>0.733806382016965</v>
          </cell>
          <cell r="J2374">
            <v>47.1397219807699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173.597624088585</v>
          </cell>
          <cell r="I2375">
            <v>0.628976898871685</v>
          </cell>
          <cell r="J2375">
            <v>17.3597624088585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0.0151390302432035</v>
          </cell>
          <cell r="G2376">
            <v>2</v>
          </cell>
          <cell r="H2376">
            <v>281.428571428571</v>
          </cell>
          <cell r="I2376">
            <v>2.28571428571429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</v>
          </cell>
          <cell r="I2377">
            <v>2.28571428571429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</v>
          </cell>
          <cell r="H2378">
            <v>310</v>
          </cell>
          <cell r="I2378">
            <v>2.28571428571429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</v>
          </cell>
          <cell r="I2379">
            <v>2.28571428571429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</v>
          </cell>
          <cell r="H2380">
            <v>310</v>
          </cell>
          <cell r="I2380">
            <v>2.28571428571429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</v>
          </cell>
          <cell r="G2381">
            <v>0.97475</v>
          </cell>
          <cell r="H2381">
            <v>35.1566965199523</v>
          </cell>
          <cell r="I2381">
            <v>1.06334053746547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0.97475</v>
          </cell>
          <cell r="H2382">
            <v>29.2972470999602</v>
          </cell>
          <cell r="I2382">
            <v>0.886117114554562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</v>
          </cell>
          <cell r="I2383">
            <v>0.0641848523748395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5.75359599749844</v>
          </cell>
          <cell r="I2384">
            <v>0.0625390869293308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</v>
          </cell>
          <cell r="I2385">
            <v>0.0581395348837209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0.0522602560752548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</v>
          </cell>
          <cell r="I2387">
            <v>0.0479501318628626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</v>
          </cell>
          <cell r="I2388">
            <v>1.38528138528139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49.5726495726496</v>
          </cell>
          <cell r="I2389">
            <v>1.36752136752137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</v>
          </cell>
          <cell r="I2390">
            <v>1.19850187265918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</v>
          </cell>
          <cell r="I2391">
            <v>1.33333333333333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</v>
          </cell>
          <cell r="I2392">
            <v>1.17216117216117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</v>
          </cell>
          <cell r="I2393">
            <v>1.285140562249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66.6666666666667</v>
          </cell>
          <cell r="I2394">
            <v>1.14695340501792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</v>
          </cell>
          <cell r="G2395">
            <v>0.77</v>
          </cell>
          <cell r="H2395">
            <v>23.077853432749</v>
          </cell>
          <cell r="I2395">
            <v>0.719139908669231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</v>
          </cell>
          <cell r="I2397">
            <v>0.555555555555556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</v>
          </cell>
          <cell r="I2399">
            <v>0.555555555555556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44.7802197802198</v>
          </cell>
          <cell r="I2400">
            <v>1.46520146520147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44.7558770343581</v>
          </cell>
          <cell r="I2401">
            <v>1.44665461121157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44.7802197802198</v>
          </cell>
          <cell r="I2402">
            <v>1.46520146520147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</v>
          </cell>
          <cell r="I2403">
            <v>1.42857142857143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75.8823529411765</v>
          </cell>
          <cell r="I2404">
            <v>1.34453781512605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</v>
          </cell>
          <cell r="G2405">
            <v>0.374308091492875</v>
          </cell>
          <cell r="H2405">
            <v>4798.93301452293</v>
          </cell>
          <cell r="I2405">
            <v>32.6458028198839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</v>
          </cell>
          <cell r="I2406">
            <v>34.4323705900437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0.40626810387691</v>
          </cell>
          <cell r="H2407">
            <v>5061.55847673642</v>
          </cell>
          <cell r="I2407">
            <v>34.4323705900437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0.427650635659905</v>
          </cell>
          <cell r="H2408">
            <v>5061.55847673642</v>
          </cell>
          <cell r="I2408">
            <v>34.4323705900437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</v>
          </cell>
          <cell r="H2409">
            <v>5509.17929440699</v>
          </cell>
          <cell r="I2409">
            <v>34.4323705900437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</v>
          </cell>
          <cell r="H2410">
            <v>5061.55847673642</v>
          </cell>
          <cell r="I2410">
            <v>34.4323705900437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0.507835129846137</v>
          </cell>
          <cell r="H2411">
            <v>5509.17929440699</v>
          </cell>
          <cell r="I2411">
            <v>34.4323705900437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</v>
          </cell>
          <cell r="H2412">
            <v>5061.55847673642</v>
          </cell>
          <cell r="I2412">
            <v>34.4323705900437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0.541690805169213</v>
          </cell>
          <cell r="H2413">
            <v>5509.17929440699</v>
          </cell>
          <cell r="I2413">
            <v>34.4323705900437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0.286213971180369</v>
          </cell>
          <cell r="G2414">
            <v>1.1519614143855</v>
          </cell>
          <cell r="H2414">
            <v>6266.69144738795</v>
          </cell>
          <cell r="I2414">
            <v>18.937803824524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</v>
          </cell>
          <cell r="H2415">
            <v>6266.69144738795</v>
          </cell>
          <cell r="I2415">
            <v>18.937803824524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</v>
          </cell>
          <cell r="H2416">
            <v>6266.69144738795</v>
          </cell>
          <cell r="I2416">
            <v>18.937803824524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</v>
          </cell>
          <cell r="H2417">
            <v>6266.69144738795</v>
          </cell>
          <cell r="I2417">
            <v>18.937803824524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1.50083051221081</v>
          </cell>
          <cell r="H2418">
            <v>6886.47411800874</v>
          </cell>
          <cell r="I2418">
            <v>18.937803824524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</v>
          </cell>
          <cell r="H2419">
            <v>6266.69144738795</v>
          </cell>
          <cell r="I2419">
            <v>18.937803824524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</v>
          </cell>
          <cell r="H2420">
            <v>6886.47411800874</v>
          </cell>
          <cell r="I2420">
            <v>18.937803824524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</v>
          </cell>
          <cell r="H2421">
            <v>6886.47411800874</v>
          </cell>
          <cell r="I2421">
            <v>18.937803824524</v>
          </cell>
          <cell r="J2421">
            <v>0</v>
          </cell>
          <cell r="K2421">
            <v>688.647411800874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</v>
          </cell>
          <cell r="H2422">
            <v>6886.47411800874</v>
          </cell>
          <cell r="I2422">
            <v>18.937803824524</v>
          </cell>
          <cell r="J2422">
            <v>0</v>
          </cell>
          <cell r="K2422">
            <v>1032.97111770131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1.50083051221081</v>
          </cell>
          <cell r="H2423">
            <v>6266.69144738795</v>
          </cell>
          <cell r="I2423">
            <v>18.937803824524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</v>
          </cell>
          <cell r="H2424">
            <v>6886.47411800874</v>
          </cell>
          <cell r="I2424">
            <v>18.937803824524</v>
          </cell>
          <cell r="J2424">
            <v>0</v>
          </cell>
          <cell r="K2424">
            <v>1032.97111770131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0.45854322006982</v>
          </cell>
          <cell r="G2425">
            <v>0.7</v>
          </cell>
          <cell r="H2425">
            <v>52.5604399691763</v>
          </cell>
          <cell r="I2425">
            <v>0.427707016024039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</v>
          </cell>
          <cell r="I2426">
            <v>0.427707016024039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</v>
          </cell>
          <cell r="G2427">
            <v>0.45</v>
          </cell>
          <cell r="H2427">
            <v>37.7015814124893</v>
          </cell>
          <cell r="I2427">
            <v>0.427707016024039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</v>
          </cell>
          <cell r="G2428">
            <v>0.6</v>
          </cell>
          <cell r="H2428">
            <v>51.372364924665</v>
          </cell>
          <cell r="I2428">
            <v>0.427707016024039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0.281487178654518</v>
          </cell>
          <cell r="G2429">
            <v>10</v>
          </cell>
          <cell r="H2429">
            <v>92.998482973791</v>
          </cell>
          <cell r="I2429">
            <v>4.78526319760131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</v>
          </cell>
          <cell r="I2430">
            <v>4.58996467789986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</v>
          </cell>
          <cell r="I2431">
            <v>5.46068709862803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83.4368024536895</v>
          </cell>
          <cell r="I2432">
            <v>4.60257276745862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0.188215878997325</v>
          </cell>
          <cell r="G2433">
            <v>41.1</v>
          </cell>
          <cell r="H2433">
            <v>93.3929692183882</v>
          </cell>
          <cell r="I2433">
            <v>1.88519921669245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</v>
          </cell>
          <cell r="I2434">
            <v>1.61039478259642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84.6697637460091</v>
          </cell>
          <cell r="I2435">
            <v>0.898583445078986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</v>
          </cell>
          <cell r="H2436">
            <v>78.621923478437</v>
          </cell>
          <cell r="I2436">
            <v>0.855223571058032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46.784347826087</v>
          </cell>
          <cell r="H2437">
            <v>73.0060718014058</v>
          </cell>
          <cell r="I2437">
            <v>0.813956266901864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81.8913720240054</v>
          </cell>
          <cell r="I2438">
            <v>8.72186295336905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</v>
          </cell>
          <cell r="I2439">
            <v>7.13736739228237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19.4</v>
          </cell>
          <cell r="H2440">
            <v>59.2384870366343</v>
          </cell>
          <cell r="I2440">
            <v>5.78386630759315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55.0071665340176</v>
          </cell>
          <cell r="I2441">
            <v>5.50293912224484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</v>
          </cell>
          <cell r="H2442">
            <v>51.0780832101592</v>
          </cell>
          <cell r="I2442">
            <v>5.23565795753384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0.0291310514710799</v>
          </cell>
          <cell r="G2443">
            <v>13.5</v>
          </cell>
          <cell r="H2443">
            <v>81.8913720240054</v>
          </cell>
          <cell r="I2443">
            <v>8.34040147633221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</v>
          </cell>
          <cell r="I2444">
            <v>7.05135366046756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68.0249272632571</v>
          </cell>
          <cell r="I2445">
            <v>5.4943387327292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</v>
          </cell>
          <cell r="H2446">
            <v>64.1659589835166</v>
          </cell>
          <cell r="I2446">
            <v>5.20859106152011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</v>
          </cell>
          <cell r="H2447">
            <v>60.4993327558871</v>
          </cell>
          <cell r="I2447">
            <v>4.93724988086199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</v>
          </cell>
          <cell r="I2448">
            <v>9.1028550470379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</v>
          </cell>
          <cell r="I2449">
            <v>7.64416478181766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73.557667646418</v>
          </cell>
          <cell r="I2450">
            <v>12.0406684585388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69.3198716505201</v>
          </cell>
          <cell r="I2451">
            <v>11.4028309197458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</v>
          </cell>
          <cell r="I2452">
            <v>10.799241326538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15.0549450549451</v>
          </cell>
          <cell r="H2453">
            <v>509.766874839151</v>
          </cell>
          <cell r="I2453">
            <v>27.5232518866277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296.811355738258</v>
          </cell>
          <cell r="I2454">
            <v>28.7082068517934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</v>
          </cell>
          <cell r="I2456">
            <v>1.04221027114034</v>
          </cell>
          <cell r="J2456">
            <v>0</v>
          </cell>
          <cell r="K2456">
            <v>10.5711698963515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</v>
          </cell>
          <cell r="I2457">
            <v>1.04221027114034</v>
          </cell>
          <cell r="J2457">
            <v>0</v>
          </cell>
          <cell r="K2457">
            <v>15.8567548445273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</v>
          </cell>
          <cell r="I2458">
            <v>0.716727958426775</v>
          </cell>
          <cell r="J2458">
            <v>0</v>
          </cell>
          <cell r="K2458">
            <v>14.7721351709409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0.0176086244071261</v>
          </cell>
          <cell r="G2459">
            <v>41.6</v>
          </cell>
          <cell r="H2459">
            <v>19.7669962128518</v>
          </cell>
          <cell r="I2459">
            <v>1.44759996347654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0.0527874290229347</v>
          </cell>
          <cell r="G2460">
            <v>59.0010969149976</v>
          </cell>
          <cell r="H2460">
            <v>31.1071128779506</v>
          </cell>
          <cell r="I2460">
            <v>0.84270712793396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0.0872554190489592</v>
          </cell>
          <cell r="G2461">
            <v>50.1165</v>
          </cell>
          <cell r="H2461">
            <v>23.2900956535173</v>
          </cell>
          <cell r="I2461">
            <v>1.02236122102731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</v>
          </cell>
          <cell r="H2462">
            <v>21.0752796210348</v>
          </cell>
          <cell r="I2462">
            <v>0.922249263173896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</v>
          </cell>
          <cell r="H2463">
            <v>20.8536707224565</v>
          </cell>
          <cell r="I2463">
            <v>0.918532978410898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0.0872554190489592</v>
          </cell>
          <cell r="G2464">
            <v>58.1851428571429</v>
          </cell>
          <cell r="H2464">
            <v>23.7399239116186</v>
          </cell>
          <cell r="I2464">
            <v>1.10297694718322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62.560192</v>
          </cell>
          <cell r="H2465">
            <v>23.1695119753911</v>
          </cell>
          <cell r="I2465">
            <v>1.08132810558198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63.587452952381</v>
          </cell>
          <cell r="H2466">
            <v>22.5551749412204</v>
          </cell>
          <cell r="I2466">
            <v>1.05836042760855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0.00952980124692427</v>
          </cell>
          <cell r="G2467">
            <v>151.130241187384</v>
          </cell>
          <cell r="H2467">
            <v>24.6750057603878</v>
          </cell>
          <cell r="I2467">
            <v>1.61382232957696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</v>
          </cell>
          <cell r="H2468">
            <v>24.0769559370045</v>
          </cell>
          <cell r="I2468">
            <v>1.57927535915461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165.16221546073</v>
          </cell>
          <cell r="H2469">
            <v>23.4328527346532</v>
          </cell>
          <cell r="I2469">
            <v>1.54276457270711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</v>
          </cell>
          <cell r="G2470">
            <v>68.8</v>
          </cell>
          <cell r="H2470">
            <v>25.7288737518255</v>
          </cell>
          <cell r="I2470">
            <v>0.951975204308234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73.9732</v>
          </cell>
          <cell r="H2471">
            <v>25.0794234712367</v>
          </cell>
          <cell r="I2471">
            <v>0.932557915557358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75.1878666666667</v>
          </cell>
          <cell r="H2472">
            <v>24.3799616720026</v>
          </cell>
          <cell r="I2472">
            <v>0.911993633222462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178.701298701299</v>
          </cell>
          <cell r="H2473">
            <v>26.5196858296418</v>
          </cell>
          <cell r="I2473">
            <v>1.40317628525165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192.138181818182</v>
          </cell>
          <cell r="H2474">
            <v>25.8468617930583</v>
          </cell>
          <cell r="I2474">
            <v>1.37174231055825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</v>
          </cell>
          <cell r="H2475">
            <v>25.1222263201629</v>
          </cell>
          <cell r="I2475">
            <v>1.33858423895076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0.000868410877508863</v>
          </cell>
          <cell r="G2476">
            <v>71.2</v>
          </cell>
          <cell r="H2476">
            <v>36.2672744589207</v>
          </cell>
          <cell r="I2476">
            <v>0.888666698377637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</v>
          </cell>
          <cell r="H2477">
            <v>35.488311267501</v>
          </cell>
          <cell r="I2477">
            <v>0.763031044751596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78.331813</v>
          </cell>
          <cell r="H2478">
            <v>34.5293548339232</v>
          </cell>
          <cell r="I2478">
            <v>0.746642613546182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79.6180496666667</v>
          </cell>
          <cell r="H2479">
            <v>33.4965530745501</v>
          </cell>
          <cell r="I2479">
            <v>0.729325025072221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15.0549450549451</v>
          </cell>
          <cell r="H2480">
            <v>509.766874839151</v>
          </cell>
          <cell r="I2480">
            <v>27.5232518866277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</v>
          </cell>
          <cell r="I2481">
            <v>42.0016964202203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124.595866557495</v>
          </cell>
          <cell r="I2482">
            <v>7.68656116556159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</v>
          </cell>
          <cell r="I2483">
            <v>0.944427545066314</v>
          </cell>
          <cell r="J2483">
            <v>0</v>
          </cell>
          <cell r="K2483">
            <v>3.1628465964377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</v>
          </cell>
          <cell r="I2484">
            <v>0.944427545066314</v>
          </cell>
          <cell r="J2484">
            <v>0</v>
          </cell>
          <cell r="K2484">
            <v>4.74426989465655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</v>
          </cell>
          <cell r="I2485">
            <v>0.618945232352749</v>
          </cell>
          <cell r="J2485">
            <v>0</v>
          </cell>
          <cell r="K2485">
            <v>3.65965022107018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0.00820413780694739</v>
          </cell>
          <cell r="G2486">
            <v>64.6</v>
          </cell>
          <cell r="H2486">
            <v>10.7685089119229</v>
          </cell>
          <cell r="I2486">
            <v>0.762628392507491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0.00832261082011694</v>
          </cell>
          <cell r="G2487">
            <v>59.9</v>
          </cell>
          <cell r="H2487">
            <v>13.9846198534314</v>
          </cell>
          <cell r="I2487">
            <v>0.85290975589273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0.00953025653826226</v>
          </cell>
          <cell r="G2488">
            <v>73.5</v>
          </cell>
          <cell r="H2488">
            <v>13.1115288654434</v>
          </cell>
          <cell r="I2488">
            <v>0.734861599024355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0.0117793148515537</v>
          </cell>
          <cell r="G2489">
            <v>83.1</v>
          </cell>
          <cell r="H2489">
            <v>13.8877615114372</v>
          </cell>
          <cell r="I2489">
            <v>0.768245556527084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73.910953220339</v>
          </cell>
          <cell r="H2490">
            <v>12.8132980948323</v>
          </cell>
          <cell r="I2490">
            <v>0.642248411992819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</v>
          </cell>
          <cell r="H2491">
            <v>12.540585485874</v>
          </cell>
          <cell r="I2491">
            <v>0.650430082883805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</v>
          </cell>
          <cell r="H2492">
            <v>12.4284495049813</v>
          </cell>
          <cell r="I2492">
            <v>0.643876080623781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69.6</v>
          </cell>
          <cell r="H2493">
            <v>14.7357595768002</v>
          </cell>
          <cell r="I2493">
            <v>0.563944357189736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</v>
          </cell>
          <cell r="H2494">
            <v>14.498514278793</v>
          </cell>
          <cell r="I2494">
            <v>0.481012093506912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71.3088202790698</v>
          </cell>
          <cell r="H2495">
            <v>13.9857809320597</v>
          </cell>
          <cell r="I2495">
            <v>0.466099151832366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72.4797368682171</v>
          </cell>
          <cell r="H2496">
            <v>13.7598393984238</v>
          </cell>
          <cell r="I2496">
            <v>0.459654888562314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15.0549450549451</v>
          </cell>
          <cell r="H2497">
            <v>509.766874839151</v>
          </cell>
          <cell r="I2497">
            <v>27.5232518866277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</v>
          </cell>
          <cell r="I2498">
            <v>42.0016964202203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124.595866557495</v>
          </cell>
          <cell r="I2499">
            <v>7.68656116556159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</v>
          </cell>
          <cell r="I2500">
            <v>0.944427545066314</v>
          </cell>
          <cell r="J2500">
            <v>0</v>
          </cell>
          <cell r="K2500">
            <v>3.1628465964377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</v>
          </cell>
          <cell r="I2501">
            <v>0.944427545066314</v>
          </cell>
          <cell r="J2501">
            <v>0</v>
          </cell>
          <cell r="K2501">
            <v>4.74426989465655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</v>
          </cell>
          <cell r="I2502">
            <v>0.618945232352749</v>
          </cell>
          <cell r="J2502">
            <v>0</v>
          </cell>
          <cell r="K2502">
            <v>3.65965022107018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0.00296078020601712</v>
          </cell>
          <cell r="G2503">
            <v>24.9</v>
          </cell>
          <cell r="H2503">
            <v>65.623659471849</v>
          </cell>
          <cell r="I2503">
            <v>1.12775049449899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0.00649091531854143</v>
          </cell>
          <cell r="G2504">
            <v>31.8</v>
          </cell>
          <cell r="H2504">
            <v>49.2840856993551</v>
          </cell>
          <cell r="I2504">
            <v>1.78003250165488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</v>
          </cell>
          <cell r="H2505">
            <v>111.15423165456</v>
          </cell>
          <cell r="I2505">
            <v>2.88355939850937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</v>
          </cell>
          <cell r="H2506">
            <v>87.0668552393905</v>
          </cell>
          <cell r="I2506">
            <v>1.86205956156478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</v>
          </cell>
          <cell r="H2507">
            <v>83.930391471646</v>
          </cell>
          <cell r="I2507">
            <v>1.74735372436074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54.4674777777778</v>
          </cell>
          <cell r="H2508">
            <v>80.6529998648074</v>
          </cell>
          <cell r="I2508">
            <v>1.6313703817439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0.00201638187364256</v>
          </cell>
          <cell r="G2509">
            <v>44.4</v>
          </cell>
          <cell r="H2509">
            <v>78.2516514722406</v>
          </cell>
          <cell r="I2509">
            <v>1.46992499515488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55.465759125</v>
          </cell>
          <cell r="H2510">
            <v>109.848059802421</v>
          </cell>
          <cell r="I2510">
            <v>1.40548639359444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55.465759125</v>
          </cell>
          <cell r="H2511">
            <v>109.171220384621</v>
          </cell>
          <cell r="I2511">
            <v>1.39282874016082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55.465759125</v>
          </cell>
          <cell r="H2512">
            <v>108.419176587065</v>
          </cell>
          <cell r="I2512">
            <v>1.37876468079013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</v>
          </cell>
          <cell r="I2513">
            <v>0.692162179757441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69.6</v>
          </cell>
          <cell r="H2514">
            <v>14.7357595768002</v>
          </cell>
          <cell r="I2514">
            <v>0.563944357189736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</v>
          </cell>
          <cell r="H2515">
            <v>14.498514278793</v>
          </cell>
          <cell r="I2515">
            <v>0.481012093506912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71.3088202790698</v>
          </cell>
          <cell r="H2516">
            <v>13.9857809320597</v>
          </cell>
          <cell r="I2516">
            <v>0.466099151832366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72.4797368682171</v>
          </cell>
          <cell r="H2517">
            <v>13.7598393984238</v>
          </cell>
          <cell r="I2517">
            <v>0.459654888562314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15.0549450549451</v>
          </cell>
          <cell r="H2518">
            <v>509.766874839151</v>
          </cell>
          <cell r="I2518">
            <v>27.5232518866277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</v>
          </cell>
          <cell r="I2519">
            <v>7.82171016124485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28.3377528812718</v>
          </cell>
          <cell r="I2520">
            <v>0.94008412101519</v>
          </cell>
          <cell r="J2520">
            <v>0</v>
          </cell>
          <cell r="K2520">
            <v>2.83377528812718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28.3377528812718</v>
          </cell>
          <cell r="I2521">
            <v>0.94008412101519</v>
          </cell>
          <cell r="J2521">
            <v>0</v>
          </cell>
          <cell r="K2521">
            <v>4.25066293219077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21.1069550573626</v>
          </cell>
          <cell r="I2522">
            <v>0.614601808301625</v>
          </cell>
          <cell r="J2522">
            <v>0</v>
          </cell>
          <cell r="K2522">
            <v>3.16604325860439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0.00444117030902568</v>
          </cell>
          <cell r="G2523">
            <v>28.8</v>
          </cell>
          <cell r="H2523">
            <v>22.7239365459655</v>
          </cell>
          <cell r="I2523">
            <v>0.49266650966101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0.00216363843951381</v>
          </cell>
          <cell r="G2524">
            <v>41.8</v>
          </cell>
          <cell r="H2524">
            <v>25.3155024829404</v>
          </cell>
          <cell r="I2524">
            <v>0.899186552035256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</v>
          </cell>
          <cell r="H2525">
            <v>46.4506543659398</v>
          </cell>
          <cell r="I2525">
            <v>0.654919411655365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0.6755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44.3398505387557</v>
          </cell>
          <cell r="H2526">
            <v>40.181668966818</v>
          </cell>
          <cell r="I2526">
            <v>0.929532659881105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</v>
          </cell>
          <cell r="H2527">
            <v>38.7678207766125</v>
          </cell>
          <cell r="I2527">
            <v>0.861823047101114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49.7364685277778</v>
          </cell>
          <cell r="H2528">
            <v>37.2904454472442</v>
          </cell>
          <cell r="I2528">
            <v>0.794865509071571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0.000784148506416549</v>
          </cell>
          <cell r="G2529">
            <v>56.5653825</v>
          </cell>
          <cell r="H2529">
            <v>78.3656141827945</v>
          </cell>
          <cell r="I2529">
            <v>1.10787914376056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</v>
          </cell>
          <cell r="H2530">
            <v>78.3656141827945</v>
          </cell>
          <cell r="I2530">
            <v>1.10787914376056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</v>
          </cell>
          <cell r="H2531">
            <v>77.8858768565995</v>
          </cell>
          <cell r="I2531">
            <v>1.09741936795352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</v>
          </cell>
          <cell r="H2532">
            <v>77.3528353830493</v>
          </cell>
          <cell r="I2532">
            <v>1.08523880123834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0.00121859982191733</v>
          </cell>
          <cell r="G2533">
            <v>69.6</v>
          </cell>
          <cell r="H2533">
            <v>14.7357595768002</v>
          </cell>
          <cell r="I2533">
            <v>0.563944357189736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</v>
          </cell>
          <cell r="H2534">
            <v>14.498514278793</v>
          </cell>
          <cell r="I2534">
            <v>0.481012093506912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71.3088202790698</v>
          </cell>
          <cell r="H2535">
            <v>13.9857809320597</v>
          </cell>
          <cell r="I2535">
            <v>0.466099151832366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72.4797368682171</v>
          </cell>
          <cell r="H2536">
            <v>13.7598393984238</v>
          </cell>
          <cell r="I2536">
            <v>0.459654888562314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10.5299083290772</v>
          </cell>
          <cell r="I2537">
            <v>0.349246137729029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</v>
          </cell>
          <cell r="H2538">
            <v>10.1927324366996</v>
          </cell>
          <cell r="I2538">
            <v>0.217442549163123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77.5013673072596</v>
          </cell>
          <cell r="H2539">
            <v>9.91541807612903</v>
          </cell>
          <cell r="I2539">
            <v>0.212252198281734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78.7739677556547</v>
          </cell>
          <cell r="H2540">
            <v>9.61674886711385</v>
          </cell>
          <cell r="I2540">
            <v>0.206790876329797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15.0549450549451</v>
          </cell>
          <cell r="H2541">
            <v>509.766874839151</v>
          </cell>
          <cell r="I2541">
            <v>27.5232518866277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</v>
          </cell>
          <cell r="I2542">
            <v>4.40083080332087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</v>
          </cell>
          <cell r="I2543">
            <v>0.936769046583646</v>
          </cell>
          <cell r="J2543">
            <v>0</v>
          </cell>
          <cell r="K2543">
            <v>2.58261494377802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</v>
          </cell>
          <cell r="I2544">
            <v>0.936769046583646</v>
          </cell>
          <cell r="J2544">
            <v>0</v>
          </cell>
          <cell r="K2544">
            <v>3.87392241566704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18.5953516138711</v>
          </cell>
          <cell r="I2545">
            <v>0.611286733870081</v>
          </cell>
          <cell r="J2545">
            <v>0</v>
          </cell>
          <cell r="K2545">
            <v>2.78930274208066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2.6957796014068</v>
          </cell>
          <cell r="H2546">
            <v>619.782670620786</v>
          </cell>
          <cell r="I2546">
            <v>32.1628348561715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2.702932207527</v>
          </cell>
          <cell r="H2547">
            <v>604.244943502159</v>
          </cell>
          <cell r="I2547">
            <v>31.3565242330363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3.07233294255569</v>
          </cell>
          <cell r="H2548">
            <v>604.244943502159</v>
          </cell>
          <cell r="I2548">
            <v>31.3565242330363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3.41370326950632</v>
          </cell>
          <cell r="H2549">
            <v>664.669437852375</v>
          </cell>
          <cell r="I2549">
            <v>31.3565242330363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3.41370326950632</v>
          </cell>
          <cell r="H2550">
            <v>664.669437852375</v>
          </cell>
          <cell r="I2550">
            <v>31.3565242330363</v>
          </cell>
          <cell r="J2550">
            <v>0</v>
          </cell>
          <cell r="K2550">
            <v>66.4669437852375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3.41370326950632</v>
          </cell>
          <cell r="H2551">
            <v>664.669437852375</v>
          </cell>
          <cell r="I2551">
            <v>31.3565242330363</v>
          </cell>
          <cell r="J2551">
            <v>0</v>
          </cell>
          <cell r="K2551">
            <v>99.7004156778563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</v>
          </cell>
          <cell r="H2552">
            <v>31.8245273746232</v>
          </cell>
          <cell r="I2552">
            <v>0.308192369656279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</v>
          </cell>
          <cell r="H2553">
            <v>36.7750094106757</v>
          </cell>
          <cell r="I2553">
            <v>0.308192369656279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</v>
          </cell>
          <cell r="H2554">
            <v>36.7750094106757</v>
          </cell>
          <cell r="I2554">
            <v>0.308192369656279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22.4993190995536</v>
          </cell>
          <cell r="H2555">
            <v>40.4525103517432</v>
          </cell>
          <cell r="I2555">
            <v>0.308192369656279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22.4993190995536</v>
          </cell>
          <cell r="H2556">
            <v>40.4525103517432</v>
          </cell>
          <cell r="I2556">
            <v>0.308192369656279</v>
          </cell>
          <cell r="J2556">
            <v>0</v>
          </cell>
          <cell r="K2556">
            <v>4.04525103517433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22.4993190995536</v>
          </cell>
          <cell r="H2557">
            <v>40.4525103517432</v>
          </cell>
          <cell r="I2557">
            <v>0.308192369656279</v>
          </cell>
          <cell r="J2557">
            <v>0</v>
          </cell>
          <cell r="K2557">
            <v>6.06787655276149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2.44515156590186</v>
          </cell>
          <cell r="H2558">
            <v>333.238162198277</v>
          </cell>
          <cell r="I2558">
            <v>14.6340898595581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2.30226860557078</v>
          </cell>
          <cell r="H2559">
            <v>606.707825299136</v>
          </cell>
          <cell r="I2559">
            <v>16.771995228109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</v>
          </cell>
          <cell r="H2560">
            <v>495.977999738419</v>
          </cell>
          <cell r="I2560">
            <v>19.4296986987633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2.78463881842206</v>
          </cell>
          <cell r="H2561">
            <v>504.991912238953</v>
          </cell>
          <cell r="I2561">
            <v>19.4296986987633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</v>
          </cell>
          <cell r="H2562">
            <v>534.604915973159</v>
          </cell>
          <cell r="I2562">
            <v>19.4296986987633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2.95778798499044</v>
          </cell>
          <cell r="H2563">
            <v>504.991912238953</v>
          </cell>
          <cell r="I2563">
            <v>19.4296986987633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3.70054390435893</v>
          </cell>
          <cell r="H2564">
            <v>515.493557870643</v>
          </cell>
          <cell r="I2564">
            <v>19.4296986987633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</v>
          </cell>
          <cell r="H2565">
            <v>564.854562969844</v>
          </cell>
          <cell r="I2565">
            <v>19.4296986987633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0.471659475454706</v>
          </cell>
          <cell r="G2566">
            <v>2.7294654660647</v>
          </cell>
          <cell r="H2566">
            <v>537.839466415691</v>
          </cell>
          <cell r="I2566">
            <v>21.9021116461686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2.73710087749602</v>
          </cell>
          <cell r="H2567">
            <v>889.227917807276</v>
          </cell>
          <cell r="I2567">
            <v>21.9021116461686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3.74591591112468</v>
          </cell>
          <cell r="H2568">
            <v>808.024801330204</v>
          </cell>
          <cell r="I2568">
            <v>158.101968292617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7.30172766989701</v>
          </cell>
          <cell r="H2569">
            <v>926.284373497462</v>
          </cell>
          <cell r="I2569">
            <v>170.440234420716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9.58455395882014</v>
          </cell>
          <cell r="H2570">
            <v>1140.59514747193</v>
          </cell>
          <cell r="I2570">
            <v>170.440234420716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9.36118932038078</v>
          </cell>
          <cell r="H2571">
            <v>954.072904702385</v>
          </cell>
          <cell r="I2571">
            <v>170.440234420716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12.2878896907951</v>
          </cell>
          <cell r="H2572">
            <v>1174.81300189609</v>
          </cell>
          <cell r="I2572">
            <v>170.440234420716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0.0476056742264013</v>
          </cell>
          <cell r="G2573">
            <v>0.811202543060691</v>
          </cell>
          <cell r="H2573">
            <v>1810.14060710194</v>
          </cell>
          <cell r="I2573">
            <v>114.191440451005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</v>
          </cell>
          <cell r="H2574">
            <v>2944.2046019128</v>
          </cell>
          <cell r="I2574">
            <v>114.191440451005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0.812031540508043</v>
          </cell>
          <cell r="H2575">
            <v>1482.83667067423</v>
          </cell>
          <cell r="I2575">
            <v>316.17163980011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</v>
          </cell>
          <cell r="H2576">
            <v>1712.53467268387</v>
          </cell>
          <cell r="I2576">
            <v>340.876260791254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1.8757327080891</v>
          </cell>
          <cell r="H2577">
            <v>2466.35021519066</v>
          </cell>
          <cell r="I2577">
            <v>340.876260791254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2.01086906755968</v>
          </cell>
          <cell r="H2578">
            <v>1781.03605959123</v>
          </cell>
          <cell r="I2578">
            <v>340.876260791254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</v>
          </cell>
          <cell r="H2579">
            <v>2565.00422379828</v>
          </cell>
          <cell r="I2579">
            <v>340.876260791254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0.110527260459342</v>
          </cell>
          <cell r="G2580">
            <v>2.02690195594496</v>
          </cell>
          <cell r="H2580">
            <v>1021.21372286569</v>
          </cell>
          <cell r="I2580">
            <v>3.44323705900437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</v>
          </cell>
          <cell r="H2581">
            <v>1202.93976189542</v>
          </cell>
          <cell r="I2581">
            <v>3.8258189544493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1.01354433073979</v>
          </cell>
          <cell r="H2582">
            <v>4077.83170017597</v>
          </cell>
          <cell r="I2582">
            <v>36.8724965817229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1.60630227342638</v>
          </cell>
          <cell r="H2583">
            <v>4093.58416862351</v>
          </cell>
          <cell r="I2583">
            <v>36.8724965817229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2.58602854975519</v>
          </cell>
          <cell r="H2584">
            <v>4140.37567362034</v>
          </cell>
          <cell r="I2584">
            <v>36.8724965817229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</v>
          </cell>
          <cell r="H2585">
            <v>4093.58416862351</v>
          </cell>
          <cell r="I2585">
            <v>36.8724965817229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</v>
          </cell>
          <cell r="H2586">
            <v>4077.83170017597</v>
          </cell>
          <cell r="I2586">
            <v>36.8724965817229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0.056113839925512</v>
          </cell>
          <cell r="G2587">
            <v>1.22789132983332</v>
          </cell>
          <cell r="H2587">
            <v>1245.97846569737</v>
          </cell>
          <cell r="I2587">
            <v>4.69532326227869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</v>
          </cell>
          <cell r="H2588">
            <v>1437.06150820435</v>
          </cell>
          <cell r="I2588">
            <v>4.69532326227869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0.60348883601532</v>
          </cell>
          <cell r="H2589">
            <v>2349.0550966866</v>
          </cell>
          <cell r="I2589">
            <v>20.4847203231794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</v>
          </cell>
          <cell r="H2590">
            <v>2356.83409345082</v>
          </cell>
          <cell r="I2590">
            <v>20.4847203231794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1.5217783388944</v>
          </cell>
          <cell r="H2591">
            <v>2392.83293998737</v>
          </cell>
          <cell r="I2591">
            <v>20.4847203231794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</v>
          </cell>
          <cell r="H2592">
            <v>2356.83409345082</v>
          </cell>
          <cell r="I2592">
            <v>20.4847203231794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</v>
          </cell>
          <cell r="H2593">
            <v>2356.83409345082</v>
          </cell>
          <cell r="I2593">
            <v>20.4847203231794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0.229125105658917</v>
          </cell>
          <cell r="G2594">
            <v>0.307138943248532</v>
          </cell>
          <cell r="H2594">
            <v>1156.2472476541</v>
          </cell>
          <cell r="I2594">
            <v>80.5533971168391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</v>
          </cell>
          <cell r="H2595">
            <v>2071.60965204692</v>
          </cell>
          <cell r="I2595">
            <v>80.553397116839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0.461763875158876</v>
          </cell>
          <cell r="H2596">
            <v>2051.55352473746</v>
          </cell>
          <cell r="I2596">
            <v>50.9734242170338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0.511898238747554</v>
          </cell>
          <cell r="H2597">
            <v>2059.65153069057</v>
          </cell>
          <cell r="I2597">
            <v>50.9734242170338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</v>
          </cell>
          <cell r="H2598">
            <v>2094.53524864241</v>
          </cell>
          <cell r="I2598">
            <v>50.9734242170338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0.0306075490502793</v>
          </cell>
          <cell r="G2599">
            <v>0.789972044368293</v>
          </cell>
          <cell r="H2599">
            <v>1388.49234249282</v>
          </cell>
          <cell r="I2599">
            <v>8.60809264751092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2.53997738840221</v>
          </cell>
          <cell r="H2600">
            <v>1182.45799489711</v>
          </cell>
          <cell r="I2600">
            <v>4.13188447080524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2.13706525986714</v>
          </cell>
          <cell r="H2601">
            <v>1711.04454668076</v>
          </cell>
          <cell r="I2601">
            <v>17.5583317055824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3.05825985014527</v>
          </cell>
          <cell r="H2602">
            <v>1783.76577439639</v>
          </cell>
          <cell r="I2602">
            <v>17.5583317055824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5.41076742718009</v>
          </cell>
          <cell r="H2603">
            <v>1845.68195162194</v>
          </cell>
          <cell r="I2603">
            <v>17.5583317055824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0.0543610952248434</v>
          </cell>
          <cell r="G2604">
            <v>0.599062133645955</v>
          </cell>
          <cell r="H2604">
            <v>2721.18904799699</v>
          </cell>
          <cell r="I2604">
            <v>14.7567302528759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</v>
          </cell>
          <cell r="H2605">
            <v>865.743294685178</v>
          </cell>
          <cell r="I2605">
            <v>4.30404632375546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</v>
          </cell>
          <cell r="H2606">
            <v>785.874378368179</v>
          </cell>
          <cell r="I2606">
            <v>4.30404632375546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</v>
          </cell>
          <cell r="H2607">
            <v>916.60730760666</v>
          </cell>
          <cell r="I2607">
            <v>4.30404632375546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</v>
          </cell>
          <cell r="H2608">
            <v>938.22131844615</v>
          </cell>
          <cell r="I2608">
            <v>4.30404632375546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</v>
          </cell>
          <cell r="H2609">
            <v>1222.47131795079</v>
          </cell>
          <cell r="I2609">
            <v>4.30404632375546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4.76918107281168</v>
          </cell>
          <cell r="H2610">
            <v>1416.78413638815</v>
          </cell>
          <cell r="I2610">
            <v>4.30404632375546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0.0577921354354883</v>
          </cell>
          <cell r="G2611">
            <v>3.1</v>
          </cell>
          <cell r="H2611">
            <v>67.7777777777778</v>
          </cell>
          <cell r="I2611">
            <v>1.47222222222222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81.3888888888889</v>
          </cell>
          <cell r="I2612">
            <v>1.47222222222222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81.3888888888889</v>
          </cell>
          <cell r="I2613">
            <v>1.47222222222222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</v>
          </cell>
          <cell r="I2614">
            <v>1.47222222222222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102.777777777778</v>
          </cell>
          <cell r="I2615">
            <v>1.47222222222222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80.2777777777778</v>
          </cell>
          <cell r="I2616">
            <v>1.47222222222222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102.777777777778</v>
          </cell>
          <cell r="I2617">
            <v>1.47222222222222</v>
          </cell>
          <cell r="J2617">
            <v>0</v>
          </cell>
          <cell r="K2617">
            <v>10.2777777777778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102.777777777778</v>
          </cell>
          <cell r="I2618">
            <v>1.47222222222222</v>
          </cell>
          <cell r="J2618">
            <v>0</v>
          </cell>
          <cell r="K2618">
            <v>15.4166666666667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</v>
          </cell>
          <cell r="I2619">
            <v>1.47222222222222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0.00628406272329508</v>
          </cell>
          <cell r="G2620">
            <v>3.4</v>
          </cell>
          <cell r="H2620">
            <v>545.833333333333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</v>
          </cell>
          <cell r="I2632">
            <v>3.125</v>
          </cell>
          <cell r="J2632">
            <v>146.770833333333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0.00250449031377682</v>
          </cell>
          <cell r="G2634">
            <v>1.3</v>
          </cell>
          <cell r="H2634">
            <v>218.333333333333</v>
          </cell>
          <cell r="I2634">
            <v>2.66666666666667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</v>
          </cell>
          <cell r="G2644">
            <v>0.9371</v>
          </cell>
          <cell r="H2644">
            <v>16.6802965539883</v>
          </cell>
          <cell r="I2644">
            <v>0.255890913044139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0.9371</v>
          </cell>
          <cell r="H2645">
            <v>21.1346939292011</v>
          </cell>
          <cell r="I2645">
            <v>0.255890913044139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</v>
          </cell>
          <cell r="G2646">
            <v>0.98</v>
          </cell>
          <cell r="H2646">
            <v>21.7647058823529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</v>
          </cell>
          <cell r="G2648">
            <v>0.7105</v>
          </cell>
          <cell r="H2648">
            <v>8.46235045742435</v>
          </cell>
          <cell r="I2648">
            <v>1.12596762843068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</v>
          </cell>
          <cell r="H2649">
            <v>9.20670751370526</v>
          </cell>
          <cell r="I2649">
            <v>1.03192518542406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</v>
          </cell>
          <cell r="H2650">
            <v>11.7823479005998</v>
          </cell>
          <cell r="I2650">
            <v>2.65638389031705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10.9480812641084</v>
          </cell>
          <cell r="I2651">
            <v>1.03192518542406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</v>
          </cell>
          <cell r="H2652">
            <v>11.7823479005998</v>
          </cell>
          <cell r="I2652">
            <v>2.65638389031705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10.9480812641084</v>
          </cell>
          <cell r="I2653">
            <v>1.03192518542406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</v>
          </cell>
          <cell r="H2654">
            <v>11.7823479005998</v>
          </cell>
          <cell r="I2654">
            <v>2.65638389031705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0.19917090309503</v>
          </cell>
          <cell r="G2655">
            <v>0.76</v>
          </cell>
          <cell r="H2655">
            <v>29.3585526315789</v>
          </cell>
          <cell r="I2655">
            <v>0.789473684210526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30.1136363636364</v>
          </cell>
          <cell r="I2656">
            <v>0.779220779220779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</v>
          </cell>
          <cell r="I2658">
            <v>0.705882352941177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32.3341836734694</v>
          </cell>
          <cell r="I2659">
            <v>0.612244897959184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32.6219512195122</v>
          </cell>
          <cell r="I2660">
            <v>0.731707317073171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32.3341836734694</v>
          </cell>
          <cell r="I2661">
            <v>0.612244897959184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</v>
          </cell>
          <cell r="I2662">
            <v>0.72289156626506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0.000926737288738275</v>
          </cell>
          <cell r="G2663">
            <v>0.7605</v>
          </cell>
          <cell r="H2663">
            <v>14.4641683103222</v>
          </cell>
          <cell r="I2663">
            <v>1.05193951347797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</v>
          </cell>
          <cell r="I2664">
            <v>1.01878382680675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</v>
          </cell>
          <cell r="H2665">
            <v>14.5813435211716</v>
          </cell>
          <cell r="I2665">
            <v>1.01878382680675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</v>
          </cell>
          <cell r="H2666">
            <v>14.397988054071</v>
          </cell>
          <cell r="I2666">
            <v>1.00597296447658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</v>
          </cell>
          <cell r="H2667">
            <v>14.397988054071</v>
          </cell>
          <cell r="I2667">
            <v>1.00597296447658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0.00190647472806937</v>
          </cell>
          <cell r="G2668">
            <v>0.79</v>
          </cell>
          <cell r="H2668">
            <v>17.8270042194093</v>
          </cell>
          <cell r="I2668">
            <v>0.174050632911392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19.0329218106996</v>
          </cell>
          <cell r="I2669">
            <v>0.169753086419753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</v>
          </cell>
          <cell r="I2670">
            <v>0.167682926829268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20.6827309236948</v>
          </cell>
          <cell r="I2671">
            <v>0.16566265060241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30.8988764044944</v>
          </cell>
          <cell r="I2672">
            <v>0.154494382022472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20.6827309236948</v>
          </cell>
          <cell r="I2673">
            <v>0.16566265060241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30.8988764044944</v>
          </cell>
          <cell r="I2674">
            <v>0.154494382022472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0.0618685833973122</v>
          </cell>
          <cell r="G2675">
            <v>2.72567409144197</v>
          </cell>
          <cell r="H2675">
            <v>67.7777777777778</v>
          </cell>
          <cell r="I2675">
            <v>1.47222222222222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2.989449003517</v>
          </cell>
          <cell r="H2676">
            <v>81.3888888888889</v>
          </cell>
          <cell r="I2676">
            <v>1.47222222222222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3.22391559202814</v>
          </cell>
          <cell r="H2677">
            <v>81.3888888888889</v>
          </cell>
          <cell r="I2677">
            <v>1.47222222222222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</v>
          </cell>
          <cell r="H2678">
            <v>83.6111111111111</v>
          </cell>
          <cell r="I2678">
            <v>1.47222222222222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</v>
          </cell>
          <cell r="H2679">
            <v>102.777777777778</v>
          </cell>
          <cell r="I2679">
            <v>1.47222222222222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</v>
          </cell>
          <cell r="H2680">
            <v>80.2777777777778</v>
          </cell>
          <cell r="I2680">
            <v>1.47222222222222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</v>
          </cell>
          <cell r="H2681">
            <v>102.777777777778</v>
          </cell>
          <cell r="I2681">
            <v>1.47222222222222</v>
          </cell>
          <cell r="J2681">
            <v>0</v>
          </cell>
          <cell r="K2681">
            <v>10.2777777777778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</v>
          </cell>
          <cell r="H2682">
            <v>102.777777777778</v>
          </cell>
          <cell r="I2682">
            <v>1.47222222222222</v>
          </cell>
          <cell r="J2682">
            <v>0</v>
          </cell>
          <cell r="K2682">
            <v>15.4166666666667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3.51699882766706</v>
          </cell>
          <cell r="H2683">
            <v>94.0642076502732</v>
          </cell>
          <cell r="I2683">
            <v>1.47222222222222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0.00747620375331356</v>
          </cell>
          <cell r="G2684">
            <v>4.04454865181712</v>
          </cell>
          <cell r="H2684">
            <v>545.833333333333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</v>
          </cell>
          <cell r="H2685">
            <v>545.833333333333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5.01172332942556</v>
          </cell>
          <cell r="H2686">
            <v>514.583333333333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5.15826494724502</v>
          </cell>
          <cell r="H2687">
            <v>530.208333333333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5.27549824150059</v>
          </cell>
          <cell r="H2689">
            <v>514.583333333333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5.86166471277843</v>
          </cell>
          <cell r="H2693">
            <v>514.583333333333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7.03399765533412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5.01172332942556</v>
          </cell>
          <cell r="H2695">
            <v>514.583333333333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5.15826494724502</v>
          </cell>
          <cell r="H2696">
            <v>530.208333333333</v>
          </cell>
          <cell r="I2696">
            <v>3.125</v>
          </cell>
          <cell r="J2696">
            <v>146.770833333333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</v>
          </cell>
          <cell r="H2697">
            <v>571.875</v>
          </cell>
          <cell r="I2697">
            <v>3.125</v>
          </cell>
          <cell r="J2697">
            <v>159.270833333333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</v>
          </cell>
          <cell r="I2698">
            <v>2.66666666666667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</v>
          </cell>
          <cell r="H2700">
            <v>300</v>
          </cell>
          <cell r="I2700">
            <v>4.91666666666667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</v>
          </cell>
          <cell r="H2703">
            <v>300</v>
          </cell>
          <cell r="I2703">
            <v>4.91666666666667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</v>
          </cell>
          <cell r="H2707">
            <v>300</v>
          </cell>
          <cell r="I2707">
            <v>4.91666666666667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3.05825985014527</v>
          </cell>
          <cell r="H2708">
            <v>39.5833333333333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4.66588511137163</v>
          </cell>
          <cell r="H2711">
            <v>70.8333333333333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4.8651817116061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4.66588511137163</v>
          </cell>
          <cell r="H2713">
            <v>70.8333333333333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4.9886508193859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4.9886508193859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</v>
          </cell>
          <cell r="H2717">
            <v>70.8333333333333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3.05825985014527</v>
          </cell>
          <cell r="H2719">
            <v>36.4583333333333</v>
          </cell>
          <cell r="I2719">
            <v>2.66666666666667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3.11482052984319</v>
          </cell>
          <cell r="H2720">
            <v>59.375</v>
          </cell>
          <cell r="I2720">
            <v>2.66666666666667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3.73681125439625</v>
          </cell>
          <cell r="H2721">
            <v>59.375</v>
          </cell>
          <cell r="I2721">
            <v>2.66666666666667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</v>
          </cell>
          <cell r="H2722">
            <v>67.7083333333333</v>
          </cell>
          <cell r="I2722">
            <v>2.66666666666667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</v>
          </cell>
          <cell r="H2723">
            <v>76.0416666666667</v>
          </cell>
          <cell r="I2723">
            <v>2.66666666666667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</v>
          </cell>
          <cell r="H2724">
            <v>67.7083333333333</v>
          </cell>
          <cell r="I2724">
            <v>2.66666666666667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</v>
          </cell>
          <cell r="H2725">
            <v>76.0416666666667</v>
          </cell>
          <cell r="I2725">
            <v>2.66666666666667</v>
          </cell>
          <cell r="J2725">
            <v>0</v>
          </cell>
          <cell r="K2725">
            <v>7.60416666666667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</v>
          </cell>
          <cell r="H2726">
            <v>76.0416666666667</v>
          </cell>
          <cell r="I2726">
            <v>2.66666666666667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4.88472059398203</v>
          </cell>
          <cell r="H2728">
            <v>67.7083333333333</v>
          </cell>
          <cell r="I2728">
            <v>2.66666666666667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6.28035504940546</v>
          </cell>
          <cell r="H2729">
            <v>76.0416666666667</v>
          </cell>
          <cell r="I2729">
            <v>2.66666666666667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</v>
          </cell>
          <cell r="G2733">
            <v>3.05825985014527</v>
          </cell>
          <cell r="H2733">
            <v>44.7916666666667</v>
          </cell>
          <cell r="I2733">
            <v>2.91666666666667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</v>
          </cell>
          <cell r="H2734">
            <v>59.375</v>
          </cell>
          <cell r="I2734">
            <v>2.91666666666667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3.66354044548652</v>
          </cell>
          <cell r="H2735">
            <v>62.5</v>
          </cell>
          <cell r="I2735">
            <v>2.91666666666667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</v>
          </cell>
          <cell r="H2736">
            <v>70.8333333333333</v>
          </cell>
          <cell r="I2736">
            <v>2.91666666666667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4.45189725021147</v>
          </cell>
          <cell r="H2737">
            <v>79.1666666666667</v>
          </cell>
          <cell r="I2737">
            <v>2.91666666666667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</v>
          </cell>
          <cell r="H2738">
            <v>70.8333333333333</v>
          </cell>
          <cell r="I2738">
            <v>2.91666666666667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4.45189725021147</v>
          </cell>
          <cell r="H2739">
            <v>79.1666666666667</v>
          </cell>
          <cell r="I2739">
            <v>2.91666666666667</v>
          </cell>
          <cell r="J2739">
            <v>0</v>
          </cell>
          <cell r="K2739">
            <v>7.91666666666667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4.45189725021147</v>
          </cell>
          <cell r="H2740">
            <v>79.1666666666667</v>
          </cell>
          <cell r="I2740">
            <v>2.91666666666667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0.0708090392787866</v>
          </cell>
          <cell r="G2741">
            <v>5.24925198159262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</v>
          </cell>
          <cell r="H2744">
            <v>35.4166666666667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10.6575722050517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</v>
          </cell>
          <cell r="H2746">
            <v>35.4166666666667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10.9906213364596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10.9906213364596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</v>
          </cell>
          <cell r="G2749">
            <v>2.69636576787808</v>
          </cell>
          <cell r="H2749">
            <v>66.1111111111111</v>
          </cell>
          <cell r="I2749">
            <v>2.66666666666667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3.10668229777257</v>
          </cell>
          <cell r="H2750">
            <v>94.7222222222222</v>
          </cell>
          <cell r="I2750">
            <v>2.66666666666667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</v>
          </cell>
          <cell r="H2751">
            <v>94.7222222222222</v>
          </cell>
          <cell r="I2751">
            <v>2.66666666666667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</v>
          </cell>
          <cell r="H2752">
            <v>101.388888888889</v>
          </cell>
          <cell r="I2752">
            <v>2.66666666666667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4.07385697538101</v>
          </cell>
          <cell r="H2753">
            <v>272.222222222222</v>
          </cell>
          <cell r="I2753">
            <v>2.66666666666667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3.48769050410317</v>
          </cell>
          <cell r="H2754">
            <v>99.1666666666667</v>
          </cell>
          <cell r="I2754">
            <v>2.66666666666667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4.07385697538101</v>
          </cell>
          <cell r="H2755">
            <v>272.222222222222</v>
          </cell>
          <cell r="I2755">
            <v>2.66666666666667</v>
          </cell>
          <cell r="J2755">
            <v>0</v>
          </cell>
          <cell r="K2755">
            <v>27.2222222222222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4.07385697538101</v>
          </cell>
          <cell r="H2756">
            <v>272.222222222222</v>
          </cell>
          <cell r="I2756">
            <v>2.66666666666667</v>
          </cell>
          <cell r="J2756">
            <v>0</v>
          </cell>
          <cell r="K2756">
            <v>40.8333333333333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3.63423212192263</v>
          </cell>
          <cell r="H2757">
            <v>113.772609819121</v>
          </cell>
          <cell r="I2757">
            <v>2.66666666666667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0.0473766398762888</v>
          </cell>
          <cell r="G2758">
            <v>2.54982415005862</v>
          </cell>
          <cell r="H2758">
            <v>21.6666666666667</v>
          </cell>
          <cell r="I2758">
            <v>0.952380952380952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</v>
          </cell>
          <cell r="H2759">
            <v>25.2380952380952</v>
          </cell>
          <cell r="I2759">
            <v>0.952380952380952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</v>
          </cell>
          <cell r="H2760">
            <v>27.1428571428571</v>
          </cell>
          <cell r="I2760">
            <v>0.952380952380952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3.3704572098476</v>
          </cell>
          <cell r="H2761">
            <v>41.4285714285714</v>
          </cell>
          <cell r="I2761">
            <v>0.952380952380952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3.22391559202814</v>
          </cell>
          <cell r="H2762">
            <v>38.5714285714286</v>
          </cell>
          <cell r="I2762">
            <v>0.952380952380952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3.3704572098476</v>
          </cell>
          <cell r="H2763">
            <v>41.4285714285714</v>
          </cell>
          <cell r="I2763">
            <v>0.952380952380952</v>
          </cell>
          <cell r="J2763">
            <v>0</v>
          </cell>
          <cell r="K2763">
            <v>6.21428571428571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3.3704572098476</v>
          </cell>
          <cell r="H2764">
            <v>41.4285714285714</v>
          </cell>
          <cell r="I2764">
            <v>0.952380952380952</v>
          </cell>
          <cell r="J2764">
            <v>0</v>
          </cell>
          <cell r="K2764">
            <v>6.21428571428571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3.81008206330598</v>
          </cell>
          <cell r="H2765">
            <v>61.9047619047619</v>
          </cell>
          <cell r="I2765">
            <v>0.952380952380952</v>
          </cell>
          <cell r="J2765">
            <v>0</v>
          </cell>
          <cell r="K2765">
            <v>9.28571428571428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</v>
          </cell>
          <cell r="G2766">
            <v>3.3411488862837</v>
          </cell>
          <cell r="H2766">
            <v>58.3333333333333</v>
          </cell>
          <cell r="I2766">
            <v>2.11111111111111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3.81008206330598</v>
          </cell>
          <cell r="H2767">
            <v>58.3333333333333</v>
          </cell>
          <cell r="I2767">
            <v>2.11111111111111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3.95662368112544</v>
          </cell>
          <cell r="H2768">
            <v>59.7222222222222</v>
          </cell>
          <cell r="I2768">
            <v>2.11111111111111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</v>
          </cell>
          <cell r="H2769">
            <v>63.8888888888889</v>
          </cell>
          <cell r="I2769">
            <v>2.11111111111111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7.03399765533412</v>
          </cell>
          <cell r="H2770">
            <v>141.666666666667</v>
          </cell>
          <cell r="I2770">
            <v>2.11111111111111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</v>
          </cell>
          <cell r="H2771">
            <v>63.8888888888889</v>
          </cell>
          <cell r="I2771">
            <v>2.11111111111111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7.03399765533412</v>
          </cell>
          <cell r="H2772">
            <v>141.666666666667</v>
          </cell>
          <cell r="I2772">
            <v>2.11111111111111</v>
          </cell>
          <cell r="J2772">
            <v>0</v>
          </cell>
          <cell r="K2772">
            <v>14.1666666666667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7.03399765533412</v>
          </cell>
          <cell r="H2773">
            <v>141.666666666667</v>
          </cell>
          <cell r="I2773">
            <v>2.11111111111111</v>
          </cell>
          <cell r="J2773">
            <v>0</v>
          </cell>
          <cell r="K2773">
            <v>21.25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</v>
          </cell>
          <cell r="H2774">
            <v>63.8888888888889</v>
          </cell>
          <cell r="I2774">
            <v>2.11111111111111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3.64630945801743E-05</v>
          </cell>
          <cell r="G2775">
            <v>0.7</v>
          </cell>
          <cell r="H2775">
            <v>104.166666666667</v>
          </cell>
          <cell r="I2775">
            <v>4.58333333333333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0.000291860957314295</v>
          </cell>
          <cell r="G2777">
            <v>1</v>
          </cell>
          <cell r="H2777">
            <v>72.9166666666667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79.1666666666667</v>
          </cell>
          <cell r="I2778">
            <v>3.54166666666667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</v>
          </cell>
          <cell r="H2779">
            <v>77.0833333333333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</v>
          </cell>
          <cell r="I2784">
            <v>0.0687285223367698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</v>
          </cell>
          <cell r="I2785">
            <v>0.0687285223367698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</v>
          </cell>
          <cell r="I2786">
            <v>0.0687285223367698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0.880567658420359</v>
          </cell>
          <cell r="J2787">
            <v>26.7692568159789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0.880567658420359</v>
          </cell>
          <cell r="J2788">
            <v>119.052747418432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0.880567658420359</v>
          </cell>
          <cell r="J2789">
            <v>26.7692568159789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214.271463548954</v>
          </cell>
          <cell r="I2790">
            <v>0.733806382016965</v>
          </cell>
          <cell r="J2790">
            <v>21.4271463548954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214.271463548954</v>
          </cell>
          <cell r="I2791">
            <v>0.733806382016965</v>
          </cell>
          <cell r="J2791">
            <v>55.710580522728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214.271463548954</v>
          </cell>
          <cell r="I2792">
            <v>0.733806382016965</v>
          </cell>
          <cell r="J2792">
            <v>47.1397219807699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173.597624088585</v>
          </cell>
          <cell r="I2793">
            <v>0.628976898871685</v>
          </cell>
          <cell r="J2793">
            <v>17.3597624088585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0.0129578749034107</v>
          </cell>
          <cell r="G2794">
            <v>2</v>
          </cell>
          <cell r="H2794">
            <v>281.428571428571</v>
          </cell>
          <cell r="I2794">
            <v>2.28571428571429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</v>
          </cell>
          <cell r="I2795">
            <v>2.28571428571429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</v>
          </cell>
          <cell r="H2796">
            <v>310</v>
          </cell>
          <cell r="I2796">
            <v>2.28571428571429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</v>
          </cell>
          <cell r="I2797">
            <v>2.28571428571429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</v>
          </cell>
          <cell r="H2798">
            <v>310</v>
          </cell>
          <cell r="I2798">
            <v>2.28571428571429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0.516382271577738</v>
          </cell>
          <cell r="G2799">
            <v>0.97475</v>
          </cell>
          <cell r="H2799">
            <v>35.1566965199523</v>
          </cell>
          <cell r="I2799">
            <v>1.06334053746547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0.97475</v>
          </cell>
          <cell r="H2800">
            <v>29.2972470999602</v>
          </cell>
          <cell r="I2800">
            <v>0.886117114554562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</v>
          </cell>
          <cell r="I2801">
            <v>0.0641848523748395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5.75359599749844</v>
          </cell>
          <cell r="I2802">
            <v>0.0625390869293308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</v>
          </cell>
          <cell r="I2803">
            <v>0.0581395348837209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0.0522602560752548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</v>
          </cell>
          <cell r="I2805">
            <v>0.0479501318628626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</v>
          </cell>
          <cell r="I2806">
            <v>1.38528138528139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49.5726495726496</v>
          </cell>
          <cell r="I2807">
            <v>1.36752136752137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</v>
          </cell>
          <cell r="I2808">
            <v>1.19850187265918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</v>
          </cell>
          <cell r="I2809">
            <v>1.33333333333333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</v>
          </cell>
          <cell r="I2810">
            <v>1.17216117216117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</v>
          </cell>
          <cell r="I2811">
            <v>1.285140562249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66.6666666666667</v>
          </cell>
          <cell r="I2812">
            <v>1.14695340501792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</v>
          </cell>
          <cell r="G2813">
            <v>0.77</v>
          </cell>
          <cell r="H2813">
            <v>23.077853432749</v>
          </cell>
          <cell r="I2813">
            <v>0.719139908669231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</v>
          </cell>
          <cell r="I2815">
            <v>0.555555555555556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</v>
          </cell>
          <cell r="I2817">
            <v>0.555555555555556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0.000917707249342568</v>
          </cell>
          <cell r="G2818">
            <v>0.78</v>
          </cell>
          <cell r="H2818">
            <v>44.7802197802198</v>
          </cell>
          <cell r="I2818">
            <v>1.46520146520147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44.7558770343581</v>
          </cell>
          <cell r="I2819">
            <v>1.44665461121157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44.7802197802198</v>
          </cell>
          <cell r="I2820">
            <v>1.46520146520147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</v>
          </cell>
          <cell r="I2821">
            <v>1.42857142857143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75.8823529411765</v>
          </cell>
          <cell r="I2822">
            <v>1.34453781512605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0.2589929135585</v>
          </cell>
          <cell r="G2823">
            <v>0.374308091492875</v>
          </cell>
          <cell r="H2823">
            <v>4798.93301452293</v>
          </cell>
          <cell r="I2823">
            <v>32.6458028198839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</v>
          </cell>
          <cell r="I2824">
            <v>34.4323705900437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0.40626810387691</v>
          </cell>
          <cell r="H2825">
            <v>5061.55847673642</v>
          </cell>
          <cell r="I2825">
            <v>34.4323705900437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0.427650635659905</v>
          </cell>
          <cell r="H2826">
            <v>5061.55847673642</v>
          </cell>
          <cell r="I2826">
            <v>34.4323705900437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</v>
          </cell>
          <cell r="H2827">
            <v>5509.17929440699</v>
          </cell>
          <cell r="I2827">
            <v>34.4323705900437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</v>
          </cell>
          <cell r="H2828">
            <v>5061.55847673642</v>
          </cell>
          <cell r="I2828">
            <v>34.4323705900437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0.507835129846137</v>
          </cell>
          <cell r="H2829">
            <v>5509.17929440699</v>
          </cell>
          <cell r="I2829">
            <v>34.4323705900437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</v>
          </cell>
          <cell r="H2830">
            <v>5061.55847673642</v>
          </cell>
          <cell r="I2830">
            <v>34.4323705900437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0.541690805169213</v>
          </cell>
          <cell r="H2831">
            <v>5509.17929440699</v>
          </cell>
          <cell r="I2831">
            <v>34.4323705900437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</v>
          </cell>
          <cell r="G2832">
            <v>1.1519614143855</v>
          </cell>
          <cell r="H2832">
            <v>6266.69144738795</v>
          </cell>
          <cell r="I2832">
            <v>18.937803824524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</v>
          </cell>
          <cell r="H2833">
            <v>6266.69144738795</v>
          </cell>
          <cell r="I2833">
            <v>18.937803824524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</v>
          </cell>
          <cell r="H2834">
            <v>6266.69144738795</v>
          </cell>
          <cell r="I2834">
            <v>18.937803824524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</v>
          </cell>
          <cell r="H2835">
            <v>6266.69144738795</v>
          </cell>
          <cell r="I2835">
            <v>18.937803824524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1.50083051221081</v>
          </cell>
          <cell r="H2836">
            <v>6886.47411800874</v>
          </cell>
          <cell r="I2836">
            <v>18.937803824524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</v>
          </cell>
          <cell r="H2837">
            <v>6266.69144738795</v>
          </cell>
          <cell r="I2837">
            <v>18.937803824524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</v>
          </cell>
          <cell r="H2838">
            <v>6886.47411800874</v>
          </cell>
          <cell r="I2838">
            <v>18.937803824524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</v>
          </cell>
          <cell r="H2839">
            <v>6886.47411800874</v>
          </cell>
          <cell r="I2839">
            <v>18.937803824524</v>
          </cell>
          <cell r="J2839">
            <v>0</v>
          </cell>
          <cell r="K2839">
            <v>688.647411800874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</v>
          </cell>
          <cell r="H2840">
            <v>6886.47411800874</v>
          </cell>
          <cell r="I2840">
            <v>18.937803824524</v>
          </cell>
          <cell r="J2840">
            <v>0</v>
          </cell>
          <cell r="K2840">
            <v>1032.97111770131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1.50083051221081</v>
          </cell>
          <cell r="H2841">
            <v>6266.69144738795</v>
          </cell>
          <cell r="I2841">
            <v>18.937803824524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</v>
          </cell>
          <cell r="H2842">
            <v>6886.47411800874</v>
          </cell>
          <cell r="I2842">
            <v>18.937803824524</v>
          </cell>
          <cell r="J2842">
            <v>0</v>
          </cell>
          <cell r="K2842">
            <v>1032.97111770131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0.453900290324266</v>
          </cell>
          <cell r="G2843">
            <v>0.7</v>
          </cell>
          <cell r="H2843">
            <v>52.5604399691763</v>
          </cell>
          <cell r="I2843">
            <v>0.427707016024039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</v>
          </cell>
          <cell r="I2844">
            <v>0.427707016024039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</v>
          </cell>
          <cell r="G2845">
            <v>0.45</v>
          </cell>
          <cell r="H2845">
            <v>37.7015814124893</v>
          </cell>
          <cell r="I2845">
            <v>0.427707016024039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</v>
          </cell>
          <cell r="I2846">
            <v>0.427707016024039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0.0526238921896401</v>
          </cell>
          <cell r="G2847">
            <v>10</v>
          </cell>
          <cell r="H2847">
            <v>92.998482973791</v>
          </cell>
          <cell r="I2847">
            <v>4.78526319760131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</v>
          </cell>
          <cell r="I2848">
            <v>4.58996467789986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</v>
          </cell>
          <cell r="I2849">
            <v>5.46068709862803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83.4368024536895</v>
          </cell>
          <cell r="I2850">
            <v>4.60257276745862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</v>
          </cell>
          <cell r="G2851">
            <v>41.1</v>
          </cell>
          <cell r="H2851">
            <v>93.3929692183882</v>
          </cell>
          <cell r="I2851">
            <v>1.88519921669245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</v>
          </cell>
          <cell r="I2852">
            <v>1.61039478259642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84.6697637460091</v>
          </cell>
          <cell r="I2853">
            <v>0.898583445078986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</v>
          </cell>
          <cell r="H2854">
            <v>78.621923478437</v>
          </cell>
          <cell r="I2854">
            <v>0.855223571058032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46.784347826087</v>
          </cell>
          <cell r="H2855">
            <v>73.0060718014058</v>
          </cell>
          <cell r="I2855">
            <v>0.813956266901864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81.8913720240054</v>
          </cell>
          <cell r="I2856">
            <v>8.72186295336905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</v>
          </cell>
          <cell r="I2857">
            <v>7.13736739228237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19.4</v>
          </cell>
          <cell r="H2858">
            <v>59.2384870366343</v>
          </cell>
          <cell r="I2858">
            <v>5.78386630759315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55.0071665340176</v>
          </cell>
          <cell r="I2859">
            <v>5.50293912224484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</v>
          </cell>
          <cell r="H2860">
            <v>51.0780832101592</v>
          </cell>
          <cell r="I2860">
            <v>5.23565795753384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0.0263975710844633</v>
          </cell>
          <cell r="G2861">
            <v>13.5</v>
          </cell>
          <cell r="H2861">
            <v>81.8913720240054</v>
          </cell>
          <cell r="I2861">
            <v>8.34040147633221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</v>
          </cell>
          <cell r="I2862">
            <v>7.05135366046756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68.0249272632571</v>
          </cell>
          <cell r="I2863">
            <v>5.4943387327292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</v>
          </cell>
          <cell r="H2864">
            <v>64.1659589835166</v>
          </cell>
          <cell r="I2864">
            <v>5.20859106152011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</v>
          </cell>
          <cell r="H2865">
            <v>60.4993327558871</v>
          </cell>
          <cell r="I2865">
            <v>4.93724988086199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</v>
          </cell>
          <cell r="I2866">
            <v>9.1028550470379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</v>
          </cell>
          <cell r="I2867">
            <v>7.64416478181766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73.557667646418</v>
          </cell>
          <cell r="I2868">
            <v>12.0406684585388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69.3198716505201</v>
          </cell>
          <cell r="I2869">
            <v>11.4028309197458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</v>
          </cell>
          <cell r="I2870">
            <v>10.799241326538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15.0549450549451</v>
          </cell>
          <cell r="H2871">
            <v>509.766874839151</v>
          </cell>
          <cell r="I2871">
            <v>27.5232518866277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296.811355738258</v>
          </cell>
          <cell r="I2872">
            <v>28.7082068517934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</v>
          </cell>
          <cell r="I2874">
            <v>1.04221027114034</v>
          </cell>
          <cell r="J2874">
            <v>0</v>
          </cell>
          <cell r="K2874">
            <v>10.5711698963515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</v>
          </cell>
          <cell r="I2875">
            <v>1.04221027114034</v>
          </cell>
          <cell r="J2875">
            <v>0</v>
          </cell>
          <cell r="K2875">
            <v>15.8567548445273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</v>
          </cell>
          <cell r="I2876">
            <v>0.716727958426775</v>
          </cell>
          <cell r="J2876">
            <v>0</v>
          </cell>
          <cell r="K2876">
            <v>14.7721351709409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0.00667423774220831</v>
          </cell>
          <cell r="G2877">
            <v>41.6</v>
          </cell>
          <cell r="H2877">
            <v>19.7669962128518</v>
          </cell>
          <cell r="I2877">
            <v>1.44759996347654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0.0200081416329395</v>
          </cell>
          <cell r="G2878">
            <v>59.0010969149976</v>
          </cell>
          <cell r="H2878">
            <v>31.1071128779506</v>
          </cell>
          <cell r="I2878">
            <v>0.84270712793396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0.0888343854682535</v>
          </cell>
          <cell r="G2879">
            <v>50.1165</v>
          </cell>
          <cell r="H2879">
            <v>23.2900956535173</v>
          </cell>
          <cell r="I2879">
            <v>1.02236122102731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</v>
          </cell>
          <cell r="H2880">
            <v>21.0752796210348</v>
          </cell>
          <cell r="I2880">
            <v>0.922249263173896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</v>
          </cell>
          <cell r="H2881">
            <v>20.8536707224565</v>
          </cell>
          <cell r="I2881">
            <v>0.918532978410898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0.0888343854682535</v>
          </cell>
          <cell r="G2882">
            <v>58.1851428571429</v>
          </cell>
          <cell r="H2882">
            <v>23.7399239116186</v>
          </cell>
          <cell r="I2882">
            <v>1.10297694718322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62.560192</v>
          </cell>
          <cell r="H2883">
            <v>23.1695119753911</v>
          </cell>
          <cell r="I2883">
            <v>1.08132810558198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63.587452952381</v>
          </cell>
          <cell r="H2884">
            <v>22.5551749412204</v>
          </cell>
          <cell r="I2884">
            <v>1.05836042760855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0.00591943253453886</v>
          </cell>
          <cell r="G2885">
            <v>151.130241187384</v>
          </cell>
          <cell r="H2885">
            <v>24.6750057603878</v>
          </cell>
          <cell r="I2885">
            <v>1.61382232957696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</v>
          </cell>
          <cell r="H2886">
            <v>24.0769559370045</v>
          </cell>
          <cell r="I2886">
            <v>1.57927535915461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165.16221546073</v>
          </cell>
          <cell r="H2887">
            <v>23.4328527346532</v>
          </cell>
          <cell r="I2887">
            <v>1.54276457270711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0.504071720437056</v>
          </cell>
          <cell r="G2888">
            <v>68.8</v>
          </cell>
          <cell r="H2888">
            <v>25.7288737518255</v>
          </cell>
          <cell r="I2888">
            <v>0.951975204308234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73.9732</v>
          </cell>
          <cell r="H2889">
            <v>25.0794234712367</v>
          </cell>
          <cell r="I2889">
            <v>0.932557915557358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75.1878666666667</v>
          </cell>
          <cell r="H2890">
            <v>24.3799616720026</v>
          </cell>
          <cell r="I2890">
            <v>0.911993633222462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178.701298701299</v>
          </cell>
          <cell r="H2891">
            <v>26.5196858296418</v>
          </cell>
          <cell r="I2891">
            <v>1.40317628525165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192.138181818182</v>
          </cell>
          <cell r="H2892">
            <v>25.8468617930583</v>
          </cell>
          <cell r="I2892">
            <v>1.37174231055825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</v>
          </cell>
          <cell r="H2893">
            <v>25.1222263201629</v>
          </cell>
          <cell r="I2893">
            <v>1.33858423895076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0.000884125564673071</v>
          </cell>
          <cell r="G2894">
            <v>71.2</v>
          </cell>
          <cell r="H2894">
            <v>36.2672744589207</v>
          </cell>
          <cell r="I2894">
            <v>0.888666698377637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</v>
          </cell>
          <cell r="H2895">
            <v>35.488311267501</v>
          </cell>
          <cell r="I2895">
            <v>0.763031044751596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78.331813</v>
          </cell>
          <cell r="H2896">
            <v>34.5293548339232</v>
          </cell>
          <cell r="I2896">
            <v>0.746642613546182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79.6180496666667</v>
          </cell>
          <cell r="H2897">
            <v>33.4965530745501</v>
          </cell>
          <cell r="I2897">
            <v>0.729325025072221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15.0549450549451</v>
          </cell>
          <cell r="H2898">
            <v>509.766874839151</v>
          </cell>
          <cell r="I2898">
            <v>27.5232518866277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</v>
          </cell>
          <cell r="I2899">
            <v>42.0016964202203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124.595866557495</v>
          </cell>
          <cell r="I2900">
            <v>7.68656116556159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</v>
          </cell>
          <cell r="I2901">
            <v>0.944427545066314</v>
          </cell>
          <cell r="J2901">
            <v>0</v>
          </cell>
          <cell r="K2901">
            <v>3.1628465964377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</v>
          </cell>
          <cell r="I2902">
            <v>0.944427545066314</v>
          </cell>
          <cell r="J2902">
            <v>0</v>
          </cell>
          <cell r="K2902">
            <v>4.74426989465655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</v>
          </cell>
          <cell r="I2903">
            <v>0.618945232352749</v>
          </cell>
          <cell r="J2903">
            <v>0</v>
          </cell>
          <cell r="K2903">
            <v>3.65965022107018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0.00310963337779224</v>
          </cell>
          <cell r="G2904">
            <v>64.6</v>
          </cell>
          <cell r="H2904">
            <v>10.7685089119229</v>
          </cell>
          <cell r="I2904">
            <v>0.762628392507491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0.00315453847870457</v>
          </cell>
          <cell r="G2905">
            <v>59.9</v>
          </cell>
          <cell r="H2905">
            <v>13.9846198534314</v>
          </cell>
          <cell r="I2905">
            <v>0.85290975589273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0.00970271522570186</v>
          </cell>
          <cell r="G2906">
            <v>73.5</v>
          </cell>
          <cell r="H2906">
            <v>13.1115288654434</v>
          </cell>
          <cell r="I2906">
            <v>0.734861599024355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0.0315916806529815</v>
          </cell>
          <cell r="G2907">
            <v>83.1</v>
          </cell>
          <cell r="H2907">
            <v>13.8877615114372</v>
          </cell>
          <cell r="I2907">
            <v>0.768245556527084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73.910953220339</v>
          </cell>
          <cell r="H2908">
            <v>12.8132980948323</v>
          </cell>
          <cell r="I2908">
            <v>0.642248411992819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</v>
          </cell>
          <cell r="H2909">
            <v>12.540585485874</v>
          </cell>
          <cell r="I2909">
            <v>0.650430082883805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</v>
          </cell>
          <cell r="H2910">
            <v>12.4284495049813</v>
          </cell>
          <cell r="I2910">
            <v>0.643876080623781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69.6</v>
          </cell>
          <cell r="H2911">
            <v>14.7357595768002</v>
          </cell>
          <cell r="I2911">
            <v>0.563944357189736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</v>
          </cell>
          <cell r="H2912">
            <v>14.498514278793</v>
          </cell>
          <cell r="I2912">
            <v>0.481012093506912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71.3088202790698</v>
          </cell>
          <cell r="H2913">
            <v>13.9857809320597</v>
          </cell>
          <cell r="I2913">
            <v>0.466099151832366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72.4797368682171</v>
          </cell>
          <cell r="H2914">
            <v>13.7598393984238</v>
          </cell>
          <cell r="I2914">
            <v>0.459654888562314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15.0549450549451</v>
          </cell>
          <cell r="H2915">
            <v>509.766874839151</v>
          </cell>
          <cell r="I2915">
            <v>27.5232518866277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</v>
          </cell>
          <cell r="I2916">
            <v>42.0016964202203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124.595866557495</v>
          </cell>
          <cell r="I2917">
            <v>7.68656116556159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</v>
          </cell>
          <cell r="I2918">
            <v>0.944427545066314</v>
          </cell>
          <cell r="J2918">
            <v>0</v>
          </cell>
          <cell r="K2918">
            <v>3.1628465964377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</v>
          </cell>
          <cell r="I2919">
            <v>0.944427545066314</v>
          </cell>
          <cell r="J2919">
            <v>0</v>
          </cell>
          <cell r="K2919">
            <v>4.74426989465655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</v>
          </cell>
          <cell r="I2920">
            <v>0.618945232352749</v>
          </cell>
          <cell r="J2920">
            <v>0</v>
          </cell>
          <cell r="K2920">
            <v>3.65965022107018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0.00644757936145485</v>
          </cell>
          <cell r="G2921">
            <v>24.9</v>
          </cell>
          <cell r="H2921">
            <v>65.623659471849</v>
          </cell>
          <cell r="I2921">
            <v>1.12775049449899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0.015762590172254</v>
          </cell>
          <cell r="G2922">
            <v>31.8</v>
          </cell>
          <cell r="H2922">
            <v>49.2840856993551</v>
          </cell>
          <cell r="I2922">
            <v>1.78003250165488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</v>
          </cell>
          <cell r="H2923">
            <v>111.15423165456</v>
          </cell>
          <cell r="I2923">
            <v>2.88355939850937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</v>
          </cell>
          <cell r="H2924">
            <v>87.0668552393905</v>
          </cell>
          <cell r="I2924">
            <v>1.86205956156478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</v>
          </cell>
          <cell r="H2925">
            <v>83.930391471646</v>
          </cell>
          <cell r="I2925">
            <v>1.74735372436074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54.4674777777778</v>
          </cell>
          <cell r="H2926">
            <v>80.6529998648074</v>
          </cell>
          <cell r="I2926">
            <v>1.6313703817439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0.00607714155192974</v>
          </cell>
          <cell r="G2927">
            <v>44.4</v>
          </cell>
          <cell r="H2927">
            <v>78.2516514722406</v>
          </cell>
          <cell r="I2927">
            <v>1.46992499515488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55.465759125</v>
          </cell>
          <cell r="H2928">
            <v>109.848059802421</v>
          </cell>
          <cell r="I2928">
            <v>1.40548639359444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55.465759125</v>
          </cell>
          <cell r="H2929">
            <v>109.171220384621</v>
          </cell>
          <cell r="I2929">
            <v>1.39282874016082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55.465759125</v>
          </cell>
          <cell r="H2930">
            <v>108.419176587065</v>
          </cell>
          <cell r="I2930">
            <v>1.37876468079013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</v>
          </cell>
          <cell r="I2931">
            <v>0.692162179757441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69.6</v>
          </cell>
          <cell r="H2932">
            <v>14.7357595768002</v>
          </cell>
          <cell r="I2932">
            <v>0.563944357189736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</v>
          </cell>
          <cell r="H2933">
            <v>14.498514278793</v>
          </cell>
          <cell r="I2933">
            <v>0.481012093506912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71.3088202790698</v>
          </cell>
          <cell r="H2934">
            <v>13.9857809320597</v>
          </cell>
          <cell r="I2934">
            <v>0.466099151832366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72.4797368682171</v>
          </cell>
          <cell r="H2935">
            <v>13.7598393984238</v>
          </cell>
          <cell r="I2935">
            <v>0.459654888562314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15.0549450549451</v>
          </cell>
          <cell r="H2936">
            <v>509.766874839151</v>
          </cell>
          <cell r="I2936">
            <v>27.5232518866277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</v>
          </cell>
          <cell r="I2937">
            <v>7.82171016124485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28.3377528812718</v>
          </cell>
          <cell r="I2938">
            <v>0.94008412101519</v>
          </cell>
          <cell r="J2938">
            <v>0</v>
          </cell>
          <cell r="K2938">
            <v>2.83377528812718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28.3377528812718</v>
          </cell>
          <cell r="I2939">
            <v>0.94008412101519</v>
          </cell>
          <cell r="J2939">
            <v>0</v>
          </cell>
          <cell r="K2939">
            <v>4.25066293219077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21.1069550573626</v>
          </cell>
          <cell r="I2940">
            <v>0.614601808301625</v>
          </cell>
          <cell r="J2940">
            <v>0</v>
          </cell>
          <cell r="K2940">
            <v>3.16604325860439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0.00967136904218227</v>
          </cell>
          <cell r="G2941">
            <v>28.8</v>
          </cell>
          <cell r="H2941">
            <v>22.7239365459655</v>
          </cell>
          <cell r="I2941">
            <v>0.49266650966101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0.00525419672408468</v>
          </cell>
          <cell r="G2942">
            <v>41.8</v>
          </cell>
          <cell r="H2942">
            <v>25.3155024829404</v>
          </cell>
          <cell r="I2942">
            <v>0.899186552035256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</v>
          </cell>
          <cell r="H2943">
            <v>46.4506543659398</v>
          </cell>
          <cell r="I2943">
            <v>0.654919411655365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0.6755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44.3398505387557</v>
          </cell>
          <cell r="H2944">
            <v>40.181668966818</v>
          </cell>
          <cell r="I2944">
            <v>0.929532659881105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</v>
          </cell>
          <cell r="H2945">
            <v>38.7678207766125</v>
          </cell>
          <cell r="I2945">
            <v>0.861823047101114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49.7364685277778</v>
          </cell>
          <cell r="H2946">
            <v>37.2904454472442</v>
          </cell>
          <cell r="I2946">
            <v>0.794865509071571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0.00236333282575046</v>
          </cell>
          <cell r="G2947">
            <v>56.5653825</v>
          </cell>
          <cell r="H2947">
            <v>78.3656141827945</v>
          </cell>
          <cell r="I2947">
            <v>1.10787914376056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</v>
          </cell>
          <cell r="H2948">
            <v>78.3656141827945</v>
          </cell>
          <cell r="I2948">
            <v>1.10787914376056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</v>
          </cell>
          <cell r="H2949">
            <v>77.8858768565995</v>
          </cell>
          <cell r="I2949">
            <v>1.09741936795352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</v>
          </cell>
          <cell r="H2950">
            <v>77.3528353830493</v>
          </cell>
          <cell r="I2950">
            <v>1.08523880123834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0.00124065149754203</v>
          </cell>
          <cell r="G2951">
            <v>69.6</v>
          </cell>
          <cell r="H2951">
            <v>14.7357595768002</v>
          </cell>
          <cell r="I2951">
            <v>0.563944357189736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</v>
          </cell>
          <cell r="H2952">
            <v>14.498514278793</v>
          </cell>
          <cell r="I2952">
            <v>0.481012093506912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71.3088202790698</v>
          </cell>
          <cell r="H2953">
            <v>13.9857809320597</v>
          </cell>
          <cell r="I2953">
            <v>0.466099151832366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72.4797368682171</v>
          </cell>
          <cell r="H2954">
            <v>13.7598393984238</v>
          </cell>
          <cell r="I2954">
            <v>0.459654888562314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10.5299083290772</v>
          </cell>
          <cell r="I2955">
            <v>0.349246137729029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</v>
          </cell>
          <cell r="H2956">
            <v>10.1927324366996</v>
          </cell>
          <cell r="I2956">
            <v>0.217442549163123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77.5013673072596</v>
          </cell>
          <cell r="H2957">
            <v>9.91541807612903</v>
          </cell>
          <cell r="I2957">
            <v>0.212252198281734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78.7739677556547</v>
          </cell>
          <cell r="H2958">
            <v>9.61674886711385</v>
          </cell>
          <cell r="I2958">
            <v>0.206790876329797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15.0549450549451</v>
          </cell>
          <cell r="H2959">
            <v>509.766874839151</v>
          </cell>
          <cell r="I2959">
            <v>27.5232518866277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</v>
          </cell>
          <cell r="I2960">
            <v>4.40083080332087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</v>
          </cell>
          <cell r="I2961">
            <v>0.936769046583646</v>
          </cell>
          <cell r="J2961">
            <v>0</v>
          </cell>
          <cell r="K2961">
            <v>2.58261494377802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</v>
          </cell>
          <cell r="I2962">
            <v>0.936769046583646</v>
          </cell>
          <cell r="J2962">
            <v>0</v>
          </cell>
          <cell r="K2962">
            <v>3.87392241566704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18.5953516138711</v>
          </cell>
          <cell r="I2963">
            <v>0.611286733870081</v>
          </cell>
          <cell r="J2963">
            <v>0</v>
          </cell>
          <cell r="K2963">
            <v>2.78930274208066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2.6957796014068</v>
          </cell>
          <cell r="H2964">
            <v>619.782670620786</v>
          </cell>
          <cell r="I2964">
            <v>32.1628348561715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2.702932207527</v>
          </cell>
          <cell r="H2965">
            <v>604.244943502159</v>
          </cell>
          <cell r="I2965">
            <v>31.3565242330363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3.07233294255569</v>
          </cell>
          <cell r="H2966">
            <v>604.244943502159</v>
          </cell>
          <cell r="I2966">
            <v>31.3565242330363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3.41370326950632</v>
          </cell>
          <cell r="H2967">
            <v>664.669437852375</v>
          </cell>
          <cell r="I2967">
            <v>31.3565242330363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3.41370326950632</v>
          </cell>
          <cell r="H2968">
            <v>664.669437852375</v>
          </cell>
          <cell r="I2968">
            <v>31.3565242330363</v>
          </cell>
          <cell r="J2968">
            <v>0</v>
          </cell>
          <cell r="K2968">
            <v>66.4669437852375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3.41370326950632</v>
          </cell>
          <cell r="H2969">
            <v>664.669437852375</v>
          </cell>
          <cell r="I2969">
            <v>31.3565242330363</v>
          </cell>
          <cell r="J2969">
            <v>0</v>
          </cell>
          <cell r="K2969">
            <v>99.7004156778563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</v>
          </cell>
          <cell r="H2970">
            <v>31.8245273746232</v>
          </cell>
          <cell r="I2970">
            <v>0.308192369656279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</v>
          </cell>
          <cell r="H2971">
            <v>36.7750094106757</v>
          </cell>
          <cell r="I2971">
            <v>0.308192369656279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</v>
          </cell>
          <cell r="H2972">
            <v>36.7750094106757</v>
          </cell>
          <cell r="I2972">
            <v>0.308192369656279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22.4993190995536</v>
          </cell>
          <cell r="H2973">
            <v>40.4525103517432</v>
          </cell>
          <cell r="I2973">
            <v>0.308192369656279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22.4993190995536</v>
          </cell>
          <cell r="H2974">
            <v>40.4525103517432</v>
          </cell>
          <cell r="I2974">
            <v>0.308192369656279</v>
          </cell>
          <cell r="J2974">
            <v>0</v>
          </cell>
          <cell r="K2974">
            <v>4.04525103517433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22.4993190995536</v>
          </cell>
          <cell r="H2975">
            <v>40.4525103517432</v>
          </cell>
          <cell r="I2975">
            <v>0.308192369656279</v>
          </cell>
          <cell r="J2975">
            <v>0</v>
          </cell>
          <cell r="K2975">
            <v>6.06787655276149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2.44515156590186</v>
          </cell>
          <cell r="H2976">
            <v>333.238162198277</v>
          </cell>
          <cell r="I2976">
            <v>14.6340898595581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2.30226860557078</v>
          </cell>
          <cell r="H2977">
            <v>606.707825299136</v>
          </cell>
          <cell r="I2977">
            <v>16.771995228109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</v>
          </cell>
          <cell r="H2978">
            <v>495.977999738419</v>
          </cell>
          <cell r="I2978">
            <v>19.4296986987633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2.78463881842206</v>
          </cell>
          <cell r="H2979">
            <v>504.991912238953</v>
          </cell>
          <cell r="I2979">
            <v>19.4296986987633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</v>
          </cell>
          <cell r="H2980">
            <v>534.604915973159</v>
          </cell>
          <cell r="I2980">
            <v>19.4296986987633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2.95778798499044</v>
          </cell>
          <cell r="H2981">
            <v>504.991912238953</v>
          </cell>
          <cell r="I2981">
            <v>19.4296986987633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3.70054390435893</v>
          </cell>
          <cell r="H2982">
            <v>515.493557870643</v>
          </cell>
          <cell r="I2982">
            <v>19.4296986987633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</v>
          </cell>
          <cell r="H2983">
            <v>564.854562969844</v>
          </cell>
          <cell r="I2983">
            <v>19.4296986987633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</v>
          </cell>
          <cell r="G2984">
            <v>2.7294654660647</v>
          </cell>
          <cell r="H2984">
            <v>537.839466415691</v>
          </cell>
          <cell r="I2984">
            <v>21.9021116461686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2.73710087749602</v>
          </cell>
          <cell r="H2985">
            <v>889.227917807276</v>
          </cell>
          <cell r="I2985">
            <v>21.9021116461686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3.74591591112468</v>
          </cell>
          <cell r="H2986">
            <v>808.024801330204</v>
          </cell>
          <cell r="I2986">
            <v>158.101968292617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7.30172766989701</v>
          </cell>
          <cell r="H2987">
            <v>926.284373497462</v>
          </cell>
          <cell r="I2987">
            <v>170.440234420716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9.58455395882014</v>
          </cell>
          <cell r="H2988">
            <v>1140.59514747193</v>
          </cell>
          <cell r="I2988">
            <v>170.440234420716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9.36118932038078</v>
          </cell>
          <cell r="H2989">
            <v>954.072904702385</v>
          </cell>
          <cell r="I2989">
            <v>170.440234420716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12.2878896907951</v>
          </cell>
          <cell r="H2990">
            <v>1174.81300189609</v>
          </cell>
          <cell r="I2990">
            <v>170.440234420716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0.0488963257833778</v>
          </cell>
          <cell r="G2991">
            <v>0.811202543060691</v>
          </cell>
          <cell r="H2991">
            <v>1810.14060710194</v>
          </cell>
          <cell r="I2991">
            <v>114.191440451005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</v>
          </cell>
          <cell r="H2992">
            <v>2944.2046019128</v>
          </cell>
          <cell r="I2992">
            <v>114.191440451005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0.812031540508043</v>
          </cell>
          <cell r="H2993">
            <v>1482.83667067423</v>
          </cell>
          <cell r="I2993">
            <v>316.17163980011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</v>
          </cell>
          <cell r="H2994">
            <v>1712.53467268387</v>
          </cell>
          <cell r="I2994">
            <v>340.876260791254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1.8757327080891</v>
          </cell>
          <cell r="H2995">
            <v>2466.35021519066</v>
          </cell>
          <cell r="I2995">
            <v>340.876260791254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2.01086906755968</v>
          </cell>
          <cell r="H2996">
            <v>1781.03605959123</v>
          </cell>
          <cell r="I2996">
            <v>340.876260791254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</v>
          </cell>
          <cell r="H2997">
            <v>2565.00422379828</v>
          </cell>
          <cell r="I2997">
            <v>340.876260791254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0.138115998952222</v>
          </cell>
          <cell r="G2998">
            <v>2.02690195594496</v>
          </cell>
          <cell r="H2998">
            <v>1021.21372286569</v>
          </cell>
          <cell r="I2998">
            <v>3.44323705900437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</v>
          </cell>
          <cell r="H2999">
            <v>1202.93976189542</v>
          </cell>
          <cell r="I2999">
            <v>3.8258189544493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1.01354433073979</v>
          </cell>
          <cell r="H3000">
            <v>4077.83170017597</v>
          </cell>
          <cell r="I3000">
            <v>36.8724965817229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1.60630227342638</v>
          </cell>
          <cell r="H3001">
            <v>4093.58416862351</v>
          </cell>
          <cell r="I3001">
            <v>36.8724965817229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2.58602854975519</v>
          </cell>
          <cell r="H3002">
            <v>4140.37567362034</v>
          </cell>
          <cell r="I3002">
            <v>36.8724965817229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</v>
          </cell>
          <cell r="H3003">
            <v>4093.58416862351</v>
          </cell>
          <cell r="I3003">
            <v>36.8724965817229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</v>
          </cell>
          <cell r="H3004">
            <v>4077.83170017597</v>
          </cell>
          <cell r="I3004">
            <v>36.8724965817229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0.0701204302372819</v>
          </cell>
          <cell r="G3005">
            <v>1.22789132983332</v>
          </cell>
          <cell r="H3005">
            <v>1245.97846569737</v>
          </cell>
          <cell r="I3005">
            <v>4.69532326227869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</v>
          </cell>
          <cell r="H3006">
            <v>1437.06150820435</v>
          </cell>
          <cell r="I3006">
            <v>4.69532326227869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0.60348883601532</v>
          </cell>
          <cell r="H3007">
            <v>2349.0550966866</v>
          </cell>
          <cell r="I3007">
            <v>20.4847203231794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</v>
          </cell>
          <cell r="H3008">
            <v>2356.83409345082</v>
          </cell>
          <cell r="I3008">
            <v>20.4847203231794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1.5217783388944</v>
          </cell>
          <cell r="H3009">
            <v>2392.83293998737</v>
          </cell>
          <cell r="I3009">
            <v>20.4847203231794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</v>
          </cell>
          <cell r="H3010">
            <v>2356.83409345082</v>
          </cell>
          <cell r="I3010">
            <v>20.4847203231794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</v>
          </cell>
          <cell r="H3011">
            <v>2356.83409345082</v>
          </cell>
          <cell r="I3011">
            <v>20.4847203231794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0.034293576799381</v>
          </cell>
          <cell r="G3012">
            <v>0.307138943248532</v>
          </cell>
          <cell r="H3012">
            <v>1156.2472476541</v>
          </cell>
          <cell r="I3012">
            <v>80.5533971168391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</v>
          </cell>
          <cell r="H3013">
            <v>2071.60965204692</v>
          </cell>
          <cell r="I3013">
            <v>80.553397116839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0.461763875158876</v>
          </cell>
          <cell r="H3014">
            <v>2051.55352473746</v>
          </cell>
          <cell r="I3014">
            <v>50.9734242170338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0.511898238747554</v>
          </cell>
          <cell r="H3015">
            <v>2059.65153069057</v>
          </cell>
          <cell r="I3015">
            <v>50.9734242170338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</v>
          </cell>
          <cell r="H3016">
            <v>2094.53524864241</v>
          </cell>
          <cell r="I3016">
            <v>50.9734242170338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0.0382475074021537</v>
          </cell>
          <cell r="G3017">
            <v>0.789972044368293</v>
          </cell>
          <cell r="H3017">
            <v>1388.49234249282</v>
          </cell>
          <cell r="I3017">
            <v>8.60809264751092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2.53997738840221</v>
          </cell>
          <cell r="H3018">
            <v>1182.45799489711</v>
          </cell>
          <cell r="I3018">
            <v>4.13188447080524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2.13706525986714</v>
          </cell>
          <cell r="H3019">
            <v>1711.04454668076</v>
          </cell>
          <cell r="I3019">
            <v>17.5583317055824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3.05825985014527</v>
          </cell>
          <cell r="H3020">
            <v>1783.76577439639</v>
          </cell>
          <cell r="I3020">
            <v>17.5583317055824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5.41076742718009</v>
          </cell>
          <cell r="H3021">
            <v>1845.68195162194</v>
          </cell>
          <cell r="I3021">
            <v>17.5583317055824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</v>
          </cell>
          <cell r="G3022">
            <v>0.599062133645955</v>
          </cell>
          <cell r="H3022">
            <v>2721.18904799699</v>
          </cell>
          <cell r="I3022">
            <v>14.7567302528759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</v>
          </cell>
          <cell r="H3023">
            <v>865.743294685178</v>
          </cell>
          <cell r="I3023">
            <v>4.30404632375546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</v>
          </cell>
          <cell r="H3024">
            <v>785.874378368179</v>
          </cell>
          <cell r="I3024">
            <v>4.30404632375546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</v>
          </cell>
          <cell r="H3025">
            <v>916.60730760666</v>
          </cell>
          <cell r="I3025">
            <v>4.30404632375546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</v>
          </cell>
          <cell r="H3026">
            <v>938.22131844615</v>
          </cell>
          <cell r="I3026">
            <v>4.30404632375546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</v>
          </cell>
          <cell r="H3027">
            <v>1222.47131795079</v>
          </cell>
          <cell r="I3027">
            <v>4.30404632375546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4.76918107281168</v>
          </cell>
          <cell r="H3028">
            <v>1416.78413638815</v>
          </cell>
          <cell r="I3028">
            <v>4.30404632375546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0.0270740641787638</v>
          </cell>
          <cell r="G3029">
            <v>3.1</v>
          </cell>
          <cell r="H3029">
            <v>67.7777777777778</v>
          </cell>
          <cell r="I3029">
            <v>1.47222222222222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81.3888888888889</v>
          </cell>
          <cell r="I3030">
            <v>1.47222222222222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81.3888888888889</v>
          </cell>
          <cell r="I3031">
            <v>1.47222222222222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</v>
          </cell>
          <cell r="I3032">
            <v>1.47222222222222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102.777777777778</v>
          </cell>
          <cell r="I3033">
            <v>1.47222222222222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80.2777777777778</v>
          </cell>
          <cell r="I3034">
            <v>1.47222222222222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102.777777777778</v>
          </cell>
          <cell r="I3035">
            <v>1.47222222222222</v>
          </cell>
          <cell r="J3035">
            <v>0</v>
          </cell>
          <cell r="K3035">
            <v>10.2777777777778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102.777777777778</v>
          </cell>
          <cell r="I3036">
            <v>1.47222222222222</v>
          </cell>
          <cell r="J3036">
            <v>0</v>
          </cell>
          <cell r="K3036">
            <v>15.4166666666667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</v>
          </cell>
          <cell r="I3037">
            <v>1.47222222222222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0.0185872970619733</v>
          </cell>
          <cell r="G3038">
            <v>3.4</v>
          </cell>
          <cell r="H3038">
            <v>545.833333333333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</v>
          </cell>
          <cell r="I3050">
            <v>3.125</v>
          </cell>
          <cell r="J3050">
            <v>146.770833333333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0.00245625909195748</v>
          </cell>
          <cell r="G3052">
            <v>1.3</v>
          </cell>
          <cell r="H3052">
            <v>218.333333333333</v>
          </cell>
          <cell r="I3052">
            <v>2.66666666666667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0.0694550703718777</v>
          </cell>
          <cell r="G3062">
            <v>0.9371</v>
          </cell>
          <cell r="H3062">
            <v>16.6802965539883</v>
          </cell>
          <cell r="I3062">
            <v>0.255890913044139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0.9371</v>
          </cell>
          <cell r="H3063">
            <v>21.1346939292011</v>
          </cell>
          <cell r="I3063">
            <v>0.255890913044139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</v>
          </cell>
          <cell r="G3064">
            <v>0.98</v>
          </cell>
          <cell r="H3064">
            <v>21.7647058823529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</v>
          </cell>
          <cell r="G3066">
            <v>0.7105</v>
          </cell>
          <cell r="H3066">
            <v>8.46235045742435</v>
          </cell>
          <cell r="I3066">
            <v>1.12596762843068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</v>
          </cell>
          <cell r="H3067">
            <v>9.20670751370526</v>
          </cell>
          <cell r="I3067">
            <v>1.03192518542406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</v>
          </cell>
          <cell r="H3068">
            <v>11.7823479005998</v>
          </cell>
          <cell r="I3068">
            <v>2.65638389031705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10.9480812641084</v>
          </cell>
          <cell r="I3069">
            <v>1.03192518542406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</v>
          </cell>
          <cell r="H3070">
            <v>11.7823479005998</v>
          </cell>
          <cell r="I3070">
            <v>2.65638389031705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10.9480812641084</v>
          </cell>
          <cell r="I3071">
            <v>1.03192518542406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</v>
          </cell>
          <cell r="H3072">
            <v>11.7823479005998</v>
          </cell>
          <cell r="I3072">
            <v>2.65638389031705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0.35057278879173</v>
          </cell>
          <cell r="G3073">
            <v>0.76</v>
          </cell>
          <cell r="H3073">
            <v>29.3585526315789</v>
          </cell>
          <cell r="I3073">
            <v>0.789473684210526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30.1136363636364</v>
          </cell>
          <cell r="I3074">
            <v>0.779220779220779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</v>
          </cell>
          <cell r="I3076">
            <v>0.705882352941177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32.3341836734694</v>
          </cell>
          <cell r="I3077">
            <v>0.612244897959184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32.6219512195122</v>
          </cell>
          <cell r="I3078">
            <v>0.731707317073171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32.3341836734694</v>
          </cell>
          <cell r="I3079">
            <v>0.612244897959184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</v>
          </cell>
          <cell r="I3080">
            <v>0.72289156626506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0.00482089591288438</v>
          </cell>
          <cell r="G3081">
            <v>0.7605</v>
          </cell>
          <cell r="H3081">
            <v>14.4641683103222</v>
          </cell>
          <cell r="I3081">
            <v>1.05193951347797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</v>
          </cell>
          <cell r="I3082">
            <v>1.01878382680675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</v>
          </cell>
          <cell r="H3083">
            <v>14.5813435211716</v>
          </cell>
          <cell r="I3083">
            <v>1.01878382680675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</v>
          </cell>
          <cell r="H3084">
            <v>14.397988054071</v>
          </cell>
          <cell r="I3084">
            <v>1.00597296447658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</v>
          </cell>
          <cell r="H3085">
            <v>14.397988054071</v>
          </cell>
          <cell r="I3085">
            <v>1.00597296447658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0.0162090699166474</v>
          </cell>
          <cell r="G3086">
            <v>0.79</v>
          </cell>
          <cell r="H3086">
            <v>17.8270042194093</v>
          </cell>
          <cell r="I3086">
            <v>0.174050632911392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19.0329218106996</v>
          </cell>
          <cell r="I3087">
            <v>0.169753086419753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</v>
          </cell>
          <cell r="I3088">
            <v>0.167682926829268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20.6827309236948</v>
          </cell>
          <cell r="I3089">
            <v>0.16566265060241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30.8988764044944</v>
          </cell>
          <cell r="I3090">
            <v>0.154494382022472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20.6827309236948</v>
          </cell>
          <cell r="I3091">
            <v>0.16566265060241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30.8988764044944</v>
          </cell>
          <cell r="I3092">
            <v>0.154494382022472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0.0510395100338174</v>
          </cell>
          <cell r="G3093">
            <v>2.72567409144197</v>
          </cell>
          <cell r="H3093">
            <v>67.7777777777778</v>
          </cell>
          <cell r="I3093">
            <v>1.47222222222222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2.989449003517</v>
          </cell>
          <cell r="H3094">
            <v>81.3888888888889</v>
          </cell>
          <cell r="I3094">
            <v>1.47222222222222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3.22391559202814</v>
          </cell>
          <cell r="H3095">
            <v>81.3888888888889</v>
          </cell>
          <cell r="I3095">
            <v>1.47222222222222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</v>
          </cell>
          <cell r="H3096">
            <v>83.6111111111111</v>
          </cell>
          <cell r="I3096">
            <v>1.47222222222222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</v>
          </cell>
          <cell r="H3097">
            <v>102.777777777778</v>
          </cell>
          <cell r="I3097">
            <v>1.47222222222222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</v>
          </cell>
          <cell r="H3098">
            <v>80.2777777777778</v>
          </cell>
          <cell r="I3098">
            <v>1.47222222222222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</v>
          </cell>
          <cell r="H3099">
            <v>102.777777777778</v>
          </cell>
          <cell r="I3099">
            <v>1.47222222222222</v>
          </cell>
          <cell r="J3099">
            <v>0</v>
          </cell>
          <cell r="K3099">
            <v>10.2777777777778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</v>
          </cell>
          <cell r="H3100">
            <v>102.777777777778</v>
          </cell>
          <cell r="I3100">
            <v>1.47222222222222</v>
          </cell>
          <cell r="J3100">
            <v>0</v>
          </cell>
          <cell r="K3100">
            <v>15.4166666666667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3.51699882766706</v>
          </cell>
          <cell r="H3101">
            <v>94.0642076502732</v>
          </cell>
          <cell r="I3101">
            <v>1.47222222222222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0.0315631592815403</v>
          </cell>
          <cell r="G3102">
            <v>4.04454865181712</v>
          </cell>
          <cell r="H3102">
            <v>545.833333333333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</v>
          </cell>
          <cell r="H3103">
            <v>545.833333333333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5.01172332942556</v>
          </cell>
          <cell r="H3104">
            <v>514.583333333333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5.15826494724502</v>
          </cell>
          <cell r="H3105">
            <v>530.208333333333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5.27549824150059</v>
          </cell>
          <cell r="H3107">
            <v>514.583333333333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5.86166471277843</v>
          </cell>
          <cell r="H3111">
            <v>514.583333333333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7.03399765533412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5.01172332942556</v>
          </cell>
          <cell r="H3113">
            <v>514.583333333333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5.15826494724502</v>
          </cell>
          <cell r="H3114">
            <v>530.208333333333</v>
          </cell>
          <cell r="I3114">
            <v>3.125</v>
          </cell>
          <cell r="J3114">
            <v>146.770833333333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</v>
          </cell>
          <cell r="H3115">
            <v>571.875</v>
          </cell>
          <cell r="I3115">
            <v>3.125</v>
          </cell>
          <cell r="J3115">
            <v>159.270833333333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</v>
          </cell>
          <cell r="I3116">
            <v>2.66666666666667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</v>
          </cell>
          <cell r="H3118">
            <v>300</v>
          </cell>
          <cell r="I3118">
            <v>4.91666666666667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</v>
          </cell>
          <cell r="H3121">
            <v>300</v>
          </cell>
          <cell r="I3121">
            <v>4.91666666666667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</v>
          </cell>
          <cell r="H3125">
            <v>300</v>
          </cell>
          <cell r="I3125">
            <v>4.91666666666667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3.05825985014527</v>
          </cell>
          <cell r="H3126">
            <v>39.5833333333333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4.66588511137163</v>
          </cell>
          <cell r="H3129">
            <v>70.8333333333333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4.8651817116061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4.66588511137163</v>
          </cell>
          <cell r="H3131">
            <v>70.8333333333333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4.9886508193859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4.9886508193859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</v>
          </cell>
          <cell r="H3135">
            <v>70.8333333333333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3.05825985014527</v>
          </cell>
          <cell r="H3137">
            <v>36.4583333333333</v>
          </cell>
          <cell r="I3137">
            <v>2.66666666666667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3.11482052984319</v>
          </cell>
          <cell r="H3138">
            <v>59.375</v>
          </cell>
          <cell r="I3138">
            <v>2.66666666666667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3.73681125439625</v>
          </cell>
          <cell r="H3139">
            <v>59.375</v>
          </cell>
          <cell r="I3139">
            <v>2.66666666666667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</v>
          </cell>
          <cell r="H3140">
            <v>67.7083333333333</v>
          </cell>
          <cell r="I3140">
            <v>2.66666666666667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</v>
          </cell>
          <cell r="H3141">
            <v>76.0416666666667</v>
          </cell>
          <cell r="I3141">
            <v>2.66666666666667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</v>
          </cell>
          <cell r="H3142">
            <v>67.7083333333333</v>
          </cell>
          <cell r="I3142">
            <v>2.66666666666667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</v>
          </cell>
          <cell r="H3143">
            <v>76.0416666666667</v>
          </cell>
          <cell r="I3143">
            <v>2.66666666666667</v>
          </cell>
          <cell r="J3143">
            <v>0</v>
          </cell>
          <cell r="K3143">
            <v>7.60416666666667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</v>
          </cell>
          <cell r="H3144">
            <v>76.0416666666667</v>
          </cell>
          <cell r="I3144">
            <v>2.66666666666667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4.88472059398203</v>
          </cell>
          <cell r="H3146">
            <v>67.7083333333333</v>
          </cell>
          <cell r="I3146">
            <v>2.66666666666667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6.28035504940546</v>
          </cell>
          <cell r="H3147">
            <v>76.0416666666667</v>
          </cell>
          <cell r="I3147">
            <v>2.66666666666667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</v>
          </cell>
          <cell r="G3151">
            <v>3.05825985014527</v>
          </cell>
          <cell r="H3151">
            <v>44.7916666666667</v>
          </cell>
          <cell r="I3151">
            <v>2.91666666666667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</v>
          </cell>
          <cell r="H3152">
            <v>59.375</v>
          </cell>
          <cell r="I3152">
            <v>2.91666666666667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3.66354044548652</v>
          </cell>
          <cell r="H3153">
            <v>62.5</v>
          </cell>
          <cell r="I3153">
            <v>2.91666666666667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</v>
          </cell>
          <cell r="H3154">
            <v>70.8333333333333</v>
          </cell>
          <cell r="I3154">
            <v>2.91666666666667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4.45189725021147</v>
          </cell>
          <cell r="H3155">
            <v>79.1666666666667</v>
          </cell>
          <cell r="I3155">
            <v>2.91666666666667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</v>
          </cell>
          <cell r="H3156">
            <v>70.8333333333333</v>
          </cell>
          <cell r="I3156">
            <v>2.91666666666667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4.45189725021147</v>
          </cell>
          <cell r="H3157">
            <v>79.1666666666667</v>
          </cell>
          <cell r="I3157">
            <v>2.91666666666667</v>
          </cell>
          <cell r="J3157">
            <v>0</v>
          </cell>
          <cell r="K3157">
            <v>7.91666666666667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4.45189725021147</v>
          </cell>
          <cell r="H3158">
            <v>79.1666666666667</v>
          </cell>
          <cell r="I3158">
            <v>2.91666666666667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0.0544279535437861</v>
          </cell>
          <cell r="G3159">
            <v>5.24925198159262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</v>
          </cell>
          <cell r="H3162">
            <v>35.4166666666667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10.6575722050517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</v>
          </cell>
          <cell r="H3164">
            <v>35.4166666666667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10.9906213364596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10.9906213364596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</v>
          </cell>
          <cell r="G3167">
            <v>2.69636576787808</v>
          </cell>
          <cell r="H3167">
            <v>66.1111111111111</v>
          </cell>
          <cell r="I3167">
            <v>2.66666666666667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3.10668229777257</v>
          </cell>
          <cell r="H3168">
            <v>94.7222222222222</v>
          </cell>
          <cell r="I3168">
            <v>2.66666666666667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</v>
          </cell>
          <cell r="H3169">
            <v>94.7222222222222</v>
          </cell>
          <cell r="I3169">
            <v>2.66666666666667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</v>
          </cell>
          <cell r="H3170">
            <v>101.388888888889</v>
          </cell>
          <cell r="I3170">
            <v>2.66666666666667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4.07385697538101</v>
          </cell>
          <cell r="H3171">
            <v>272.222222222222</v>
          </cell>
          <cell r="I3171">
            <v>2.66666666666667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3.48769050410317</v>
          </cell>
          <cell r="H3172">
            <v>99.1666666666667</v>
          </cell>
          <cell r="I3172">
            <v>2.66666666666667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4.07385697538101</v>
          </cell>
          <cell r="H3173">
            <v>272.222222222222</v>
          </cell>
          <cell r="I3173">
            <v>2.66666666666667</v>
          </cell>
          <cell r="J3173">
            <v>0</v>
          </cell>
          <cell r="K3173">
            <v>27.2222222222222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4.07385697538101</v>
          </cell>
          <cell r="H3174">
            <v>272.222222222222</v>
          </cell>
          <cell r="I3174">
            <v>2.66666666666667</v>
          </cell>
          <cell r="J3174">
            <v>0</v>
          </cell>
          <cell r="K3174">
            <v>40.8333333333333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3.63423212192263</v>
          </cell>
          <cell r="H3175">
            <v>113.772609819121</v>
          </cell>
          <cell r="I3175">
            <v>2.66666666666667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0.0951442313800541</v>
          </cell>
          <cell r="G3176">
            <v>2.54982415005862</v>
          </cell>
          <cell r="H3176">
            <v>21.6666666666667</v>
          </cell>
          <cell r="I3176">
            <v>0.952380952380952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</v>
          </cell>
          <cell r="H3177">
            <v>25.2380952380952</v>
          </cell>
          <cell r="I3177">
            <v>0.952380952380952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</v>
          </cell>
          <cell r="H3178">
            <v>27.1428571428571</v>
          </cell>
          <cell r="I3178">
            <v>0.952380952380952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3.3704572098476</v>
          </cell>
          <cell r="H3179">
            <v>41.4285714285714</v>
          </cell>
          <cell r="I3179">
            <v>0.952380952380952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3.22391559202814</v>
          </cell>
          <cell r="H3180">
            <v>38.5714285714286</v>
          </cell>
          <cell r="I3180">
            <v>0.952380952380952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3.3704572098476</v>
          </cell>
          <cell r="H3181">
            <v>41.4285714285714</v>
          </cell>
          <cell r="I3181">
            <v>0.952380952380952</v>
          </cell>
          <cell r="J3181">
            <v>0</v>
          </cell>
          <cell r="K3181">
            <v>6.21428571428571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3.3704572098476</v>
          </cell>
          <cell r="H3182">
            <v>41.4285714285714</v>
          </cell>
          <cell r="I3182">
            <v>0.952380952380952</v>
          </cell>
          <cell r="J3182">
            <v>0</v>
          </cell>
          <cell r="K3182">
            <v>6.21428571428571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3.81008206330598</v>
          </cell>
          <cell r="H3183">
            <v>61.9047619047619</v>
          </cell>
          <cell r="I3183">
            <v>0.952380952380952</v>
          </cell>
          <cell r="J3183">
            <v>0</v>
          </cell>
          <cell r="K3183">
            <v>9.28571428571428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0.0902890557061387</v>
          </cell>
          <cell r="G3184">
            <v>3.3411488862837</v>
          </cell>
          <cell r="H3184">
            <v>63.8888888888889</v>
          </cell>
          <cell r="I3184">
            <v>2.11111111111111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3.81008206330598</v>
          </cell>
          <cell r="H3185">
            <v>63.8888888888889</v>
          </cell>
          <cell r="I3185">
            <v>2.11111111111111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3.81008206330598</v>
          </cell>
          <cell r="H3186">
            <v>63.8888888888889</v>
          </cell>
          <cell r="I3186">
            <v>2.11111111111111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</v>
          </cell>
          <cell r="H3187">
            <v>69.4444444444444</v>
          </cell>
          <cell r="I3187">
            <v>2.11111111111111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7.03399765533412</v>
          </cell>
          <cell r="H3188">
            <v>147.222222222222</v>
          </cell>
          <cell r="I3188">
            <v>2.11111111111111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</v>
          </cell>
          <cell r="H3189">
            <v>66.6666666666667</v>
          </cell>
          <cell r="I3189">
            <v>2.11111111111111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7.03399765533412</v>
          </cell>
          <cell r="H3190">
            <v>147.222222222222</v>
          </cell>
          <cell r="I3190">
            <v>2.11111111111111</v>
          </cell>
          <cell r="J3190">
            <v>0</v>
          </cell>
          <cell r="K3190">
            <v>14.7222222222222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7.03399765533412</v>
          </cell>
          <cell r="H3191">
            <v>147.222222222222</v>
          </cell>
          <cell r="I3191">
            <v>2.11111111111111</v>
          </cell>
          <cell r="J3191">
            <v>0</v>
          </cell>
          <cell r="K3191">
            <v>22.0833333333333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</v>
          </cell>
          <cell r="H3192">
            <v>66.6666666666667</v>
          </cell>
          <cell r="I3192">
            <v>2.11111111111111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0.000246725470601354</v>
          </cell>
          <cell r="G3193">
            <v>0.7</v>
          </cell>
          <cell r="H3193">
            <v>104.166666666667</v>
          </cell>
          <cell r="I3193">
            <v>4.58333333333333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0.00391198383448045</v>
          </cell>
          <cell r="G3195">
            <v>1</v>
          </cell>
          <cell r="H3195">
            <v>72.9166666666667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79.1666666666667</v>
          </cell>
          <cell r="I3196">
            <v>3.54166666666667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</v>
          </cell>
          <cell r="H3197">
            <v>77.0833333333333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</v>
          </cell>
          <cell r="I3202">
            <v>0.0687285223367698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</v>
          </cell>
          <cell r="I3203">
            <v>0.0687285223367698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</v>
          </cell>
          <cell r="I3204">
            <v>0.0687285223367698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0.00048149228006983</v>
          </cell>
          <cell r="G3205">
            <v>2.5</v>
          </cell>
          <cell r="H3205">
            <v>267.692568159789</v>
          </cell>
          <cell r="I3205">
            <v>0.880567658420359</v>
          </cell>
          <cell r="J3205">
            <v>26.7692568159789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0.880567658420359</v>
          </cell>
          <cell r="J3206">
            <v>119.052747418432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0.880567658420359</v>
          </cell>
          <cell r="J3207">
            <v>26.7692568159789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214.271463548954</v>
          </cell>
          <cell r="I3208">
            <v>0.733806382016965</v>
          </cell>
          <cell r="J3208">
            <v>21.4271463548954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214.271463548954</v>
          </cell>
          <cell r="I3209">
            <v>0.733806382016965</v>
          </cell>
          <cell r="J3209">
            <v>55.710580522728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214.271463548954</v>
          </cell>
          <cell r="I3210">
            <v>0.733806382016965</v>
          </cell>
          <cell r="J3210">
            <v>47.1397219807699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173.597624088585</v>
          </cell>
          <cell r="I3211">
            <v>0.628976898871685</v>
          </cell>
          <cell r="J3211">
            <v>17.3597624088585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0.00600199508065445</v>
          </cell>
          <cell r="G3212">
            <v>2</v>
          </cell>
          <cell r="H3212">
            <v>281.428571428571</v>
          </cell>
          <cell r="I3212">
            <v>2.28571428571429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</v>
          </cell>
          <cell r="I3213">
            <v>2.28571428571429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</v>
          </cell>
          <cell r="H3214">
            <v>310</v>
          </cell>
          <cell r="I3214">
            <v>2.28571428571429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</v>
          </cell>
          <cell r="I3215">
            <v>2.28571428571429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</v>
          </cell>
          <cell r="H3216">
            <v>310</v>
          </cell>
          <cell r="I3216">
            <v>2.28571428571429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</v>
          </cell>
          <cell r="G3217">
            <v>0.97475</v>
          </cell>
          <cell r="H3217">
            <v>35.1566965199523</v>
          </cell>
          <cell r="I3217">
            <v>1.06334053746547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0.97475</v>
          </cell>
          <cell r="H3218">
            <v>29.2972470999602</v>
          </cell>
          <cell r="I3218">
            <v>0.886117114554562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</v>
          </cell>
          <cell r="I3219">
            <v>0.0641848523748395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5.75359599749844</v>
          </cell>
          <cell r="I3220">
            <v>0.0625390869293308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</v>
          </cell>
          <cell r="I3221">
            <v>0.0581395348837209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0.0522602560752548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</v>
          </cell>
          <cell r="I3223">
            <v>0.0479501318628626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</v>
          </cell>
          <cell r="I3224">
            <v>1.38528138528139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49.5726495726496</v>
          </cell>
          <cell r="I3225">
            <v>1.36752136752137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</v>
          </cell>
          <cell r="I3226">
            <v>1.19850187265918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</v>
          </cell>
          <cell r="I3227">
            <v>1.33333333333333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</v>
          </cell>
          <cell r="I3228">
            <v>1.17216117216117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</v>
          </cell>
          <cell r="I3229">
            <v>1.285140562249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66.6666666666667</v>
          </cell>
          <cell r="I3230">
            <v>1.14695340501792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</v>
          </cell>
          <cell r="G3231">
            <v>0.77</v>
          </cell>
          <cell r="H3231">
            <v>23.077853432749</v>
          </cell>
          <cell r="I3231">
            <v>0.719139908669231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</v>
          </cell>
          <cell r="I3233">
            <v>0.555555555555556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</v>
          </cell>
          <cell r="I3235">
            <v>0.555555555555556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0.00260752783470699</v>
          </cell>
          <cell r="G3236">
            <v>0.78</v>
          </cell>
          <cell r="H3236">
            <v>44.7802197802198</v>
          </cell>
          <cell r="I3236">
            <v>1.46520146520147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44.7558770343581</v>
          </cell>
          <cell r="I3237">
            <v>1.44665461121157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44.7802197802198</v>
          </cell>
          <cell r="I3238">
            <v>1.46520146520147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</v>
          </cell>
          <cell r="I3239">
            <v>1.42857142857143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75.8823529411765</v>
          </cell>
          <cell r="I3240">
            <v>1.34453781512605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</v>
          </cell>
          <cell r="G3241">
            <v>0.374308091492875</v>
          </cell>
          <cell r="H3241">
            <v>4798.93301452293</v>
          </cell>
          <cell r="I3241">
            <v>32.6458028198839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</v>
          </cell>
          <cell r="I3242">
            <v>34.4323705900437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0.40626810387691</v>
          </cell>
          <cell r="H3243">
            <v>5061.55847673642</v>
          </cell>
          <cell r="I3243">
            <v>34.4323705900437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0.427650635659905</v>
          </cell>
          <cell r="H3244">
            <v>5061.55847673642</v>
          </cell>
          <cell r="I3244">
            <v>34.4323705900437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</v>
          </cell>
          <cell r="H3245">
            <v>5509.17929440699</v>
          </cell>
          <cell r="I3245">
            <v>34.4323705900437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</v>
          </cell>
          <cell r="H3246">
            <v>5061.55847673642</v>
          </cell>
          <cell r="I3246">
            <v>34.4323705900437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0.507835129846137</v>
          </cell>
          <cell r="H3247">
            <v>5509.17929440699</v>
          </cell>
          <cell r="I3247">
            <v>34.4323705900437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</v>
          </cell>
          <cell r="H3248">
            <v>5061.55847673642</v>
          </cell>
          <cell r="I3248">
            <v>34.4323705900437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0.541690805169213</v>
          </cell>
          <cell r="H3249">
            <v>5509.17929440699</v>
          </cell>
          <cell r="I3249">
            <v>34.4323705900437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0.20098467128365</v>
          </cell>
          <cell r="G3250">
            <v>1.1519614143855</v>
          </cell>
          <cell r="H3250">
            <v>6266.69144738795</v>
          </cell>
          <cell r="I3250">
            <v>18.937803824524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</v>
          </cell>
          <cell r="H3251">
            <v>6266.69144738795</v>
          </cell>
          <cell r="I3251">
            <v>18.937803824524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</v>
          </cell>
          <cell r="H3252">
            <v>6266.69144738795</v>
          </cell>
          <cell r="I3252">
            <v>18.937803824524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</v>
          </cell>
          <cell r="H3253">
            <v>6266.69144738795</v>
          </cell>
          <cell r="I3253">
            <v>18.937803824524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1.50083051221081</v>
          </cell>
          <cell r="H3254">
            <v>6886.47411800874</v>
          </cell>
          <cell r="I3254">
            <v>18.937803824524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</v>
          </cell>
          <cell r="H3255">
            <v>6266.69144738795</v>
          </cell>
          <cell r="I3255">
            <v>18.937803824524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</v>
          </cell>
          <cell r="H3256">
            <v>6886.47411800874</v>
          </cell>
          <cell r="I3256">
            <v>18.937803824524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</v>
          </cell>
          <cell r="H3257">
            <v>6886.47411800874</v>
          </cell>
          <cell r="I3257">
            <v>18.937803824524</v>
          </cell>
          <cell r="J3257">
            <v>0</v>
          </cell>
          <cell r="K3257">
            <v>688.647411800874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</v>
          </cell>
          <cell r="H3258">
            <v>6886.47411800874</v>
          </cell>
          <cell r="I3258">
            <v>18.937803824524</v>
          </cell>
          <cell r="J3258">
            <v>0</v>
          </cell>
          <cell r="K3258">
            <v>1032.97111770131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1.50083051221081</v>
          </cell>
          <cell r="H3259">
            <v>6266.69144738795</v>
          </cell>
          <cell r="I3259">
            <v>18.937803824524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</v>
          </cell>
          <cell r="H3260">
            <v>6886.47411800874</v>
          </cell>
          <cell r="I3260">
            <v>18.937803824524</v>
          </cell>
          <cell r="J3260">
            <v>0</v>
          </cell>
          <cell r="K3260">
            <v>1032.97111770131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</v>
          </cell>
          <cell r="G3261">
            <v>0.7</v>
          </cell>
          <cell r="H3261">
            <v>52.5604399691763</v>
          </cell>
          <cell r="I3261">
            <v>0.427707016024039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</v>
          </cell>
          <cell r="I3262">
            <v>0.427707016024039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0.300985255520457</v>
          </cell>
          <cell r="G3263">
            <v>0.45</v>
          </cell>
          <cell r="H3263">
            <v>37.7015814124893</v>
          </cell>
          <cell r="I3263">
            <v>0.427707016024039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0.200656837013638</v>
          </cell>
          <cell r="G3264">
            <v>0.6</v>
          </cell>
          <cell r="H3264">
            <v>51.372364924665</v>
          </cell>
          <cell r="I3264">
            <v>0.427707016024039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0.0781822392965978</v>
          </cell>
          <cell r="G3265">
            <v>10</v>
          </cell>
          <cell r="H3265">
            <v>92.998482973791</v>
          </cell>
          <cell r="I3265">
            <v>4.78526319760131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</v>
          </cell>
          <cell r="I3266">
            <v>4.58996467789986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</v>
          </cell>
          <cell r="I3267">
            <v>5.46068709862803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83.4368024536895</v>
          </cell>
          <cell r="I3268">
            <v>4.60257276745862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0.0471271566801909</v>
          </cell>
          <cell r="G3269">
            <v>41.1</v>
          </cell>
          <cell r="H3269">
            <v>93.3929692183882</v>
          </cell>
          <cell r="I3269">
            <v>1.88519921669245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</v>
          </cell>
          <cell r="I3270">
            <v>1.61039478259642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84.6697637460091</v>
          </cell>
          <cell r="I3271">
            <v>0.898583445078986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</v>
          </cell>
          <cell r="H3272">
            <v>78.621923478437</v>
          </cell>
          <cell r="I3272">
            <v>0.855223571058032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46.784347826087</v>
          </cell>
          <cell r="H3273">
            <v>73.0060718014058</v>
          </cell>
          <cell r="I3273">
            <v>0.813956266901864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81.8913720240054</v>
          </cell>
          <cell r="I3274">
            <v>8.72186295336905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</v>
          </cell>
          <cell r="I3275">
            <v>7.13736739228237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19.4</v>
          </cell>
          <cell r="H3276">
            <v>59.2384870366343</v>
          </cell>
          <cell r="I3276">
            <v>5.78386630759315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55.0071665340176</v>
          </cell>
          <cell r="I3277">
            <v>5.50293912224484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</v>
          </cell>
          <cell r="H3278">
            <v>51.0780832101592</v>
          </cell>
          <cell r="I3278">
            <v>5.23565795753384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0.0147367341439056</v>
          </cell>
          <cell r="G3279">
            <v>13.5</v>
          </cell>
          <cell r="H3279">
            <v>81.8913720240054</v>
          </cell>
          <cell r="I3279">
            <v>8.34040147633221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</v>
          </cell>
          <cell r="I3280">
            <v>7.05135366046756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68.0249272632571</v>
          </cell>
          <cell r="I3281">
            <v>5.4943387327292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</v>
          </cell>
          <cell r="H3282">
            <v>64.1659589835166</v>
          </cell>
          <cell r="I3282">
            <v>5.20859106152011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</v>
          </cell>
          <cell r="H3283">
            <v>60.4993327558871</v>
          </cell>
          <cell r="I3283">
            <v>4.93724988086199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</v>
          </cell>
          <cell r="I3284">
            <v>9.1028550470379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</v>
          </cell>
          <cell r="I3285">
            <v>7.64416478181766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73.557667646418</v>
          </cell>
          <cell r="I3286">
            <v>12.0406684585388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69.3198716505201</v>
          </cell>
          <cell r="I3287">
            <v>11.4028309197458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</v>
          </cell>
          <cell r="I3288">
            <v>10.799241326538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15.0549450549451</v>
          </cell>
          <cell r="H3289">
            <v>509.766874839151</v>
          </cell>
          <cell r="I3289">
            <v>27.5232518866277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296.811355738258</v>
          </cell>
          <cell r="I3290">
            <v>28.7082068517934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</v>
          </cell>
          <cell r="I3292">
            <v>1.04221027114034</v>
          </cell>
          <cell r="J3292">
            <v>0</v>
          </cell>
          <cell r="K3292">
            <v>10.5711698963515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</v>
          </cell>
          <cell r="I3293">
            <v>1.04221027114034</v>
          </cell>
          <cell r="J3293">
            <v>0</v>
          </cell>
          <cell r="K3293">
            <v>15.8567548445273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</v>
          </cell>
          <cell r="I3294">
            <v>0.716727958426775</v>
          </cell>
          <cell r="J3294">
            <v>0</v>
          </cell>
          <cell r="K3294">
            <v>14.7721351709409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0.0491565074863263</v>
          </cell>
          <cell r="G3295">
            <v>41.6</v>
          </cell>
          <cell r="H3295">
            <v>19.7669962128518</v>
          </cell>
          <cell r="I3295">
            <v>1.44759996347654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</v>
          </cell>
          <cell r="G3296">
            <v>59.0010969149976</v>
          </cell>
          <cell r="H3296">
            <v>31.1071128779506</v>
          </cell>
          <cell r="I3296">
            <v>0.84270712793396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0.166128772662626</v>
          </cell>
          <cell r="G3297">
            <v>50.1165</v>
          </cell>
          <cell r="H3297">
            <v>23.2900956535173</v>
          </cell>
          <cell r="I3297">
            <v>1.02236122102731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</v>
          </cell>
          <cell r="H3298">
            <v>21.0752796210348</v>
          </cell>
          <cell r="I3298">
            <v>0.922249263173896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</v>
          </cell>
          <cell r="H3299">
            <v>20.8536707224565</v>
          </cell>
          <cell r="I3299">
            <v>0.918532978410898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0.166128772662626</v>
          </cell>
          <cell r="G3300">
            <v>58.1851428571429</v>
          </cell>
          <cell r="H3300">
            <v>23.7399239116186</v>
          </cell>
          <cell r="I3300">
            <v>1.10297694718322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62.560192</v>
          </cell>
          <cell r="H3301">
            <v>23.1695119753911</v>
          </cell>
          <cell r="I3301">
            <v>1.08132810558198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63.587452952381</v>
          </cell>
          <cell r="H3302">
            <v>22.5551749412204</v>
          </cell>
          <cell r="I3302">
            <v>1.05836042760855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0.0081501426972333</v>
          </cell>
          <cell r="G3303">
            <v>151.130241187384</v>
          </cell>
          <cell r="H3303">
            <v>24.6750057603878</v>
          </cell>
          <cell r="I3303">
            <v>1.61382232957696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</v>
          </cell>
          <cell r="H3304">
            <v>24.0769559370045</v>
          </cell>
          <cell r="I3304">
            <v>1.57927535915461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165.16221546073</v>
          </cell>
          <cell r="H3305">
            <v>23.4328527346532</v>
          </cell>
          <cell r="I3305">
            <v>1.54276457270711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0.229421514514204</v>
          </cell>
          <cell r="G3306">
            <v>68.8</v>
          </cell>
          <cell r="H3306">
            <v>25.7288737518255</v>
          </cell>
          <cell r="I3306">
            <v>0.951975204308234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73.9732</v>
          </cell>
          <cell r="H3307">
            <v>25.0794234712367</v>
          </cell>
          <cell r="I3307">
            <v>0.932557915557358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75.1878666666667</v>
          </cell>
          <cell r="H3308">
            <v>24.3799616720026</v>
          </cell>
          <cell r="I3308">
            <v>0.911993633222462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178.701298701299</v>
          </cell>
          <cell r="H3309">
            <v>26.5196858296418</v>
          </cell>
          <cell r="I3309">
            <v>1.40317628525165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192.138181818182</v>
          </cell>
          <cell r="H3310">
            <v>25.8468617930583</v>
          </cell>
          <cell r="I3310">
            <v>1.37174231055825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</v>
          </cell>
          <cell r="H3311">
            <v>25.1222263201629</v>
          </cell>
          <cell r="I3311">
            <v>1.33858423895076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0.00165339912202441</v>
          </cell>
          <cell r="G3312">
            <v>71.2</v>
          </cell>
          <cell r="H3312">
            <v>36.2672744589207</v>
          </cell>
          <cell r="I3312">
            <v>0.888666698377637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</v>
          </cell>
          <cell r="H3313">
            <v>35.488311267501</v>
          </cell>
          <cell r="I3313">
            <v>0.763031044751596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78.331813</v>
          </cell>
          <cell r="H3314">
            <v>34.5293548339232</v>
          </cell>
          <cell r="I3314">
            <v>0.746642613546182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79.6180496666667</v>
          </cell>
          <cell r="H3315">
            <v>33.4965530745501</v>
          </cell>
          <cell r="I3315">
            <v>0.729325025072221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15.0549450549451</v>
          </cell>
          <cell r="H3316">
            <v>509.766874839151</v>
          </cell>
          <cell r="I3316">
            <v>27.5232518866277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</v>
          </cell>
          <cell r="I3317">
            <v>42.0016964202203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124.595866557495</v>
          </cell>
          <cell r="I3318">
            <v>7.68656116556159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</v>
          </cell>
          <cell r="I3319">
            <v>0.944427545066314</v>
          </cell>
          <cell r="J3319">
            <v>0</v>
          </cell>
          <cell r="K3319">
            <v>3.1628465964377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</v>
          </cell>
          <cell r="I3320">
            <v>0.944427545066314</v>
          </cell>
          <cell r="J3320">
            <v>0</v>
          </cell>
          <cell r="K3320">
            <v>4.74426989465655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</v>
          </cell>
          <cell r="I3321">
            <v>0.618945232352749</v>
          </cell>
          <cell r="J3321">
            <v>0</v>
          </cell>
          <cell r="K3321">
            <v>3.65965022107018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0.0229027976406183</v>
          </cell>
          <cell r="G3322">
            <v>64.6</v>
          </cell>
          <cell r="H3322">
            <v>10.7685089119229</v>
          </cell>
          <cell r="I3322">
            <v>0.762628392507491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0.0232335287314831</v>
          </cell>
          <cell r="G3323">
            <v>59.9</v>
          </cell>
          <cell r="H3323">
            <v>13.9846198534314</v>
          </cell>
          <cell r="I3323">
            <v>0.85290975589273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0.018145002787427</v>
          </cell>
          <cell r="G3324">
            <v>73.5</v>
          </cell>
          <cell r="H3324">
            <v>13.1115288654434</v>
          </cell>
          <cell r="I3324">
            <v>0.734861599024355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0.0143785317199939</v>
          </cell>
          <cell r="G3325">
            <v>83.1</v>
          </cell>
          <cell r="H3325">
            <v>13.8877615114372</v>
          </cell>
          <cell r="I3325">
            <v>0.768245556527084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73.910953220339</v>
          </cell>
          <cell r="H3326">
            <v>12.8132980948323</v>
          </cell>
          <cell r="I3326">
            <v>0.642248411992819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</v>
          </cell>
          <cell r="H3327">
            <v>12.540585485874</v>
          </cell>
          <cell r="I3327">
            <v>0.650430082883805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</v>
          </cell>
          <cell r="H3328">
            <v>12.4284495049813</v>
          </cell>
          <cell r="I3328">
            <v>0.643876080623781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69.6</v>
          </cell>
          <cell r="H3329">
            <v>14.7357595768002</v>
          </cell>
          <cell r="I3329">
            <v>0.563944357189736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</v>
          </cell>
          <cell r="H3330">
            <v>14.498514278793</v>
          </cell>
          <cell r="I3330">
            <v>0.481012093506912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71.3088202790698</v>
          </cell>
          <cell r="H3331">
            <v>13.9857809320597</v>
          </cell>
          <cell r="I3331">
            <v>0.466099151832366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72.4797368682171</v>
          </cell>
          <cell r="H3332">
            <v>13.7598393984238</v>
          </cell>
          <cell r="I3332">
            <v>0.459654888562314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15.0549450549451</v>
          </cell>
          <cell r="H3333">
            <v>509.766874839151</v>
          </cell>
          <cell r="I3333">
            <v>27.5232518866277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</v>
          </cell>
          <cell r="I3334">
            <v>42.0016964202203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124.595866557495</v>
          </cell>
          <cell r="I3335">
            <v>7.68656116556159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</v>
          </cell>
          <cell r="I3336">
            <v>0.944427545066314</v>
          </cell>
          <cell r="J3336">
            <v>0</v>
          </cell>
          <cell r="K3336">
            <v>3.1628465964377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</v>
          </cell>
          <cell r="I3337">
            <v>0.944427545066314</v>
          </cell>
          <cell r="J3337">
            <v>0</v>
          </cell>
          <cell r="K3337">
            <v>4.74426989465655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</v>
          </cell>
          <cell r="I3338">
            <v>0.618945232352749</v>
          </cell>
          <cell r="J3338">
            <v>0</v>
          </cell>
          <cell r="K3338">
            <v>3.65965022107018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0.00155226742322556</v>
          </cell>
          <cell r="G3339">
            <v>24.9</v>
          </cell>
          <cell r="H3339">
            <v>65.623659471849</v>
          </cell>
          <cell r="I3339">
            <v>1.12775049449899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0.00379487461237303</v>
          </cell>
          <cell r="G3340">
            <v>31.8</v>
          </cell>
          <cell r="H3340">
            <v>49.2840856993551</v>
          </cell>
          <cell r="I3340">
            <v>1.78003250165488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</v>
          </cell>
          <cell r="H3341">
            <v>111.15423165456</v>
          </cell>
          <cell r="I3341">
            <v>2.88355939850937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</v>
          </cell>
          <cell r="H3342">
            <v>87.0668552393905</v>
          </cell>
          <cell r="I3342">
            <v>1.86205956156478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</v>
          </cell>
          <cell r="H3343">
            <v>83.930391471646</v>
          </cell>
          <cell r="I3343">
            <v>1.74735372436074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54.4674777777778</v>
          </cell>
          <cell r="H3344">
            <v>80.6529998648074</v>
          </cell>
          <cell r="I3344">
            <v>1.6313703817439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0.00146308379138158</v>
          </cell>
          <cell r="G3345">
            <v>44.4</v>
          </cell>
          <cell r="H3345">
            <v>78.2516514722406</v>
          </cell>
          <cell r="I3345">
            <v>1.46992499515488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55.465759125</v>
          </cell>
          <cell r="H3346">
            <v>109.848059802421</v>
          </cell>
          <cell r="I3346">
            <v>1.40548639359444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55.465759125</v>
          </cell>
          <cell r="H3347">
            <v>109.171220384621</v>
          </cell>
          <cell r="I3347">
            <v>1.39282874016082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55.465759125</v>
          </cell>
          <cell r="H3348">
            <v>108.419176587065</v>
          </cell>
          <cell r="I3348">
            <v>1.37876468079013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</v>
          </cell>
          <cell r="I3349">
            <v>0.692162179757441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69.6</v>
          </cell>
          <cell r="H3350">
            <v>14.7357595768002</v>
          </cell>
          <cell r="I3350">
            <v>0.563944357189736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</v>
          </cell>
          <cell r="H3351">
            <v>14.498514278793</v>
          </cell>
          <cell r="I3351">
            <v>0.481012093506912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71.3088202790698</v>
          </cell>
          <cell r="H3352">
            <v>13.9857809320597</v>
          </cell>
          <cell r="I3352">
            <v>0.466099151832366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72.4797368682171</v>
          </cell>
          <cell r="H3353">
            <v>13.7598393984238</v>
          </cell>
          <cell r="I3353">
            <v>0.459654888562314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15.0549450549451</v>
          </cell>
          <cell r="H3354">
            <v>509.766874839151</v>
          </cell>
          <cell r="I3354">
            <v>27.5232518866277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</v>
          </cell>
          <cell r="I3355">
            <v>7.82171016124485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28.3377528812718</v>
          </cell>
          <cell r="I3356">
            <v>0.94008412101519</v>
          </cell>
          <cell r="J3356">
            <v>0</v>
          </cell>
          <cell r="K3356">
            <v>2.83377528812718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28.3377528812718</v>
          </cell>
          <cell r="I3357">
            <v>0.94008412101519</v>
          </cell>
          <cell r="J3357">
            <v>0</v>
          </cell>
          <cell r="K3357">
            <v>4.25066293219077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21.1069550573626</v>
          </cell>
          <cell r="I3358">
            <v>0.614601808301625</v>
          </cell>
          <cell r="J3358">
            <v>0</v>
          </cell>
          <cell r="K3358">
            <v>3.16604325860439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0.00232840113483834</v>
          </cell>
          <cell r="G3359">
            <v>28.8</v>
          </cell>
          <cell r="H3359">
            <v>22.7239365459655</v>
          </cell>
          <cell r="I3359">
            <v>0.49266650966101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0.00126495820412434</v>
          </cell>
          <cell r="G3360">
            <v>41.8</v>
          </cell>
          <cell r="H3360">
            <v>25.3155024829404</v>
          </cell>
          <cell r="I3360">
            <v>0.899186552035256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</v>
          </cell>
          <cell r="H3361">
            <v>46.4506543659398</v>
          </cell>
          <cell r="I3361">
            <v>0.654919411655365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0.6755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44.3398505387557</v>
          </cell>
          <cell r="H3362">
            <v>40.181668966818</v>
          </cell>
          <cell r="I3362">
            <v>0.929532659881105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</v>
          </cell>
          <cell r="H3363">
            <v>38.7678207766125</v>
          </cell>
          <cell r="I3363">
            <v>0.861823047101114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49.7364685277778</v>
          </cell>
          <cell r="H3364">
            <v>37.2904454472442</v>
          </cell>
          <cell r="I3364">
            <v>0.794865509071571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0.000568977029981724</v>
          </cell>
          <cell r="G3365">
            <v>56.5653825</v>
          </cell>
          <cell r="H3365">
            <v>78.3656141827945</v>
          </cell>
          <cell r="I3365">
            <v>1.10787914376056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</v>
          </cell>
          <cell r="H3366">
            <v>78.3656141827945</v>
          </cell>
          <cell r="I3366">
            <v>1.10787914376056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</v>
          </cell>
          <cell r="H3367">
            <v>77.8858768565995</v>
          </cell>
          <cell r="I3367">
            <v>1.09741936795352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</v>
          </cell>
          <cell r="H3368">
            <v>77.3528353830493</v>
          </cell>
          <cell r="I3368">
            <v>1.08523880123834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0.00232013661717019</v>
          </cell>
          <cell r="G3369">
            <v>69.6</v>
          </cell>
          <cell r="H3369">
            <v>14.7357595768002</v>
          </cell>
          <cell r="I3369">
            <v>0.563944357189736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</v>
          </cell>
          <cell r="H3370">
            <v>14.498514278793</v>
          </cell>
          <cell r="I3370">
            <v>0.481012093506912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71.3088202790698</v>
          </cell>
          <cell r="H3371">
            <v>13.9857809320597</v>
          </cell>
          <cell r="I3371">
            <v>0.466099151832366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72.4797368682171</v>
          </cell>
          <cell r="H3372">
            <v>13.7598393984238</v>
          </cell>
          <cell r="I3372">
            <v>0.459654888562314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10.5299083290772</v>
          </cell>
          <cell r="I3373">
            <v>0.349246137729029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</v>
          </cell>
          <cell r="H3374">
            <v>10.1927324366996</v>
          </cell>
          <cell r="I3374">
            <v>0.217442549163123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77.5013673072596</v>
          </cell>
          <cell r="H3375">
            <v>9.91541807612903</v>
          </cell>
          <cell r="I3375">
            <v>0.212252198281734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78.7739677556547</v>
          </cell>
          <cell r="H3376">
            <v>9.61674886711385</v>
          </cell>
          <cell r="I3376">
            <v>0.206790876329797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15.0549450549451</v>
          </cell>
          <cell r="H3377">
            <v>509.766874839151</v>
          </cell>
          <cell r="I3377">
            <v>27.5232518866277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</v>
          </cell>
          <cell r="I3378">
            <v>4.40083080332087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</v>
          </cell>
          <cell r="I3379">
            <v>0.936769046583646</v>
          </cell>
          <cell r="J3379">
            <v>0</v>
          </cell>
          <cell r="K3379">
            <v>2.58261494377802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</v>
          </cell>
          <cell r="I3380">
            <v>0.936769046583646</v>
          </cell>
          <cell r="J3380">
            <v>0</v>
          </cell>
          <cell r="K3380">
            <v>3.87392241566704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18.5953516138711</v>
          </cell>
          <cell r="I3381">
            <v>0.611286733870081</v>
          </cell>
          <cell r="J3381">
            <v>0</v>
          </cell>
          <cell r="K3381">
            <v>2.78930274208066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2.6957796014068</v>
          </cell>
          <cell r="H3382">
            <v>619.782670620786</v>
          </cell>
          <cell r="I3382">
            <v>32.1628348561715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2.702932207527</v>
          </cell>
          <cell r="H3383">
            <v>604.244943502159</v>
          </cell>
          <cell r="I3383">
            <v>31.3565242330363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3.07233294255569</v>
          </cell>
          <cell r="H3384">
            <v>604.244943502159</v>
          </cell>
          <cell r="I3384">
            <v>31.3565242330363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3.41370326950632</v>
          </cell>
          <cell r="H3385">
            <v>664.669437852375</v>
          </cell>
          <cell r="I3385">
            <v>31.3565242330363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3.41370326950632</v>
          </cell>
          <cell r="H3386">
            <v>664.669437852375</v>
          </cell>
          <cell r="I3386">
            <v>31.3565242330363</v>
          </cell>
          <cell r="J3386">
            <v>0</v>
          </cell>
          <cell r="K3386">
            <v>66.4669437852375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3.41370326950632</v>
          </cell>
          <cell r="H3387">
            <v>664.669437852375</v>
          </cell>
          <cell r="I3387">
            <v>31.3565242330363</v>
          </cell>
          <cell r="J3387">
            <v>0</v>
          </cell>
          <cell r="K3387">
            <v>99.7004156778563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</v>
          </cell>
          <cell r="H3388">
            <v>31.8245273746232</v>
          </cell>
          <cell r="I3388">
            <v>0.308192369656279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</v>
          </cell>
          <cell r="H3389">
            <v>36.7750094106757</v>
          </cell>
          <cell r="I3389">
            <v>0.308192369656279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</v>
          </cell>
          <cell r="H3390">
            <v>36.7750094106757</v>
          </cell>
          <cell r="I3390">
            <v>0.308192369656279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22.4993190995536</v>
          </cell>
          <cell r="H3391">
            <v>40.4525103517432</v>
          </cell>
          <cell r="I3391">
            <v>0.308192369656279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22.4993190995536</v>
          </cell>
          <cell r="H3392">
            <v>40.4525103517432</v>
          </cell>
          <cell r="I3392">
            <v>0.308192369656279</v>
          </cell>
          <cell r="J3392">
            <v>0</v>
          </cell>
          <cell r="K3392">
            <v>4.04525103517433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22.4993190995536</v>
          </cell>
          <cell r="H3393">
            <v>40.4525103517432</v>
          </cell>
          <cell r="I3393">
            <v>0.308192369656279</v>
          </cell>
          <cell r="J3393">
            <v>0</v>
          </cell>
          <cell r="K3393">
            <v>6.06787655276149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2.44515156590186</v>
          </cell>
          <cell r="H3394">
            <v>333.238162198277</v>
          </cell>
          <cell r="I3394">
            <v>14.6340898595581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2.30226860557078</v>
          </cell>
          <cell r="H3395">
            <v>606.707825299136</v>
          </cell>
          <cell r="I3395">
            <v>16.771995228109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</v>
          </cell>
          <cell r="H3396">
            <v>495.977999738419</v>
          </cell>
          <cell r="I3396">
            <v>19.4296986987633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2.78463881842206</v>
          </cell>
          <cell r="H3397">
            <v>504.991912238953</v>
          </cell>
          <cell r="I3397">
            <v>19.4296986987633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</v>
          </cell>
          <cell r="H3398">
            <v>534.604915973159</v>
          </cell>
          <cell r="I3398">
            <v>19.4296986987633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2.95778798499044</v>
          </cell>
          <cell r="H3399">
            <v>504.991912238953</v>
          </cell>
          <cell r="I3399">
            <v>19.4296986987633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3.70054390435893</v>
          </cell>
          <cell r="H3400">
            <v>515.493557870643</v>
          </cell>
          <cell r="I3400">
            <v>19.4296986987633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</v>
          </cell>
          <cell r="H3401">
            <v>564.854562969844</v>
          </cell>
          <cell r="I3401">
            <v>19.4296986987633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</v>
          </cell>
          <cell r="G3402">
            <v>2.7294654660647</v>
          </cell>
          <cell r="H3402">
            <v>537.839466415691</v>
          </cell>
          <cell r="I3402">
            <v>21.9021116461686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2.73710087749602</v>
          </cell>
          <cell r="H3403">
            <v>889.227917807276</v>
          </cell>
          <cell r="I3403">
            <v>21.9021116461686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3.74591591112468</v>
          </cell>
          <cell r="H3404">
            <v>808.024801330204</v>
          </cell>
          <cell r="I3404">
            <v>158.101968292617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7.30172766989701</v>
          </cell>
          <cell r="H3405">
            <v>926.284373497462</v>
          </cell>
          <cell r="I3405">
            <v>170.440234420716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9.58455395882014</v>
          </cell>
          <cell r="H3406">
            <v>1140.59514747193</v>
          </cell>
          <cell r="I3406">
            <v>170.440234420716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9.36118932038078</v>
          </cell>
          <cell r="H3407">
            <v>954.072904702385</v>
          </cell>
          <cell r="I3407">
            <v>170.440234420716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12.2878896907951</v>
          </cell>
          <cell r="H3408">
            <v>1174.81300189609</v>
          </cell>
          <cell r="I3408">
            <v>170.440234420716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0.0566616957581283</v>
          </cell>
          <cell r="G3409">
            <v>0.811202543060691</v>
          </cell>
          <cell r="H3409">
            <v>1810.14060710194</v>
          </cell>
          <cell r="I3409">
            <v>114.191440451005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</v>
          </cell>
          <cell r="H3410">
            <v>2944.2046019128</v>
          </cell>
          <cell r="I3410">
            <v>114.191440451005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0.812031540508043</v>
          </cell>
          <cell r="H3411">
            <v>1482.83667067423</v>
          </cell>
          <cell r="I3411">
            <v>316.17163980011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</v>
          </cell>
          <cell r="H3412">
            <v>1712.53467268387</v>
          </cell>
          <cell r="I3412">
            <v>340.876260791254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1.8757327080891</v>
          </cell>
          <cell r="H3413">
            <v>2466.35021519066</v>
          </cell>
          <cell r="I3413">
            <v>340.876260791254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2.01086906755968</v>
          </cell>
          <cell r="H3414">
            <v>1781.03605959123</v>
          </cell>
          <cell r="I3414">
            <v>340.876260791254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</v>
          </cell>
          <cell r="H3415">
            <v>2565.00422379828</v>
          </cell>
          <cell r="I3415">
            <v>340.876260791254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0.0967720966378591</v>
          </cell>
          <cell r="G3416">
            <v>2.02690195594496</v>
          </cell>
          <cell r="H3416">
            <v>1021.21372286569</v>
          </cell>
          <cell r="I3416">
            <v>3.44323705900437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</v>
          </cell>
          <cell r="H3417">
            <v>1202.93976189542</v>
          </cell>
          <cell r="I3417">
            <v>3.8258189544493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1.01354433073979</v>
          </cell>
          <cell r="H3418">
            <v>4077.83170017597</v>
          </cell>
          <cell r="I3418">
            <v>36.8724965817229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1.60630227342638</v>
          </cell>
          <cell r="H3419">
            <v>4093.58416862351</v>
          </cell>
          <cell r="I3419">
            <v>36.8724965817229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2.58602854975519</v>
          </cell>
          <cell r="H3420">
            <v>4140.37567362034</v>
          </cell>
          <cell r="I3420">
            <v>36.8724965817229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</v>
          </cell>
          <cell r="H3421">
            <v>4093.58416862351</v>
          </cell>
          <cell r="I3421">
            <v>36.8724965817229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</v>
          </cell>
          <cell r="H3422">
            <v>4077.83170017597</v>
          </cell>
          <cell r="I3422">
            <v>36.8724965817229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0.0491304490622977</v>
          </cell>
          <cell r="G3423">
            <v>1.22789132983332</v>
          </cell>
          <cell r="H3423">
            <v>1245.97846569737</v>
          </cell>
          <cell r="I3423">
            <v>4.69532326227869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</v>
          </cell>
          <cell r="H3424">
            <v>1437.06150820435</v>
          </cell>
          <cell r="I3424">
            <v>4.69532326227869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0.60348883601532</v>
          </cell>
          <cell r="H3425">
            <v>2349.0550966866</v>
          </cell>
          <cell r="I3425">
            <v>20.4847203231794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</v>
          </cell>
          <cell r="H3426">
            <v>2356.83409345082</v>
          </cell>
          <cell r="I3426">
            <v>20.4847203231794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1.5217783388944</v>
          </cell>
          <cell r="H3427">
            <v>2392.83293998737</v>
          </cell>
          <cell r="I3427">
            <v>20.4847203231794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</v>
          </cell>
          <cell r="H3428">
            <v>2356.83409345082</v>
          </cell>
          <cell r="I3428">
            <v>20.4847203231794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</v>
          </cell>
          <cell r="H3429">
            <v>2356.83409345082</v>
          </cell>
          <cell r="I3429">
            <v>20.4847203231794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0.0207546256592807</v>
          </cell>
          <cell r="G3430">
            <v>0.307138943248532</v>
          </cell>
          <cell r="H3430">
            <v>1156.2472476541</v>
          </cell>
          <cell r="I3430">
            <v>80.5533971168391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</v>
          </cell>
          <cell r="H3431">
            <v>2071.60965204692</v>
          </cell>
          <cell r="I3431">
            <v>80.553397116839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0.461763875158876</v>
          </cell>
          <cell r="H3432">
            <v>2051.55352473746</v>
          </cell>
          <cell r="I3432">
            <v>50.9734242170338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0.511898238747554</v>
          </cell>
          <cell r="H3433">
            <v>2059.65153069057</v>
          </cell>
          <cell r="I3433">
            <v>50.9734242170338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</v>
          </cell>
          <cell r="H3434">
            <v>2094.53524864241</v>
          </cell>
          <cell r="I3434">
            <v>50.9734242170338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0.0267984267612533</v>
          </cell>
          <cell r="G3435">
            <v>0.789972044368293</v>
          </cell>
          <cell r="H3435">
            <v>1388.49234249282</v>
          </cell>
          <cell r="I3435">
            <v>8.60809264751092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2.53997738840221</v>
          </cell>
          <cell r="H3436">
            <v>1182.45799489711</v>
          </cell>
          <cell r="I3436">
            <v>4.13188447080524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2.13706525986714</v>
          </cell>
          <cell r="H3437">
            <v>1711.04454668076</v>
          </cell>
          <cell r="I3437">
            <v>17.5583317055824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3.05825985014527</v>
          </cell>
          <cell r="H3438">
            <v>1783.76577439639</v>
          </cell>
          <cell r="I3438">
            <v>17.5583317055824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5.41076742718009</v>
          </cell>
          <cell r="H3439">
            <v>1845.68195162194</v>
          </cell>
          <cell r="I3439">
            <v>17.5583317055824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0.188499506871549</v>
          </cell>
          <cell r="G3440">
            <v>0.599062133645955</v>
          </cell>
          <cell r="H3440">
            <v>2721.18904799699</v>
          </cell>
          <cell r="I3440">
            <v>14.7567302528759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</v>
          </cell>
          <cell r="H3441">
            <v>865.743294685178</v>
          </cell>
          <cell r="I3441">
            <v>4.30404632375546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</v>
          </cell>
          <cell r="H3442">
            <v>785.874378368179</v>
          </cell>
          <cell r="I3442">
            <v>4.30404632375546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</v>
          </cell>
          <cell r="H3443">
            <v>916.60730760666</v>
          </cell>
          <cell r="I3443">
            <v>4.30404632375546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</v>
          </cell>
          <cell r="H3444">
            <v>938.22131844615</v>
          </cell>
          <cell r="I3444">
            <v>4.30404632375546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</v>
          </cell>
          <cell r="H3445">
            <v>1222.47131795079</v>
          </cell>
          <cell r="I3445">
            <v>4.30404632375546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4.76918107281168</v>
          </cell>
          <cell r="H3446">
            <v>1416.78413638815</v>
          </cell>
          <cell r="I3446">
            <v>4.30404632375546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0.0692941674509163</v>
          </cell>
          <cell r="G3447">
            <v>3.1</v>
          </cell>
          <cell r="H3447">
            <v>67.7777777777778</v>
          </cell>
          <cell r="I3447">
            <v>1.47222222222222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81.3888888888889</v>
          </cell>
          <cell r="I3448">
            <v>1.47222222222222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81.3888888888889</v>
          </cell>
          <cell r="I3449">
            <v>1.47222222222222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</v>
          </cell>
          <cell r="I3450">
            <v>1.47222222222222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102.777777777778</v>
          </cell>
          <cell r="I3451">
            <v>1.47222222222222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80.2777777777778</v>
          </cell>
          <cell r="I3452">
            <v>1.47222222222222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102.777777777778</v>
          </cell>
          <cell r="I3453">
            <v>1.47222222222222</v>
          </cell>
          <cell r="J3453">
            <v>0</v>
          </cell>
          <cell r="K3453">
            <v>10.2777777777778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102.777777777778</v>
          </cell>
          <cell r="I3454">
            <v>1.47222222222222</v>
          </cell>
          <cell r="J3454">
            <v>0</v>
          </cell>
          <cell r="K3454">
            <v>15.4166666666667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</v>
          </cell>
          <cell r="I3455">
            <v>1.47222222222222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0.0359714810678765</v>
          </cell>
          <cell r="G3456">
            <v>3.4</v>
          </cell>
          <cell r="H3456">
            <v>545.833333333333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</v>
          </cell>
          <cell r="I3468">
            <v>3.125</v>
          </cell>
          <cell r="J3468">
            <v>146.770833333333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0.00848942598936994</v>
          </cell>
          <cell r="G3470">
            <v>1.3</v>
          </cell>
          <cell r="H3470">
            <v>218.333333333333</v>
          </cell>
          <cell r="I3470">
            <v>2.66666666666667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0.108539041484199</v>
          </cell>
          <cell r="G3480">
            <v>0.9371</v>
          </cell>
          <cell r="H3480">
            <v>16.6802965539883</v>
          </cell>
          <cell r="I3480">
            <v>0.255890913044139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0.9371</v>
          </cell>
          <cell r="H3481">
            <v>21.1346939292011</v>
          </cell>
          <cell r="I3481">
            <v>0.255890913044139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</v>
          </cell>
          <cell r="G3482">
            <v>0.98</v>
          </cell>
          <cell r="H3482">
            <v>21.7647058823529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</v>
          </cell>
          <cell r="G3484">
            <v>0.7105</v>
          </cell>
          <cell r="H3484">
            <v>8.46235045742435</v>
          </cell>
          <cell r="I3484">
            <v>1.12596762843068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</v>
          </cell>
          <cell r="H3485">
            <v>9.20670751370526</v>
          </cell>
          <cell r="I3485">
            <v>1.03192518542406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</v>
          </cell>
          <cell r="H3486">
            <v>11.7823479005998</v>
          </cell>
          <cell r="I3486">
            <v>2.65638389031705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10.9480812641084</v>
          </cell>
          <cell r="I3487">
            <v>1.03192518542406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</v>
          </cell>
          <cell r="H3488">
            <v>11.7823479005998</v>
          </cell>
          <cell r="I3488">
            <v>2.65638389031705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10.9480812641084</v>
          </cell>
          <cell r="I3489">
            <v>1.03192518542406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</v>
          </cell>
          <cell r="H3490">
            <v>11.7823479005998</v>
          </cell>
          <cell r="I3490">
            <v>2.65638389031705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0.261419305294708</v>
          </cell>
          <cell r="G3491">
            <v>0.76</v>
          </cell>
          <cell r="H3491">
            <v>29.3585526315789</v>
          </cell>
          <cell r="I3491">
            <v>0.789473684210526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30.1136363636364</v>
          </cell>
          <cell r="I3492">
            <v>0.779220779220779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</v>
          </cell>
          <cell r="I3494">
            <v>0.705882352941177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32.3341836734694</v>
          </cell>
          <cell r="I3495">
            <v>0.612244897959184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32.6219512195122</v>
          </cell>
          <cell r="I3496">
            <v>0.731707317073171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32.3341836734694</v>
          </cell>
          <cell r="I3497">
            <v>0.612244897959184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</v>
          </cell>
          <cell r="I3498">
            <v>0.72289156626506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0.00581051656331656</v>
          </cell>
          <cell r="G3499">
            <v>0.7605</v>
          </cell>
          <cell r="H3499">
            <v>14.4641683103222</v>
          </cell>
          <cell r="I3499">
            <v>1.05193951347797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</v>
          </cell>
          <cell r="I3500">
            <v>1.01878382680675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</v>
          </cell>
          <cell r="H3501">
            <v>14.5813435211716</v>
          </cell>
          <cell r="I3501">
            <v>1.01878382680675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</v>
          </cell>
          <cell r="H3502">
            <v>14.397988054071</v>
          </cell>
          <cell r="I3502">
            <v>1.00597296447658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</v>
          </cell>
          <cell r="H3503">
            <v>14.397988054071</v>
          </cell>
          <cell r="I3503">
            <v>1.00597296447658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0.00261734144271161</v>
          </cell>
          <cell r="G3504">
            <v>0.79</v>
          </cell>
          <cell r="H3504">
            <v>17.8270042194093</v>
          </cell>
          <cell r="I3504">
            <v>0.174050632911392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19.0329218106996</v>
          </cell>
          <cell r="I3505">
            <v>0.169753086419753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</v>
          </cell>
          <cell r="I3506">
            <v>0.167682926829268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20.6827309236948</v>
          </cell>
          <cell r="I3507">
            <v>0.16566265060241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30.8988764044944</v>
          </cell>
          <cell r="I3508">
            <v>0.154494382022472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20.6827309236948</v>
          </cell>
          <cell r="I3509">
            <v>0.16566265060241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30.8988764044944</v>
          </cell>
          <cell r="I3510">
            <v>0.154494382022472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0.0897397117231714</v>
          </cell>
          <cell r="G3511">
            <v>2.72567409144197</v>
          </cell>
          <cell r="H3511">
            <v>67.7777777777778</v>
          </cell>
          <cell r="I3511">
            <v>1.47222222222222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2.989449003517</v>
          </cell>
          <cell r="H3512">
            <v>81.3888888888889</v>
          </cell>
          <cell r="I3512">
            <v>1.47222222222222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3.22391559202814</v>
          </cell>
          <cell r="H3513">
            <v>81.3888888888889</v>
          </cell>
          <cell r="I3513">
            <v>1.47222222222222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</v>
          </cell>
          <cell r="H3514">
            <v>83.6111111111111</v>
          </cell>
          <cell r="I3514">
            <v>1.47222222222222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</v>
          </cell>
          <cell r="H3515">
            <v>102.777777777778</v>
          </cell>
          <cell r="I3515">
            <v>1.47222222222222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</v>
          </cell>
          <cell r="H3516">
            <v>80.2777777777778</v>
          </cell>
          <cell r="I3516">
            <v>1.47222222222222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</v>
          </cell>
          <cell r="H3517">
            <v>102.777777777778</v>
          </cell>
          <cell r="I3517">
            <v>1.47222222222222</v>
          </cell>
          <cell r="J3517">
            <v>0</v>
          </cell>
          <cell r="K3517">
            <v>10.2777777777778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</v>
          </cell>
          <cell r="H3518">
            <v>102.777777777778</v>
          </cell>
          <cell r="I3518">
            <v>1.47222222222222</v>
          </cell>
          <cell r="J3518">
            <v>0</v>
          </cell>
          <cell r="K3518">
            <v>15.4166666666667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3.51699882766706</v>
          </cell>
          <cell r="H3519">
            <v>94.0642076502732</v>
          </cell>
          <cell r="I3519">
            <v>1.47222222222222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0.0561515994661741</v>
          </cell>
          <cell r="G3520">
            <v>4.04454865181712</v>
          </cell>
          <cell r="H3520">
            <v>545.833333333333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</v>
          </cell>
          <cell r="H3521">
            <v>545.833333333333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5.01172332942556</v>
          </cell>
          <cell r="H3522">
            <v>514.583333333333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5.15826494724502</v>
          </cell>
          <cell r="H3523">
            <v>530.208333333333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5.27549824150059</v>
          </cell>
          <cell r="H3525">
            <v>514.583333333333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5.86166471277843</v>
          </cell>
          <cell r="H3529">
            <v>514.583333333333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7.03399765533412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5.01172332942556</v>
          </cell>
          <cell r="H3531">
            <v>514.583333333333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5.15826494724502</v>
          </cell>
          <cell r="H3532">
            <v>530.208333333333</v>
          </cell>
          <cell r="I3532">
            <v>3.125</v>
          </cell>
          <cell r="J3532">
            <v>146.770833333333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</v>
          </cell>
          <cell r="H3533">
            <v>571.875</v>
          </cell>
          <cell r="I3533">
            <v>3.125</v>
          </cell>
          <cell r="J3533">
            <v>159.270833333333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0.000440699143305964</v>
          </cell>
          <cell r="G3534">
            <v>0.6</v>
          </cell>
          <cell r="H3534">
            <v>218.333333333333</v>
          </cell>
          <cell r="I3534">
            <v>2.66666666666667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</v>
          </cell>
          <cell r="H3536">
            <v>300</v>
          </cell>
          <cell r="I3536">
            <v>4.91666666666667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</v>
          </cell>
          <cell r="H3539">
            <v>300</v>
          </cell>
          <cell r="I3539">
            <v>4.91666666666667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</v>
          </cell>
          <cell r="H3543">
            <v>300</v>
          </cell>
          <cell r="I3543">
            <v>4.91666666666667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3.05825985014527</v>
          </cell>
          <cell r="H3544">
            <v>39.5833333333333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4.66588511137163</v>
          </cell>
          <cell r="H3547">
            <v>70.8333333333333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4.8651817116061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4.66588511137163</v>
          </cell>
          <cell r="H3549">
            <v>70.8333333333333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4.9886508193859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4.9886508193859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</v>
          </cell>
          <cell r="H3553">
            <v>70.8333333333333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3.05825985014527</v>
          </cell>
          <cell r="H3555">
            <v>36.4583333333333</v>
          </cell>
          <cell r="I3555">
            <v>2.66666666666667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3.11482052984319</v>
          </cell>
          <cell r="H3556">
            <v>59.375</v>
          </cell>
          <cell r="I3556">
            <v>2.66666666666667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3.73681125439625</v>
          </cell>
          <cell r="H3557">
            <v>59.375</v>
          </cell>
          <cell r="I3557">
            <v>2.66666666666667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</v>
          </cell>
          <cell r="H3558">
            <v>67.7083333333333</v>
          </cell>
          <cell r="I3558">
            <v>2.66666666666667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</v>
          </cell>
          <cell r="H3559">
            <v>76.0416666666667</v>
          </cell>
          <cell r="I3559">
            <v>2.66666666666667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</v>
          </cell>
          <cell r="H3560">
            <v>67.7083333333333</v>
          </cell>
          <cell r="I3560">
            <v>2.66666666666667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</v>
          </cell>
          <cell r="H3561">
            <v>76.0416666666667</v>
          </cell>
          <cell r="I3561">
            <v>2.66666666666667</v>
          </cell>
          <cell r="J3561">
            <v>0</v>
          </cell>
          <cell r="K3561">
            <v>7.60416666666667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</v>
          </cell>
          <cell r="H3562">
            <v>76.0416666666667</v>
          </cell>
          <cell r="I3562">
            <v>2.66666666666667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4.88472059398203</v>
          </cell>
          <cell r="H3564">
            <v>67.7083333333333</v>
          </cell>
          <cell r="I3564">
            <v>2.66666666666667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6.28035504940546</v>
          </cell>
          <cell r="H3565">
            <v>76.0416666666667</v>
          </cell>
          <cell r="I3565">
            <v>2.66666666666667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</v>
          </cell>
          <cell r="G3569">
            <v>3.05825985014527</v>
          </cell>
          <cell r="H3569">
            <v>44.7916666666667</v>
          </cell>
          <cell r="I3569">
            <v>2.91666666666667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</v>
          </cell>
          <cell r="H3570">
            <v>59.375</v>
          </cell>
          <cell r="I3570">
            <v>2.91666666666667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3.66354044548652</v>
          </cell>
          <cell r="H3571">
            <v>62.5</v>
          </cell>
          <cell r="I3571">
            <v>2.91666666666667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</v>
          </cell>
          <cell r="H3572">
            <v>70.8333333333333</v>
          </cell>
          <cell r="I3572">
            <v>2.91666666666667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4.45189725021147</v>
          </cell>
          <cell r="H3573">
            <v>79.1666666666667</v>
          </cell>
          <cell r="I3573">
            <v>2.91666666666667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</v>
          </cell>
          <cell r="H3574">
            <v>70.8333333333333</v>
          </cell>
          <cell r="I3574">
            <v>2.91666666666667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4.45189725021147</v>
          </cell>
          <cell r="H3575">
            <v>79.1666666666667</v>
          </cell>
          <cell r="I3575">
            <v>2.91666666666667</v>
          </cell>
          <cell r="J3575">
            <v>0</v>
          </cell>
          <cell r="K3575">
            <v>7.91666666666667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4.45189725021147</v>
          </cell>
          <cell r="H3576">
            <v>79.1666666666667</v>
          </cell>
          <cell r="I3576">
            <v>2.91666666666667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0.0474340154365018</v>
          </cell>
          <cell r="G3577">
            <v>5.24925198159262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</v>
          </cell>
          <cell r="H3580">
            <v>35.4166666666667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10.6575722050517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</v>
          </cell>
          <cell r="H3582">
            <v>35.4166666666667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10.9906213364596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10.9906213364596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</v>
          </cell>
          <cell r="G3585">
            <v>2.69636576787808</v>
          </cell>
          <cell r="H3585">
            <v>66.1111111111111</v>
          </cell>
          <cell r="I3585">
            <v>2.66666666666667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3.10668229777257</v>
          </cell>
          <cell r="H3586">
            <v>94.7222222222222</v>
          </cell>
          <cell r="I3586">
            <v>2.66666666666667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</v>
          </cell>
          <cell r="H3587">
            <v>94.7222222222222</v>
          </cell>
          <cell r="I3587">
            <v>2.66666666666667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</v>
          </cell>
          <cell r="H3588">
            <v>101.388888888889</v>
          </cell>
          <cell r="I3588">
            <v>2.66666666666667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4.07385697538101</v>
          </cell>
          <cell r="H3589">
            <v>272.222222222222</v>
          </cell>
          <cell r="I3589">
            <v>2.66666666666667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3.48769050410317</v>
          </cell>
          <cell r="H3590">
            <v>99.1666666666667</v>
          </cell>
          <cell r="I3590">
            <v>2.66666666666667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4.07385697538101</v>
          </cell>
          <cell r="H3591">
            <v>272.222222222222</v>
          </cell>
          <cell r="I3591">
            <v>2.66666666666667</v>
          </cell>
          <cell r="J3591">
            <v>0</v>
          </cell>
          <cell r="K3591">
            <v>27.2222222222222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4.07385697538101</v>
          </cell>
          <cell r="H3592">
            <v>272.222222222222</v>
          </cell>
          <cell r="I3592">
            <v>2.66666666666667</v>
          </cell>
          <cell r="J3592">
            <v>0</v>
          </cell>
          <cell r="K3592">
            <v>40.8333333333333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3.63423212192263</v>
          </cell>
          <cell r="H3593">
            <v>113.772609819121</v>
          </cell>
          <cell r="I3593">
            <v>2.66666666666667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0.0570800020760571</v>
          </cell>
          <cell r="G3594">
            <v>2.54982415005862</v>
          </cell>
          <cell r="H3594">
            <v>21.6666666666667</v>
          </cell>
          <cell r="I3594">
            <v>0.952380952380952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</v>
          </cell>
          <cell r="H3595">
            <v>25.2380952380952</v>
          </cell>
          <cell r="I3595">
            <v>0.952380952380952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</v>
          </cell>
          <cell r="H3596">
            <v>27.1428571428571</v>
          </cell>
          <cell r="I3596">
            <v>0.952380952380952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3.3704572098476</v>
          </cell>
          <cell r="H3597">
            <v>41.4285714285714</v>
          </cell>
          <cell r="I3597">
            <v>0.952380952380952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3.22391559202814</v>
          </cell>
          <cell r="H3598">
            <v>38.5714285714286</v>
          </cell>
          <cell r="I3598">
            <v>0.952380952380952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3.3704572098476</v>
          </cell>
          <cell r="H3599">
            <v>41.4285714285714</v>
          </cell>
          <cell r="I3599">
            <v>0.952380952380952</v>
          </cell>
          <cell r="J3599">
            <v>0</v>
          </cell>
          <cell r="K3599">
            <v>6.21428571428571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3.3704572098476</v>
          </cell>
          <cell r="H3600">
            <v>41.4285714285714</v>
          </cell>
          <cell r="I3600">
            <v>0.952380952380952</v>
          </cell>
          <cell r="J3600">
            <v>0</v>
          </cell>
          <cell r="K3600">
            <v>6.21428571428571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3.81008206330598</v>
          </cell>
          <cell r="H3601">
            <v>61.9047619047619</v>
          </cell>
          <cell r="I3601">
            <v>0.952380952380952</v>
          </cell>
          <cell r="J3601">
            <v>0</v>
          </cell>
          <cell r="K3601">
            <v>9.28571428571428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0.100927799478504</v>
          </cell>
          <cell r="G3602">
            <v>3.3411488862837</v>
          </cell>
          <cell r="H3602">
            <v>58.3333333333333</v>
          </cell>
          <cell r="I3602">
            <v>2.11111111111111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3.81008206330598</v>
          </cell>
          <cell r="H3603">
            <v>58.3333333333333</v>
          </cell>
          <cell r="I3603">
            <v>2.11111111111111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3.95662368112544</v>
          </cell>
          <cell r="H3604">
            <v>59.7222222222222</v>
          </cell>
          <cell r="I3604">
            <v>2.11111111111111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</v>
          </cell>
          <cell r="H3605">
            <v>63.8888888888889</v>
          </cell>
          <cell r="I3605">
            <v>2.11111111111111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7.03399765533412</v>
          </cell>
          <cell r="H3606">
            <v>141.666666666667</v>
          </cell>
          <cell r="I3606">
            <v>2.11111111111111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</v>
          </cell>
          <cell r="H3607">
            <v>63.8888888888889</v>
          </cell>
          <cell r="I3607">
            <v>2.11111111111111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7.03399765533412</v>
          </cell>
          <cell r="H3608">
            <v>141.666666666667</v>
          </cell>
          <cell r="I3608">
            <v>2.11111111111111</v>
          </cell>
          <cell r="J3608">
            <v>0</v>
          </cell>
          <cell r="K3608">
            <v>14.1666666666667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7.03399765533412</v>
          </cell>
          <cell r="H3609">
            <v>141.666666666667</v>
          </cell>
          <cell r="I3609">
            <v>2.11111111111111</v>
          </cell>
          <cell r="J3609">
            <v>0</v>
          </cell>
          <cell r="K3609">
            <v>21.25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</v>
          </cell>
          <cell r="H3610">
            <v>63.8888888888889</v>
          </cell>
          <cell r="I3610">
            <v>2.11111111111111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0.0063658652253695</v>
          </cell>
          <cell r="G3611">
            <v>0.7</v>
          </cell>
          <cell r="H3611">
            <v>104.166666666667</v>
          </cell>
          <cell r="I3611">
            <v>4.58333333333333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0.0118727780487114</v>
          </cell>
          <cell r="G3613">
            <v>1</v>
          </cell>
          <cell r="H3613">
            <v>72.9166666666667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79.1666666666667</v>
          </cell>
          <cell r="I3614">
            <v>3.54166666666667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</v>
          </cell>
          <cell r="H3615">
            <v>77.0833333333333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</v>
          </cell>
          <cell r="I3620">
            <v>0.0687285223367698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</v>
          </cell>
          <cell r="I3621">
            <v>0.0687285223367698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</v>
          </cell>
          <cell r="I3622">
            <v>0.0687285223367698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0.00161325940103748</v>
          </cell>
          <cell r="G3623">
            <v>2.5</v>
          </cell>
          <cell r="H3623">
            <v>267.692568159789</v>
          </cell>
          <cell r="I3623">
            <v>0.880567658420359</v>
          </cell>
          <cell r="J3623">
            <v>26.7692568159789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0.880567658420359</v>
          </cell>
          <cell r="J3624">
            <v>119.052747418432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0.880567658420359</v>
          </cell>
          <cell r="J3625">
            <v>26.7692568159789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214.271463548954</v>
          </cell>
          <cell r="I3626">
            <v>0.733806382016965</v>
          </cell>
          <cell r="J3626">
            <v>21.4271463548954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214.271463548954</v>
          </cell>
          <cell r="I3627">
            <v>0.733806382016965</v>
          </cell>
          <cell r="J3627">
            <v>55.710580522728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214.271463548954</v>
          </cell>
          <cell r="I3628">
            <v>0.733806382016965</v>
          </cell>
          <cell r="J3628">
            <v>47.1397219807699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173.597624088585</v>
          </cell>
          <cell r="I3629">
            <v>0.628976898871685</v>
          </cell>
          <cell r="J3629">
            <v>17.3597624088585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0.0214120175485108</v>
          </cell>
          <cell r="G3630">
            <v>2</v>
          </cell>
          <cell r="H3630">
            <v>281.428571428571</v>
          </cell>
          <cell r="I3630">
            <v>2.28571428571429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</v>
          </cell>
          <cell r="I3631">
            <v>2.28571428571429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</v>
          </cell>
          <cell r="H3632">
            <v>310</v>
          </cell>
          <cell r="I3632">
            <v>2.28571428571429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</v>
          </cell>
          <cell r="I3633">
            <v>2.28571428571429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</v>
          </cell>
          <cell r="H3634">
            <v>310</v>
          </cell>
          <cell r="I3634">
            <v>2.28571428571429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</v>
          </cell>
          <cell r="G3635">
            <v>0.97475</v>
          </cell>
          <cell r="H3635">
            <v>35.1566965199523</v>
          </cell>
          <cell r="I3635">
            <v>1.06334053746547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0.97475</v>
          </cell>
          <cell r="H3636">
            <v>29.2972470999602</v>
          </cell>
          <cell r="I3636">
            <v>0.886117114554562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</v>
          </cell>
          <cell r="I3637">
            <v>0.0641848523748395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5.75359599749844</v>
          </cell>
          <cell r="I3638">
            <v>0.0625390869293308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</v>
          </cell>
          <cell r="I3639">
            <v>0.0581395348837209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0.0522602560752548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</v>
          </cell>
          <cell r="I3641">
            <v>0.0479501318628626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</v>
          </cell>
          <cell r="I3642">
            <v>1.38528138528139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49.5726495726496</v>
          </cell>
          <cell r="I3643">
            <v>1.36752136752137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</v>
          </cell>
          <cell r="I3644">
            <v>1.19850187265918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</v>
          </cell>
          <cell r="I3645">
            <v>1.33333333333333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</v>
          </cell>
          <cell r="I3646">
            <v>1.17216117216117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</v>
          </cell>
          <cell r="I3647">
            <v>1.285140562249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66.6666666666667</v>
          </cell>
          <cell r="I3648">
            <v>1.14695340501792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0.574157581455233</v>
          </cell>
          <cell r="G3649">
            <v>0.77</v>
          </cell>
          <cell r="H3649">
            <v>23.077853432749</v>
          </cell>
          <cell r="I3649">
            <v>0.719139908669231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</v>
          </cell>
          <cell r="I3651">
            <v>0.555555555555556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</v>
          </cell>
          <cell r="I3653">
            <v>0.555555555555556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0.00433951078666773</v>
          </cell>
          <cell r="G3654">
            <v>0.78</v>
          </cell>
          <cell r="H3654">
            <v>44.7802197802198</v>
          </cell>
          <cell r="I3654">
            <v>1.46520146520147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44.7558770343581</v>
          </cell>
          <cell r="I3655">
            <v>1.44665461121157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44.7802197802198</v>
          </cell>
          <cell r="I3656">
            <v>1.46520146520147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</v>
          </cell>
          <cell r="I3657">
            <v>1.42857142857143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75.8823529411765</v>
          </cell>
          <cell r="I3658">
            <v>1.34453781512605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</v>
          </cell>
          <cell r="G3659">
            <v>0.374308091492875</v>
          </cell>
          <cell r="H3659">
            <v>4798.93301452293</v>
          </cell>
          <cell r="I3659">
            <v>32.6458028198839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</v>
          </cell>
          <cell r="I3660">
            <v>34.4323705900437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0.40626810387691</v>
          </cell>
          <cell r="H3661">
            <v>5061.55847673642</v>
          </cell>
          <cell r="I3661">
            <v>34.4323705900437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0.427650635659905</v>
          </cell>
          <cell r="H3662">
            <v>5061.55847673642</v>
          </cell>
          <cell r="I3662">
            <v>34.4323705900437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</v>
          </cell>
          <cell r="H3663">
            <v>5509.17929440699</v>
          </cell>
          <cell r="I3663">
            <v>34.4323705900437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</v>
          </cell>
          <cell r="H3664">
            <v>5061.55847673642</v>
          </cell>
          <cell r="I3664">
            <v>34.4323705900437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0.507835129846137</v>
          </cell>
          <cell r="H3665">
            <v>5509.17929440699</v>
          </cell>
          <cell r="I3665">
            <v>34.4323705900437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</v>
          </cell>
          <cell r="H3666">
            <v>5061.55847673642</v>
          </cell>
          <cell r="I3666">
            <v>34.4323705900437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0.541690805169213</v>
          </cell>
          <cell r="H3667">
            <v>5509.17929440699</v>
          </cell>
          <cell r="I3667">
            <v>34.4323705900437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0.13708827102427</v>
          </cell>
          <cell r="G3668">
            <v>1.1519614143855</v>
          </cell>
          <cell r="H3668">
            <v>6266.69144738795</v>
          </cell>
          <cell r="I3668">
            <v>18.937803824524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</v>
          </cell>
          <cell r="H3669">
            <v>6266.69144738795</v>
          </cell>
          <cell r="I3669">
            <v>18.937803824524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</v>
          </cell>
          <cell r="H3670">
            <v>6266.69144738795</v>
          </cell>
          <cell r="I3670">
            <v>18.937803824524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</v>
          </cell>
          <cell r="H3671">
            <v>6266.69144738795</v>
          </cell>
          <cell r="I3671">
            <v>18.937803824524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1.50083051221081</v>
          </cell>
          <cell r="H3672">
            <v>6886.47411800874</v>
          </cell>
          <cell r="I3672">
            <v>18.937803824524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</v>
          </cell>
          <cell r="H3673">
            <v>6266.69144738795</v>
          </cell>
          <cell r="I3673">
            <v>18.937803824524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</v>
          </cell>
          <cell r="H3674">
            <v>6886.47411800874</v>
          </cell>
          <cell r="I3674">
            <v>18.937803824524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</v>
          </cell>
          <cell r="H3675">
            <v>6886.47411800874</v>
          </cell>
          <cell r="I3675">
            <v>18.937803824524</v>
          </cell>
          <cell r="J3675">
            <v>0</v>
          </cell>
          <cell r="K3675">
            <v>688.647411800874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</v>
          </cell>
          <cell r="H3676">
            <v>6886.47411800874</v>
          </cell>
          <cell r="I3676">
            <v>18.937803824524</v>
          </cell>
          <cell r="J3676">
            <v>0</v>
          </cell>
          <cell r="K3676">
            <v>1032.97111770131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1.50083051221081</v>
          </cell>
          <cell r="H3677">
            <v>6266.69144738795</v>
          </cell>
          <cell r="I3677">
            <v>18.937803824524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</v>
          </cell>
          <cell r="H3678">
            <v>6886.47411800874</v>
          </cell>
          <cell r="I3678">
            <v>18.937803824524</v>
          </cell>
          <cell r="J3678">
            <v>0</v>
          </cell>
          <cell r="K3678">
            <v>1032.97111770131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0.655585929582905</v>
          </cell>
          <cell r="G3679">
            <v>0.7</v>
          </cell>
          <cell r="H3679">
            <v>52.5604399691763</v>
          </cell>
          <cell r="I3679">
            <v>0.427707016024039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</v>
          </cell>
          <cell r="I3680">
            <v>0.427707016024039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0.206648439279223</v>
          </cell>
          <cell r="G3681">
            <v>0.45</v>
          </cell>
          <cell r="H3681">
            <v>37.7015814124893</v>
          </cell>
          <cell r="I3681">
            <v>0.427707016024039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</v>
          </cell>
          <cell r="G3682">
            <v>0.6</v>
          </cell>
          <cell r="H3682">
            <v>51.372364924665</v>
          </cell>
          <cell r="I3682">
            <v>0.427707016024039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0.0908517292260048</v>
          </cell>
          <cell r="G3683">
            <v>10</v>
          </cell>
          <cell r="H3683">
            <v>92.998482973791</v>
          </cell>
          <cell r="I3683">
            <v>4.78526319760131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</v>
          </cell>
          <cell r="I3684">
            <v>4.58996467789986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</v>
          </cell>
          <cell r="I3685">
            <v>5.46068709862803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83.4368024536895</v>
          </cell>
          <cell r="I3686">
            <v>4.60257276745862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0.0607481516078313</v>
          </cell>
          <cell r="G3687">
            <v>41.1</v>
          </cell>
          <cell r="H3687">
            <v>93.3929692183882</v>
          </cell>
          <cell r="I3687">
            <v>1.88519921669245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</v>
          </cell>
          <cell r="I3688">
            <v>1.61039478259642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84.6697637460091</v>
          </cell>
          <cell r="I3689">
            <v>0.898583445078986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</v>
          </cell>
          <cell r="H3690">
            <v>78.621923478437</v>
          </cell>
          <cell r="I3690">
            <v>0.855223571058032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46.784347826087</v>
          </cell>
          <cell r="H3691">
            <v>73.0060718014058</v>
          </cell>
          <cell r="I3691">
            <v>0.813956266901864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81.8913720240054</v>
          </cell>
          <cell r="I3692">
            <v>8.72186295336905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</v>
          </cell>
          <cell r="I3693">
            <v>7.13736739228237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19.4</v>
          </cell>
          <cell r="H3694">
            <v>59.2384870366343</v>
          </cell>
          <cell r="I3694">
            <v>5.78386630759315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55.0071665340176</v>
          </cell>
          <cell r="I3695">
            <v>5.50293912224484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</v>
          </cell>
          <cell r="H3696">
            <v>51.0780832101592</v>
          </cell>
          <cell r="I3696">
            <v>5.23565795753384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0.0383080213456575</v>
          </cell>
          <cell r="G3697">
            <v>13.5</v>
          </cell>
          <cell r="H3697">
            <v>81.8913720240054</v>
          </cell>
          <cell r="I3697">
            <v>8.34040147633221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</v>
          </cell>
          <cell r="I3698">
            <v>7.05135366046756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68.0249272632571</v>
          </cell>
          <cell r="I3699">
            <v>5.4943387327292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</v>
          </cell>
          <cell r="H3700">
            <v>64.1659589835166</v>
          </cell>
          <cell r="I3700">
            <v>5.20859106152011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</v>
          </cell>
          <cell r="H3701">
            <v>60.4993327558871</v>
          </cell>
          <cell r="I3701">
            <v>4.93724988086199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</v>
          </cell>
          <cell r="I3702">
            <v>9.1028550470379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</v>
          </cell>
          <cell r="I3703">
            <v>7.64416478181766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73.557667646418</v>
          </cell>
          <cell r="I3704">
            <v>12.0406684585388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69.3198716505201</v>
          </cell>
          <cell r="I3705">
            <v>11.4028309197458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</v>
          </cell>
          <cell r="I3706">
            <v>10.799241326538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15.0549450549451</v>
          </cell>
          <cell r="H3707">
            <v>509.766874839151</v>
          </cell>
          <cell r="I3707">
            <v>27.5232518866277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296.811355738258</v>
          </cell>
          <cell r="I3708">
            <v>28.7082068517934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</v>
          </cell>
          <cell r="I3710">
            <v>1.04221027114034</v>
          </cell>
          <cell r="J3710">
            <v>0</v>
          </cell>
          <cell r="K3710">
            <v>10.5711698963515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</v>
          </cell>
          <cell r="I3711">
            <v>1.04221027114034</v>
          </cell>
          <cell r="J3711">
            <v>0</v>
          </cell>
          <cell r="K3711">
            <v>15.8567548445273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</v>
          </cell>
          <cell r="I3712">
            <v>0.716727958426775</v>
          </cell>
          <cell r="J3712">
            <v>0</v>
          </cell>
          <cell r="K3712">
            <v>14.7721351709409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0.0363756463942995</v>
          </cell>
          <cell r="G3713">
            <v>41.6</v>
          </cell>
          <cell r="H3713">
            <v>19.7669962128518</v>
          </cell>
          <cell r="I3713">
            <v>1.44759996347654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</v>
          </cell>
          <cell r="G3714">
            <v>59.0010969149976</v>
          </cell>
          <cell r="H3714">
            <v>31.1071128779506</v>
          </cell>
          <cell r="I3714">
            <v>0.84270712793396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</v>
          </cell>
          <cell r="G3715">
            <v>50.1165</v>
          </cell>
          <cell r="H3715">
            <v>23.2900956535173</v>
          </cell>
          <cell r="I3715">
            <v>1.02236122102731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</v>
          </cell>
          <cell r="H3716">
            <v>21.0752796210348</v>
          </cell>
          <cell r="I3716">
            <v>0.922249263173896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</v>
          </cell>
          <cell r="H3717">
            <v>20.8536707224565</v>
          </cell>
          <cell r="I3717">
            <v>0.918532978410898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</v>
          </cell>
          <cell r="G3718">
            <v>58.1851428571429</v>
          </cell>
          <cell r="H3718">
            <v>23.7399239116186</v>
          </cell>
          <cell r="I3718">
            <v>1.10297694718322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62.560192</v>
          </cell>
          <cell r="H3719">
            <v>23.1695119753911</v>
          </cell>
          <cell r="I3719">
            <v>1.08132810558198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63.587452952381</v>
          </cell>
          <cell r="H3720">
            <v>22.5551749412204</v>
          </cell>
          <cell r="I3720">
            <v>1.05836042760855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0.00738491771880681</v>
          </cell>
          <cell r="G3721">
            <v>151.130241187384</v>
          </cell>
          <cell r="H3721">
            <v>24.6750057603878</v>
          </cell>
          <cell r="I3721">
            <v>1.61382232957696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</v>
          </cell>
          <cell r="H3722">
            <v>24.0769559370045</v>
          </cell>
          <cell r="I3722">
            <v>1.57927535915461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165.16221546073</v>
          </cell>
          <cell r="H3723">
            <v>23.4328527346532</v>
          </cell>
          <cell r="I3723">
            <v>1.54276457270711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0.180561509287391</v>
          </cell>
          <cell r="G3724">
            <v>68.8</v>
          </cell>
          <cell r="H3724">
            <v>25.7288737518255</v>
          </cell>
          <cell r="I3724">
            <v>0.951975204308234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73.9732</v>
          </cell>
          <cell r="H3725">
            <v>25.0794234712367</v>
          </cell>
          <cell r="I3725">
            <v>0.932557915557358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75.1878666666667</v>
          </cell>
          <cell r="H3726">
            <v>24.3799616720026</v>
          </cell>
          <cell r="I3726">
            <v>0.911993633222462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178.701298701299</v>
          </cell>
          <cell r="H3727">
            <v>26.5196858296418</v>
          </cell>
          <cell r="I3727">
            <v>1.40317628525165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192.138181818182</v>
          </cell>
          <cell r="H3728">
            <v>25.8468617930583</v>
          </cell>
          <cell r="I3728">
            <v>1.37174231055825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</v>
          </cell>
          <cell r="H3729">
            <v>25.1222263201629</v>
          </cell>
          <cell r="I3729">
            <v>1.33858423895076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0.0013168944712494</v>
          </cell>
          <cell r="G3730">
            <v>71.2</v>
          </cell>
          <cell r="H3730">
            <v>36.2672744589207</v>
          </cell>
          <cell r="I3730">
            <v>0.888666698377637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</v>
          </cell>
          <cell r="H3731">
            <v>35.488311267501</v>
          </cell>
          <cell r="I3731">
            <v>0.763031044751596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78.331813</v>
          </cell>
          <cell r="H3732">
            <v>34.5293548339232</v>
          </cell>
          <cell r="I3732">
            <v>0.746642613546182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79.6180496666667</v>
          </cell>
          <cell r="H3733">
            <v>33.4965530745501</v>
          </cell>
          <cell r="I3733">
            <v>0.729325025072221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15.0549450549451</v>
          </cell>
          <cell r="H3734">
            <v>509.766874839151</v>
          </cell>
          <cell r="I3734">
            <v>27.5232518866277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</v>
          </cell>
          <cell r="I3735">
            <v>42.0016964202203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124.595866557495</v>
          </cell>
          <cell r="I3736">
            <v>7.68656116556159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</v>
          </cell>
          <cell r="I3737">
            <v>0.944427545066314</v>
          </cell>
          <cell r="J3737">
            <v>0</v>
          </cell>
          <cell r="K3737">
            <v>3.1628465964377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</v>
          </cell>
          <cell r="I3738">
            <v>0.944427545066314</v>
          </cell>
          <cell r="J3738">
            <v>0</v>
          </cell>
          <cell r="K3738">
            <v>4.74426989465655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</v>
          </cell>
          <cell r="I3739">
            <v>0.618945232352749</v>
          </cell>
          <cell r="J3739">
            <v>0</v>
          </cell>
          <cell r="K3739">
            <v>3.65965022107018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0.0169479914464442</v>
          </cell>
          <cell r="G3740">
            <v>64.6</v>
          </cell>
          <cell r="H3740">
            <v>10.7685089119229</v>
          </cell>
          <cell r="I3740">
            <v>0.762628392507491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0.0171927313156517</v>
          </cell>
          <cell r="G3741">
            <v>59.9</v>
          </cell>
          <cell r="H3741">
            <v>13.9846198534314</v>
          </cell>
          <cell r="I3741">
            <v>0.85290975589273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0.0144520784686946</v>
          </cell>
          <cell r="G3742">
            <v>73.5</v>
          </cell>
          <cell r="H3742">
            <v>13.1115288654434</v>
          </cell>
          <cell r="I3742">
            <v>0.734861599024355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0.0113163292213293</v>
          </cell>
          <cell r="G3743">
            <v>83.1</v>
          </cell>
          <cell r="H3743">
            <v>13.8877615114372</v>
          </cell>
          <cell r="I3743">
            <v>0.768245556527084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73.910953220339</v>
          </cell>
          <cell r="H3744">
            <v>12.8132980948323</v>
          </cell>
          <cell r="I3744">
            <v>0.642248411992819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</v>
          </cell>
          <cell r="H3745">
            <v>12.540585485874</v>
          </cell>
          <cell r="I3745">
            <v>0.650430082883805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</v>
          </cell>
          <cell r="H3746">
            <v>12.4284495049813</v>
          </cell>
          <cell r="I3746">
            <v>0.643876080623781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69.6</v>
          </cell>
          <cell r="H3747">
            <v>14.7357595768002</v>
          </cell>
          <cell r="I3747">
            <v>0.563944357189736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</v>
          </cell>
          <cell r="H3748">
            <v>14.498514278793</v>
          </cell>
          <cell r="I3748">
            <v>0.481012093506912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71.3088202790698</v>
          </cell>
          <cell r="H3749">
            <v>13.9857809320597</v>
          </cell>
          <cell r="I3749">
            <v>0.466099151832366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72.4797368682171</v>
          </cell>
          <cell r="H3750">
            <v>13.7598393984238</v>
          </cell>
          <cell r="I3750">
            <v>0.459654888562314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15.0549450549451</v>
          </cell>
          <cell r="H3751">
            <v>509.766874839151</v>
          </cell>
          <cell r="I3751">
            <v>27.5232518866277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</v>
          </cell>
          <cell r="I3752">
            <v>42.0016964202203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124.595866557495</v>
          </cell>
          <cell r="I3753">
            <v>7.68656116556159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</v>
          </cell>
          <cell r="I3754">
            <v>0.944427545066314</v>
          </cell>
          <cell r="J3754">
            <v>0</v>
          </cell>
          <cell r="K3754">
            <v>3.1628465964377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</v>
          </cell>
          <cell r="I3755">
            <v>0.944427545066314</v>
          </cell>
          <cell r="J3755">
            <v>0</v>
          </cell>
          <cell r="K3755">
            <v>4.74426989465655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</v>
          </cell>
          <cell r="I3756">
            <v>0.618945232352749</v>
          </cell>
          <cell r="J3756">
            <v>0</v>
          </cell>
          <cell r="K3756">
            <v>3.65965022107018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0.0132087896135723</v>
          </cell>
          <cell r="G3757">
            <v>24.9</v>
          </cell>
          <cell r="H3757">
            <v>65.623659471849</v>
          </cell>
          <cell r="I3757">
            <v>1.12775049449899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0.0726079284487935</v>
          </cell>
          <cell r="G3758">
            <v>31.8</v>
          </cell>
          <cell r="H3758">
            <v>49.2840856993551</v>
          </cell>
          <cell r="I3758">
            <v>1.78003250165488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</v>
          </cell>
          <cell r="H3759">
            <v>111.15423165456</v>
          </cell>
          <cell r="I3759">
            <v>2.88355939850937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</v>
          </cell>
          <cell r="H3760">
            <v>87.0668552393905</v>
          </cell>
          <cell r="I3760">
            <v>1.86205956156478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</v>
          </cell>
          <cell r="H3761">
            <v>83.930391471646</v>
          </cell>
          <cell r="I3761">
            <v>1.74735372436074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54.4674777777778</v>
          </cell>
          <cell r="H3762">
            <v>80.6529998648074</v>
          </cell>
          <cell r="I3762">
            <v>1.6313703817439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0.0138099485762717</v>
          </cell>
          <cell r="G3763">
            <v>44.4</v>
          </cell>
          <cell r="H3763">
            <v>78.2516514722406</v>
          </cell>
          <cell r="I3763">
            <v>1.46992499515488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55.465759125</v>
          </cell>
          <cell r="H3764">
            <v>109.848059802421</v>
          </cell>
          <cell r="I3764">
            <v>1.40548639359444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55.465759125</v>
          </cell>
          <cell r="H3765">
            <v>109.171220384621</v>
          </cell>
          <cell r="I3765">
            <v>1.39282874016082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55.465759125</v>
          </cell>
          <cell r="H3766">
            <v>108.419176587065</v>
          </cell>
          <cell r="I3766">
            <v>1.37876468079013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</v>
          </cell>
          <cell r="I3767">
            <v>0.692162179757441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69.6</v>
          </cell>
          <cell r="H3768">
            <v>14.7357595768002</v>
          </cell>
          <cell r="I3768">
            <v>0.563944357189736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</v>
          </cell>
          <cell r="H3769">
            <v>14.498514278793</v>
          </cell>
          <cell r="I3769">
            <v>0.481012093506912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71.3088202790698</v>
          </cell>
          <cell r="H3770">
            <v>13.9857809320597</v>
          </cell>
          <cell r="I3770">
            <v>0.466099151832366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72.4797368682171</v>
          </cell>
          <cell r="H3771">
            <v>13.7598393984238</v>
          </cell>
          <cell r="I3771">
            <v>0.459654888562314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15.0549450549451</v>
          </cell>
          <cell r="H3772">
            <v>509.766874839151</v>
          </cell>
          <cell r="I3772">
            <v>27.5232518866277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</v>
          </cell>
          <cell r="I3773">
            <v>7.82171016124485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28.3377528812718</v>
          </cell>
          <cell r="I3774">
            <v>0.94008412101519</v>
          </cell>
          <cell r="J3774">
            <v>0</v>
          </cell>
          <cell r="K3774">
            <v>2.83377528812718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28.3377528812718</v>
          </cell>
          <cell r="I3775">
            <v>0.94008412101519</v>
          </cell>
          <cell r="J3775">
            <v>0</v>
          </cell>
          <cell r="K3775">
            <v>4.25066293219077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21.1069550573626</v>
          </cell>
          <cell r="I3776">
            <v>0.614601808301625</v>
          </cell>
          <cell r="J3776">
            <v>0</v>
          </cell>
          <cell r="K3776">
            <v>3.16604325860439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0.0198131844203585</v>
          </cell>
          <cell r="G3777">
            <v>28.8</v>
          </cell>
          <cell r="H3777">
            <v>22.7239365459655</v>
          </cell>
          <cell r="I3777">
            <v>0.49266650966101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0.0242026428162645</v>
          </cell>
          <cell r="G3778">
            <v>41.8</v>
          </cell>
          <cell r="H3778">
            <v>25.3155024829404</v>
          </cell>
          <cell r="I3778">
            <v>0.899186552035256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</v>
          </cell>
          <cell r="H3779">
            <v>46.4506543659398</v>
          </cell>
          <cell r="I3779">
            <v>0.654919411655365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0.6755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44.3398505387557</v>
          </cell>
          <cell r="H3780">
            <v>40.181668966818</v>
          </cell>
          <cell r="I3780">
            <v>0.929532659881105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</v>
          </cell>
          <cell r="H3781">
            <v>38.7678207766125</v>
          </cell>
          <cell r="I3781">
            <v>0.861823047101114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49.7364685277778</v>
          </cell>
          <cell r="H3782">
            <v>37.2904454472442</v>
          </cell>
          <cell r="I3782">
            <v>0.794865509071571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0.00537053555743898</v>
          </cell>
          <cell r="G3783">
            <v>56.5653825</v>
          </cell>
          <cell r="H3783">
            <v>78.3656141827945</v>
          </cell>
          <cell r="I3783">
            <v>1.10787914376056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</v>
          </cell>
          <cell r="H3784">
            <v>78.3656141827945</v>
          </cell>
          <cell r="I3784">
            <v>1.10787914376056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</v>
          </cell>
          <cell r="H3785">
            <v>77.8858768565995</v>
          </cell>
          <cell r="I3785">
            <v>1.09741936795352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</v>
          </cell>
          <cell r="H3786">
            <v>77.3528353830493</v>
          </cell>
          <cell r="I3786">
            <v>1.08523880123834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0.00184793559098648</v>
          </cell>
          <cell r="G3787">
            <v>69.6</v>
          </cell>
          <cell r="H3787">
            <v>14.7357595768002</v>
          </cell>
          <cell r="I3787">
            <v>0.563944357189736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</v>
          </cell>
          <cell r="H3788">
            <v>14.498514278793</v>
          </cell>
          <cell r="I3788">
            <v>0.481012093506912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71.3088202790698</v>
          </cell>
          <cell r="H3789">
            <v>13.9857809320597</v>
          </cell>
          <cell r="I3789">
            <v>0.466099151832366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72.4797368682171</v>
          </cell>
          <cell r="H3790">
            <v>13.7598393984238</v>
          </cell>
          <cell r="I3790">
            <v>0.459654888562314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10.5299083290772</v>
          </cell>
          <cell r="I3791">
            <v>0.349246137729029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</v>
          </cell>
          <cell r="H3792">
            <v>10.1927324366996</v>
          </cell>
          <cell r="I3792">
            <v>0.217442549163123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77.5013673072596</v>
          </cell>
          <cell r="H3793">
            <v>9.91541807612903</v>
          </cell>
          <cell r="I3793">
            <v>0.212252198281734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78.7739677556547</v>
          </cell>
          <cell r="H3794">
            <v>9.61674886711385</v>
          </cell>
          <cell r="I3794">
            <v>0.206790876329797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15.0549450549451</v>
          </cell>
          <cell r="H3795">
            <v>509.766874839151</v>
          </cell>
          <cell r="I3795">
            <v>27.5232518866277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</v>
          </cell>
          <cell r="I3796">
            <v>4.40083080332087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</v>
          </cell>
          <cell r="I3797">
            <v>0.936769046583646</v>
          </cell>
          <cell r="J3797">
            <v>0</v>
          </cell>
          <cell r="K3797">
            <v>2.58261494377802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</v>
          </cell>
          <cell r="I3798">
            <v>0.936769046583646</v>
          </cell>
          <cell r="J3798">
            <v>0</v>
          </cell>
          <cell r="K3798">
            <v>3.87392241566704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18.5953516138711</v>
          </cell>
          <cell r="I3799">
            <v>0.611286733870081</v>
          </cell>
          <cell r="J3799">
            <v>0</v>
          </cell>
          <cell r="K3799">
            <v>2.78930274208066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2.6957796014068</v>
          </cell>
          <cell r="H3800">
            <v>619.782670620786</v>
          </cell>
          <cell r="I3800">
            <v>32.1628348561715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2.702932207527</v>
          </cell>
          <cell r="H3801">
            <v>604.244943502159</v>
          </cell>
          <cell r="I3801">
            <v>31.3565242330363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3.07233294255569</v>
          </cell>
          <cell r="H3802">
            <v>604.244943502159</v>
          </cell>
          <cell r="I3802">
            <v>31.3565242330363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3.41370326950632</v>
          </cell>
          <cell r="H3803">
            <v>664.669437852375</v>
          </cell>
          <cell r="I3803">
            <v>31.3565242330363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3.41370326950632</v>
          </cell>
          <cell r="H3804">
            <v>664.669437852375</v>
          </cell>
          <cell r="I3804">
            <v>31.3565242330363</v>
          </cell>
          <cell r="J3804">
            <v>0</v>
          </cell>
          <cell r="K3804">
            <v>66.4669437852375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3.41370326950632</v>
          </cell>
          <cell r="H3805">
            <v>664.669437852375</v>
          </cell>
          <cell r="I3805">
            <v>31.3565242330363</v>
          </cell>
          <cell r="J3805">
            <v>0</v>
          </cell>
          <cell r="K3805">
            <v>99.7004156778563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</v>
          </cell>
          <cell r="H3806">
            <v>31.8245273746232</v>
          </cell>
          <cell r="I3806">
            <v>0.308192369656279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</v>
          </cell>
          <cell r="H3807">
            <v>36.7750094106757</v>
          </cell>
          <cell r="I3807">
            <v>0.308192369656279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</v>
          </cell>
          <cell r="H3808">
            <v>36.7750094106757</v>
          </cell>
          <cell r="I3808">
            <v>0.308192369656279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22.4993190995536</v>
          </cell>
          <cell r="H3809">
            <v>40.4525103517432</v>
          </cell>
          <cell r="I3809">
            <v>0.308192369656279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22.4993190995536</v>
          </cell>
          <cell r="H3810">
            <v>40.4525103517432</v>
          </cell>
          <cell r="I3810">
            <v>0.308192369656279</v>
          </cell>
          <cell r="J3810">
            <v>0</v>
          </cell>
          <cell r="K3810">
            <v>4.04525103517433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22.4993190995536</v>
          </cell>
          <cell r="H3811">
            <v>40.4525103517432</v>
          </cell>
          <cell r="I3811">
            <v>0.308192369656279</v>
          </cell>
          <cell r="J3811">
            <v>0</v>
          </cell>
          <cell r="K3811">
            <v>6.06787655276149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2.44515156590186</v>
          </cell>
          <cell r="H3812">
            <v>333.238162198277</v>
          </cell>
          <cell r="I3812">
            <v>14.6340898595581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2.30226860557078</v>
          </cell>
          <cell r="H3813">
            <v>606.707825299136</v>
          </cell>
          <cell r="I3813">
            <v>16.771995228109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</v>
          </cell>
          <cell r="H3814">
            <v>495.977999738419</v>
          </cell>
          <cell r="I3814">
            <v>19.4296986987633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2.78463881842206</v>
          </cell>
          <cell r="H3815">
            <v>504.991912238953</v>
          </cell>
          <cell r="I3815">
            <v>19.4296986987633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</v>
          </cell>
          <cell r="H3816">
            <v>534.604915973159</v>
          </cell>
          <cell r="I3816">
            <v>19.4296986987633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2.95778798499044</v>
          </cell>
          <cell r="H3817">
            <v>504.991912238953</v>
          </cell>
          <cell r="I3817">
            <v>19.4296986987633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3.70054390435893</v>
          </cell>
          <cell r="H3818">
            <v>515.493557870643</v>
          </cell>
          <cell r="I3818">
            <v>19.4296986987633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</v>
          </cell>
          <cell r="H3819">
            <v>564.854562969844</v>
          </cell>
          <cell r="I3819">
            <v>19.4296986987633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0.608146660704487</v>
          </cell>
          <cell r="G3820">
            <v>2.7294654660647</v>
          </cell>
          <cell r="H3820">
            <v>537.839466415691</v>
          </cell>
          <cell r="I3820">
            <v>21.9021116461686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2.73710087749602</v>
          </cell>
          <cell r="H3821">
            <v>889.227917807276</v>
          </cell>
          <cell r="I3821">
            <v>21.9021116461686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3.74591591112468</v>
          </cell>
          <cell r="H3822">
            <v>808.024801330204</v>
          </cell>
          <cell r="I3822">
            <v>158.101968292617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7.30172766989701</v>
          </cell>
          <cell r="H3823">
            <v>926.284373497462</v>
          </cell>
          <cell r="I3823">
            <v>170.440234420716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9.58455395882014</v>
          </cell>
          <cell r="H3824">
            <v>1140.59514747193</v>
          </cell>
          <cell r="I3824">
            <v>170.440234420716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9.36118932038078</v>
          </cell>
          <cell r="H3825">
            <v>954.072904702385</v>
          </cell>
          <cell r="I3825">
            <v>170.440234420716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12.2878896907951</v>
          </cell>
          <cell r="H3826">
            <v>1174.81300189609</v>
          </cell>
          <cell r="I3826">
            <v>170.440234420716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0.0613816393351603</v>
          </cell>
          <cell r="G3827">
            <v>0.811202543060691</v>
          </cell>
          <cell r="H3827">
            <v>1810.14060710194</v>
          </cell>
          <cell r="I3827">
            <v>114.191440451005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</v>
          </cell>
          <cell r="H3828">
            <v>2944.2046019128</v>
          </cell>
          <cell r="I3828">
            <v>114.191440451005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0.812031540508043</v>
          </cell>
          <cell r="H3829">
            <v>1482.83667067423</v>
          </cell>
          <cell r="I3829">
            <v>316.17163980011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</v>
          </cell>
          <cell r="H3830">
            <v>1712.53467268387</v>
          </cell>
          <cell r="I3830">
            <v>340.876260791254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1.8757327080891</v>
          </cell>
          <cell r="H3831">
            <v>2466.35021519066</v>
          </cell>
          <cell r="I3831">
            <v>340.876260791254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2.01086906755968</v>
          </cell>
          <cell r="H3832">
            <v>1781.03605959123</v>
          </cell>
          <cell r="I3832">
            <v>340.876260791254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</v>
          </cell>
          <cell r="H3833">
            <v>2565.00422379828</v>
          </cell>
          <cell r="I3833">
            <v>340.876260791254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0.131609814037383</v>
          </cell>
          <cell r="G3834">
            <v>2.02690195594496</v>
          </cell>
          <cell r="H3834">
            <v>1021.21372286569</v>
          </cell>
          <cell r="I3834">
            <v>3.44323705900437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</v>
          </cell>
          <cell r="H3835">
            <v>1202.93976189542</v>
          </cell>
          <cell r="I3835">
            <v>3.8258189544493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1.01354433073979</v>
          </cell>
          <cell r="H3836">
            <v>4077.83170017597</v>
          </cell>
          <cell r="I3836">
            <v>36.8724965817229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1.60630227342638</v>
          </cell>
          <cell r="H3837">
            <v>4093.58416862351</v>
          </cell>
          <cell r="I3837">
            <v>36.8724965817229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2.58602854975519</v>
          </cell>
          <cell r="H3838">
            <v>4140.37567362034</v>
          </cell>
          <cell r="I3838">
            <v>36.8724965817229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</v>
          </cell>
          <cell r="H3839">
            <v>4093.58416862351</v>
          </cell>
          <cell r="I3839">
            <v>36.8724965817229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</v>
          </cell>
          <cell r="H3840">
            <v>4077.83170017597</v>
          </cell>
          <cell r="I3840">
            <v>36.8724965817229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0.0668172902035943</v>
          </cell>
          <cell r="G3841">
            <v>1.22789132983332</v>
          </cell>
          <cell r="H3841">
            <v>1245.97846569737</v>
          </cell>
          <cell r="I3841">
            <v>4.69532326227869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</v>
          </cell>
          <cell r="H3842">
            <v>1437.06150820435</v>
          </cell>
          <cell r="I3842">
            <v>4.69532326227869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0.60348883601532</v>
          </cell>
          <cell r="H3843">
            <v>2349.0550966866</v>
          </cell>
          <cell r="I3843">
            <v>20.4847203231794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</v>
          </cell>
          <cell r="H3844">
            <v>2356.83409345082</v>
          </cell>
          <cell r="I3844">
            <v>20.4847203231794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1.5217783388944</v>
          </cell>
          <cell r="H3845">
            <v>2392.83293998737</v>
          </cell>
          <cell r="I3845">
            <v>20.4847203231794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</v>
          </cell>
          <cell r="H3846">
            <v>2356.83409345082</v>
          </cell>
          <cell r="I3846">
            <v>20.4847203231794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</v>
          </cell>
          <cell r="H3847">
            <v>2356.83409345082</v>
          </cell>
          <cell r="I3847">
            <v>20.4847203231794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0.0127545657431779</v>
          </cell>
          <cell r="G3848">
            <v>0.307138943248532</v>
          </cell>
          <cell r="H3848">
            <v>1156.2472476541</v>
          </cell>
          <cell r="I3848">
            <v>80.5533971168391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</v>
          </cell>
          <cell r="H3849">
            <v>2071.60965204692</v>
          </cell>
          <cell r="I3849">
            <v>80.553397116839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0.461763875158876</v>
          </cell>
          <cell r="H3850">
            <v>2051.55352473746</v>
          </cell>
          <cell r="I3850">
            <v>50.9734242170338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0.511898238747554</v>
          </cell>
          <cell r="H3851">
            <v>2059.65153069057</v>
          </cell>
          <cell r="I3851">
            <v>50.9734242170338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</v>
          </cell>
          <cell r="H3852">
            <v>2094.53524864241</v>
          </cell>
          <cell r="I3852">
            <v>50.9734242170338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0.036445794656506</v>
          </cell>
          <cell r="G3853">
            <v>0.789972044368293</v>
          </cell>
          <cell r="H3853">
            <v>1388.49234249282</v>
          </cell>
          <cell r="I3853">
            <v>8.60809264751092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2.53997738840221</v>
          </cell>
          <cell r="H3854">
            <v>1182.45799489711</v>
          </cell>
          <cell r="I3854">
            <v>4.13188447080524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2.13706525986714</v>
          </cell>
          <cell r="H3855">
            <v>1711.04454668076</v>
          </cell>
          <cell r="I3855">
            <v>17.5583317055824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3.05825985014527</v>
          </cell>
          <cell r="H3856">
            <v>1783.76577439639</v>
          </cell>
          <cell r="I3856">
            <v>17.5583317055824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5.41076742718009</v>
          </cell>
          <cell r="H3857">
            <v>1845.68195162194</v>
          </cell>
          <cell r="I3857">
            <v>17.5583317055824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0.0828442353196921</v>
          </cell>
          <cell r="G3858">
            <v>0.599062133645955</v>
          </cell>
          <cell r="H3858">
            <v>2721.18904799699</v>
          </cell>
          <cell r="I3858">
            <v>14.7567302528759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</v>
          </cell>
          <cell r="H3859">
            <v>865.743294685178</v>
          </cell>
          <cell r="I3859">
            <v>4.30404632375546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</v>
          </cell>
          <cell r="H3860">
            <v>785.874378368179</v>
          </cell>
          <cell r="I3860">
            <v>4.30404632375546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</v>
          </cell>
          <cell r="H3861">
            <v>916.60730760666</v>
          </cell>
          <cell r="I3861">
            <v>4.30404632375546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</v>
          </cell>
          <cell r="H3862">
            <v>938.22131844615</v>
          </cell>
          <cell r="I3862">
            <v>4.30404632375546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</v>
          </cell>
          <cell r="H3863">
            <v>1222.47131795079</v>
          </cell>
          <cell r="I3863">
            <v>4.30404632375546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4.76918107281168</v>
          </cell>
          <cell r="H3864">
            <v>1416.78413638815</v>
          </cell>
          <cell r="I3864">
            <v>4.30404632375546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0.861731825775562</v>
          </cell>
          <cell r="G3865">
            <v>0.374308091492875</v>
          </cell>
          <cell r="H3865">
            <v>4798.93301452293</v>
          </cell>
          <cell r="I3865">
            <v>32.6458028198839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</v>
          </cell>
          <cell r="I3866">
            <v>34.4323705900437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0.40626810387691</v>
          </cell>
          <cell r="H3867">
            <v>5061.55847673642</v>
          </cell>
          <cell r="I3867">
            <v>34.4323705900437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0.427650635659905</v>
          </cell>
          <cell r="H3868">
            <v>5061.55847673642</v>
          </cell>
          <cell r="I3868">
            <v>34.4323705900437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</v>
          </cell>
          <cell r="H3869">
            <v>5509.17929440699</v>
          </cell>
          <cell r="I3869">
            <v>34.4323705900437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</v>
          </cell>
          <cell r="H3870">
            <v>5061.55847673642</v>
          </cell>
          <cell r="I3870">
            <v>34.4323705900437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0.507835129846137</v>
          </cell>
          <cell r="H3871">
            <v>5509.17929440699</v>
          </cell>
          <cell r="I3871">
            <v>34.4323705900437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</v>
          </cell>
          <cell r="H3872">
            <v>5061.55847673642</v>
          </cell>
          <cell r="I3872">
            <v>34.4323705900437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0.541690805169213</v>
          </cell>
          <cell r="H3873">
            <v>5509.17929440699</v>
          </cell>
          <cell r="I3873">
            <v>34.4323705900437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</v>
          </cell>
          <cell r="G3874">
            <v>1.1519614143855</v>
          </cell>
          <cell r="H3874">
            <v>6266.69144738795</v>
          </cell>
          <cell r="I3874">
            <v>18.937803824524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</v>
          </cell>
          <cell r="H3875">
            <v>6266.69144738795</v>
          </cell>
          <cell r="I3875">
            <v>18.937803824524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</v>
          </cell>
          <cell r="H3876">
            <v>6266.69144738795</v>
          </cell>
          <cell r="I3876">
            <v>18.937803824524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</v>
          </cell>
          <cell r="H3877">
            <v>6266.69144738795</v>
          </cell>
          <cell r="I3877">
            <v>18.937803824524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1.50083051221081</v>
          </cell>
          <cell r="H3878">
            <v>6886.47411800874</v>
          </cell>
          <cell r="I3878">
            <v>18.937803824524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</v>
          </cell>
          <cell r="H3879">
            <v>6266.69144738795</v>
          </cell>
          <cell r="I3879">
            <v>18.937803824524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</v>
          </cell>
          <cell r="H3880">
            <v>6886.47411800874</v>
          </cell>
          <cell r="I3880">
            <v>18.937803824524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</v>
          </cell>
          <cell r="H3881">
            <v>6886.47411800874</v>
          </cell>
          <cell r="I3881">
            <v>18.937803824524</v>
          </cell>
          <cell r="J3881">
            <v>0</v>
          </cell>
          <cell r="K3881">
            <v>688.647411800874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</v>
          </cell>
          <cell r="H3882">
            <v>6886.47411800874</v>
          </cell>
          <cell r="I3882">
            <v>18.937803824524</v>
          </cell>
          <cell r="J3882">
            <v>0</v>
          </cell>
          <cell r="K3882">
            <v>1032.97111770131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1.50083051221081</v>
          </cell>
          <cell r="H3883">
            <v>6266.69144738795</v>
          </cell>
          <cell r="I3883">
            <v>18.937803824524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</v>
          </cell>
          <cell r="H3884">
            <v>6886.47411800874</v>
          </cell>
          <cell r="I3884">
            <v>18.937803824524</v>
          </cell>
          <cell r="J3884">
            <v>0</v>
          </cell>
          <cell r="K3884">
            <v>1032.97111770131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0.0364028214668648</v>
          </cell>
          <cell r="G3885">
            <v>10</v>
          </cell>
          <cell r="H3885">
            <v>92.998482973791</v>
          </cell>
          <cell r="I3885">
            <v>4.78526319760131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</v>
          </cell>
          <cell r="I3886">
            <v>4.58996467789986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</v>
          </cell>
          <cell r="I3887">
            <v>5.46068709862803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83.4368024536895</v>
          </cell>
          <cell r="I3888">
            <v>4.60257276745862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0.0297302910373961</v>
          </cell>
          <cell r="G3889">
            <v>41.1</v>
          </cell>
          <cell r="H3889">
            <v>93.3929692183882</v>
          </cell>
          <cell r="I3889">
            <v>1.88519921669245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</v>
          </cell>
          <cell r="I3890">
            <v>1.61039478259642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84.6697637460091</v>
          </cell>
          <cell r="I3891">
            <v>0.898583445078986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</v>
          </cell>
          <cell r="H3892">
            <v>78.621923478437</v>
          </cell>
          <cell r="I3892">
            <v>0.855223571058032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46.784347826087</v>
          </cell>
          <cell r="H3893">
            <v>73.0060718014058</v>
          </cell>
          <cell r="I3893">
            <v>0.813956266901864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81.8913720240054</v>
          </cell>
          <cell r="I3894">
            <v>8.72186295336905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</v>
          </cell>
          <cell r="I3895">
            <v>7.13736739228237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19.4</v>
          </cell>
          <cell r="H3896">
            <v>59.2384870366343</v>
          </cell>
          <cell r="I3896">
            <v>5.78386630759315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55.0071665340176</v>
          </cell>
          <cell r="I3897">
            <v>5.50293912224484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</v>
          </cell>
          <cell r="H3898">
            <v>51.0780832101592</v>
          </cell>
          <cell r="I3898">
            <v>5.23565795753384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</v>
          </cell>
          <cell r="G3899">
            <v>13.5</v>
          </cell>
          <cell r="H3899">
            <v>81.8913720240054</v>
          </cell>
          <cell r="I3899">
            <v>8.34040147633221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</v>
          </cell>
          <cell r="I3900">
            <v>7.05135366046756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68.0249272632571</v>
          </cell>
          <cell r="I3901">
            <v>5.4943387327292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</v>
          </cell>
          <cell r="H3902">
            <v>64.1659589835166</v>
          </cell>
          <cell r="I3902">
            <v>5.20859106152011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</v>
          </cell>
          <cell r="H3903">
            <v>60.4993327558871</v>
          </cell>
          <cell r="I3903">
            <v>4.93724988086199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</v>
          </cell>
          <cell r="I3904">
            <v>9.1028550470379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</v>
          </cell>
          <cell r="I3905">
            <v>7.64416478181766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73.557667646418</v>
          </cell>
          <cell r="I3906">
            <v>12.0406684585388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69.3198716505201</v>
          </cell>
          <cell r="I3907">
            <v>11.4028309197458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</v>
          </cell>
          <cell r="I3908">
            <v>10.799241326538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15.0549450549451</v>
          </cell>
          <cell r="H3909">
            <v>509.766874839151</v>
          </cell>
          <cell r="I3909">
            <v>27.5232518866277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296.811355738258</v>
          </cell>
          <cell r="I3910">
            <v>28.7082068517934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</v>
          </cell>
          <cell r="I3912">
            <v>1.04221027114034</v>
          </cell>
          <cell r="J3912">
            <v>0</v>
          </cell>
          <cell r="K3912">
            <v>10.5711698963515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</v>
          </cell>
          <cell r="I3913">
            <v>1.04221027114034</v>
          </cell>
          <cell r="J3913">
            <v>0</v>
          </cell>
          <cell r="K3913">
            <v>15.8567548445273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</v>
          </cell>
          <cell r="I3914">
            <v>0.716727958426775</v>
          </cell>
          <cell r="J3914">
            <v>0</v>
          </cell>
          <cell r="K3914">
            <v>14.7721351709409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0.0288095277878849</v>
          </cell>
          <cell r="G3915">
            <v>41.6</v>
          </cell>
          <cell r="H3915">
            <v>19.7669962128518</v>
          </cell>
          <cell r="I3915">
            <v>1.44759996347654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0.0863656846852722</v>
          </cell>
          <cell r="G3916">
            <v>59.0010969149976</v>
          </cell>
          <cell r="H3916">
            <v>31.1071128779506</v>
          </cell>
          <cell r="I3916">
            <v>0.84270712793396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0.0951179100381068</v>
          </cell>
          <cell r="G3917">
            <v>50.1165</v>
          </cell>
          <cell r="H3917">
            <v>23.2900956535173</v>
          </cell>
          <cell r="I3917">
            <v>1.02236122102731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</v>
          </cell>
          <cell r="H3918">
            <v>21.0752796210348</v>
          </cell>
          <cell r="I3918">
            <v>0.922249263173896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</v>
          </cell>
          <cell r="H3919">
            <v>20.8536707224565</v>
          </cell>
          <cell r="I3919">
            <v>0.918532978410898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0.0951179100381068</v>
          </cell>
          <cell r="G3920">
            <v>58.1851428571429</v>
          </cell>
          <cell r="H3920">
            <v>23.7399239116186</v>
          </cell>
          <cell r="I3920">
            <v>1.10297694718322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62.560192</v>
          </cell>
          <cell r="H3921">
            <v>23.1695119753911</v>
          </cell>
          <cell r="I3921">
            <v>1.08132810558198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63.587452952381</v>
          </cell>
          <cell r="H3922">
            <v>22.5551749412204</v>
          </cell>
          <cell r="I3922">
            <v>1.05836042760855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0.000746679066071752</v>
          </cell>
          <cell r="G3923">
            <v>151.130241187384</v>
          </cell>
          <cell r="H3923">
            <v>24.6750057603878</v>
          </cell>
          <cell r="I3923">
            <v>1.61382232957696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</v>
          </cell>
          <cell r="H3924">
            <v>24.0769559370045</v>
          </cell>
          <cell r="I3924">
            <v>1.57927535915461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165.16221546073</v>
          </cell>
          <cell r="H3925">
            <v>23.4328527346532</v>
          </cell>
          <cell r="I3925">
            <v>1.54276457270711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</v>
          </cell>
          <cell r="G3926">
            <v>68.8</v>
          </cell>
          <cell r="H3926">
            <v>25.7288737518255</v>
          </cell>
          <cell r="I3926">
            <v>0.951975204308234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73.9732</v>
          </cell>
          <cell r="H3927">
            <v>25.0794234712367</v>
          </cell>
          <cell r="I3927">
            <v>0.932557915557358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75.1878666666667</v>
          </cell>
          <cell r="H3928">
            <v>24.3799616720026</v>
          </cell>
          <cell r="I3928">
            <v>0.911993633222462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178.701298701299</v>
          </cell>
          <cell r="H3929">
            <v>26.5196858296418</v>
          </cell>
          <cell r="I3929">
            <v>1.40317628525165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192.138181818182</v>
          </cell>
          <cell r="H3930">
            <v>25.8468617930583</v>
          </cell>
          <cell r="I3930">
            <v>1.37174231055825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</v>
          </cell>
          <cell r="H3931">
            <v>25.1222263201629</v>
          </cell>
          <cell r="I3931">
            <v>1.33858423895076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0.000946662437970225</v>
          </cell>
          <cell r="G3932">
            <v>71.2</v>
          </cell>
          <cell r="H3932">
            <v>36.2672744589207</v>
          </cell>
          <cell r="I3932">
            <v>0.888666698377637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</v>
          </cell>
          <cell r="H3933">
            <v>35.488311267501</v>
          </cell>
          <cell r="I3933">
            <v>0.763031044751596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78.331813</v>
          </cell>
          <cell r="H3934">
            <v>34.5293548339232</v>
          </cell>
          <cell r="I3934">
            <v>0.746642613546182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79.6180496666667</v>
          </cell>
          <cell r="H3935">
            <v>33.4965530745501</v>
          </cell>
          <cell r="I3935">
            <v>0.729325025072221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15.0549450549451</v>
          </cell>
          <cell r="H3936">
            <v>509.766874839151</v>
          </cell>
          <cell r="I3936">
            <v>27.5232518866277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</v>
          </cell>
          <cell r="I3937">
            <v>42.0016964202203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124.595866557495</v>
          </cell>
          <cell r="I3938">
            <v>7.68656116556159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</v>
          </cell>
          <cell r="I3939">
            <v>0.944427545066314</v>
          </cell>
          <cell r="J3939">
            <v>0</v>
          </cell>
          <cell r="K3939">
            <v>3.1628465964377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</v>
          </cell>
          <cell r="I3940">
            <v>0.944427545066314</v>
          </cell>
          <cell r="J3940">
            <v>0</v>
          </cell>
          <cell r="K3940">
            <v>4.74426989465655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</v>
          </cell>
          <cell r="I3941">
            <v>0.618945232352749</v>
          </cell>
          <cell r="J3941">
            <v>0</v>
          </cell>
          <cell r="K3941">
            <v>3.65965022107018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0.0134228166073686</v>
          </cell>
          <cell r="G3942">
            <v>64.6</v>
          </cell>
          <cell r="H3942">
            <v>10.7685089119229</v>
          </cell>
          <cell r="I3942">
            <v>0.762628392507491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0.0136166506903786</v>
          </cell>
          <cell r="G3943">
            <v>59.9</v>
          </cell>
          <cell r="H3943">
            <v>13.9846198534314</v>
          </cell>
          <cell r="I3943">
            <v>0.85290975589273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0.0103890175982981</v>
          </cell>
          <cell r="G3944">
            <v>73.5</v>
          </cell>
          <cell r="H3944">
            <v>13.1115288654434</v>
          </cell>
          <cell r="I3944">
            <v>0.734861599024355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0.00961320199775429</v>
          </cell>
          <cell r="G3945">
            <v>83.1</v>
          </cell>
          <cell r="H3945">
            <v>13.8877615114372</v>
          </cell>
          <cell r="I3945">
            <v>0.768245556527084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73.910953220339</v>
          </cell>
          <cell r="H3946">
            <v>12.8132980948323</v>
          </cell>
          <cell r="I3946">
            <v>0.642248411992819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</v>
          </cell>
          <cell r="H3947">
            <v>12.540585485874</v>
          </cell>
          <cell r="I3947">
            <v>0.650430082883805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</v>
          </cell>
          <cell r="H3948">
            <v>12.4284495049813</v>
          </cell>
          <cell r="I3948">
            <v>0.643876080623781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69.6</v>
          </cell>
          <cell r="H3949">
            <v>14.7357595768002</v>
          </cell>
          <cell r="I3949">
            <v>0.563944357189736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</v>
          </cell>
          <cell r="H3950">
            <v>14.498514278793</v>
          </cell>
          <cell r="I3950">
            <v>0.481012093506912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71.3088202790698</v>
          </cell>
          <cell r="H3951">
            <v>13.9857809320597</v>
          </cell>
          <cell r="I3951">
            <v>0.466099151832366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72.4797368682171</v>
          </cell>
          <cell r="H3952">
            <v>13.7598393984238</v>
          </cell>
          <cell r="I3952">
            <v>0.459654888562314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15.0549450549451</v>
          </cell>
          <cell r="H3953">
            <v>509.766874839151</v>
          </cell>
          <cell r="I3953">
            <v>27.5232518866277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</v>
          </cell>
          <cell r="I3954">
            <v>42.0016964202203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124.595866557495</v>
          </cell>
          <cell r="I3955">
            <v>7.68656116556159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</v>
          </cell>
          <cell r="I3956">
            <v>0.944427545066314</v>
          </cell>
          <cell r="J3956">
            <v>0</v>
          </cell>
          <cell r="K3956">
            <v>3.1628465964377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</v>
          </cell>
          <cell r="I3957">
            <v>0.944427545066314</v>
          </cell>
          <cell r="J3957">
            <v>0</v>
          </cell>
          <cell r="K3957">
            <v>4.74426989465655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</v>
          </cell>
          <cell r="I3958">
            <v>0.618945232352749</v>
          </cell>
          <cell r="J3958">
            <v>0</v>
          </cell>
          <cell r="K3958">
            <v>3.65965022107018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0.0159658765752005</v>
          </cell>
          <cell r="G3959">
            <v>24.9</v>
          </cell>
          <cell r="H3959">
            <v>65.623659471849</v>
          </cell>
          <cell r="I3959">
            <v>1.12775049449899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0.167991090486714</v>
          </cell>
          <cell r="G3960">
            <v>31.8</v>
          </cell>
          <cell r="H3960">
            <v>49.2840856993551</v>
          </cell>
          <cell r="I3960">
            <v>1.78003250165488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</v>
          </cell>
          <cell r="H3961">
            <v>111.15423165456</v>
          </cell>
          <cell r="I3961">
            <v>2.88355939850937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</v>
          </cell>
          <cell r="H3962">
            <v>87.0668552393905</v>
          </cell>
          <cell r="I3962">
            <v>1.86205956156478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</v>
          </cell>
          <cell r="H3963">
            <v>83.930391471646</v>
          </cell>
          <cell r="I3963">
            <v>1.74735372436074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54.4674777777778</v>
          </cell>
          <cell r="H3964">
            <v>80.6529998648074</v>
          </cell>
          <cell r="I3964">
            <v>1.6313703817439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0.0231490258893354</v>
          </cell>
          <cell r="G3965">
            <v>44.4</v>
          </cell>
          <cell r="H3965">
            <v>78.2516514722406</v>
          </cell>
          <cell r="I3965">
            <v>1.46992499515488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55.465759125</v>
          </cell>
          <cell r="H3966">
            <v>109.848059802421</v>
          </cell>
          <cell r="I3966">
            <v>1.40548639359444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55.465759125</v>
          </cell>
          <cell r="H3967">
            <v>109.171220384621</v>
          </cell>
          <cell r="I3967">
            <v>1.39282874016082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55.465759125</v>
          </cell>
          <cell r="H3968">
            <v>108.419176587065</v>
          </cell>
          <cell r="I3968">
            <v>1.37876468079013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</v>
          </cell>
          <cell r="I3969">
            <v>0.692162179757441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69.6</v>
          </cell>
          <cell r="H3970">
            <v>14.7357595768002</v>
          </cell>
          <cell r="I3970">
            <v>0.563944357189736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</v>
          </cell>
          <cell r="H3971">
            <v>14.498514278793</v>
          </cell>
          <cell r="I3971">
            <v>0.481012093506912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71.3088202790698</v>
          </cell>
          <cell r="H3972">
            <v>13.9857809320597</v>
          </cell>
          <cell r="I3972">
            <v>0.466099151832366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72.4797368682171</v>
          </cell>
          <cell r="H3973">
            <v>13.7598393984238</v>
          </cell>
          <cell r="I3973">
            <v>0.459654888562314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15.0549450549451</v>
          </cell>
          <cell r="H3974">
            <v>509.766874839151</v>
          </cell>
          <cell r="I3974">
            <v>27.5232518866277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</v>
          </cell>
          <cell r="I3975">
            <v>7.82171016124485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28.3377528812718</v>
          </cell>
          <cell r="I3976">
            <v>0.94008412101519</v>
          </cell>
          <cell r="J3976">
            <v>0</v>
          </cell>
          <cell r="K3976">
            <v>2.83377528812718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28.3377528812718</v>
          </cell>
          <cell r="I3977">
            <v>0.94008412101519</v>
          </cell>
          <cell r="J3977">
            <v>0</v>
          </cell>
          <cell r="K3977">
            <v>4.25066293219077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21.1069550573626</v>
          </cell>
          <cell r="I3978">
            <v>0.614601808301625</v>
          </cell>
          <cell r="J3978">
            <v>0</v>
          </cell>
          <cell r="K3978">
            <v>3.16604325860439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0.0239488148628008</v>
          </cell>
          <cell r="G3979">
            <v>28.8</v>
          </cell>
          <cell r="H3979">
            <v>22.7239365459655</v>
          </cell>
          <cell r="I3979">
            <v>0.49266650966101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0.0559970301622379</v>
          </cell>
          <cell r="G3980">
            <v>41.8</v>
          </cell>
          <cell r="H3980">
            <v>25.3155024829404</v>
          </cell>
          <cell r="I3980">
            <v>0.899186552035256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</v>
          </cell>
          <cell r="H3981">
            <v>46.4506543659398</v>
          </cell>
          <cell r="I3981">
            <v>0.654919411655365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0.6755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44.3398505387557</v>
          </cell>
          <cell r="H3982">
            <v>40.181668966818</v>
          </cell>
          <cell r="I3982">
            <v>0.929532659881105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</v>
          </cell>
          <cell r="H3983">
            <v>38.7678207766125</v>
          </cell>
          <cell r="I3983">
            <v>0.861823047101114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49.7364685277778</v>
          </cell>
          <cell r="H3984">
            <v>37.2904454472442</v>
          </cell>
          <cell r="I3984">
            <v>0.794865509071571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0.00900239895696375</v>
          </cell>
          <cell r="G3985">
            <v>56.5653825</v>
          </cell>
          <cell r="H3985">
            <v>78.3656141827945</v>
          </cell>
          <cell r="I3985">
            <v>1.10787914376056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</v>
          </cell>
          <cell r="H3986">
            <v>78.3656141827945</v>
          </cell>
          <cell r="I3986">
            <v>1.10787914376056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</v>
          </cell>
          <cell r="H3987">
            <v>77.8858768565995</v>
          </cell>
          <cell r="I3987">
            <v>1.09741936795352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</v>
          </cell>
          <cell r="H3988">
            <v>77.3528353830493</v>
          </cell>
          <cell r="I3988">
            <v>1.08523880123834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0.00132840652760544</v>
          </cell>
          <cell r="G3989">
            <v>69.6</v>
          </cell>
          <cell r="H3989">
            <v>14.7357595768002</v>
          </cell>
          <cell r="I3989">
            <v>0.563944357189736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</v>
          </cell>
          <cell r="H3990">
            <v>14.498514278793</v>
          </cell>
          <cell r="I3990">
            <v>0.481012093506912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71.3088202790698</v>
          </cell>
          <cell r="H3991">
            <v>13.9857809320597</v>
          </cell>
          <cell r="I3991">
            <v>0.466099151832366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72.4797368682171</v>
          </cell>
          <cell r="H3992">
            <v>13.7598393984238</v>
          </cell>
          <cell r="I3992">
            <v>0.459654888562314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10.5299083290772</v>
          </cell>
          <cell r="I3993">
            <v>0.349246137729029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</v>
          </cell>
          <cell r="H3994">
            <v>10.1927324366996</v>
          </cell>
          <cell r="I3994">
            <v>0.217442549163123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77.5013673072596</v>
          </cell>
          <cell r="H3995">
            <v>9.91541807612903</v>
          </cell>
          <cell r="I3995">
            <v>0.212252198281734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78.7739677556547</v>
          </cell>
          <cell r="H3996">
            <v>9.61674886711385</v>
          </cell>
          <cell r="I3996">
            <v>0.206790876329797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15.0549450549451</v>
          </cell>
          <cell r="H3997">
            <v>509.766874839151</v>
          </cell>
          <cell r="I3997">
            <v>27.5232518866277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</v>
          </cell>
          <cell r="I3998">
            <v>4.40083080332087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</v>
          </cell>
          <cell r="I3999">
            <v>0.936769046583646</v>
          </cell>
          <cell r="J3999">
            <v>0</v>
          </cell>
          <cell r="K3999">
            <v>2.58261494377802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</v>
          </cell>
          <cell r="I4000">
            <v>0.936769046583646</v>
          </cell>
          <cell r="J4000">
            <v>0</v>
          </cell>
          <cell r="K4000">
            <v>3.87392241566704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18.5953516138711</v>
          </cell>
          <cell r="I4001">
            <v>0.611286733870081</v>
          </cell>
          <cell r="J4001">
            <v>0</v>
          </cell>
          <cell r="K4001">
            <v>2.78930274208066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2.6957796014068</v>
          </cell>
          <cell r="H4002">
            <v>619.782670620786</v>
          </cell>
          <cell r="I4002">
            <v>32.1628348561715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2.702932207527</v>
          </cell>
          <cell r="H4003">
            <v>604.244943502159</v>
          </cell>
          <cell r="I4003">
            <v>31.3565242330363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3.07233294255569</v>
          </cell>
          <cell r="H4004">
            <v>604.244943502159</v>
          </cell>
          <cell r="I4004">
            <v>31.3565242330363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3.41370326950632</v>
          </cell>
          <cell r="H4005">
            <v>664.669437852375</v>
          </cell>
          <cell r="I4005">
            <v>31.3565242330363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3.41370326950632</v>
          </cell>
          <cell r="H4006">
            <v>664.669437852375</v>
          </cell>
          <cell r="I4006">
            <v>31.3565242330363</v>
          </cell>
          <cell r="J4006">
            <v>0</v>
          </cell>
          <cell r="K4006">
            <v>66.4669437852375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3.41370326950632</v>
          </cell>
          <cell r="H4007">
            <v>664.669437852375</v>
          </cell>
          <cell r="I4007">
            <v>31.3565242330363</v>
          </cell>
          <cell r="J4007">
            <v>0</v>
          </cell>
          <cell r="K4007">
            <v>99.7004156778563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</v>
          </cell>
          <cell r="H4008">
            <v>31.8245273746232</v>
          </cell>
          <cell r="I4008">
            <v>0.308192369656279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</v>
          </cell>
          <cell r="H4009">
            <v>36.7750094106757</v>
          </cell>
          <cell r="I4009">
            <v>0.308192369656279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</v>
          </cell>
          <cell r="H4010">
            <v>36.7750094106757</v>
          </cell>
          <cell r="I4010">
            <v>0.308192369656279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22.4993190995536</v>
          </cell>
          <cell r="H4011">
            <v>40.4525103517432</v>
          </cell>
          <cell r="I4011">
            <v>0.308192369656279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22.4993190995536</v>
          </cell>
          <cell r="H4012">
            <v>40.4525103517432</v>
          </cell>
          <cell r="I4012">
            <v>0.308192369656279</v>
          </cell>
          <cell r="J4012">
            <v>0</v>
          </cell>
          <cell r="K4012">
            <v>4.04525103517433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22.4993190995536</v>
          </cell>
          <cell r="H4013">
            <v>40.4525103517432</v>
          </cell>
          <cell r="I4013">
            <v>0.308192369656279</v>
          </cell>
          <cell r="J4013">
            <v>0</v>
          </cell>
          <cell r="K4013">
            <v>6.06787655276149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2.44515156590186</v>
          </cell>
          <cell r="H4014">
            <v>333.238162198277</v>
          </cell>
          <cell r="I4014">
            <v>14.6340898595581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2.30226860557078</v>
          </cell>
          <cell r="H4015">
            <v>606.707825299136</v>
          </cell>
          <cell r="I4015">
            <v>16.771995228109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</v>
          </cell>
          <cell r="H4016">
            <v>495.977999738419</v>
          </cell>
          <cell r="I4016">
            <v>19.4296986987633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2.78463881842206</v>
          </cell>
          <cell r="H4017">
            <v>504.991912238953</v>
          </cell>
          <cell r="I4017">
            <v>19.4296986987633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</v>
          </cell>
          <cell r="H4018">
            <v>534.604915973159</v>
          </cell>
          <cell r="I4018">
            <v>19.4296986987633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2.95778798499044</v>
          </cell>
          <cell r="H4019">
            <v>504.991912238953</v>
          </cell>
          <cell r="I4019">
            <v>19.4296986987633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3.70054390435893</v>
          </cell>
          <cell r="H4020">
            <v>515.493557870643</v>
          </cell>
          <cell r="I4020">
            <v>19.4296986987633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</v>
          </cell>
          <cell r="H4021">
            <v>564.854562969844</v>
          </cell>
          <cell r="I4021">
            <v>19.4296986987633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</v>
          </cell>
          <cell r="G4022">
            <v>2.7294654660647</v>
          </cell>
          <cell r="H4022">
            <v>537.839466415691</v>
          </cell>
          <cell r="I4022">
            <v>21.9021116461686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2.73710087749602</v>
          </cell>
          <cell r="H4023">
            <v>889.227917807276</v>
          </cell>
          <cell r="I4023">
            <v>21.9021116461686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3.74591591112468</v>
          </cell>
          <cell r="H4024">
            <v>808.024801330204</v>
          </cell>
          <cell r="I4024">
            <v>158.101968292617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7.30172766989701</v>
          </cell>
          <cell r="H4025">
            <v>926.284373497462</v>
          </cell>
          <cell r="I4025">
            <v>170.440234420716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9.58455395882014</v>
          </cell>
          <cell r="H4026">
            <v>1140.59514747193</v>
          </cell>
          <cell r="I4026">
            <v>170.440234420716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9.36118932038078</v>
          </cell>
          <cell r="H4027">
            <v>954.072904702385</v>
          </cell>
          <cell r="I4027">
            <v>170.440234420716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12.2878896907951</v>
          </cell>
          <cell r="H4028">
            <v>1174.81300189609</v>
          </cell>
          <cell r="I4028">
            <v>170.440234420716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0.0793566259506504</v>
          </cell>
          <cell r="G4029">
            <v>0.811202543060691</v>
          </cell>
          <cell r="H4029">
            <v>1810.14060710194</v>
          </cell>
          <cell r="I4029">
            <v>114.191440451005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</v>
          </cell>
          <cell r="H4030">
            <v>2944.2046019128</v>
          </cell>
          <cell r="I4030">
            <v>114.191440451005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0.812031540508043</v>
          </cell>
          <cell r="H4031">
            <v>1482.83667067423</v>
          </cell>
          <cell r="I4031">
            <v>316.17163980011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</v>
          </cell>
          <cell r="H4032">
            <v>1712.53467268387</v>
          </cell>
          <cell r="I4032">
            <v>340.876260791254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1.8757327080891</v>
          </cell>
          <cell r="H4033">
            <v>2466.35021519066</v>
          </cell>
          <cell r="I4033">
            <v>340.876260791254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2.01086906755968</v>
          </cell>
          <cell r="H4034">
            <v>1781.03605959123</v>
          </cell>
          <cell r="I4034">
            <v>340.876260791254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</v>
          </cell>
          <cell r="H4035">
            <v>2565.00422379828</v>
          </cell>
          <cell r="I4035">
            <v>340.876260791254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0.0390069884197901</v>
          </cell>
          <cell r="G4036">
            <v>2.02690195594496</v>
          </cell>
          <cell r="H4036">
            <v>1021.21372286569</v>
          </cell>
          <cell r="I4036">
            <v>3.44323705900437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</v>
          </cell>
          <cell r="H4037">
            <v>1202.93976189542</v>
          </cell>
          <cell r="I4037">
            <v>3.8258189544493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1.01354433073979</v>
          </cell>
          <cell r="H4038">
            <v>4077.83170017597</v>
          </cell>
          <cell r="I4038">
            <v>36.8724965817229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1.60630227342638</v>
          </cell>
          <cell r="H4039">
            <v>4093.58416862351</v>
          </cell>
          <cell r="I4039">
            <v>36.8724965817229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2.58602854975519</v>
          </cell>
          <cell r="H4040">
            <v>4140.37567362034</v>
          </cell>
          <cell r="I4040">
            <v>36.8724965817229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</v>
          </cell>
          <cell r="H4041">
            <v>4093.58416862351</v>
          </cell>
          <cell r="I4041">
            <v>36.8724965817229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</v>
          </cell>
          <cell r="H4042">
            <v>4077.83170017597</v>
          </cell>
          <cell r="I4042">
            <v>36.8724965817229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0.0198035479669703</v>
          </cell>
          <cell r="G4043">
            <v>1.22789132983332</v>
          </cell>
          <cell r="H4043">
            <v>1245.97846569737</v>
          </cell>
          <cell r="I4043">
            <v>4.69532326227869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</v>
          </cell>
          <cell r="H4044">
            <v>1437.06150820435</v>
          </cell>
          <cell r="I4044">
            <v>4.69532326227869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0.60348883601532</v>
          </cell>
          <cell r="H4045">
            <v>2349.0550966866</v>
          </cell>
          <cell r="I4045">
            <v>20.4847203231794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</v>
          </cell>
          <cell r="H4046">
            <v>2356.83409345082</v>
          </cell>
          <cell r="I4046">
            <v>20.4847203231794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1.5217783388944</v>
          </cell>
          <cell r="H4047">
            <v>2392.83293998737</v>
          </cell>
          <cell r="I4047">
            <v>20.4847203231794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</v>
          </cell>
          <cell r="H4048">
            <v>2356.83409345082</v>
          </cell>
          <cell r="I4048">
            <v>20.4847203231794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</v>
          </cell>
          <cell r="H4049">
            <v>2356.83409345082</v>
          </cell>
          <cell r="I4049">
            <v>20.4847203231794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</v>
          </cell>
          <cell r="H4050">
            <v>1156.2472476541</v>
          </cell>
          <cell r="I4050">
            <v>80.5533971168391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</v>
          </cell>
          <cell r="H4051">
            <v>2071.60965204692</v>
          </cell>
          <cell r="I4051">
            <v>80.553397116839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0.461763875158876</v>
          </cell>
          <cell r="H4052">
            <v>2051.55352473746</v>
          </cell>
          <cell r="I4052">
            <v>50.9734242170338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0.511898238747554</v>
          </cell>
          <cell r="H4053">
            <v>2059.65153069057</v>
          </cell>
          <cell r="I4053">
            <v>50.9734242170338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</v>
          </cell>
          <cell r="H4054">
            <v>2094.53524864241</v>
          </cell>
          <cell r="I4054">
            <v>50.9734242170338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0.0108019352547111</v>
          </cell>
          <cell r="G4055">
            <v>0.789972044368293</v>
          </cell>
          <cell r="H4055">
            <v>1388.49234249282</v>
          </cell>
          <cell r="I4055">
            <v>8.60809264751092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2.53997738840221</v>
          </cell>
          <cell r="H4056">
            <v>1182.45799489711</v>
          </cell>
          <cell r="I4056">
            <v>4.13188447080524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2.13706525986714</v>
          </cell>
          <cell r="H4057">
            <v>1711.04454668076</v>
          </cell>
          <cell r="I4057">
            <v>17.5583317055824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3.05825985014527</v>
          </cell>
          <cell r="H4058">
            <v>1783.76577439639</v>
          </cell>
          <cell r="I4058">
            <v>17.5583317055824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5.41076742718009</v>
          </cell>
          <cell r="H4059">
            <v>1845.68195162194</v>
          </cell>
          <cell r="I4059">
            <v>17.5583317055824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0.0647946988886479</v>
          </cell>
          <cell r="G4060">
            <v>0.599062133645955</v>
          </cell>
          <cell r="H4060">
            <v>2721.18904799699</v>
          </cell>
          <cell r="I4060">
            <v>14.7567302528759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</v>
          </cell>
          <cell r="H4061">
            <v>865.743294685178</v>
          </cell>
          <cell r="I4061">
            <v>4.30404632375546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</v>
          </cell>
          <cell r="H4062">
            <v>785.874378368179</v>
          </cell>
          <cell r="I4062">
            <v>4.30404632375546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</v>
          </cell>
          <cell r="H4063">
            <v>916.60730760666</v>
          </cell>
          <cell r="I4063">
            <v>4.30404632375546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</v>
          </cell>
          <cell r="H4064">
            <v>938.22131844615</v>
          </cell>
          <cell r="I4064">
            <v>4.30404632375546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</v>
          </cell>
          <cell r="H4065">
            <v>1222.47131795079</v>
          </cell>
          <cell r="I4065">
            <v>4.30404632375546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4.76918107281168</v>
          </cell>
          <cell r="H4066">
            <v>1416.78413638815</v>
          </cell>
          <cell r="I4066">
            <v>4.30404632375546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0.724122627315531</v>
          </cell>
          <cell r="G4067">
            <v>0.374308091492875</v>
          </cell>
          <cell r="H4067">
            <v>4798.93301452293</v>
          </cell>
          <cell r="I4067">
            <v>32.6458028198839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</v>
          </cell>
          <cell r="I4068">
            <v>34.4323705900437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0.40626810387691</v>
          </cell>
          <cell r="H4069">
            <v>5061.55847673642</v>
          </cell>
          <cell r="I4069">
            <v>34.4323705900437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0.427650635659905</v>
          </cell>
          <cell r="H4070">
            <v>5061.55847673642</v>
          </cell>
          <cell r="I4070">
            <v>34.4323705900437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</v>
          </cell>
          <cell r="H4071">
            <v>5509.17929440699</v>
          </cell>
          <cell r="I4071">
            <v>34.4323705900437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</v>
          </cell>
          <cell r="H4072">
            <v>5061.55847673642</v>
          </cell>
          <cell r="I4072">
            <v>34.4323705900437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0.507835129846137</v>
          </cell>
          <cell r="H4073">
            <v>5509.17929440699</v>
          </cell>
          <cell r="I4073">
            <v>34.4323705900437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</v>
          </cell>
          <cell r="H4074">
            <v>5061.55847673642</v>
          </cell>
          <cell r="I4074">
            <v>34.4323705900437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0.541690805169213</v>
          </cell>
          <cell r="H4075">
            <v>5509.17929440699</v>
          </cell>
          <cell r="I4075">
            <v>34.4323705900437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</v>
          </cell>
          <cell r="G4076">
            <v>1.1519614143855</v>
          </cell>
          <cell r="H4076">
            <v>6266.69144738795</v>
          </cell>
          <cell r="I4076">
            <v>18.937803824524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</v>
          </cell>
          <cell r="H4077">
            <v>6266.69144738795</v>
          </cell>
          <cell r="I4077">
            <v>18.937803824524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</v>
          </cell>
          <cell r="H4078">
            <v>6266.69144738795</v>
          </cell>
          <cell r="I4078">
            <v>18.937803824524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</v>
          </cell>
          <cell r="H4079">
            <v>6266.69144738795</v>
          </cell>
          <cell r="I4079">
            <v>18.937803824524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1.50083051221081</v>
          </cell>
          <cell r="H4080">
            <v>6886.47411800874</v>
          </cell>
          <cell r="I4080">
            <v>18.937803824524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</v>
          </cell>
          <cell r="H4081">
            <v>6266.69144738795</v>
          </cell>
          <cell r="I4081">
            <v>18.937803824524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</v>
          </cell>
          <cell r="H4082">
            <v>6886.47411800874</v>
          </cell>
          <cell r="I4082">
            <v>18.937803824524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</v>
          </cell>
          <cell r="H4083">
            <v>6886.47411800874</v>
          </cell>
          <cell r="I4083">
            <v>18.937803824524</v>
          </cell>
          <cell r="J4083">
            <v>0</v>
          </cell>
          <cell r="K4083">
            <v>688.647411800874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</v>
          </cell>
          <cell r="H4084">
            <v>6886.47411800874</v>
          </cell>
          <cell r="I4084">
            <v>18.937803824524</v>
          </cell>
          <cell r="J4084">
            <v>0</v>
          </cell>
          <cell r="K4084">
            <v>1032.97111770131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1.50083051221081</v>
          </cell>
          <cell r="H4085">
            <v>6266.69144738795</v>
          </cell>
          <cell r="I4085">
            <v>18.937803824524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</v>
          </cell>
          <cell r="H4086">
            <v>6886.47411800874</v>
          </cell>
          <cell r="I4086">
            <v>18.937803824524</v>
          </cell>
          <cell r="J4086">
            <v>0</v>
          </cell>
          <cell r="K4086">
            <v>1032.97111770131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</v>
          </cell>
          <cell r="G4087">
            <v>10</v>
          </cell>
          <cell r="H4087">
            <v>92.998482973791</v>
          </cell>
          <cell r="I4087">
            <v>4.78526319760131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</v>
          </cell>
          <cell r="I4088">
            <v>4.58996467789986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</v>
          </cell>
          <cell r="I4089">
            <v>5.46068709862803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83.4368024536895</v>
          </cell>
          <cell r="I4090">
            <v>4.60257276745862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0.0805056815188735</v>
          </cell>
          <cell r="G4091">
            <v>41.1</v>
          </cell>
          <cell r="H4091">
            <v>93.3929692183882</v>
          </cell>
          <cell r="I4091">
            <v>1.88519921669245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</v>
          </cell>
          <cell r="I4092">
            <v>1.61039478259642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84.6697637460091</v>
          </cell>
          <cell r="I4093">
            <v>0.898583445078986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</v>
          </cell>
          <cell r="H4094">
            <v>78.621923478437</v>
          </cell>
          <cell r="I4094">
            <v>0.855223571058032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46.784347826087</v>
          </cell>
          <cell r="H4095">
            <v>73.0060718014058</v>
          </cell>
          <cell r="I4095">
            <v>0.813956266901864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81.8913720240054</v>
          </cell>
          <cell r="I4096">
            <v>8.72186295336905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</v>
          </cell>
          <cell r="I4097">
            <v>7.13736739228237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19.4</v>
          </cell>
          <cell r="H4098">
            <v>59.2384870366343</v>
          </cell>
          <cell r="I4098">
            <v>5.78386630759315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55.0071665340176</v>
          </cell>
          <cell r="I4099">
            <v>5.50293912224484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</v>
          </cell>
          <cell r="H4100">
            <v>51.0780832101592</v>
          </cell>
          <cell r="I4100">
            <v>5.23565795753384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0.0273363762581978</v>
          </cell>
          <cell r="G4101">
            <v>13.5</v>
          </cell>
          <cell r="H4101">
            <v>81.8913720240054</v>
          </cell>
          <cell r="I4101">
            <v>8.34040147633221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</v>
          </cell>
          <cell r="I4102">
            <v>7.05135366046756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68.0249272632571</v>
          </cell>
          <cell r="I4103">
            <v>5.4943387327292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</v>
          </cell>
          <cell r="H4104">
            <v>64.1659589835166</v>
          </cell>
          <cell r="I4104">
            <v>5.20859106152011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</v>
          </cell>
          <cell r="H4105">
            <v>60.4993327558871</v>
          </cell>
          <cell r="I4105">
            <v>4.93724988086199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</v>
          </cell>
          <cell r="I4106">
            <v>9.1028550470379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</v>
          </cell>
          <cell r="I4107">
            <v>7.64416478181766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73.557667646418</v>
          </cell>
          <cell r="I4108">
            <v>12.0406684585388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69.3198716505201</v>
          </cell>
          <cell r="I4109">
            <v>11.4028309197458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</v>
          </cell>
          <cell r="I4110">
            <v>10.799241326538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15.0549450549451</v>
          </cell>
          <cell r="H4111">
            <v>509.766874839151</v>
          </cell>
          <cell r="I4111">
            <v>27.5232518866277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296.811355738258</v>
          </cell>
          <cell r="I4112">
            <v>28.7082068517934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</v>
          </cell>
          <cell r="I4114">
            <v>1.04221027114034</v>
          </cell>
          <cell r="J4114">
            <v>0</v>
          </cell>
          <cell r="K4114">
            <v>10.5711698963515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</v>
          </cell>
          <cell r="I4115">
            <v>1.04221027114034</v>
          </cell>
          <cell r="J4115">
            <v>0</v>
          </cell>
          <cell r="K4115">
            <v>15.8567548445273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</v>
          </cell>
          <cell r="I4116">
            <v>0.716727958426775</v>
          </cell>
          <cell r="J4116">
            <v>0</v>
          </cell>
          <cell r="K4116">
            <v>14.7721351709409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0.0285516308364263</v>
          </cell>
          <cell r="G4117">
            <v>41.6</v>
          </cell>
          <cell r="H4117">
            <v>19.7669962128518</v>
          </cell>
          <cell r="I4117">
            <v>1.44759996347654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0.0855925568868939</v>
          </cell>
          <cell r="G4118">
            <v>59.0010969149976</v>
          </cell>
          <cell r="H4118">
            <v>31.1071128779506</v>
          </cell>
          <cell r="I4118">
            <v>0.84270712793396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</v>
          </cell>
          <cell r="G4119">
            <v>50.1165</v>
          </cell>
          <cell r="H4119">
            <v>23.2900956535173</v>
          </cell>
          <cell r="I4119">
            <v>1.02236122102731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</v>
          </cell>
          <cell r="H4120">
            <v>21.0752796210348</v>
          </cell>
          <cell r="I4120">
            <v>0.922249263173896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</v>
          </cell>
          <cell r="H4121">
            <v>20.8536707224565</v>
          </cell>
          <cell r="I4121">
            <v>0.918532978410898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</v>
          </cell>
          <cell r="G4122">
            <v>58.1851428571429</v>
          </cell>
          <cell r="H4122">
            <v>23.7399239116186</v>
          </cell>
          <cell r="I4122">
            <v>1.10297694718322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62.560192</v>
          </cell>
          <cell r="H4123">
            <v>23.1695119753911</v>
          </cell>
          <cell r="I4123">
            <v>1.08132810558198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63.587452952381</v>
          </cell>
          <cell r="H4124">
            <v>22.5551749412204</v>
          </cell>
          <cell r="I4124">
            <v>1.05836042760855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0.023801357053789</v>
          </cell>
          <cell r="G4125">
            <v>151.130241187384</v>
          </cell>
          <cell r="H4125">
            <v>24.6750057603878</v>
          </cell>
          <cell r="I4125">
            <v>1.61382232957696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</v>
          </cell>
          <cell r="H4126">
            <v>24.0769559370045</v>
          </cell>
          <cell r="I4126">
            <v>1.57927535915461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165.16221546073</v>
          </cell>
          <cell r="H4127">
            <v>23.4328527346532</v>
          </cell>
          <cell r="I4127">
            <v>1.54276457270711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0.24189519686725</v>
          </cell>
          <cell r="G4128">
            <v>68.8</v>
          </cell>
          <cell r="H4128">
            <v>25.7288737518255</v>
          </cell>
          <cell r="I4128">
            <v>0.951975204308234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73.9732</v>
          </cell>
          <cell r="H4129">
            <v>25.0794234712367</v>
          </cell>
          <cell r="I4129">
            <v>0.932557915557358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75.1878666666667</v>
          </cell>
          <cell r="H4130">
            <v>24.3799616720026</v>
          </cell>
          <cell r="I4130">
            <v>0.911993633222462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178.701298701299</v>
          </cell>
          <cell r="H4131">
            <v>26.5196858296418</v>
          </cell>
          <cell r="I4131">
            <v>1.40317628525165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192.138181818182</v>
          </cell>
          <cell r="H4132">
            <v>25.8468617930583</v>
          </cell>
          <cell r="I4132">
            <v>1.37174231055825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</v>
          </cell>
          <cell r="H4133">
            <v>25.1222263201629</v>
          </cell>
          <cell r="I4133">
            <v>1.33858423895076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0.00128895562933247</v>
          </cell>
          <cell r="G4134">
            <v>71.2</v>
          </cell>
          <cell r="H4134">
            <v>36.2672744589207</v>
          </cell>
          <cell r="I4134">
            <v>0.888666698377637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</v>
          </cell>
          <cell r="H4135">
            <v>35.488311267501</v>
          </cell>
          <cell r="I4135">
            <v>0.763031044751596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78.331813</v>
          </cell>
          <cell r="H4136">
            <v>34.5293548339232</v>
          </cell>
          <cell r="I4136">
            <v>0.746642613546182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79.6180496666667</v>
          </cell>
          <cell r="H4137">
            <v>33.4965530745501</v>
          </cell>
          <cell r="I4137">
            <v>0.729325025072221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15.0549450549451</v>
          </cell>
          <cell r="H4138">
            <v>509.766874839151</v>
          </cell>
          <cell r="I4138">
            <v>27.5232518866277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</v>
          </cell>
          <cell r="I4139">
            <v>42.0016964202203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124.595866557495</v>
          </cell>
          <cell r="I4140">
            <v>7.68656116556159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</v>
          </cell>
          <cell r="I4141">
            <v>0.944427545066314</v>
          </cell>
          <cell r="J4141">
            <v>0</v>
          </cell>
          <cell r="K4141">
            <v>3.1628465964377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</v>
          </cell>
          <cell r="I4142">
            <v>0.944427545066314</v>
          </cell>
          <cell r="J4142">
            <v>0</v>
          </cell>
          <cell r="K4142">
            <v>4.74426989465655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</v>
          </cell>
          <cell r="I4143">
            <v>0.618945232352749</v>
          </cell>
          <cell r="J4143">
            <v>0</v>
          </cell>
          <cell r="K4143">
            <v>3.65965022107018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0.0133026583212448</v>
          </cell>
          <cell r="G4144">
            <v>64.6</v>
          </cell>
          <cell r="H4144">
            <v>10.7685089119229</v>
          </cell>
          <cell r="I4144">
            <v>0.762628392507491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0.0134947572415175</v>
          </cell>
          <cell r="G4145">
            <v>59.9</v>
          </cell>
          <cell r="H4145">
            <v>13.9846198534314</v>
          </cell>
          <cell r="I4145">
            <v>0.85290975589273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0.0141454674649102</v>
          </cell>
          <cell r="G4146">
            <v>73.5</v>
          </cell>
          <cell r="H4146">
            <v>13.1115288654434</v>
          </cell>
          <cell r="I4146">
            <v>0.734861599024355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0.0151602946586536</v>
          </cell>
          <cell r="G4147">
            <v>83.1</v>
          </cell>
          <cell r="H4147">
            <v>13.8877615114372</v>
          </cell>
          <cell r="I4147">
            <v>0.768245556527084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73.910953220339</v>
          </cell>
          <cell r="H4148">
            <v>12.8132980948323</v>
          </cell>
          <cell r="I4148">
            <v>0.642248411992819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</v>
          </cell>
          <cell r="H4149">
            <v>12.540585485874</v>
          </cell>
          <cell r="I4149">
            <v>0.650430082883805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</v>
          </cell>
          <cell r="H4150">
            <v>12.4284495049813</v>
          </cell>
          <cell r="I4150">
            <v>0.643876080623781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69.6</v>
          </cell>
          <cell r="H4151">
            <v>14.7357595768002</v>
          </cell>
          <cell r="I4151">
            <v>0.563944357189736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</v>
          </cell>
          <cell r="H4152">
            <v>14.498514278793</v>
          </cell>
          <cell r="I4152">
            <v>0.481012093506912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71.3088202790698</v>
          </cell>
          <cell r="H4153">
            <v>13.9857809320597</v>
          </cell>
          <cell r="I4153">
            <v>0.466099151832366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72.4797368682171</v>
          </cell>
          <cell r="H4154">
            <v>13.7598393984238</v>
          </cell>
          <cell r="I4154">
            <v>0.459654888562314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15.0549450549451</v>
          </cell>
          <cell r="H4155">
            <v>509.766874839151</v>
          </cell>
          <cell r="I4155">
            <v>27.5232518866277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</v>
          </cell>
          <cell r="I4156">
            <v>42.0016964202203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124.595866557495</v>
          </cell>
          <cell r="I4157">
            <v>7.68656116556159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</v>
          </cell>
          <cell r="I4158">
            <v>0.944427545066314</v>
          </cell>
          <cell r="J4158">
            <v>0</v>
          </cell>
          <cell r="K4158">
            <v>3.1628465964377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</v>
          </cell>
          <cell r="I4159">
            <v>0.944427545066314</v>
          </cell>
          <cell r="J4159">
            <v>0</v>
          </cell>
          <cell r="K4159">
            <v>4.74426989465655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</v>
          </cell>
          <cell r="I4160">
            <v>0.618945232352749</v>
          </cell>
          <cell r="J4160">
            <v>0</v>
          </cell>
          <cell r="K4160">
            <v>3.65965022107018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0.0126993452979579</v>
          </cell>
          <cell r="G4161">
            <v>24.9</v>
          </cell>
          <cell r="H4161">
            <v>65.623659471849</v>
          </cell>
          <cell r="I4161">
            <v>1.12775049449899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0.030499591817028</v>
          </cell>
          <cell r="G4162">
            <v>31.8</v>
          </cell>
          <cell r="H4162">
            <v>49.2840856993551</v>
          </cell>
          <cell r="I4162">
            <v>1.78003250165488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</v>
          </cell>
          <cell r="H4163">
            <v>111.15423165456</v>
          </cell>
          <cell r="I4163">
            <v>2.88355939850937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</v>
          </cell>
          <cell r="H4164">
            <v>87.0668552393905</v>
          </cell>
          <cell r="I4164">
            <v>1.86205956156478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</v>
          </cell>
          <cell r="H4165">
            <v>83.930391471646</v>
          </cell>
          <cell r="I4165">
            <v>1.74735372436074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54.4674777777778</v>
          </cell>
          <cell r="H4166">
            <v>80.6529998648074</v>
          </cell>
          <cell r="I4166">
            <v>1.6313703817439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0.0112515377353148</v>
          </cell>
          <cell r="G4167">
            <v>44.4</v>
          </cell>
          <cell r="H4167">
            <v>78.2516514722406</v>
          </cell>
          <cell r="I4167">
            <v>1.46992499515488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55.465759125</v>
          </cell>
          <cell r="H4168">
            <v>109.848059802421</v>
          </cell>
          <cell r="I4168">
            <v>1.40548639359444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55.465759125</v>
          </cell>
          <cell r="H4169">
            <v>109.171220384621</v>
          </cell>
          <cell r="I4169">
            <v>1.39282874016082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55.465759125</v>
          </cell>
          <cell r="H4170">
            <v>108.419176587065</v>
          </cell>
          <cell r="I4170">
            <v>1.37876468079013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</v>
          </cell>
          <cell r="I4171">
            <v>0.692162179757441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69.6</v>
          </cell>
          <cell r="H4172">
            <v>14.7357595768002</v>
          </cell>
          <cell r="I4172">
            <v>0.563944357189736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</v>
          </cell>
          <cell r="H4173">
            <v>14.498514278793</v>
          </cell>
          <cell r="I4173">
            <v>0.481012093506912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71.3088202790698</v>
          </cell>
          <cell r="H4174">
            <v>13.9857809320597</v>
          </cell>
          <cell r="I4174">
            <v>0.466099151832366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72.4797368682171</v>
          </cell>
          <cell r="H4175">
            <v>13.7598393984238</v>
          </cell>
          <cell r="I4175">
            <v>0.459654888562314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15.0549450549451</v>
          </cell>
          <cell r="H4176">
            <v>509.766874839151</v>
          </cell>
          <cell r="I4176">
            <v>27.5232518866277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</v>
          </cell>
          <cell r="I4177">
            <v>7.82171016124485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28.3377528812718</v>
          </cell>
          <cell r="I4178">
            <v>0.94008412101519</v>
          </cell>
          <cell r="J4178">
            <v>0</v>
          </cell>
          <cell r="K4178">
            <v>2.83377528812718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28.3377528812718</v>
          </cell>
          <cell r="I4179">
            <v>0.94008412101519</v>
          </cell>
          <cell r="J4179">
            <v>0</v>
          </cell>
          <cell r="K4179">
            <v>4.25066293219077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21.1069550573626</v>
          </cell>
          <cell r="I4180">
            <v>0.614601808301625</v>
          </cell>
          <cell r="J4180">
            <v>0</v>
          </cell>
          <cell r="K4180">
            <v>3.16604325860439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0.0190490179469368</v>
          </cell>
          <cell r="G4181">
            <v>28.8</v>
          </cell>
          <cell r="H4181">
            <v>22.7239365459655</v>
          </cell>
          <cell r="I4181">
            <v>0.49266650966101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0.010166530605676</v>
          </cell>
          <cell r="G4182">
            <v>41.8</v>
          </cell>
          <cell r="H4182">
            <v>25.3155024829404</v>
          </cell>
          <cell r="I4182">
            <v>0.899186552035256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</v>
          </cell>
          <cell r="H4183">
            <v>46.4506543659398</v>
          </cell>
          <cell r="I4183">
            <v>0.654919411655365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0.6755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44.3398505387557</v>
          </cell>
          <cell r="H4184">
            <v>40.181668966818</v>
          </cell>
          <cell r="I4184">
            <v>0.929532659881105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</v>
          </cell>
          <cell r="H4185">
            <v>38.7678207766125</v>
          </cell>
          <cell r="I4185">
            <v>0.861823047101114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49.7364685277778</v>
          </cell>
          <cell r="H4186">
            <v>37.2904454472442</v>
          </cell>
          <cell r="I4186">
            <v>0.794865509071571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0.00437559800817798</v>
          </cell>
          <cell r="G4187">
            <v>56.5653825</v>
          </cell>
          <cell r="H4187">
            <v>78.3656141827945</v>
          </cell>
          <cell r="I4187">
            <v>1.10787914376056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</v>
          </cell>
          <cell r="H4188">
            <v>78.3656141827945</v>
          </cell>
          <cell r="I4188">
            <v>1.10787914376056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</v>
          </cell>
          <cell r="H4189">
            <v>77.3528353830493</v>
          </cell>
          <cell r="I4189">
            <v>1.08523880123834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</v>
          </cell>
          <cell r="H4190">
            <v>77.3528353830493</v>
          </cell>
          <cell r="I4190">
            <v>1.08523880123834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0.00180873033841962</v>
          </cell>
          <cell r="G4191">
            <v>69.6</v>
          </cell>
          <cell r="H4191">
            <v>14.7357595768002</v>
          </cell>
          <cell r="I4191">
            <v>0.563944357189736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</v>
          </cell>
          <cell r="H4192">
            <v>14.498514278793</v>
          </cell>
          <cell r="I4192">
            <v>0.481012093506912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71.3088202790698</v>
          </cell>
          <cell r="H4193">
            <v>13.9857809320597</v>
          </cell>
          <cell r="I4193">
            <v>0.466099151832366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72.4797368682171</v>
          </cell>
          <cell r="H4194">
            <v>13.7598393984238</v>
          </cell>
          <cell r="I4194">
            <v>0.459654888562314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10.5299083290772</v>
          </cell>
          <cell r="I4195">
            <v>0.349246137729029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</v>
          </cell>
          <cell r="H4196">
            <v>10.1927324366996</v>
          </cell>
          <cell r="I4196">
            <v>0.217442549163123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77.5013673072596</v>
          </cell>
          <cell r="H4197">
            <v>9.91541807612903</v>
          </cell>
          <cell r="I4197">
            <v>0.212252198281734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78.7739677556547</v>
          </cell>
          <cell r="H4198">
            <v>9.61674886711385</v>
          </cell>
          <cell r="I4198">
            <v>0.206790876329797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15.0549450549451</v>
          </cell>
          <cell r="H4199">
            <v>509.766874839151</v>
          </cell>
          <cell r="I4199">
            <v>27.5232518866277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</v>
          </cell>
          <cell r="I4200">
            <v>4.40083080332087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</v>
          </cell>
          <cell r="I4201">
            <v>0.936769046583646</v>
          </cell>
          <cell r="J4201">
            <v>0</v>
          </cell>
          <cell r="K4201">
            <v>2.58261494377802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</v>
          </cell>
          <cell r="I4202">
            <v>0.936769046583646</v>
          </cell>
          <cell r="J4202">
            <v>0</v>
          </cell>
          <cell r="K4202">
            <v>3.87392241566704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18.5953516138711</v>
          </cell>
          <cell r="I4203">
            <v>0.611286733870081</v>
          </cell>
          <cell r="J4203">
            <v>0</v>
          </cell>
          <cell r="K4203">
            <v>2.78930274208066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2.6957796014068</v>
          </cell>
          <cell r="H4204">
            <v>619.782670620786</v>
          </cell>
          <cell r="I4204">
            <v>32.1628348561715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2.702932207527</v>
          </cell>
          <cell r="H4205">
            <v>604.244943502159</v>
          </cell>
          <cell r="I4205">
            <v>31.3565242330363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3.07233294255569</v>
          </cell>
          <cell r="H4206">
            <v>604.244943502159</v>
          </cell>
          <cell r="I4206">
            <v>31.3565242330363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3.41370326950632</v>
          </cell>
          <cell r="H4207">
            <v>664.669437852375</v>
          </cell>
          <cell r="I4207">
            <v>31.3565242330363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3.41370326950632</v>
          </cell>
          <cell r="H4208">
            <v>664.669437852375</v>
          </cell>
          <cell r="I4208">
            <v>31.3565242330363</v>
          </cell>
          <cell r="J4208">
            <v>0</v>
          </cell>
          <cell r="K4208">
            <v>66.4669437852375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3.41370326950632</v>
          </cell>
          <cell r="H4209">
            <v>664.669437852375</v>
          </cell>
          <cell r="I4209">
            <v>31.3565242330363</v>
          </cell>
          <cell r="J4209">
            <v>0</v>
          </cell>
          <cell r="K4209">
            <v>99.7004156778563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</v>
          </cell>
          <cell r="H4210">
            <v>31.8245273746232</v>
          </cell>
          <cell r="I4210">
            <v>0.308192369656279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</v>
          </cell>
          <cell r="H4211">
            <v>36.7750094106757</v>
          </cell>
          <cell r="I4211">
            <v>0.308192369656279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</v>
          </cell>
          <cell r="H4212">
            <v>36.7750094106757</v>
          </cell>
          <cell r="I4212">
            <v>0.308192369656279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22.4993190995536</v>
          </cell>
          <cell r="H4213">
            <v>40.4525103517432</v>
          </cell>
          <cell r="I4213">
            <v>0.308192369656279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22.4993190995536</v>
          </cell>
          <cell r="H4214">
            <v>40.4525103517432</v>
          </cell>
          <cell r="I4214">
            <v>0.308192369656279</v>
          </cell>
          <cell r="J4214">
            <v>0</v>
          </cell>
          <cell r="K4214">
            <v>4.04525103517433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22.4993190995536</v>
          </cell>
          <cell r="H4215">
            <v>40.4525103517432</v>
          </cell>
          <cell r="I4215">
            <v>0.308192369656279</v>
          </cell>
          <cell r="J4215">
            <v>0</v>
          </cell>
          <cell r="K4215">
            <v>6.06787655276149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2.44515156590186</v>
          </cell>
          <cell r="H4216">
            <v>333.238162198277</v>
          </cell>
          <cell r="I4216">
            <v>14.6340898595581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2.30226860557078</v>
          </cell>
          <cell r="H4217">
            <v>606.707825299136</v>
          </cell>
          <cell r="I4217">
            <v>16.771995228109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</v>
          </cell>
          <cell r="H4218">
            <v>495.977999738419</v>
          </cell>
          <cell r="I4218">
            <v>19.4296986987633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2.78463881842206</v>
          </cell>
          <cell r="H4219">
            <v>504.991912238953</v>
          </cell>
          <cell r="I4219">
            <v>19.4296986987633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</v>
          </cell>
          <cell r="H4220">
            <v>534.604915973159</v>
          </cell>
          <cell r="I4220">
            <v>19.4296986987633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2.95778798499044</v>
          </cell>
          <cell r="H4221">
            <v>504.991912238953</v>
          </cell>
          <cell r="I4221">
            <v>19.4296986987633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3.70054390435893</v>
          </cell>
          <cell r="H4222">
            <v>515.493557870643</v>
          </cell>
          <cell r="I4222">
            <v>19.4296986987633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</v>
          </cell>
          <cell r="H4223">
            <v>564.854562969844</v>
          </cell>
          <cell r="I4223">
            <v>19.4296986987633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</v>
          </cell>
          <cell r="G4224">
            <v>2.7294654660647</v>
          </cell>
          <cell r="H4224">
            <v>537.839466415691</v>
          </cell>
          <cell r="I4224">
            <v>21.9021116461686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2.73710087749602</v>
          </cell>
          <cell r="H4225">
            <v>889.227917807276</v>
          </cell>
          <cell r="I4225">
            <v>21.9021116461686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3.74591591112468</v>
          </cell>
          <cell r="H4226">
            <v>808.024801330204</v>
          </cell>
          <cell r="I4226">
            <v>158.101968292617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7.30172766989701</v>
          </cell>
          <cell r="H4227">
            <v>926.284373497462</v>
          </cell>
          <cell r="I4227">
            <v>170.440234420716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9.58455395882014</v>
          </cell>
          <cell r="H4228">
            <v>1140.59514747193</v>
          </cell>
          <cell r="I4228">
            <v>170.440234420716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9.36118932038078</v>
          </cell>
          <cell r="H4229">
            <v>954.072904702385</v>
          </cell>
          <cell r="I4229">
            <v>170.440234420716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12.2878896907951</v>
          </cell>
          <cell r="H4230">
            <v>1174.81300189609</v>
          </cell>
          <cell r="I4230">
            <v>170.440234420716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0.0610680053476765</v>
          </cell>
          <cell r="G4231">
            <v>0.811202543060691</v>
          </cell>
          <cell r="H4231">
            <v>1810.14060710194</v>
          </cell>
          <cell r="I4231">
            <v>114.191440451005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</v>
          </cell>
          <cell r="H4232">
            <v>2944.2046019128</v>
          </cell>
          <cell r="I4232">
            <v>114.191440451005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0.812031540508043</v>
          </cell>
          <cell r="H4233">
            <v>1482.83667067423</v>
          </cell>
          <cell r="I4233">
            <v>316.17163980011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</v>
          </cell>
          <cell r="H4234">
            <v>1712.53467268387</v>
          </cell>
          <cell r="I4234">
            <v>340.876260791254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1.8757327080891</v>
          </cell>
          <cell r="H4235">
            <v>2466.35021519066</v>
          </cell>
          <cell r="I4235">
            <v>340.876260791254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2.01086906755968</v>
          </cell>
          <cell r="H4236">
            <v>1781.03605959123</v>
          </cell>
          <cell r="I4236">
            <v>340.876260791254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</v>
          </cell>
          <cell r="H4237">
            <v>2565.00422379828</v>
          </cell>
          <cell r="I4237">
            <v>340.876260791254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</v>
          </cell>
          <cell r="G4238">
            <v>2.02690195594496</v>
          </cell>
          <cell r="H4238">
            <v>1021.21372286569</v>
          </cell>
          <cell r="I4238">
            <v>3.44323705900437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</v>
          </cell>
          <cell r="H4239">
            <v>1202.93976189542</v>
          </cell>
          <cell r="I4239">
            <v>3.8258189544493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1.01354433073979</v>
          </cell>
          <cell r="H4240">
            <v>4077.83170017597</v>
          </cell>
          <cell r="I4240">
            <v>36.8724965817229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1.60630227342638</v>
          </cell>
          <cell r="H4241">
            <v>4093.58416862351</v>
          </cell>
          <cell r="I4241">
            <v>36.8724965817229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2.58602854975519</v>
          </cell>
          <cell r="H4242">
            <v>4140.37567362034</v>
          </cell>
          <cell r="I4242">
            <v>36.8724965817229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</v>
          </cell>
          <cell r="H4243">
            <v>4093.58416862351</v>
          </cell>
          <cell r="I4243">
            <v>36.8724965817229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</v>
          </cell>
          <cell r="H4244">
            <v>4077.83170017597</v>
          </cell>
          <cell r="I4244">
            <v>36.8724965817229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0.0772888064598572</v>
          </cell>
          <cell r="G4245">
            <v>1.22789132983332</v>
          </cell>
          <cell r="H4245">
            <v>1245.97846569737</v>
          </cell>
          <cell r="I4245">
            <v>4.69532326227869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</v>
          </cell>
          <cell r="H4246">
            <v>1437.06150820435</v>
          </cell>
          <cell r="I4246">
            <v>4.69532326227869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0.60348883601532</v>
          </cell>
          <cell r="H4247">
            <v>2349.0550966866</v>
          </cell>
          <cell r="I4247">
            <v>20.4847203231794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</v>
          </cell>
          <cell r="H4248">
            <v>2356.83409345082</v>
          </cell>
          <cell r="I4248">
            <v>20.4847203231794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1.5217783388944</v>
          </cell>
          <cell r="H4249">
            <v>2392.83293998737</v>
          </cell>
          <cell r="I4249">
            <v>20.4847203231794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</v>
          </cell>
          <cell r="H4250">
            <v>2356.83409345082</v>
          </cell>
          <cell r="I4250">
            <v>20.4847203231794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</v>
          </cell>
          <cell r="H4251">
            <v>2356.83409345082</v>
          </cell>
          <cell r="I4251">
            <v>20.4847203231794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</v>
          </cell>
          <cell r="H4252">
            <v>1156.2472476541</v>
          </cell>
          <cell r="I4252">
            <v>80.5533971168391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</v>
          </cell>
          <cell r="H4253">
            <v>2071.60965204692</v>
          </cell>
          <cell r="I4253">
            <v>80.553397116839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0.461763875158876</v>
          </cell>
          <cell r="H4254">
            <v>2051.55352473746</v>
          </cell>
          <cell r="I4254">
            <v>50.9734242170338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0.511898238747554</v>
          </cell>
          <cell r="H4255">
            <v>2059.65153069057</v>
          </cell>
          <cell r="I4255">
            <v>50.9734242170338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</v>
          </cell>
          <cell r="H4256">
            <v>2094.53524864241</v>
          </cell>
          <cell r="I4256">
            <v>50.9734242170338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0.0421575307962858</v>
          </cell>
          <cell r="G4257">
            <v>0.789972044368293</v>
          </cell>
          <cell r="H4257">
            <v>1388.49234249282</v>
          </cell>
          <cell r="I4257">
            <v>8.60809264751092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2.53997738840221</v>
          </cell>
          <cell r="H4258">
            <v>1182.45799489711</v>
          </cell>
          <cell r="I4258">
            <v>4.13188447080524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2.13706525986714</v>
          </cell>
          <cell r="H4259">
            <v>1711.04454668076</v>
          </cell>
          <cell r="I4259">
            <v>17.5583317055824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3.05825985014527</v>
          </cell>
          <cell r="H4260">
            <v>1783.76577439639</v>
          </cell>
          <cell r="I4260">
            <v>17.5583317055824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5.41076742718009</v>
          </cell>
          <cell r="H4261">
            <v>1845.68195162194</v>
          </cell>
          <cell r="I4261">
            <v>17.5583317055824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0.0622108387763157</v>
          </cell>
          <cell r="G4262">
            <v>0.599062133645955</v>
          </cell>
          <cell r="H4262">
            <v>2721.18904799699</v>
          </cell>
          <cell r="I4262">
            <v>14.7567302528759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</v>
          </cell>
          <cell r="H4263">
            <v>865.743294685178</v>
          </cell>
          <cell r="I4263">
            <v>4.30404632375546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</v>
          </cell>
          <cell r="H4264">
            <v>785.874378368179</v>
          </cell>
          <cell r="I4264">
            <v>4.30404632375546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</v>
          </cell>
          <cell r="H4265">
            <v>916.60730760666</v>
          </cell>
          <cell r="I4265">
            <v>4.30404632375546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</v>
          </cell>
          <cell r="H4266">
            <v>938.22131844615</v>
          </cell>
          <cell r="I4266">
            <v>4.30404632375546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</v>
          </cell>
          <cell r="H4267">
            <v>1222.47131795079</v>
          </cell>
          <cell r="I4267">
            <v>4.30404632375546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4.76918107281168</v>
          </cell>
          <cell r="H4268">
            <v>1416.78413638815</v>
          </cell>
          <cell r="I4268">
            <v>4.30404632375546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1.055056E-06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81.1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3.412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2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3.bin" /><Relationship Id="rId1" Type="http://schemas.openxmlformats.org/officeDocument/2006/relationships/drawing" Target="../drawings/drawing3.xml" 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3" Type="http://schemas.openxmlformats.org/officeDocument/2006/relationships/printerSettings" Target="../printerSettings/printerSettings4.bin" /><Relationship Id="rId1" Type="http://schemas.openxmlformats.org/officeDocument/2006/relationships/comments" Target="../comments8.xml" /></Relationships>
</file>

<file path=xl/worksheets/_rels/sheet9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3" Type="http://schemas.openxmlformats.org/officeDocument/2006/relationships/printerSettings" Target="../printerSettings/printerSettings5.bin" /><Relationship Id="rId1" Type="http://schemas.openxmlformats.org/officeDocument/2006/relationships/comments" Target="../comments9.xml" /></Relationships>
</file>

<file path=xl/worksheets/_rels/sheet10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 /><Relationship Id="rId3" Type="http://schemas.openxmlformats.org/officeDocument/2006/relationships/printerSettings" Target="../printerSettings/printerSettings6.bin" /><Relationship Id="rId1" Type="http://schemas.openxmlformats.org/officeDocument/2006/relationships/comments" Target="../comments10.xml" /></Relationships>
</file>

<file path=xl/worksheets/_rels/sheet1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5.vml" /><Relationship Id="rId3" Type="http://schemas.openxmlformats.org/officeDocument/2006/relationships/printerSettings" Target="../printerSettings/printerSettings7.bin" /><Relationship Id="rId1" Type="http://schemas.openxmlformats.org/officeDocument/2006/relationships/comments" Target="../comments11.xml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workbookViewId="0" topLeftCell="A9">
      <selection pane="topLeft" activeCell="B29" sqref="B29"/>
    </sheetView>
  </sheetViews>
  <sheetFormatPr defaultColWidth="8.85428571428571" defaultRowHeight="15"/>
  <cols>
    <col min="1" max="4" width="21.5714285714286" style="121" customWidth="1"/>
    <col min="5" max="6" width="14.1428571428571" style="121" customWidth="1"/>
    <col min="7" max="7" width="12.1428571428571" style="121" customWidth="1"/>
    <col min="8" max="10" width="8.14285714285714" style="121" customWidth="1"/>
    <col min="11" max="11" width="9.57142857142857" style="121" customWidth="1"/>
    <col min="12" max="12" width="8.14285714285714" style="121" customWidth="1"/>
    <col min="13" max="13" width="10" style="121" customWidth="1"/>
    <col min="14" max="14" width="11.4285714285714" style="121" customWidth="1"/>
    <col min="15" max="15" width="13.4285714285714" style="121" customWidth="1"/>
    <col min="16" max="16384" width="8.85714285714286" style="121"/>
  </cols>
  <sheetData>
    <row r="1" spans="1:26" ht="15">
      <c r="A1" s="119"/>
      <c r="B1" s="119"/>
      <c r="C1" s="119"/>
      <c r="D1" s="119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spans="1:26" ht="15">
      <c r="A2" s="119"/>
      <c r="B2" s="119"/>
      <c r="C2" s="119"/>
      <c r="D2" s="119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</row>
    <row r="3" spans="1:26" ht="15">
      <c r="A3" s="119"/>
      <c r="B3" s="119"/>
      <c r="C3" s="119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</row>
    <row r="4" spans="1:26" ht="15">
      <c r="A4" s="119"/>
      <c r="B4" s="119"/>
      <c r="C4" s="119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</row>
    <row r="5" spans="1:26" ht="15">
      <c r="A5" s="119"/>
      <c r="B5" s="119"/>
      <c r="C5" s="119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</row>
    <row r="6" spans="1:26" ht="15">
      <c r="A6" s="119"/>
      <c r="B6" s="119"/>
      <c r="C6" s="119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</row>
    <row r="7" spans="1:26" ht="15">
      <c r="A7" s="119"/>
      <c r="B7" s="119"/>
      <c r="C7" s="119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20"/>
      <c r="U7" s="120"/>
      <c r="V7" s="120"/>
      <c r="W7" s="120"/>
      <c r="X7" s="120"/>
      <c r="Y7" s="120"/>
      <c r="Z7" s="120"/>
    </row>
    <row r="8" spans="1:26" ht="15">
      <c r="A8" s="119"/>
      <c r="B8" s="119"/>
      <c r="C8" s="119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</row>
    <row r="9" spans="1:26" ht="15">
      <c r="A9" s="119"/>
      <c r="B9" s="119"/>
      <c r="C9" s="119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</row>
    <row r="10" spans="1:26" ht="15">
      <c r="A10" s="119"/>
      <c r="B10" s="119"/>
      <c r="C10" s="119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20"/>
      <c r="U10" s="120"/>
      <c r="V10" s="120"/>
      <c r="W10" s="120"/>
      <c r="X10" s="120"/>
      <c r="Y10" s="120"/>
      <c r="Z10" s="120"/>
    </row>
    <row r="11" spans="1:26" ht="15">
      <c r="A11" s="119"/>
      <c r="B11" s="119"/>
      <c r="C11" s="119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</row>
    <row r="12" spans="1:26" ht="15">
      <c r="A12" s="119"/>
      <c r="B12" s="119"/>
      <c r="C12" s="119"/>
      <c r="D12" s="119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</row>
    <row r="13" spans="1:26" ht="15">
      <c r="A13" s="119"/>
      <c r="B13" s="119"/>
      <c r="C13" s="119"/>
      <c r="D13" s="119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</row>
    <row r="14" spans="1:26" ht="15">
      <c r="A14" s="119"/>
      <c r="B14" s="119"/>
      <c r="C14" s="119"/>
      <c r="D14" s="119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26" ht="15">
      <c r="A15" s="119"/>
      <c r="B15" s="119"/>
      <c r="C15" s="119"/>
      <c r="D15" s="119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26" ht="102.75" customHeight="1">
      <c r="A16" s="7" t="s">
        <v>438</v>
      </c>
      <c r="B16" s="7"/>
      <c r="C16" s="7"/>
      <c r="D16" s="7"/>
      <c r="E16" s="122"/>
      <c r="F16" s="122"/>
      <c r="G16" s="123"/>
      <c r="H16" s="123"/>
      <c r="I16" s="123"/>
      <c r="J16" s="123"/>
      <c r="K16" s="123"/>
      <c r="L16" s="123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</row>
    <row r="17" spans="1:26" ht="17.25" customHeight="1">
      <c r="A17" s="124"/>
      <c r="B17" s="124"/>
      <c r="C17" s="124"/>
      <c r="D17" s="124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</row>
    <row r="18" spans="1:26" ht="17.25" customHeight="1">
      <c r="A18" s="124"/>
      <c r="B18" s="124"/>
      <c r="C18" s="124"/>
      <c r="D18" s="124"/>
      <c r="E18" s="125"/>
      <c r="F18" s="125"/>
      <c r="G18" s="126"/>
      <c r="H18" s="126"/>
      <c r="I18" s="126"/>
      <c r="J18" s="126"/>
      <c r="K18" s="126"/>
      <c r="L18" s="126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</row>
    <row r="19" spans="1:26" ht="17.25" customHeight="1">
      <c r="A19" s="127" t="s">
        <v>16</v>
      </c>
      <c r="B19" s="8" t="s">
        <v>7</v>
      </c>
      <c r="C19" s="8"/>
      <c r="D19" s="8"/>
      <c r="E19" s="128"/>
      <c r="F19" s="128"/>
      <c r="G19" s="129"/>
      <c r="H19" s="129"/>
      <c r="I19" s="129"/>
      <c r="J19" s="129"/>
      <c r="K19" s="129"/>
      <c r="L19" s="12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  <c r="Z19" s="120"/>
    </row>
    <row r="20" spans="1:26" ht="17.25" customHeight="1">
      <c r="A20" s="127" t="s">
        <v>439</v>
      </c>
      <c r="B20" s="8" t="s">
        <v>449</v>
      </c>
      <c r="C20" s="8"/>
      <c r="D20" s="8"/>
      <c r="E20" s="128"/>
      <c r="F20" s="128"/>
      <c r="G20" s="129"/>
      <c r="H20" s="129"/>
      <c r="I20" s="129"/>
      <c r="J20" s="129"/>
      <c r="K20" s="129"/>
      <c r="L20" s="129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0"/>
    </row>
    <row r="21" spans="1:26" ht="17.25" customHeight="1">
      <c r="A21" s="127" t="s">
        <v>440</v>
      </c>
      <c r="B21" s="5" t="s">
        <v>453</v>
      </c>
      <c r="C21" s="5"/>
      <c r="D21" s="5"/>
      <c r="E21" s="128"/>
      <c r="F21" s="128"/>
      <c r="G21" s="129"/>
      <c r="H21" s="129"/>
      <c r="I21" s="129"/>
      <c r="J21" s="129"/>
      <c r="K21" s="129"/>
      <c r="L21" s="129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  <c r="Z21" s="120"/>
    </row>
    <row r="22" spans="1:26" ht="17.25" customHeight="1">
      <c r="A22" s="127"/>
      <c r="B22" s="5"/>
      <c r="C22" s="5"/>
      <c r="D22" s="5"/>
      <c r="E22" s="128"/>
      <c r="F22" s="128"/>
      <c r="G22" s="129"/>
      <c r="H22" s="129"/>
      <c r="I22" s="129"/>
      <c r="J22" s="129"/>
      <c r="K22" s="129"/>
      <c r="L22" s="129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  <c r="Z22" s="120"/>
    </row>
    <row r="23" spans="1:26" ht="17.25" customHeight="1">
      <c r="A23" s="127" t="s">
        <v>441</v>
      </c>
      <c r="B23" s="8" t="s">
        <v>450</v>
      </c>
      <c r="C23" s="8"/>
      <c r="D23" s="8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</row>
    <row r="24" spans="1:26" ht="17.25" customHeight="1">
      <c r="A24" s="127"/>
      <c r="B24" s="8" t="s">
        <v>451</v>
      </c>
      <c r="C24" s="8"/>
      <c r="D24" s="8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</row>
    <row r="25" spans="1:26" ht="17.25" customHeight="1">
      <c r="A25" s="127"/>
      <c r="B25" s="130"/>
      <c r="C25" s="130"/>
      <c r="D25" s="130"/>
      <c r="E25" s="120"/>
      <c r="F25" s="120"/>
      <c r="G25" s="120"/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</row>
    <row r="26" spans="1:26" ht="17.25" customHeight="1">
      <c r="A26" s="127" t="s">
        <v>442</v>
      </c>
      <c r="B26" s="8" t="s">
        <v>450</v>
      </c>
      <c r="C26" s="8"/>
      <c r="D26" s="8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spans="1:26" ht="17.25" customHeight="1">
      <c r="A27" s="127"/>
      <c r="B27" s="8" t="s">
        <v>452</v>
      </c>
      <c r="C27" s="8"/>
      <c r="D27" s="8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</row>
    <row r="28" spans="1:26" ht="17.25" customHeight="1">
      <c r="A28" s="127"/>
      <c r="B28" s="130"/>
      <c r="C28" s="130"/>
      <c r="D28" s="13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20"/>
      <c r="X28" s="120"/>
      <c r="Y28" s="120"/>
      <c r="Z28" s="120"/>
    </row>
    <row r="29" spans="1:26" ht="17.25" customHeight="1">
      <c r="A29" s="127" t="s">
        <v>443</v>
      </c>
      <c r="B29" s="131">
        <v>1</v>
      </c>
      <c r="C29" s="130"/>
      <c r="D29" s="130"/>
      <c r="E29" s="120"/>
      <c r="F29" s="120"/>
      <c r="G29" s="120"/>
      <c r="H29" s="120"/>
      <c r="I29" s="120"/>
      <c r="J29" s="120"/>
      <c r="K29" s="120"/>
      <c r="L29" s="120"/>
      <c r="M29" s="120"/>
      <c r="N29" s="120"/>
      <c r="O29" s="120"/>
      <c r="P29" s="120"/>
      <c r="Q29" s="120"/>
      <c r="R29" s="120"/>
      <c r="S29" s="120"/>
      <c r="T29" s="120"/>
      <c r="U29" s="120"/>
      <c r="V29" s="120"/>
      <c r="W29" s="120"/>
      <c r="X29" s="120"/>
      <c r="Y29" s="120"/>
      <c r="Z29" s="120"/>
    </row>
    <row r="30" spans="1:26" ht="17.25" customHeight="1">
      <c r="A30" s="127" t="s">
        <v>444</v>
      </c>
      <c r="B30" s="6" t="s">
        <v>445</v>
      </c>
      <c r="C30" s="8"/>
      <c r="D30" s="8"/>
      <c r="E30" s="132"/>
      <c r="F30" s="132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</row>
    <row r="31" spans="1:26" ht="17.25" customHeight="1">
      <c r="A31" s="127" t="s">
        <v>446</v>
      </c>
      <c r="B31" s="8" t="s">
        <v>447</v>
      </c>
      <c r="C31" s="8"/>
      <c r="D31" s="8"/>
      <c r="E31" s="132"/>
      <c r="F31" s="132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</row>
    <row r="32" spans="1:26" ht="17.25" customHeight="1">
      <c r="A32" s="133"/>
      <c r="B32" s="134" t="s">
        <v>448</v>
      </c>
      <c r="C32" s="133"/>
      <c r="D32" s="133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</row>
    <row r="33" spans="1:26" ht="15">
      <c r="A33" s="119"/>
      <c r="B33" s="119"/>
      <c r="C33" s="119"/>
      <c r="D33" s="119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</row>
    <row r="34" spans="1:26" ht="15">
      <c r="A34" s="119"/>
      <c r="B34" s="119"/>
      <c r="C34" s="119"/>
      <c r="D34" s="119"/>
      <c r="E34" s="120"/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</row>
    <row r="35" spans="1:26" ht="15">
      <c r="A35" s="119"/>
      <c r="B35" s="119"/>
      <c r="C35" s="119"/>
      <c r="D35" s="119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</row>
    <row r="36" spans="1:26" ht="15">
      <c r="A36" s="119"/>
      <c r="B36" s="119"/>
      <c r="C36" s="119"/>
      <c r="D36" s="119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</row>
    <row r="37" spans="1:26" ht="15">
      <c r="A37" s="119"/>
      <c r="B37" s="119"/>
      <c r="C37" s="119"/>
      <c r="D37" s="119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20"/>
      <c r="U37" s="120"/>
      <c r="V37" s="120"/>
      <c r="W37" s="120"/>
      <c r="X37" s="120"/>
      <c r="Y37" s="120"/>
      <c r="Z37" s="120"/>
    </row>
    <row r="38" spans="1:26" ht="15">
      <c r="A38" s="119"/>
      <c r="B38" s="119"/>
      <c r="C38" s="119"/>
      <c r="D38" s="119"/>
      <c r="E38" s="120"/>
      <c r="F38" s="120"/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  <c r="V38" s="120"/>
      <c r="W38" s="120"/>
      <c r="X38" s="120"/>
      <c r="Y38" s="120"/>
      <c r="Z38" s="120"/>
    </row>
    <row r="39" spans="1:26" ht="15">
      <c r="A39" s="119"/>
      <c r="B39" s="119"/>
      <c r="C39" s="119"/>
      <c r="D39" s="119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  <c r="V39" s="120"/>
      <c r="W39" s="120"/>
      <c r="X39" s="120"/>
      <c r="Y39" s="120"/>
      <c r="Z39" s="120"/>
    </row>
    <row r="40" spans="1:26" ht="15">
      <c r="A40" s="119"/>
      <c r="B40" s="119"/>
      <c r="C40" s="119"/>
      <c r="D40" s="119"/>
      <c r="E40" s="120"/>
      <c r="F40" s="120"/>
      <c r="G40" s="120"/>
      <c r="H40" s="120"/>
      <c r="I40" s="120"/>
      <c r="J40" s="120"/>
      <c r="K40" s="120"/>
      <c r="L40" s="120"/>
      <c r="M40" s="120"/>
      <c r="N40" s="120"/>
      <c r="O40" s="120"/>
      <c r="P40" s="120"/>
      <c r="Q40" s="120"/>
      <c r="R40" s="120"/>
      <c r="S40" s="120"/>
      <c r="T40" s="120"/>
      <c r="U40" s="120"/>
      <c r="V40" s="120"/>
      <c r="W40" s="120"/>
      <c r="X40" s="120"/>
      <c r="Y40" s="120"/>
      <c r="Z40" s="120"/>
    </row>
    <row r="41" spans="1:26" ht="15">
      <c r="A41" s="119"/>
      <c r="B41" s="119"/>
      <c r="C41" s="119"/>
      <c r="D41" s="119"/>
      <c r="E41" s="120"/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  <c r="U41" s="120"/>
      <c r="V41" s="120"/>
      <c r="W41" s="120"/>
      <c r="X41" s="120"/>
      <c r="Y41" s="120"/>
      <c r="Z41" s="120"/>
    </row>
    <row r="42" spans="1:26" ht="15">
      <c r="A42" s="119"/>
      <c r="B42" s="119"/>
      <c r="C42" s="119"/>
      <c r="D42" s="119"/>
      <c r="E42" s="120"/>
      <c r="F42" s="120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  <c r="U42" s="120"/>
      <c r="V42" s="120"/>
      <c r="W42" s="120"/>
      <c r="X42" s="120"/>
      <c r="Y42" s="120"/>
      <c r="Z42" s="120"/>
    </row>
    <row r="43" spans="1:26" ht="15">
      <c r="A43" s="120"/>
      <c r="B43" s="120"/>
      <c r="C43" s="120"/>
      <c r="D43" s="120"/>
      <c r="E43" s="120"/>
      <c r="F43" s="120"/>
      <c r="G43" s="120"/>
      <c r="H43" s="120"/>
      <c r="I43" s="120"/>
      <c r="J43" s="120"/>
      <c r="K43" s="120"/>
      <c r="L43" s="120"/>
      <c r="M43" s="120"/>
      <c r="N43" s="120"/>
      <c r="O43" s="120"/>
      <c r="P43" s="120"/>
      <c r="Q43" s="120"/>
      <c r="R43" s="120"/>
      <c r="S43" s="120"/>
      <c r="T43" s="120"/>
      <c r="U43" s="120"/>
      <c r="V43" s="120"/>
      <c r="W43" s="120"/>
      <c r="X43" s="120"/>
      <c r="Y43" s="120"/>
      <c r="Z43" s="120"/>
    </row>
    <row r="44" spans="1:26" ht="15">
      <c r="A44" s="120"/>
      <c r="B44" s="120"/>
      <c r="C44" s="120"/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/>
      <c r="O44" s="120"/>
      <c r="P44" s="120"/>
      <c r="Q44" s="120"/>
      <c r="R44" s="120"/>
      <c r="S44" s="120"/>
      <c r="T44" s="120"/>
      <c r="U44" s="120"/>
      <c r="V44" s="120"/>
      <c r="W44" s="120"/>
      <c r="X44" s="120"/>
      <c r="Y44" s="120"/>
      <c r="Z44" s="120"/>
    </row>
    <row r="45" spans="1:26" ht="15">
      <c r="A45" s="12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120"/>
      <c r="P45" s="120"/>
      <c r="Q45" s="120"/>
      <c r="R45" s="120"/>
      <c r="S45" s="120"/>
      <c r="T45" s="120"/>
      <c r="U45" s="120"/>
      <c r="V45" s="120"/>
      <c r="W45" s="120"/>
      <c r="X45" s="120"/>
      <c r="Y45" s="120"/>
      <c r="Z45" s="120"/>
    </row>
    <row r="46" spans="1:26" ht="15">
      <c r="A46" s="12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</row>
    <row r="47" spans="1:26" ht="15">
      <c r="A47" s="12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120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</row>
    <row r="48" spans="1:26" ht="15">
      <c r="A48" s="120"/>
      <c r="B48" s="120"/>
      <c r="C48" s="120"/>
      <c r="D48" s="120"/>
      <c r="E48" s="120"/>
      <c r="F48" s="120"/>
      <c r="G48" s="120"/>
      <c r="H48" s="120"/>
      <c r="I48" s="120"/>
      <c r="J48" s="120"/>
      <c r="K48" s="120"/>
      <c r="L48" s="120"/>
      <c r="M48" s="120"/>
      <c r="N48" s="120"/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</row>
    <row r="49" spans="1:26" ht="15">
      <c r="A49" s="120"/>
      <c r="B49" s="120"/>
      <c r="C49" s="120"/>
      <c r="D49" s="120"/>
      <c r="E49" s="120"/>
      <c r="F49" s="120"/>
      <c r="G49" s="120"/>
      <c r="H49" s="120"/>
      <c r="I49" s="120"/>
      <c r="J49" s="120"/>
      <c r="K49" s="120"/>
      <c r="L49" s="120"/>
      <c r="M49" s="120"/>
      <c r="N49" s="120"/>
      <c r="O49" s="120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</row>
    <row r="50" spans="1:26" ht="15">
      <c r="A50" s="120"/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</row>
    <row r="51" spans="1:26" ht="15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</row>
    <row r="52" spans="1:26" ht="15">
      <c r="A52" s="120"/>
      <c r="B52" s="120"/>
      <c r="C52" s="120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</row>
    <row r="53" spans="1:26" ht="15">
      <c r="A53" s="120"/>
      <c r="B53" s="120"/>
      <c r="C53" s="120"/>
      <c r="D53" s="120"/>
      <c r="E53" s="120"/>
      <c r="F53" s="120"/>
      <c r="G53" s="120"/>
      <c r="H53" s="120"/>
      <c r="I53" s="120"/>
      <c r="J53" s="120"/>
      <c r="K53" s="120"/>
      <c r="L53" s="120"/>
      <c r="M53" s="120"/>
      <c r="N53" s="120"/>
      <c r="O53" s="120"/>
      <c r="P53" s="120"/>
      <c r="Q53" s="120"/>
      <c r="R53" s="120"/>
      <c r="S53" s="120"/>
      <c r="T53" s="120"/>
      <c r="U53" s="120"/>
      <c r="V53" s="120"/>
      <c r="W53" s="120"/>
      <c r="X53" s="120"/>
      <c r="Y53" s="120"/>
      <c r="Z53" s="120"/>
    </row>
    <row r="54" spans="1:26" ht="15">
      <c r="A54" s="120"/>
      <c r="B54" s="120"/>
      <c r="C54" s="120"/>
      <c r="D54" s="120"/>
      <c r="E54" s="120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20"/>
      <c r="Q54" s="120"/>
      <c r="R54" s="120"/>
      <c r="S54" s="120"/>
      <c r="T54" s="120"/>
      <c r="U54" s="120"/>
      <c r="V54" s="120"/>
      <c r="W54" s="120"/>
      <c r="X54" s="120"/>
      <c r="Y54" s="120"/>
      <c r="Z54" s="120"/>
    </row>
    <row r="55" spans="1:26" ht="15">
      <c r="A55" s="120"/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</row>
    <row r="56" spans="1:26" ht="15">
      <c r="A56" s="120"/>
      <c r="B56" s="120"/>
      <c r="C56" s="120"/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</row>
    <row r="57" spans="1:26" ht="15">
      <c r="A57" s="120"/>
      <c r="B57" s="120"/>
      <c r="C57" s="120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</row>
    <row r="58" spans="1:26" ht="15">
      <c r="A58" s="120"/>
      <c r="B58" s="120"/>
      <c r="C58" s="120"/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</row>
    <row r="59" spans="1:26" ht="15">
      <c r="A59" s="120"/>
      <c r="B59" s="120"/>
      <c r="C59" s="120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</row>
    <row r="60" spans="1:26" ht="15">
      <c r="A60" s="120"/>
      <c r="B60" s="120"/>
      <c r="C60" s="120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0"/>
      <c r="Y60" s="120"/>
      <c r="Z60" s="120"/>
    </row>
    <row r="61" spans="1:26" ht="15">
      <c r="A61" s="120"/>
      <c r="B61" s="120"/>
      <c r="C61" s="120"/>
      <c r="D61" s="120"/>
      <c r="E61" s="120"/>
      <c r="F61" s="120"/>
      <c r="G61" s="120"/>
      <c r="H61" s="120"/>
      <c r="I61" s="120"/>
      <c r="J61" s="120"/>
      <c r="K61" s="120"/>
      <c r="L61" s="120"/>
      <c r="M61" s="120"/>
      <c r="N61" s="120"/>
      <c r="O61" s="120"/>
      <c r="P61" s="120"/>
      <c r="Q61" s="120"/>
      <c r="R61" s="120"/>
      <c r="S61" s="120"/>
      <c r="T61" s="120"/>
      <c r="U61" s="120"/>
      <c r="V61" s="120"/>
      <c r="W61" s="120"/>
      <c r="X61" s="120"/>
      <c r="Y61" s="120"/>
      <c r="Z61" s="120"/>
    </row>
    <row r="62" spans="1:26" ht="15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spans="1:26" ht="15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spans="1:26" ht="15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spans="1:26" ht="15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O65" s="120"/>
      <c r="P65" s="120"/>
      <c r="Q65" s="120"/>
      <c r="R65" s="120"/>
      <c r="S65" s="120"/>
      <c r="T65" s="120"/>
      <c r="U65" s="120"/>
      <c r="V65" s="120"/>
      <c r="W65" s="120"/>
      <c r="X65" s="120"/>
      <c r="Y65" s="120"/>
      <c r="Z65" s="120"/>
    </row>
    <row r="66" spans="1:26" ht="15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20"/>
      <c r="Q66" s="120"/>
      <c r="R66" s="120"/>
      <c r="S66" s="120"/>
      <c r="T66" s="120"/>
      <c r="U66" s="120"/>
      <c r="V66" s="120"/>
      <c r="W66" s="120"/>
      <c r="X66" s="120"/>
      <c r="Y66" s="120"/>
      <c r="Z66" s="120"/>
    </row>
    <row r="67" spans="1:26" ht="15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O67" s="120"/>
      <c r="P67" s="120"/>
      <c r="Q67" s="120"/>
      <c r="R67" s="120"/>
      <c r="S67" s="120"/>
      <c r="T67" s="120"/>
      <c r="U67" s="120"/>
      <c r="V67" s="120"/>
      <c r="W67" s="120"/>
      <c r="X67" s="120"/>
      <c r="Y67" s="120"/>
      <c r="Z67" s="120"/>
    </row>
    <row r="68" spans="1:26" ht="15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spans="1:26" ht="15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spans="1:26" ht="1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spans="1:26" ht="1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spans="1:26" ht="15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spans="1:26" ht="15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spans="1:26" ht="15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  <c r="Z74" s="120"/>
    </row>
    <row r="75" spans="1:26" ht="15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  <c r="Z75" s="120"/>
    </row>
    <row r="76" spans="1:26" ht="15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  <c r="Z76" s="120"/>
    </row>
    <row r="77" spans="1:26" ht="15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spans="1:26" ht="15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spans="1:26" ht="15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spans="1:26" ht="15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  <c r="Z80" s="120"/>
    </row>
    <row r="81" spans="1:26" ht="15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  <c r="Z81" s="120"/>
    </row>
    <row r="82" spans="1:26" ht="15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  <c r="Z82" s="120"/>
    </row>
    <row r="83" spans="1:26" ht="15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  <c r="Z83" s="120"/>
    </row>
    <row r="84" spans="1:26" ht="15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  <c r="Z84" s="120"/>
    </row>
    <row r="85" spans="1:26" ht="15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  <c r="Z85" s="120"/>
    </row>
    <row r="86" spans="1:26" ht="15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  <c r="Z86" s="120"/>
    </row>
    <row r="87" spans="1:26" ht="15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</row>
    <row r="88" spans="1:26" ht="15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  <c r="Z88" s="120"/>
    </row>
    <row r="89" spans="1:26" ht="15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  <c r="Z89" s="120"/>
    </row>
    <row r="90" spans="1:26" ht="15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  <c r="Z90" s="120"/>
    </row>
    <row r="91" spans="1:26" ht="15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  <c r="Z91" s="120"/>
    </row>
    <row r="92" spans="1:26" ht="15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  <c r="Z92" s="120"/>
    </row>
    <row r="93" spans="1:26" ht="15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  <c r="Z93" s="120"/>
    </row>
    <row r="94" spans="1:26" ht="15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  <c r="Z94" s="120"/>
    </row>
    <row r="95" spans="1:26" ht="15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spans="1:26" ht="15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spans="1:26" ht="15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spans="1:26" ht="15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  <c r="Z98" s="120"/>
    </row>
    <row r="99" spans="1:26" ht="15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workbookViewId="0" topLeftCell="A1">
      <selection pane="topLeft" activeCell="D12" sqref="D12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3" t="str" cm="1">
        <f t="array" ref="C3">IF(LEFT(INDEX(C5:C7,$A$4),1)&lt;&gt;"*",INDEX(C5:C7,$A$4),"")</f>
        <v>IE</v>
      </c>
      <c r="D3" s="113" t="str" cm="1">
        <f t="array" ref="D3">IF(LEFT(INDEX(D5:D7,$A$4),1)&lt;&gt;"*",INDEX(D5:D7,$A$4),"")</f>
        <v>National</v>
      </c>
      <c r="E3" s="113" t="str" cm="1">
        <f t="array" ref="E3">IF(LEFT(INDEX(E5:E7,$A$4),1)&lt;&gt;"*",INDEX(E5:E7,$A$4),"")</f>
        <v>IE-CW</v>
      </c>
      <c r="F3" s="113" t="str" cm="1">
        <f t="array" ref="F3">IF(LEFT(INDEX(F5:F7,$A$4),1)&lt;&gt;"*",INDEX(F5:F7,$A$4),"")</f>
        <v>IE-D</v>
      </c>
      <c r="G3" s="113" t="str" cm="1">
        <f t="array" ref="G3">IF(LEFT(INDEX(G5:G7,$A$4),1)&lt;&gt;"*",INDEX(G5:G7,$A$4),"")</f>
        <v>IE-KE</v>
      </c>
      <c r="H3" s="113" t="str" cm="1">
        <f t="array" ref="H3">IF(LEFT(INDEX(H5:H7,$A$4),1)&lt;&gt;"*",INDEX(H5:H7,$A$4),"")</f>
        <v>IE-KK</v>
      </c>
      <c r="I3" s="113" t="str" cm="1">
        <f t="array" ref="I3">IF(LEFT(INDEX(I5:I7,$A$4),1)&lt;&gt;"*",INDEX(I5:I7,$A$4),"")</f>
        <v>IE-LS</v>
      </c>
      <c r="J3" s="113" t="str" cm="1">
        <f t="array" ref="J3">IF(LEFT(INDEX(J5:J7,$A$4),1)&lt;&gt;"*",INDEX(J5:J7,$A$4),"")</f>
        <v>IE-LD</v>
      </c>
      <c r="K3" s="113" t="str" cm="1">
        <f t="array" ref="K3">IF(LEFT(INDEX(K5:K7,$A$4),1)&lt;&gt;"*",INDEX(K5:K7,$A$4),"")</f>
        <v>IE-LH</v>
      </c>
      <c r="L3" s="113" t="str" cm="1">
        <f t="array" ref="L3">IF(LEFT(INDEX(L5:L7,$A$4),1)&lt;&gt;"*",INDEX(L5:L7,$A$4),"")</f>
        <v>IE-MH</v>
      </c>
      <c r="M3" s="113" t="str" cm="1">
        <f t="array" ref="M3">IF(LEFT(INDEX(M5:M7,$A$4),1)&lt;&gt;"*",INDEX(M5:M7,$A$4),"")</f>
        <v>IE-OY</v>
      </c>
      <c r="N3" s="113" t="str" cm="1">
        <f t="array" ref="N3">IF(LEFT(INDEX(N5:N7,$A$4),1)&lt;&gt;"*",INDEX(N5:N7,$A$4),"")</f>
        <v>IE-WH</v>
      </c>
      <c r="O3" s="113" t="str" cm="1">
        <f t="array" ref="O3">IF(LEFT(INDEX(O5:O7,$A$4),1)&lt;&gt;"*",INDEX(O5:O7,$A$4),"")</f>
        <v>IE-WX</v>
      </c>
      <c r="P3" s="113" t="str" cm="1">
        <f t="array" ref="P3">IF(LEFT(INDEX(P5:P7,$A$4),1)&lt;&gt;"*",INDEX(P5:P7,$A$4),"")</f>
        <v>IE-WW</v>
      </c>
      <c r="Q3" s="113" t="str" cm="1">
        <f t="array" ref="Q3">IF(LEFT(INDEX(Q5:Q7,$A$4),1)&lt;&gt;"*",INDEX(Q5:Q7,$A$4),"")</f>
        <v>IE-CE</v>
      </c>
      <c r="R3" s="113" t="str" cm="1">
        <f t="array" ref="R3">IF(LEFT(INDEX(R5:R7,$A$4),1)&lt;&gt;"*",INDEX(R5:R7,$A$4),"")</f>
        <v>IE-CO</v>
      </c>
      <c r="S3" s="113" t="str" cm="1">
        <f t="array" ref="S3">IF(LEFT(INDEX(S5:S7,$A$4),1)&lt;&gt;"*",INDEX(S5:S7,$A$4),"")</f>
        <v>IE-KY</v>
      </c>
      <c r="T3" s="113" t="str" cm="1">
        <f t="array" ref="T3">IF(LEFT(INDEX(T5:T7,$A$4),1)&lt;&gt;"*",INDEX(T5:T7,$A$4),"")</f>
        <v>IE-LK</v>
      </c>
      <c r="U3" s="113" t="str" cm="1">
        <f t="array" ref="U3">IF(LEFT(INDEX(U5:U7,$A$4),1)&lt;&gt;"*",INDEX(U5:U7,$A$4),"")</f>
        <v>IE-TA</v>
      </c>
      <c r="V3" s="113" t="str" cm="1">
        <f t="array" ref="V3">IF(LEFT(INDEX(V5:V7,$A$4),1)&lt;&gt;"*",INDEX(V5:V7,$A$4),"")</f>
        <v>IE-WD</v>
      </c>
      <c r="W3" s="113" t="str" cm="1">
        <f t="array" ref="W3">IF(LEFT(INDEX(W5:W7,$A$4),1)&lt;&gt;"*",INDEX(W5:W7,$A$4),"")</f>
        <v>IE-G</v>
      </c>
      <c r="X3" s="113" t="str" cm="1">
        <f t="array" ref="X3">IF(LEFT(INDEX(X5:X7,$A$4),1)&lt;&gt;"*",INDEX(X5:X7,$A$4),"")</f>
        <v>IE-LM</v>
      </c>
      <c r="Y3" s="113" t="str" cm="1">
        <f t="array" ref="Y3">IF(LEFT(INDEX(Y5:Y7,$A$4),1)&lt;&gt;"*",INDEX(Y5:Y7,$A$4),"")</f>
        <v>IE-MO</v>
      </c>
      <c r="Z3" s="113" t="str" cm="1">
        <f t="array" ref="Z3">IF(LEFT(INDEX(Z5:Z7,$A$4),1)&lt;&gt;"*",INDEX(Z5:Z7,$A$4),"")</f>
        <v>IE-RN</v>
      </c>
      <c r="AA3" s="113" t="str" cm="1">
        <f t="array" ref="AA3">IF(LEFT(INDEX(AA5:AA7,$A$4),1)&lt;&gt;"*",INDEX(AA5:AA7,$A$4),"")</f>
        <v>IE-SO</v>
      </c>
      <c r="AB3" s="113" t="str" cm="1">
        <f t="array" ref="AB3">IF(LEFT(INDEX(AB5:AB7,$A$4),1)&lt;&gt;"*",INDEX(AB5:AB7,$A$4),"")</f>
        <v>IE-CN</v>
      </c>
      <c r="AC3" s="113" t="str" cm="1">
        <f t="array" ref="AC3">IF(LEFT(INDEX(AC5:AC7,$A$4),1)&lt;&gt;"*",INDEX(AC5:AC7,$A$4),"")</f>
        <v>IE-DL</v>
      </c>
      <c r="AD3" s="113" t="str" cm="1">
        <f t="array" ref="AD3">IF(LEFT(INDEX(AD5:AD7,$A$4),1)&lt;&gt;"*",INDEX(AD5:AD7,$A$4),"")</f>
        <v>IE-MN</v>
      </c>
    </row>
    <row r="4" spans="1:1" ht="12.75">
      <c r="A4">
        <v>1</v>
      </c>
    </row>
    <row r="5" spans="1:30" ht="15">
      <c r="A5" t="s">
        <v>378</v>
      </c>
      <c r="C5" s="114" t="s">
        <v>208</v>
      </c>
      <c r="D5" s="114" t="s">
        <v>209</v>
      </c>
      <c r="E5" s="113" t="str">
        <f>Regions!A11</f>
        <v>IE-CW</v>
      </c>
      <c r="F5" s="113" t="str">
        <f>Regions!A16</f>
        <v>IE-D</v>
      </c>
      <c r="G5" s="113" t="str">
        <f>Regions!A19</f>
        <v>IE-KE</v>
      </c>
      <c r="H5" s="113" t="str">
        <f>Regions!A20</f>
        <v>IE-KK</v>
      </c>
      <c r="I5" s="113" t="str">
        <f>Regions!A21</f>
        <v>IE-LS</v>
      </c>
      <c r="J5" s="113" t="str">
        <f>Regions!A24</f>
        <v>IE-LD</v>
      </c>
      <c r="K5" s="113" t="str">
        <f>Regions!A25</f>
        <v>IE-LH</v>
      </c>
      <c r="L5" s="113" t="str">
        <f>Regions!A27</f>
        <v>IE-MH</v>
      </c>
      <c r="M5" s="113" t="str">
        <f>Regions!A29</f>
        <v>IE-OY</v>
      </c>
      <c r="N5" s="113" t="str">
        <f>Regions!A34</f>
        <v>IE-WH</v>
      </c>
      <c r="O5" s="113" t="str">
        <f>Regions!A35</f>
        <v>IE-WX</v>
      </c>
      <c r="P5" s="113" t="str">
        <f>Regions!A36</f>
        <v>IE-WW</v>
      </c>
      <c r="Q5" s="113" t="str">
        <f>Regions!A13</f>
        <v>IE-CE</v>
      </c>
      <c r="R5" s="113" t="str">
        <f>Regions!A14</f>
        <v>IE-CO</v>
      </c>
      <c r="S5" s="113" t="str">
        <f>Regions!A18</f>
        <v>IE-KY</v>
      </c>
      <c r="T5" s="113" t="str">
        <f>Regions!A23</f>
        <v>IE-LK</v>
      </c>
      <c r="U5" s="113" t="str">
        <f>Regions!A32</f>
        <v>IE-TA</v>
      </c>
      <c r="V5" s="113" t="str">
        <f>Regions!A33</f>
        <v>IE-WD</v>
      </c>
      <c r="W5" s="113" t="str">
        <f>Regions!A17</f>
        <v>IE-G</v>
      </c>
      <c r="X5" s="113" t="str">
        <f>Regions!A22</f>
        <v>IE-LM</v>
      </c>
      <c r="Y5" s="113" t="str">
        <f>Regions!A26</f>
        <v>IE-MO</v>
      </c>
      <c r="Z5" s="113" t="str">
        <f>Regions!A30</f>
        <v>IE-RN</v>
      </c>
      <c r="AA5" s="113" t="str">
        <f>Regions!A31</f>
        <v>IE-SO</v>
      </c>
      <c r="AB5" s="113" t="str">
        <f>Regions!A12</f>
        <v>IE-CN</v>
      </c>
      <c r="AC5" s="113" t="str">
        <f>Regions!A15</f>
        <v>IE-DL</v>
      </c>
      <c r="AD5" s="113" t="str">
        <f>Regions!A28</f>
        <v>IE-MN</v>
      </c>
    </row>
    <row r="6" spans="1:30" ht="15">
      <c r="A6" t="s">
        <v>379</v>
      </c>
      <c r="C6" s="113" t="str">
        <f>C5</f>
        <v>IE</v>
      </c>
      <c r="D6" s="113" t="str">
        <f>IF(LEFT(D5,1)&lt;&gt;"*","*"&amp;D5,D5)</f>
        <v>*National</v>
      </c>
      <c r="E6" s="113" t="str">
        <f t="shared" si="0" ref="E6:AD6">IF(LEFT(E5,1)&lt;&gt;"*","*"&amp;E5,E5)</f>
        <v>*IE-CW</v>
      </c>
      <c r="F6" s="113" t="str">
        <f t="shared" si="0"/>
        <v>*IE-D</v>
      </c>
      <c r="G6" s="113" t="str">
        <f t="shared" si="0"/>
        <v>*IE-KE</v>
      </c>
      <c r="H6" s="113" t="str">
        <f t="shared" si="0"/>
        <v>*IE-KK</v>
      </c>
      <c r="I6" s="113" t="str">
        <f t="shared" si="0"/>
        <v>*IE-LS</v>
      </c>
      <c r="J6" s="113" t="str">
        <f t="shared" si="0"/>
        <v>*IE-LD</v>
      </c>
      <c r="K6" s="113" t="str">
        <f t="shared" si="0"/>
        <v>*IE-LH</v>
      </c>
      <c r="L6" s="113" t="str">
        <f t="shared" si="0"/>
        <v>*IE-MH</v>
      </c>
      <c r="M6" s="113" t="str">
        <f t="shared" si="0"/>
        <v>*IE-OY</v>
      </c>
      <c r="N6" s="113" t="str">
        <f t="shared" si="0"/>
        <v>*IE-WH</v>
      </c>
      <c r="O6" s="113" t="str">
        <f t="shared" si="0"/>
        <v>*IE-WX</v>
      </c>
      <c r="P6" s="113" t="str">
        <f t="shared" si="0"/>
        <v>*IE-WW</v>
      </c>
      <c r="Q6" s="113" t="str">
        <f t="shared" si="0"/>
        <v>*IE-CE</v>
      </c>
      <c r="R6" s="113" t="str">
        <f t="shared" si="0"/>
        <v>*IE-CO</v>
      </c>
      <c r="S6" s="113" t="str">
        <f t="shared" si="0"/>
        <v>*IE-KY</v>
      </c>
      <c r="T6" s="113" t="str">
        <f t="shared" si="0"/>
        <v>*IE-LK</v>
      </c>
      <c r="U6" s="113" t="str">
        <f t="shared" si="0"/>
        <v>*IE-TA</v>
      </c>
      <c r="V6" s="113" t="str">
        <f t="shared" si="0"/>
        <v>*IE-WD</v>
      </c>
      <c r="W6" s="113" t="str">
        <f t="shared" si="0"/>
        <v>*IE-G</v>
      </c>
      <c r="X6" s="113" t="str">
        <f t="shared" si="0"/>
        <v>*IE-LM</v>
      </c>
      <c r="Y6" s="113" t="str">
        <f t="shared" si="0"/>
        <v>*IE-MO</v>
      </c>
      <c r="Z6" s="113" t="str">
        <f t="shared" si="0"/>
        <v>*IE-RN</v>
      </c>
      <c r="AA6" s="113" t="str">
        <f t="shared" si="0"/>
        <v>*IE-SO</v>
      </c>
      <c r="AB6" s="113" t="str">
        <f t="shared" si="0"/>
        <v>*IE-CN</v>
      </c>
      <c r="AC6" s="113" t="str">
        <f t="shared" si="0"/>
        <v>*IE-DL</v>
      </c>
      <c r="AD6" s="113" t="str">
        <f t="shared" si="0"/>
        <v>*IE-MN</v>
      </c>
    </row>
    <row r="7" spans="1:30" ht="15">
      <c r="A7" t="s">
        <v>380</v>
      </c>
      <c r="C7" s="113" t="str">
        <f>"*"&amp;C5</f>
        <v>*IE</v>
      </c>
      <c r="D7" s="113" t="str">
        <f>D5</f>
        <v>National</v>
      </c>
      <c r="E7" s="113" t="str">
        <f t="shared" si="1" ref="E7:AD7">E5</f>
        <v>IE-CW</v>
      </c>
      <c r="F7" s="113" t="str">
        <f t="shared" si="1"/>
        <v>IE-D</v>
      </c>
      <c r="G7" s="113" t="str">
        <f t="shared" si="1"/>
        <v>IE-KE</v>
      </c>
      <c r="H7" s="113" t="str">
        <f t="shared" si="1"/>
        <v>IE-KK</v>
      </c>
      <c r="I7" s="113" t="str">
        <f t="shared" si="1"/>
        <v>IE-LS</v>
      </c>
      <c r="J7" s="113" t="str">
        <f t="shared" si="1"/>
        <v>IE-LD</v>
      </c>
      <c r="K7" s="113" t="str">
        <f t="shared" si="1"/>
        <v>IE-LH</v>
      </c>
      <c r="L7" s="113" t="str">
        <f t="shared" si="1"/>
        <v>IE-MH</v>
      </c>
      <c r="M7" s="113" t="str">
        <f t="shared" si="1"/>
        <v>IE-OY</v>
      </c>
      <c r="N7" s="113" t="str">
        <f t="shared" si="1"/>
        <v>IE-WH</v>
      </c>
      <c r="O7" s="113" t="str">
        <f t="shared" si="1"/>
        <v>IE-WX</v>
      </c>
      <c r="P7" s="113" t="str">
        <f t="shared" si="1"/>
        <v>IE-WW</v>
      </c>
      <c r="Q7" s="113" t="str">
        <f t="shared" si="1"/>
        <v>IE-CE</v>
      </c>
      <c r="R7" s="113" t="str">
        <f t="shared" si="1"/>
        <v>IE-CO</v>
      </c>
      <c r="S7" s="113" t="str">
        <f t="shared" si="1"/>
        <v>IE-KY</v>
      </c>
      <c r="T7" s="113" t="str">
        <f t="shared" si="1"/>
        <v>IE-LK</v>
      </c>
      <c r="U7" s="113" t="str">
        <f t="shared" si="1"/>
        <v>IE-TA</v>
      </c>
      <c r="V7" s="113" t="str">
        <f t="shared" si="1"/>
        <v>IE-WD</v>
      </c>
      <c r="W7" s="113" t="str">
        <f t="shared" si="1"/>
        <v>IE-G</v>
      </c>
      <c r="X7" s="113" t="str">
        <f t="shared" si="1"/>
        <v>IE-LM</v>
      </c>
      <c r="Y7" s="113" t="str">
        <f t="shared" si="1"/>
        <v>IE-MO</v>
      </c>
      <c r="Z7" s="113" t="str">
        <f t="shared" si="1"/>
        <v>IE-RN</v>
      </c>
      <c r="AA7" s="113" t="str">
        <f t="shared" si="1"/>
        <v>IE-SO</v>
      </c>
      <c r="AB7" s="113" t="str">
        <f t="shared" si="1"/>
        <v>IE-CN</v>
      </c>
      <c r="AC7" s="113" t="str">
        <f t="shared" si="1"/>
        <v>IE-DL</v>
      </c>
      <c r="AD7" s="113" t="str">
        <f t="shared" si="1"/>
        <v>IE-MN</v>
      </c>
    </row>
    <row r="10" spans="1:2" ht="15.75" thickBot="1">
      <c r="A10" s="115" t="s">
        <v>381</v>
      </c>
      <c r="B10" s="115" t="s">
        <v>382</v>
      </c>
    </row>
    <row r="11" spans="1:2" ht="12.75">
      <c r="A11" s="116" t="s">
        <v>383</v>
      </c>
      <c r="B11" s="116" t="s">
        <v>384</v>
      </c>
    </row>
    <row r="12" spans="1:2" ht="12.75">
      <c r="A12" s="117" t="s">
        <v>385</v>
      </c>
      <c r="B12" s="117" t="s">
        <v>386</v>
      </c>
    </row>
    <row r="13" spans="1:2" ht="12.75">
      <c r="A13" s="117" t="s">
        <v>387</v>
      </c>
      <c r="B13" s="117" t="s">
        <v>388</v>
      </c>
    </row>
    <row r="14" spans="1:2" ht="12.75">
      <c r="A14" s="117" t="s">
        <v>389</v>
      </c>
      <c r="B14" s="117" t="s">
        <v>390</v>
      </c>
    </row>
    <row r="15" spans="1:2" ht="12.75">
      <c r="A15" s="117" t="s">
        <v>391</v>
      </c>
      <c r="B15" s="117" t="s">
        <v>392</v>
      </c>
    </row>
    <row r="16" spans="1:2" ht="12.75">
      <c r="A16" s="117" t="s">
        <v>393</v>
      </c>
      <c r="B16" s="117" t="s">
        <v>394</v>
      </c>
    </row>
    <row r="17" spans="1:2" ht="12.75">
      <c r="A17" s="117" t="s">
        <v>395</v>
      </c>
      <c r="B17" s="117" t="s">
        <v>396</v>
      </c>
    </row>
    <row r="18" spans="1:2" ht="12.75">
      <c r="A18" s="117" t="s">
        <v>397</v>
      </c>
      <c r="B18" s="117" t="s">
        <v>398</v>
      </c>
    </row>
    <row r="19" spans="1:2" ht="12.75">
      <c r="A19" s="117" t="s">
        <v>399</v>
      </c>
      <c r="B19" s="117" t="s">
        <v>400</v>
      </c>
    </row>
    <row r="20" spans="1:2" ht="12.75">
      <c r="A20" s="117" t="s">
        <v>401</v>
      </c>
      <c r="B20" s="117" t="s">
        <v>402</v>
      </c>
    </row>
    <row r="21" spans="1:2" ht="12.75">
      <c r="A21" s="117" t="s">
        <v>403</v>
      </c>
      <c r="B21" s="117" t="s">
        <v>404</v>
      </c>
    </row>
    <row r="22" spans="1:2" ht="12.75">
      <c r="A22" s="117" t="s">
        <v>405</v>
      </c>
      <c r="B22" s="117" t="s">
        <v>406</v>
      </c>
    </row>
    <row r="23" spans="1:2" ht="12.75">
      <c r="A23" s="117" t="s">
        <v>407</v>
      </c>
      <c r="B23" s="117" t="s">
        <v>408</v>
      </c>
    </row>
    <row r="24" spans="1:2" ht="12.75">
      <c r="A24" s="117" t="s">
        <v>409</v>
      </c>
      <c r="B24" s="117" t="s">
        <v>410</v>
      </c>
    </row>
    <row r="25" spans="1:2" ht="12.75">
      <c r="A25" s="117" t="s">
        <v>411</v>
      </c>
      <c r="B25" s="117" t="s">
        <v>412</v>
      </c>
    </row>
    <row r="26" spans="1:2" ht="12.75">
      <c r="A26" s="117" t="s">
        <v>413</v>
      </c>
      <c r="B26" s="117" t="s">
        <v>414</v>
      </c>
    </row>
    <row r="27" spans="1:2" ht="12.75">
      <c r="A27" s="117" t="s">
        <v>415</v>
      </c>
      <c r="B27" s="117" t="s">
        <v>416</v>
      </c>
    </row>
    <row r="28" spans="1:2" ht="12.75">
      <c r="A28" s="117" t="s">
        <v>417</v>
      </c>
      <c r="B28" s="117" t="s">
        <v>418</v>
      </c>
    </row>
    <row r="29" spans="1:2" ht="12.75">
      <c r="A29" s="117" t="s">
        <v>419</v>
      </c>
      <c r="B29" s="117" t="s">
        <v>420</v>
      </c>
    </row>
    <row r="30" spans="1:2" ht="12.75">
      <c r="A30" s="117" t="s">
        <v>421</v>
      </c>
      <c r="B30" s="117" t="s">
        <v>422</v>
      </c>
    </row>
    <row r="31" spans="1:2" ht="12.75">
      <c r="A31" s="117" t="s">
        <v>423</v>
      </c>
      <c r="B31" s="117" t="s">
        <v>424</v>
      </c>
    </row>
    <row r="32" spans="1:2" ht="12.75">
      <c r="A32" s="117" t="s">
        <v>425</v>
      </c>
      <c r="B32" s="117" t="s">
        <v>426</v>
      </c>
    </row>
    <row r="33" spans="1:2" ht="12.75">
      <c r="A33" s="117" t="s">
        <v>427</v>
      </c>
      <c r="B33" s="117" t="s">
        <v>428</v>
      </c>
    </row>
    <row r="34" spans="1:2" ht="12.75">
      <c r="A34" s="117" t="s">
        <v>429</v>
      </c>
      <c r="B34" s="117" t="s">
        <v>430</v>
      </c>
    </row>
    <row r="35" spans="1:2" ht="12.75">
      <c r="A35" s="117" t="s">
        <v>431</v>
      </c>
      <c r="B35" s="117" t="s">
        <v>432</v>
      </c>
    </row>
    <row r="36" spans="1:2" ht="12.75">
      <c r="A36" s="117" t="s">
        <v>433</v>
      </c>
      <c r="B36" s="117" t="s">
        <v>434</v>
      </c>
    </row>
    <row r="37" spans="1:1" ht="15">
      <c r="A37" s="118" t="s">
        <v>435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workbookViewId="0" topLeftCell="A1">
      <selection pane="topLeft" activeCell="L2" sqref="L2"/>
    </sheetView>
  </sheetViews>
  <sheetFormatPr defaultRowHeight="12.75"/>
  <cols>
    <col min="3" max="3" width="22.4285714285714" bestFit="1" customWidth="1"/>
    <col min="4" max="4" width="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578</v>
      </c>
      <c r="B2" t="s">
        <v>270</v>
      </c>
      <c r="C2" t="s">
        <v>272</v>
      </c>
      <c r="D2" t="s">
        <v>194</v>
      </c>
      <c r="E2" t="s">
        <v>211</v>
      </c>
      <c r="F2" t="s">
        <v>437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 ht="12.75">
      <c r="A3" t="s">
        <v>578</v>
      </c>
      <c r="B3" t="s">
        <v>270</v>
      </c>
      <c r="C3" t="s">
        <v>272</v>
      </c>
      <c r="D3" t="s">
        <v>194</v>
      </c>
      <c r="E3" t="s">
        <v>211</v>
      </c>
      <c r="F3" t="s">
        <v>437</v>
      </c>
      <c r="G3" t="s">
        <v>581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 ht="12.75">
      <c r="A4" t="s">
        <v>578</v>
      </c>
      <c r="B4" t="s">
        <v>270</v>
      </c>
      <c r="C4" t="s">
        <v>272</v>
      </c>
      <c r="D4" t="s">
        <v>194</v>
      </c>
      <c r="E4" t="s">
        <v>211</v>
      </c>
      <c r="F4" t="s">
        <v>437</v>
      </c>
      <c r="G4" t="s">
        <v>580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 ht="12.75">
      <c r="A5" t="s">
        <v>578</v>
      </c>
      <c r="B5" t="s">
        <v>270</v>
      </c>
      <c r="C5" t="s">
        <v>272</v>
      </c>
      <c r="D5" t="s">
        <v>194</v>
      </c>
      <c r="E5" t="s">
        <v>211</v>
      </c>
      <c r="F5" t="s">
        <v>437</v>
      </c>
      <c r="G5" t="s">
        <v>274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 ht="12.75">
      <c r="A6" t="s">
        <v>578</v>
      </c>
      <c r="B6" t="s">
        <v>270</v>
      </c>
      <c r="C6" t="s">
        <v>272</v>
      </c>
      <c r="D6" t="s">
        <v>273</v>
      </c>
      <c r="E6" t="s">
        <v>211</v>
      </c>
      <c r="F6" t="s">
        <v>437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 ht="12.75">
      <c r="A7" t="s">
        <v>578</v>
      </c>
      <c r="B7" t="s">
        <v>270</v>
      </c>
      <c r="C7" t="s">
        <v>272</v>
      </c>
      <c r="D7" t="s">
        <v>273</v>
      </c>
      <c r="E7" t="s">
        <v>211</v>
      </c>
      <c r="F7" t="s">
        <v>437</v>
      </c>
      <c r="G7" t="s">
        <v>581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 ht="12.75">
      <c r="A8" t="s">
        <v>578</v>
      </c>
      <c r="B8" t="s">
        <v>270</v>
      </c>
      <c r="C8" t="s">
        <v>272</v>
      </c>
      <c r="D8" t="s">
        <v>273</v>
      </c>
      <c r="E8" t="s">
        <v>211</v>
      </c>
      <c r="F8" t="s">
        <v>437</v>
      </c>
      <c r="G8" t="s">
        <v>580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 ht="12.75">
      <c r="A9" t="s">
        <v>578</v>
      </c>
      <c r="B9" t="s">
        <v>270</v>
      </c>
      <c r="C9" t="s">
        <v>272</v>
      </c>
      <c r="D9" t="s">
        <v>273</v>
      </c>
      <c r="E9" t="s">
        <v>211</v>
      </c>
      <c r="F9" t="s">
        <v>437</v>
      </c>
      <c r="G9" t="s">
        <v>274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 ht="12.75">
      <c r="A10" t="s">
        <v>578</v>
      </c>
      <c r="B10" t="s">
        <v>270</v>
      </c>
      <c r="C10" t="s">
        <v>497</v>
      </c>
      <c r="D10" t="s">
        <v>194</v>
      </c>
      <c r="E10" t="s">
        <v>211</v>
      </c>
      <c r="F10" t="s">
        <v>437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3.07019607843137</v>
      </c>
      <c r="M10">
        <v>3.07019607843137</v>
      </c>
    </row>
    <row r="11" spans="1:13" ht="12.75">
      <c r="A11" t="s">
        <v>578</v>
      </c>
      <c r="B11" t="s">
        <v>270</v>
      </c>
      <c r="C11" t="s">
        <v>497</v>
      </c>
      <c r="D11" t="s">
        <v>194</v>
      </c>
      <c r="E11" t="s">
        <v>211</v>
      </c>
      <c r="F11" t="s">
        <v>437</v>
      </c>
      <c r="G11" t="s">
        <v>581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 ht="12.75">
      <c r="A12" t="s">
        <v>578</v>
      </c>
      <c r="B12" t="s">
        <v>270</v>
      </c>
      <c r="C12" t="s">
        <v>497</v>
      </c>
      <c r="D12" t="s">
        <v>194</v>
      </c>
      <c r="E12" t="s">
        <v>211</v>
      </c>
      <c r="F12" t="s">
        <v>437</v>
      </c>
      <c r="G12" t="s">
        <v>580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 ht="12.75">
      <c r="A13" t="s">
        <v>578</v>
      </c>
      <c r="B13" t="s">
        <v>270</v>
      </c>
      <c r="C13" t="s">
        <v>497</v>
      </c>
      <c r="D13" t="s">
        <v>194</v>
      </c>
      <c r="E13" t="s">
        <v>211</v>
      </c>
      <c r="F13" t="s">
        <v>437</v>
      </c>
      <c r="G13" t="s">
        <v>274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 ht="12.75">
      <c r="A14" t="s">
        <v>578</v>
      </c>
      <c r="B14" t="s">
        <v>270</v>
      </c>
      <c r="C14" t="s">
        <v>497</v>
      </c>
      <c r="D14" t="s">
        <v>273</v>
      </c>
      <c r="E14" t="s">
        <v>211</v>
      </c>
      <c r="F14" t="s">
        <v>437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2.7631764705882329</v>
      </c>
      <c r="M14">
        <v>2.7631764705882329</v>
      </c>
    </row>
    <row r="15" spans="1:13" ht="12.75">
      <c r="A15" t="s">
        <v>578</v>
      </c>
      <c r="B15" t="s">
        <v>270</v>
      </c>
      <c r="C15" t="s">
        <v>497</v>
      </c>
      <c r="D15" t="s">
        <v>273</v>
      </c>
      <c r="E15" t="s">
        <v>211</v>
      </c>
      <c r="F15" t="s">
        <v>437</v>
      </c>
      <c r="G15" t="s">
        <v>581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 ht="12.75">
      <c r="A16" t="s">
        <v>578</v>
      </c>
      <c r="B16" t="s">
        <v>270</v>
      </c>
      <c r="C16" t="s">
        <v>497</v>
      </c>
      <c r="D16" t="s">
        <v>273</v>
      </c>
      <c r="E16" t="s">
        <v>211</v>
      </c>
      <c r="F16" t="s">
        <v>437</v>
      </c>
      <c r="G16" t="s">
        <v>580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 ht="12.75">
      <c r="A17" t="s">
        <v>578</v>
      </c>
      <c r="B17" t="s">
        <v>270</v>
      </c>
      <c r="C17" t="s">
        <v>497</v>
      </c>
      <c r="D17" t="s">
        <v>273</v>
      </c>
      <c r="E17" t="s">
        <v>211</v>
      </c>
      <c r="F17" t="s">
        <v>437</v>
      </c>
      <c r="G17" t="s">
        <v>274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 ht="12.75">
      <c r="A18" t="s">
        <v>578</v>
      </c>
      <c r="B18" t="s">
        <v>270</v>
      </c>
      <c r="C18" t="s">
        <v>498</v>
      </c>
      <c r="D18" t="s">
        <v>194</v>
      </c>
      <c r="E18" t="s">
        <v>211</v>
      </c>
      <c r="F18" t="s">
        <v>437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3.07019607843137</v>
      </c>
      <c r="M18">
        <v>3.07019607843137</v>
      </c>
    </row>
    <row r="19" spans="1:13" ht="12.75">
      <c r="A19" t="s">
        <v>578</v>
      </c>
      <c r="B19" t="s">
        <v>270</v>
      </c>
      <c r="C19" t="s">
        <v>498</v>
      </c>
      <c r="D19" t="s">
        <v>194</v>
      </c>
      <c r="E19" t="s">
        <v>211</v>
      </c>
      <c r="F19" t="s">
        <v>437</v>
      </c>
      <c r="G19" t="s">
        <v>581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 ht="12.75">
      <c r="A20" t="s">
        <v>578</v>
      </c>
      <c r="B20" t="s">
        <v>270</v>
      </c>
      <c r="C20" t="s">
        <v>498</v>
      </c>
      <c r="D20" t="s">
        <v>194</v>
      </c>
      <c r="E20" t="s">
        <v>211</v>
      </c>
      <c r="F20" t="s">
        <v>437</v>
      </c>
      <c r="G20" t="s">
        <v>580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 ht="12.75">
      <c r="A21" t="s">
        <v>578</v>
      </c>
      <c r="B21" t="s">
        <v>270</v>
      </c>
      <c r="C21" t="s">
        <v>498</v>
      </c>
      <c r="D21" t="s">
        <v>194</v>
      </c>
      <c r="E21" t="s">
        <v>211</v>
      </c>
      <c r="F21" t="s">
        <v>437</v>
      </c>
      <c r="G21" t="s">
        <v>274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 ht="12.75">
      <c r="A22" t="s">
        <v>578</v>
      </c>
      <c r="B22" t="s">
        <v>270</v>
      </c>
      <c r="C22" t="s">
        <v>498</v>
      </c>
      <c r="D22" t="s">
        <v>273</v>
      </c>
      <c r="E22" t="s">
        <v>211</v>
      </c>
      <c r="F22" t="s">
        <v>437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2.7631764705882329</v>
      </c>
      <c r="M22">
        <v>2.7631764705882329</v>
      </c>
    </row>
    <row r="23" spans="1:13" ht="12.75">
      <c r="A23" t="s">
        <v>578</v>
      </c>
      <c r="B23" t="s">
        <v>270</v>
      </c>
      <c r="C23" t="s">
        <v>498</v>
      </c>
      <c r="D23" t="s">
        <v>273</v>
      </c>
      <c r="E23" t="s">
        <v>211</v>
      </c>
      <c r="F23" t="s">
        <v>437</v>
      </c>
      <c r="G23" t="s">
        <v>581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 ht="12.75">
      <c r="A24" t="s">
        <v>578</v>
      </c>
      <c r="B24" t="s">
        <v>270</v>
      </c>
      <c r="C24" t="s">
        <v>498</v>
      </c>
      <c r="D24" t="s">
        <v>273</v>
      </c>
      <c r="E24" t="s">
        <v>211</v>
      </c>
      <c r="F24" t="s">
        <v>437</v>
      </c>
      <c r="G24" t="s">
        <v>580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 ht="12.75">
      <c r="A25" t="s">
        <v>578</v>
      </c>
      <c r="B25" t="s">
        <v>270</v>
      </c>
      <c r="C25" t="s">
        <v>498</v>
      </c>
      <c r="D25" t="s">
        <v>273</v>
      </c>
      <c r="E25" t="s">
        <v>211</v>
      </c>
      <c r="F25" t="s">
        <v>437</v>
      </c>
      <c r="G25" t="s">
        <v>274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 ht="12.75">
      <c r="A26" t="s">
        <v>578</v>
      </c>
      <c r="B26" t="s">
        <v>270</v>
      </c>
      <c r="C26" t="s">
        <v>499</v>
      </c>
      <c r="D26" t="s">
        <v>194</v>
      </c>
      <c r="E26" t="s">
        <v>211</v>
      </c>
      <c r="F26" t="s">
        <v>437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3.07019607843137</v>
      </c>
      <c r="M26">
        <v>3.07019607843137</v>
      </c>
    </row>
    <row r="27" spans="1:13" ht="12.75">
      <c r="A27" t="s">
        <v>578</v>
      </c>
      <c r="B27" t="s">
        <v>270</v>
      </c>
      <c r="C27" t="s">
        <v>499</v>
      </c>
      <c r="D27" t="s">
        <v>194</v>
      </c>
      <c r="E27" t="s">
        <v>211</v>
      </c>
      <c r="F27" t="s">
        <v>437</v>
      </c>
      <c r="G27" t="s">
        <v>581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 ht="12.75">
      <c r="A28" t="s">
        <v>578</v>
      </c>
      <c r="B28" t="s">
        <v>270</v>
      </c>
      <c r="C28" t="s">
        <v>499</v>
      </c>
      <c r="D28" t="s">
        <v>194</v>
      </c>
      <c r="E28" t="s">
        <v>211</v>
      </c>
      <c r="F28" t="s">
        <v>437</v>
      </c>
      <c r="G28" t="s">
        <v>580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 ht="12.75">
      <c r="A29" t="s">
        <v>578</v>
      </c>
      <c r="B29" t="s">
        <v>270</v>
      </c>
      <c r="C29" t="s">
        <v>499</v>
      </c>
      <c r="D29" t="s">
        <v>194</v>
      </c>
      <c r="E29" t="s">
        <v>211</v>
      </c>
      <c r="F29" t="s">
        <v>437</v>
      </c>
      <c r="G29" t="s">
        <v>274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 ht="12.75">
      <c r="A30" t="s">
        <v>578</v>
      </c>
      <c r="B30" t="s">
        <v>270</v>
      </c>
      <c r="C30" t="s">
        <v>499</v>
      </c>
      <c r="D30" t="s">
        <v>273</v>
      </c>
      <c r="E30" t="s">
        <v>211</v>
      </c>
      <c r="F30" t="s">
        <v>437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2.7631764705882329</v>
      </c>
      <c r="M30">
        <v>2.7631764705882329</v>
      </c>
    </row>
    <row r="31" spans="1:13" ht="12.75">
      <c r="A31" t="s">
        <v>578</v>
      </c>
      <c r="B31" t="s">
        <v>270</v>
      </c>
      <c r="C31" t="s">
        <v>499</v>
      </c>
      <c r="D31" t="s">
        <v>273</v>
      </c>
      <c r="E31" t="s">
        <v>211</v>
      </c>
      <c r="F31" t="s">
        <v>437</v>
      </c>
      <c r="G31" t="s">
        <v>581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 ht="12.75">
      <c r="A32" t="s">
        <v>578</v>
      </c>
      <c r="B32" t="s">
        <v>270</v>
      </c>
      <c r="C32" t="s">
        <v>499</v>
      </c>
      <c r="D32" t="s">
        <v>273</v>
      </c>
      <c r="E32" t="s">
        <v>211</v>
      </c>
      <c r="F32" t="s">
        <v>437</v>
      </c>
      <c r="G32" t="s">
        <v>580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 ht="12.75">
      <c r="A33" t="s">
        <v>578</v>
      </c>
      <c r="B33" t="s">
        <v>270</v>
      </c>
      <c r="C33" t="s">
        <v>499</v>
      </c>
      <c r="D33" t="s">
        <v>273</v>
      </c>
      <c r="E33" t="s">
        <v>211</v>
      </c>
      <c r="F33" t="s">
        <v>437</v>
      </c>
      <c r="G33" t="s">
        <v>274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 ht="12.75">
      <c r="A34" t="s">
        <v>578</v>
      </c>
      <c r="B34" t="s">
        <v>270</v>
      </c>
      <c r="C34" t="s">
        <v>500</v>
      </c>
      <c r="D34" t="s">
        <v>194</v>
      </c>
      <c r="E34" t="s">
        <v>211</v>
      </c>
      <c r="F34" t="s">
        <v>437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 ht="12.75">
      <c r="A35" t="s">
        <v>578</v>
      </c>
      <c r="B35" t="s">
        <v>270</v>
      </c>
      <c r="C35" t="s">
        <v>500</v>
      </c>
      <c r="D35" t="s">
        <v>194</v>
      </c>
      <c r="E35" t="s">
        <v>211</v>
      </c>
      <c r="F35" t="s">
        <v>437</v>
      </c>
      <c r="G35" t="s">
        <v>581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 ht="12.75">
      <c r="A36" t="s">
        <v>578</v>
      </c>
      <c r="B36" t="s">
        <v>270</v>
      </c>
      <c r="C36" t="s">
        <v>500</v>
      </c>
      <c r="D36" t="s">
        <v>194</v>
      </c>
      <c r="E36" t="s">
        <v>211</v>
      </c>
      <c r="F36" t="s">
        <v>437</v>
      </c>
      <c r="G36" t="s">
        <v>580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 ht="12.75">
      <c r="A37" t="s">
        <v>578</v>
      </c>
      <c r="B37" t="s">
        <v>270</v>
      </c>
      <c r="C37" t="s">
        <v>500</v>
      </c>
      <c r="D37" t="s">
        <v>194</v>
      </c>
      <c r="E37" t="s">
        <v>211</v>
      </c>
      <c r="F37" t="s">
        <v>437</v>
      </c>
      <c r="G37" t="s">
        <v>274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 ht="12.75">
      <c r="A38" t="s">
        <v>578</v>
      </c>
      <c r="B38" t="s">
        <v>270</v>
      </c>
      <c r="C38" t="s">
        <v>500</v>
      </c>
      <c r="D38" t="s">
        <v>273</v>
      </c>
      <c r="E38" t="s">
        <v>211</v>
      </c>
      <c r="F38" t="s">
        <v>437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 ht="12.75">
      <c r="A39" t="s">
        <v>578</v>
      </c>
      <c r="B39" t="s">
        <v>270</v>
      </c>
      <c r="C39" t="s">
        <v>500</v>
      </c>
      <c r="D39" t="s">
        <v>273</v>
      </c>
      <c r="E39" t="s">
        <v>211</v>
      </c>
      <c r="F39" t="s">
        <v>437</v>
      </c>
      <c r="G39" t="s">
        <v>581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 ht="12.75">
      <c r="A40" t="s">
        <v>578</v>
      </c>
      <c r="B40" t="s">
        <v>270</v>
      </c>
      <c r="C40" t="s">
        <v>500</v>
      </c>
      <c r="D40" t="s">
        <v>273</v>
      </c>
      <c r="E40" t="s">
        <v>211</v>
      </c>
      <c r="F40" t="s">
        <v>437</v>
      </c>
      <c r="G40" t="s">
        <v>580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 ht="12.75">
      <c r="A41" t="s">
        <v>578</v>
      </c>
      <c r="B41" t="s">
        <v>270</v>
      </c>
      <c r="C41" t="s">
        <v>500</v>
      </c>
      <c r="D41" t="s">
        <v>273</v>
      </c>
      <c r="E41" t="s">
        <v>211</v>
      </c>
      <c r="F41" t="s">
        <v>437</v>
      </c>
      <c r="G41" t="s">
        <v>274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 ht="12.75">
      <c r="A42" t="s">
        <v>578</v>
      </c>
      <c r="B42" t="s">
        <v>270</v>
      </c>
      <c r="C42" t="s">
        <v>501</v>
      </c>
      <c r="D42" t="s">
        <v>194</v>
      </c>
      <c r="E42" t="s">
        <v>211</v>
      </c>
      <c r="F42" t="s">
        <v>437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 ht="12.75">
      <c r="A43" t="s">
        <v>578</v>
      </c>
      <c r="B43" t="s">
        <v>270</v>
      </c>
      <c r="C43" t="s">
        <v>501</v>
      </c>
      <c r="D43" t="s">
        <v>194</v>
      </c>
      <c r="E43" t="s">
        <v>211</v>
      </c>
      <c r="F43" t="s">
        <v>437</v>
      </c>
      <c r="G43" t="s">
        <v>581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 ht="12.75">
      <c r="A44" t="s">
        <v>578</v>
      </c>
      <c r="B44" t="s">
        <v>270</v>
      </c>
      <c r="C44" t="s">
        <v>501</v>
      </c>
      <c r="D44" t="s">
        <v>194</v>
      </c>
      <c r="E44" t="s">
        <v>211</v>
      </c>
      <c r="F44" t="s">
        <v>437</v>
      </c>
      <c r="G44" t="s">
        <v>580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 ht="12.75">
      <c r="A45" t="s">
        <v>578</v>
      </c>
      <c r="B45" t="s">
        <v>270</v>
      </c>
      <c r="C45" t="s">
        <v>501</v>
      </c>
      <c r="D45" t="s">
        <v>194</v>
      </c>
      <c r="E45" t="s">
        <v>211</v>
      </c>
      <c r="F45" t="s">
        <v>437</v>
      </c>
      <c r="G45" t="s">
        <v>274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 ht="12.75">
      <c r="A46" t="s">
        <v>578</v>
      </c>
      <c r="B46" t="s">
        <v>270</v>
      </c>
      <c r="C46" t="s">
        <v>501</v>
      </c>
      <c r="D46" t="s">
        <v>273</v>
      </c>
      <c r="E46" t="s">
        <v>211</v>
      </c>
      <c r="F46" t="s">
        <v>437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 ht="12.75">
      <c r="A47" t="s">
        <v>578</v>
      </c>
      <c r="B47" t="s">
        <v>270</v>
      </c>
      <c r="C47" t="s">
        <v>501</v>
      </c>
      <c r="D47" t="s">
        <v>273</v>
      </c>
      <c r="E47" t="s">
        <v>211</v>
      </c>
      <c r="F47" t="s">
        <v>437</v>
      </c>
      <c r="G47" t="s">
        <v>581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 ht="12.75">
      <c r="A48" t="s">
        <v>578</v>
      </c>
      <c r="B48" t="s">
        <v>270</v>
      </c>
      <c r="C48" t="s">
        <v>501</v>
      </c>
      <c r="D48" t="s">
        <v>273</v>
      </c>
      <c r="E48" t="s">
        <v>211</v>
      </c>
      <c r="F48" t="s">
        <v>437</v>
      </c>
      <c r="G48" t="s">
        <v>580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 ht="12.75">
      <c r="A49" t="s">
        <v>578</v>
      </c>
      <c r="B49" t="s">
        <v>270</v>
      </c>
      <c r="C49" t="s">
        <v>501</v>
      </c>
      <c r="D49" t="s">
        <v>273</v>
      </c>
      <c r="E49" t="s">
        <v>211</v>
      </c>
      <c r="F49" t="s">
        <v>437</v>
      </c>
      <c r="G49" t="s">
        <v>274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 ht="12.75">
      <c r="A50" t="s">
        <v>578</v>
      </c>
      <c r="B50" t="s">
        <v>270</v>
      </c>
      <c r="C50" t="s">
        <v>502</v>
      </c>
      <c r="D50" t="s">
        <v>194</v>
      </c>
      <c r="E50" t="s">
        <v>211</v>
      </c>
      <c r="F50" t="s">
        <v>437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 ht="12.75">
      <c r="A51" t="s">
        <v>578</v>
      </c>
      <c r="B51" t="s">
        <v>270</v>
      </c>
      <c r="C51" t="s">
        <v>502</v>
      </c>
      <c r="D51" t="s">
        <v>194</v>
      </c>
      <c r="E51" t="s">
        <v>211</v>
      </c>
      <c r="F51" t="s">
        <v>437</v>
      </c>
      <c r="G51" t="s">
        <v>581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 ht="12.75">
      <c r="A52" t="s">
        <v>578</v>
      </c>
      <c r="B52" t="s">
        <v>270</v>
      </c>
      <c r="C52" t="s">
        <v>502</v>
      </c>
      <c r="D52" t="s">
        <v>194</v>
      </c>
      <c r="E52" t="s">
        <v>211</v>
      </c>
      <c r="F52" t="s">
        <v>437</v>
      </c>
      <c r="G52" t="s">
        <v>580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 ht="12.75">
      <c r="A53" t="s">
        <v>578</v>
      </c>
      <c r="B53" t="s">
        <v>270</v>
      </c>
      <c r="C53" t="s">
        <v>502</v>
      </c>
      <c r="D53" t="s">
        <v>194</v>
      </c>
      <c r="E53" t="s">
        <v>211</v>
      </c>
      <c r="F53" t="s">
        <v>437</v>
      </c>
      <c r="G53" t="s">
        <v>274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 ht="12.75">
      <c r="A54" t="s">
        <v>578</v>
      </c>
      <c r="B54" t="s">
        <v>270</v>
      </c>
      <c r="C54" t="s">
        <v>502</v>
      </c>
      <c r="D54" t="s">
        <v>273</v>
      </c>
      <c r="E54" t="s">
        <v>211</v>
      </c>
      <c r="F54" t="s">
        <v>437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 ht="12.75">
      <c r="A55" t="s">
        <v>578</v>
      </c>
      <c r="B55" t="s">
        <v>270</v>
      </c>
      <c r="C55" t="s">
        <v>502</v>
      </c>
      <c r="D55" t="s">
        <v>273</v>
      </c>
      <c r="E55" t="s">
        <v>211</v>
      </c>
      <c r="F55" t="s">
        <v>437</v>
      </c>
      <c r="G55" t="s">
        <v>581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 ht="12.75">
      <c r="A56" t="s">
        <v>578</v>
      </c>
      <c r="B56" t="s">
        <v>270</v>
      </c>
      <c r="C56" t="s">
        <v>502</v>
      </c>
      <c r="D56" t="s">
        <v>273</v>
      </c>
      <c r="E56" t="s">
        <v>211</v>
      </c>
      <c r="F56" t="s">
        <v>437</v>
      </c>
      <c r="G56" t="s">
        <v>580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 ht="12.75">
      <c r="A57" t="s">
        <v>578</v>
      </c>
      <c r="B57" t="s">
        <v>270</v>
      </c>
      <c r="C57" t="s">
        <v>502</v>
      </c>
      <c r="D57" t="s">
        <v>273</v>
      </c>
      <c r="E57" t="s">
        <v>211</v>
      </c>
      <c r="F57" t="s">
        <v>437</v>
      </c>
      <c r="G57" t="s">
        <v>274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 ht="12.75">
      <c r="A58" t="s">
        <v>578</v>
      </c>
      <c r="B58" t="s">
        <v>270</v>
      </c>
      <c r="C58" t="s">
        <v>275</v>
      </c>
      <c r="D58" t="s">
        <v>194</v>
      </c>
      <c r="E58" t="s">
        <v>211</v>
      </c>
      <c r="F58" t="s">
        <v>437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 ht="12.75">
      <c r="A59" t="s">
        <v>578</v>
      </c>
      <c r="B59" t="s">
        <v>270</v>
      </c>
      <c r="C59" t="s">
        <v>275</v>
      </c>
      <c r="D59" t="s">
        <v>194</v>
      </c>
      <c r="E59" t="s">
        <v>211</v>
      </c>
      <c r="F59" t="s">
        <v>437</v>
      </c>
      <c r="G59" t="s">
        <v>581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 ht="12.75">
      <c r="A60" t="s">
        <v>578</v>
      </c>
      <c r="B60" t="s">
        <v>270</v>
      </c>
      <c r="C60" t="s">
        <v>275</v>
      </c>
      <c r="D60" t="s">
        <v>194</v>
      </c>
      <c r="E60" t="s">
        <v>211</v>
      </c>
      <c r="F60" t="s">
        <v>437</v>
      </c>
      <c r="G60" t="s">
        <v>580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 ht="12.75">
      <c r="A61" t="s">
        <v>578</v>
      </c>
      <c r="B61" t="s">
        <v>270</v>
      </c>
      <c r="C61" t="s">
        <v>275</v>
      </c>
      <c r="D61" t="s">
        <v>194</v>
      </c>
      <c r="E61" t="s">
        <v>211</v>
      </c>
      <c r="F61" t="s">
        <v>437</v>
      </c>
      <c r="G61" t="s">
        <v>274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 ht="12.75">
      <c r="A62" t="s">
        <v>578</v>
      </c>
      <c r="B62" t="s">
        <v>270</v>
      </c>
      <c r="C62" t="s">
        <v>275</v>
      </c>
      <c r="D62" t="s">
        <v>276</v>
      </c>
      <c r="E62" t="s">
        <v>211</v>
      </c>
      <c r="F62" t="s">
        <v>437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 ht="12.75">
      <c r="A63" t="s">
        <v>578</v>
      </c>
      <c r="B63" t="s">
        <v>270</v>
      </c>
      <c r="C63" t="s">
        <v>275</v>
      </c>
      <c r="D63" t="s">
        <v>276</v>
      </c>
      <c r="E63" t="s">
        <v>211</v>
      </c>
      <c r="F63" t="s">
        <v>437</v>
      </c>
      <c r="G63" t="s">
        <v>581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 ht="12.75">
      <c r="A64" t="s">
        <v>578</v>
      </c>
      <c r="B64" t="s">
        <v>270</v>
      </c>
      <c r="C64" t="s">
        <v>275</v>
      </c>
      <c r="D64" t="s">
        <v>276</v>
      </c>
      <c r="E64" t="s">
        <v>211</v>
      </c>
      <c r="F64" t="s">
        <v>437</v>
      </c>
      <c r="G64" t="s">
        <v>580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 ht="12.75">
      <c r="A65" t="s">
        <v>578</v>
      </c>
      <c r="B65" t="s">
        <v>270</v>
      </c>
      <c r="C65" t="s">
        <v>275</v>
      </c>
      <c r="D65" t="s">
        <v>276</v>
      </c>
      <c r="E65" t="s">
        <v>211</v>
      </c>
      <c r="F65" t="s">
        <v>437</v>
      </c>
      <c r="G65" t="s">
        <v>274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 ht="12.75">
      <c r="A66" t="s">
        <v>578</v>
      </c>
      <c r="B66" t="s">
        <v>270</v>
      </c>
      <c r="C66" t="s">
        <v>533</v>
      </c>
      <c r="D66" t="s">
        <v>194</v>
      </c>
      <c r="E66" t="s">
        <v>211</v>
      </c>
      <c r="F66" t="s">
        <v>437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3.1157627118644098</v>
      </c>
      <c r="M66">
        <v>3.1157627118644098</v>
      </c>
    </row>
    <row r="67" spans="1:13" ht="12.75">
      <c r="A67" t="s">
        <v>578</v>
      </c>
      <c r="B67" t="s">
        <v>270</v>
      </c>
      <c r="C67" t="s">
        <v>533</v>
      </c>
      <c r="D67" t="s">
        <v>194</v>
      </c>
      <c r="E67" t="s">
        <v>211</v>
      </c>
      <c r="F67" t="s">
        <v>437</v>
      </c>
      <c r="G67" t="s">
        <v>581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 ht="12.75">
      <c r="A68" t="s">
        <v>578</v>
      </c>
      <c r="B68" t="s">
        <v>270</v>
      </c>
      <c r="C68" t="s">
        <v>533</v>
      </c>
      <c r="D68" t="s">
        <v>194</v>
      </c>
      <c r="E68" t="s">
        <v>211</v>
      </c>
      <c r="F68" t="s">
        <v>437</v>
      </c>
      <c r="G68" t="s">
        <v>580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 ht="12.75">
      <c r="A69" t="s">
        <v>578</v>
      </c>
      <c r="B69" t="s">
        <v>270</v>
      </c>
      <c r="C69" t="s">
        <v>533</v>
      </c>
      <c r="D69" t="s">
        <v>194</v>
      </c>
      <c r="E69" t="s">
        <v>211</v>
      </c>
      <c r="F69" t="s">
        <v>437</v>
      </c>
      <c r="G69" t="s">
        <v>274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 ht="12.75">
      <c r="A70" t="s">
        <v>578</v>
      </c>
      <c r="B70" t="s">
        <v>270</v>
      </c>
      <c r="C70" t="s">
        <v>533</v>
      </c>
      <c r="D70" t="s">
        <v>276</v>
      </c>
      <c r="E70" t="s">
        <v>211</v>
      </c>
      <c r="F70" t="s">
        <v>437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2.8041864406779689</v>
      </c>
      <c r="M70">
        <v>2.8041864406779689</v>
      </c>
    </row>
    <row r="71" spans="1:13" ht="12.75">
      <c r="A71" t="s">
        <v>578</v>
      </c>
      <c r="B71" t="s">
        <v>270</v>
      </c>
      <c r="C71" t="s">
        <v>533</v>
      </c>
      <c r="D71" t="s">
        <v>276</v>
      </c>
      <c r="E71" t="s">
        <v>211</v>
      </c>
      <c r="F71" t="s">
        <v>437</v>
      </c>
      <c r="G71" t="s">
        <v>581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 ht="12.75">
      <c r="A72" t="s">
        <v>578</v>
      </c>
      <c r="B72" t="s">
        <v>270</v>
      </c>
      <c r="C72" t="s">
        <v>533</v>
      </c>
      <c r="D72" t="s">
        <v>276</v>
      </c>
      <c r="E72" t="s">
        <v>211</v>
      </c>
      <c r="F72" t="s">
        <v>437</v>
      </c>
      <c r="G72" t="s">
        <v>580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 ht="12.75">
      <c r="A73" t="s">
        <v>578</v>
      </c>
      <c r="B73" t="s">
        <v>270</v>
      </c>
      <c r="C73" t="s">
        <v>533</v>
      </c>
      <c r="D73" t="s">
        <v>276</v>
      </c>
      <c r="E73" t="s">
        <v>211</v>
      </c>
      <c r="F73" t="s">
        <v>437</v>
      </c>
      <c r="G73" t="s">
        <v>274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 ht="12.75">
      <c r="A74" t="s">
        <v>578</v>
      </c>
      <c r="B74" t="s">
        <v>270</v>
      </c>
      <c r="C74" t="s">
        <v>534</v>
      </c>
      <c r="D74" t="s">
        <v>194</v>
      </c>
      <c r="E74" t="s">
        <v>211</v>
      </c>
      <c r="F74" t="s">
        <v>437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3.1157627118644098</v>
      </c>
      <c r="M74">
        <v>3.1157627118644098</v>
      </c>
    </row>
    <row r="75" spans="1:13" ht="12.75">
      <c r="A75" t="s">
        <v>578</v>
      </c>
      <c r="B75" t="s">
        <v>270</v>
      </c>
      <c r="C75" t="s">
        <v>534</v>
      </c>
      <c r="D75" t="s">
        <v>194</v>
      </c>
      <c r="E75" t="s">
        <v>211</v>
      </c>
      <c r="F75" t="s">
        <v>437</v>
      </c>
      <c r="G75" t="s">
        <v>581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 ht="12.75">
      <c r="A76" t="s">
        <v>578</v>
      </c>
      <c r="B76" t="s">
        <v>270</v>
      </c>
      <c r="C76" t="s">
        <v>534</v>
      </c>
      <c r="D76" t="s">
        <v>194</v>
      </c>
      <c r="E76" t="s">
        <v>211</v>
      </c>
      <c r="F76" t="s">
        <v>437</v>
      </c>
      <c r="G76" t="s">
        <v>580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 ht="12.75">
      <c r="A77" t="s">
        <v>578</v>
      </c>
      <c r="B77" t="s">
        <v>270</v>
      </c>
      <c r="C77" t="s">
        <v>534</v>
      </c>
      <c r="D77" t="s">
        <v>194</v>
      </c>
      <c r="E77" t="s">
        <v>211</v>
      </c>
      <c r="F77" t="s">
        <v>437</v>
      </c>
      <c r="G77" t="s">
        <v>274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 ht="12.75">
      <c r="A78" t="s">
        <v>578</v>
      </c>
      <c r="B78" t="s">
        <v>270</v>
      </c>
      <c r="C78" t="s">
        <v>534</v>
      </c>
      <c r="D78" t="s">
        <v>276</v>
      </c>
      <c r="E78" t="s">
        <v>211</v>
      </c>
      <c r="F78" t="s">
        <v>437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2.8041864406779689</v>
      </c>
      <c r="M78">
        <v>2.8041864406779689</v>
      </c>
    </row>
    <row r="79" spans="1:13" ht="12.75">
      <c r="A79" t="s">
        <v>578</v>
      </c>
      <c r="B79" t="s">
        <v>270</v>
      </c>
      <c r="C79" t="s">
        <v>534</v>
      </c>
      <c r="D79" t="s">
        <v>276</v>
      </c>
      <c r="E79" t="s">
        <v>211</v>
      </c>
      <c r="F79" t="s">
        <v>437</v>
      </c>
      <c r="G79" t="s">
        <v>581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 ht="12.75">
      <c r="A80" t="s">
        <v>578</v>
      </c>
      <c r="B80" t="s">
        <v>270</v>
      </c>
      <c r="C80" t="s">
        <v>534</v>
      </c>
      <c r="D80" t="s">
        <v>276</v>
      </c>
      <c r="E80" t="s">
        <v>211</v>
      </c>
      <c r="F80" t="s">
        <v>437</v>
      </c>
      <c r="G80" t="s">
        <v>580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 ht="12.75">
      <c r="A81" t="s">
        <v>578</v>
      </c>
      <c r="B81" t="s">
        <v>270</v>
      </c>
      <c r="C81" t="s">
        <v>534</v>
      </c>
      <c r="D81" t="s">
        <v>276</v>
      </c>
      <c r="E81" t="s">
        <v>211</v>
      </c>
      <c r="F81" t="s">
        <v>437</v>
      </c>
      <c r="G81" t="s">
        <v>274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 ht="12.75">
      <c r="A82" t="s">
        <v>578</v>
      </c>
      <c r="B82" t="s">
        <v>270</v>
      </c>
      <c r="C82" t="s">
        <v>535</v>
      </c>
      <c r="D82" t="s">
        <v>194</v>
      </c>
      <c r="E82" t="s">
        <v>211</v>
      </c>
      <c r="F82" t="s">
        <v>437</v>
      </c>
      <c r="G82" t="s">
        <v>579</v>
      </c>
      <c r="H82" t="s">
        <v>211</v>
      </c>
      <c r="I82" t="s">
        <v>211</v>
      </c>
      <c r="J82" t="s">
        <v>211</v>
      </c>
      <c r="K82" t="s">
        <v>211</v>
      </c>
      <c r="L82">
        <v>3.1157627118644098</v>
      </c>
      <c r="M82">
        <v>3.1157627118644098</v>
      </c>
    </row>
    <row r="83" spans="1:13" ht="12.75">
      <c r="A83" t="s">
        <v>578</v>
      </c>
      <c r="B83" t="s">
        <v>270</v>
      </c>
      <c r="C83" t="s">
        <v>535</v>
      </c>
      <c r="D83" t="s">
        <v>194</v>
      </c>
      <c r="E83" t="s">
        <v>211</v>
      </c>
      <c r="F83" t="s">
        <v>437</v>
      </c>
      <c r="G83" t="s">
        <v>581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 ht="12.75">
      <c r="A84" t="s">
        <v>578</v>
      </c>
      <c r="B84" t="s">
        <v>270</v>
      </c>
      <c r="C84" t="s">
        <v>535</v>
      </c>
      <c r="D84" t="s">
        <v>194</v>
      </c>
      <c r="E84" t="s">
        <v>211</v>
      </c>
      <c r="F84" t="s">
        <v>437</v>
      </c>
      <c r="G84" t="s">
        <v>580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 ht="12.75">
      <c r="A85" t="s">
        <v>578</v>
      </c>
      <c r="B85" t="s">
        <v>270</v>
      </c>
      <c r="C85" t="s">
        <v>535</v>
      </c>
      <c r="D85" t="s">
        <v>194</v>
      </c>
      <c r="E85" t="s">
        <v>211</v>
      </c>
      <c r="F85" t="s">
        <v>437</v>
      </c>
      <c r="G85" t="s">
        <v>274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 ht="12.75">
      <c r="A86" t="s">
        <v>578</v>
      </c>
      <c r="B86" t="s">
        <v>270</v>
      </c>
      <c r="C86" t="s">
        <v>535</v>
      </c>
      <c r="D86" t="s">
        <v>276</v>
      </c>
      <c r="E86" t="s">
        <v>211</v>
      </c>
      <c r="F86" t="s">
        <v>437</v>
      </c>
      <c r="G86" t="s">
        <v>579</v>
      </c>
      <c r="H86" t="s">
        <v>211</v>
      </c>
      <c r="I86" t="s">
        <v>211</v>
      </c>
      <c r="J86" t="s">
        <v>211</v>
      </c>
      <c r="K86" t="s">
        <v>211</v>
      </c>
      <c r="L86">
        <v>2.8041864406779689</v>
      </c>
      <c r="M86">
        <v>2.8041864406779689</v>
      </c>
    </row>
    <row r="87" spans="1:13" ht="12.75">
      <c r="A87" t="s">
        <v>578</v>
      </c>
      <c r="B87" t="s">
        <v>270</v>
      </c>
      <c r="C87" t="s">
        <v>535</v>
      </c>
      <c r="D87" t="s">
        <v>276</v>
      </c>
      <c r="E87" t="s">
        <v>211</v>
      </c>
      <c r="F87" t="s">
        <v>437</v>
      </c>
      <c r="G87" t="s">
        <v>581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 ht="12.75">
      <c r="A88" t="s">
        <v>578</v>
      </c>
      <c r="B88" t="s">
        <v>270</v>
      </c>
      <c r="C88" t="s">
        <v>535</v>
      </c>
      <c r="D88" t="s">
        <v>276</v>
      </c>
      <c r="E88" t="s">
        <v>211</v>
      </c>
      <c r="F88" t="s">
        <v>437</v>
      </c>
      <c r="G88" t="s">
        <v>580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 ht="12.75">
      <c r="A89" t="s">
        <v>578</v>
      </c>
      <c r="B89" t="s">
        <v>270</v>
      </c>
      <c r="C89" t="s">
        <v>535</v>
      </c>
      <c r="D89" t="s">
        <v>276</v>
      </c>
      <c r="E89" t="s">
        <v>211</v>
      </c>
      <c r="F89" t="s">
        <v>437</v>
      </c>
      <c r="G89" t="s">
        <v>274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 ht="12.75">
      <c r="A90" t="s">
        <v>578</v>
      </c>
      <c r="B90" t="s">
        <v>270</v>
      </c>
      <c r="C90" t="s">
        <v>536</v>
      </c>
      <c r="D90" t="s">
        <v>194</v>
      </c>
      <c r="E90" t="s">
        <v>211</v>
      </c>
      <c r="F90" t="s">
        <v>437</v>
      </c>
      <c r="G90" t="s">
        <v>579</v>
      </c>
      <c r="H90" t="s">
        <v>211</v>
      </c>
      <c r="I90" t="s">
        <v>211</v>
      </c>
      <c r="J90" t="s">
        <v>211</v>
      </c>
      <c r="K90" t="s">
        <v>211</v>
      </c>
      <c r="L90">
        <v>3.1157627118644098</v>
      </c>
      <c r="M90">
        <v>3.1157627118644098</v>
      </c>
    </row>
    <row r="91" spans="1:13" ht="12.75">
      <c r="A91" t="s">
        <v>578</v>
      </c>
      <c r="B91" t="s">
        <v>270</v>
      </c>
      <c r="C91" t="s">
        <v>536</v>
      </c>
      <c r="D91" t="s">
        <v>194</v>
      </c>
      <c r="E91" t="s">
        <v>211</v>
      </c>
      <c r="F91" t="s">
        <v>437</v>
      </c>
      <c r="G91" t="s">
        <v>581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 ht="12.75">
      <c r="A92" t="s">
        <v>578</v>
      </c>
      <c r="B92" t="s">
        <v>270</v>
      </c>
      <c r="C92" t="s">
        <v>536</v>
      </c>
      <c r="D92" t="s">
        <v>194</v>
      </c>
      <c r="E92" t="s">
        <v>211</v>
      </c>
      <c r="F92" t="s">
        <v>437</v>
      </c>
      <c r="G92" t="s">
        <v>580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 ht="12.75">
      <c r="A93" t="s">
        <v>578</v>
      </c>
      <c r="B93" t="s">
        <v>270</v>
      </c>
      <c r="C93" t="s">
        <v>536</v>
      </c>
      <c r="D93" t="s">
        <v>194</v>
      </c>
      <c r="E93" t="s">
        <v>211</v>
      </c>
      <c r="F93" t="s">
        <v>437</v>
      </c>
      <c r="G93" t="s">
        <v>274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 ht="12.75">
      <c r="A94" t="s">
        <v>578</v>
      </c>
      <c r="B94" t="s">
        <v>270</v>
      </c>
      <c r="C94" t="s">
        <v>536</v>
      </c>
      <c r="D94" t="s">
        <v>276</v>
      </c>
      <c r="E94" t="s">
        <v>211</v>
      </c>
      <c r="F94" t="s">
        <v>437</v>
      </c>
      <c r="G94" t="s">
        <v>579</v>
      </c>
      <c r="H94" t="s">
        <v>211</v>
      </c>
      <c r="I94" t="s">
        <v>211</v>
      </c>
      <c r="J94" t="s">
        <v>211</v>
      </c>
      <c r="K94" t="s">
        <v>211</v>
      </c>
      <c r="L94">
        <v>2.8041864406779689</v>
      </c>
      <c r="M94">
        <v>2.8041864406779689</v>
      </c>
    </row>
    <row r="95" spans="1:13" ht="12.75">
      <c r="A95" t="s">
        <v>578</v>
      </c>
      <c r="B95" t="s">
        <v>270</v>
      </c>
      <c r="C95" t="s">
        <v>536</v>
      </c>
      <c r="D95" t="s">
        <v>276</v>
      </c>
      <c r="E95" t="s">
        <v>211</v>
      </c>
      <c r="F95" t="s">
        <v>437</v>
      </c>
      <c r="G95" t="s">
        <v>581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 ht="12.75">
      <c r="A96" t="s">
        <v>578</v>
      </c>
      <c r="B96" t="s">
        <v>270</v>
      </c>
      <c r="C96" t="s">
        <v>536</v>
      </c>
      <c r="D96" t="s">
        <v>276</v>
      </c>
      <c r="E96" t="s">
        <v>211</v>
      </c>
      <c r="F96" t="s">
        <v>437</v>
      </c>
      <c r="G96" t="s">
        <v>580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 ht="12.75">
      <c r="A97" t="s">
        <v>578</v>
      </c>
      <c r="B97" t="s">
        <v>270</v>
      </c>
      <c r="C97" t="s">
        <v>536</v>
      </c>
      <c r="D97" t="s">
        <v>276</v>
      </c>
      <c r="E97" t="s">
        <v>211</v>
      </c>
      <c r="F97" t="s">
        <v>437</v>
      </c>
      <c r="G97" t="s">
        <v>274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 ht="12.75">
      <c r="A98" t="s">
        <v>578</v>
      </c>
      <c r="B98" t="s">
        <v>270</v>
      </c>
      <c r="C98" t="s">
        <v>537</v>
      </c>
      <c r="D98" t="s">
        <v>194</v>
      </c>
      <c r="E98" t="s">
        <v>211</v>
      </c>
      <c r="F98" t="s">
        <v>437</v>
      </c>
      <c r="G98" t="s">
        <v>579</v>
      </c>
      <c r="H98" t="s">
        <v>211</v>
      </c>
      <c r="I98" t="s">
        <v>211</v>
      </c>
      <c r="J98" t="s">
        <v>211</v>
      </c>
      <c r="K98" t="s">
        <v>211</v>
      </c>
      <c r="L98">
        <v>3.1157627118644098</v>
      </c>
      <c r="M98">
        <v>3.1157627118644098</v>
      </c>
    </row>
    <row r="99" spans="1:13" ht="12.75">
      <c r="A99" t="s">
        <v>578</v>
      </c>
      <c r="B99" t="s">
        <v>270</v>
      </c>
      <c r="C99" t="s">
        <v>537</v>
      </c>
      <c r="D99" t="s">
        <v>194</v>
      </c>
      <c r="E99" t="s">
        <v>211</v>
      </c>
      <c r="F99" t="s">
        <v>437</v>
      </c>
      <c r="G99" t="s">
        <v>581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 ht="12.75">
      <c r="A100" t="s">
        <v>578</v>
      </c>
      <c r="B100" t="s">
        <v>270</v>
      </c>
      <c r="C100" t="s">
        <v>537</v>
      </c>
      <c r="D100" t="s">
        <v>194</v>
      </c>
      <c r="E100" t="s">
        <v>211</v>
      </c>
      <c r="F100" t="s">
        <v>437</v>
      </c>
      <c r="G100" t="s">
        <v>580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 ht="12.75">
      <c r="A101" t="s">
        <v>578</v>
      </c>
      <c r="B101" t="s">
        <v>270</v>
      </c>
      <c r="C101" t="s">
        <v>537</v>
      </c>
      <c r="D101" t="s">
        <v>194</v>
      </c>
      <c r="E101" t="s">
        <v>211</v>
      </c>
      <c r="F101" t="s">
        <v>437</v>
      </c>
      <c r="G101" t="s">
        <v>274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 ht="12.75">
      <c r="A102" t="s">
        <v>578</v>
      </c>
      <c r="B102" t="s">
        <v>270</v>
      </c>
      <c r="C102" t="s">
        <v>537</v>
      </c>
      <c r="D102" t="s">
        <v>276</v>
      </c>
      <c r="E102" t="s">
        <v>211</v>
      </c>
      <c r="F102" t="s">
        <v>437</v>
      </c>
      <c r="G102" t="s">
        <v>579</v>
      </c>
      <c r="H102" t="s">
        <v>211</v>
      </c>
      <c r="I102" t="s">
        <v>211</v>
      </c>
      <c r="J102" t="s">
        <v>211</v>
      </c>
      <c r="K102" t="s">
        <v>211</v>
      </c>
      <c r="L102">
        <v>2.8041864406779689</v>
      </c>
      <c r="M102">
        <v>2.8041864406779689</v>
      </c>
    </row>
    <row r="103" spans="1:13" ht="12.75">
      <c r="A103" t="s">
        <v>578</v>
      </c>
      <c r="B103" t="s">
        <v>270</v>
      </c>
      <c r="C103" t="s">
        <v>537</v>
      </c>
      <c r="D103" t="s">
        <v>276</v>
      </c>
      <c r="E103" t="s">
        <v>211</v>
      </c>
      <c r="F103" t="s">
        <v>437</v>
      </c>
      <c r="G103" t="s">
        <v>581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 ht="12.75">
      <c r="A104" t="s">
        <v>578</v>
      </c>
      <c r="B104" t="s">
        <v>270</v>
      </c>
      <c r="C104" t="s">
        <v>537</v>
      </c>
      <c r="D104" t="s">
        <v>276</v>
      </c>
      <c r="E104" t="s">
        <v>211</v>
      </c>
      <c r="F104" t="s">
        <v>437</v>
      </c>
      <c r="G104" t="s">
        <v>580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 ht="12.75">
      <c r="A105" t="s">
        <v>578</v>
      </c>
      <c r="B105" t="s">
        <v>270</v>
      </c>
      <c r="C105" t="s">
        <v>537</v>
      </c>
      <c r="D105" t="s">
        <v>276</v>
      </c>
      <c r="E105" t="s">
        <v>211</v>
      </c>
      <c r="F105" t="s">
        <v>437</v>
      </c>
      <c r="G105" t="s">
        <v>274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 ht="12.75">
      <c r="A106" t="s">
        <v>578</v>
      </c>
      <c r="B106" t="s">
        <v>270</v>
      </c>
      <c r="C106" t="s">
        <v>538</v>
      </c>
      <c r="D106" t="s">
        <v>194</v>
      </c>
      <c r="E106" t="s">
        <v>211</v>
      </c>
      <c r="F106" t="s">
        <v>437</v>
      </c>
      <c r="G106" t="s">
        <v>579</v>
      </c>
      <c r="H106" t="s">
        <v>211</v>
      </c>
      <c r="I106" t="s">
        <v>211</v>
      </c>
      <c r="J106" t="s">
        <v>211</v>
      </c>
      <c r="K106" t="s">
        <v>211</v>
      </c>
      <c r="L106">
        <v>3.1157627118644098</v>
      </c>
      <c r="M106">
        <v>3.1157627118644098</v>
      </c>
    </row>
    <row r="107" spans="1:13" ht="12.75">
      <c r="A107" t="s">
        <v>578</v>
      </c>
      <c r="B107" t="s">
        <v>270</v>
      </c>
      <c r="C107" t="s">
        <v>538</v>
      </c>
      <c r="D107" t="s">
        <v>194</v>
      </c>
      <c r="E107" t="s">
        <v>211</v>
      </c>
      <c r="F107" t="s">
        <v>437</v>
      </c>
      <c r="G107" t="s">
        <v>581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 ht="12.75">
      <c r="A108" t="s">
        <v>578</v>
      </c>
      <c r="B108" t="s">
        <v>270</v>
      </c>
      <c r="C108" t="s">
        <v>538</v>
      </c>
      <c r="D108" t="s">
        <v>194</v>
      </c>
      <c r="E108" t="s">
        <v>211</v>
      </c>
      <c r="F108" t="s">
        <v>437</v>
      </c>
      <c r="G108" t="s">
        <v>580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 ht="12.75">
      <c r="A109" t="s">
        <v>578</v>
      </c>
      <c r="B109" t="s">
        <v>270</v>
      </c>
      <c r="C109" t="s">
        <v>538</v>
      </c>
      <c r="D109" t="s">
        <v>194</v>
      </c>
      <c r="E109" t="s">
        <v>211</v>
      </c>
      <c r="F109" t="s">
        <v>437</v>
      </c>
      <c r="G109" t="s">
        <v>274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 ht="12.75">
      <c r="A110" t="s">
        <v>578</v>
      </c>
      <c r="B110" t="s">
        <v>270</v>
      </c>
      <c r="C110" t="s">
        <v>538</v>
      </c>
      <c r="D110" t="s">
        <v>276</v>
      </c>
      <c r="E110" t="s">
        <v>211</v>
      </c>
      <c r="F110" t="s">
        <v>437</v>
      </c>
      <c r="G110" t="s">
        <v>579</v>
      </c>
      <c r="H110" t="s">
        <v>211</v>
      </c>
      <c r="I110" t="s">
        <v>211</v>
      </c>
      <c r="J110" t="s">
        <v>211</v>
      </c>
      <c r="K110" t="s">
        <v>211</v>
      </c>
      <c r="L110">
        <v>2.8041864406779689</v>
      </c>
      <c r="M110">
        <v>2.8041864406779689</v>
      </c>
    </row>
    <row r="111" spans="1:13" ht="12.75">
      <c r="A111" t="s">
        <v>578</v>
      </c>
      <c r="B111" t="s">
        <v>270</v>
      </c>
      <c r="C111" t="s">
        <v>538</v>
      </c>
      <c r="D111" t="s">
        <v>276</v>
      </c>
      <c r="E111" t="s">
        <v>211</v>
      </c>
      <c r="F111" t="s">
        <v>437</v>
      </c>
      <c r="G111" t="s">
        <v>581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 ht="12.75">
      <c r="A112" t="s">
        <v>578</v>
      </c>
      <c r="B112" t="s">
        <v>270</v>
      </c>
      <c r="C112" t="s">
        <v>538</v>
      </c>
      <c r="D112" t="s">
        <v>276</v>
      </c>
      <c r="E112" t="s">
        <v>211</v>
      </c>
      <c r="F112" t="s">
        <v>437</v>
      </c>
      <c r="G112" t="s">
        <v>580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 ht="12.75">
      <c r="A113" t="s">
        <v>578</v>
      </c>
      <c r="B113" t="s">
        <v>270</v>
      </c>
      <c r="C113" t="s">
        <v>538</v>
      </c>
      <c r="D113" t="s">
        <v>276</v>
      </c>
      <c r="E113" t="s">
        <v>211</v>
      </c>
      <c r="F113" t="s">
        <v>437</v>
      </c>
      <c r="G113" t="s">
        <v>274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 ht="12.75">
      <c r="A114" t="s">
        <v>578</v>
      </c>
      <c r="B114" t="s">
        <v>270</v>
      </c>
      <c r="C114" t="s">
        <v>277</v>
      </c>
      <c r="D114" t="s">
        <v>194</v>
      </c>
      <c r="E114" t="s">
        <v>211</v>
      </c>
      <c r="F114" t="s">
        <v>437</v>
      </c>
      <c r="G114" t="s">
        <v>579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 ht="12.75">
      <c r="A115" t="s">
        <v>578</v>
      </c>
      <c r="B115" t="s">
        <v>270</v>
      </c>
      <c r="C115" t="s">
        <v>277</v>
      </c>
      <c r="D115" t="s">
        <v>194</v>
      </c>
      <c r="E115" t="s">
        <v>211</v>
      </c>
      <c r="F115" t="s">
        <v>437</v>
      </c>
      <c r="G115" t="s">
        <v>581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 ht="12.75">
      <c r="A116" t="s">
        <v>578</v>
      </c>
      <c r="B116" t="s">
        <v>270</v>
      </c>
      <c r="C116" t="s">
        <v>277</v>
      </c>
      <c r="D116" t="s">
        <v>194</v>
      </c>
      <c r="E116" t="s">
        <v>211</v>
      </c>
      <c r="F116" t="s">
        <v>437</v>
      </c>
      <c r="G116" t="s">
        <v>580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 ht="12.75">
      <c r="A117" t="s">
        <v>578</v>
      </c>
      <c r="B117" t="s">
        <v>270</v>
      </c>
      <c r="C117" t="s">
        <v>277</v>
      </c>
      <c r="D117" t="s">
        <v>194</v>
      </c>
      <c r="E117" t="s">
        <v>211</v>
      </c>
      <c r="F117" t="s">
        <v>437</v>
      </c>
      <c r="G117" t="s">
        <v>274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 ht="12.75">
      <c r="A118" t="s">
        <v>578</v>
      </c>
      <c r="B118" t="s">
        <v>270</v>
      </c>
      <c r="C118" t="s">
        <v>277</v>
      </c>
      <c r="D118" t="s">
        <v>278</v>
      </c>
      <c r="E118" t="s">
        <v>211</v>
      </c>
      <c r="F118" t="s">
        <v>437</v>
      </c>
      <c r="G118" t="s">
        <v>579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 ht="12.75">
      <c r="A119" t="s">
        <v>578</v>
      </c>
      <c r="B119" t="s">
        <v>270</v>
      </c>
      <c r="C119" t="s">
        <v>277</v>
      </c>
      <c r="D119" t="s">
        <v>278</v>
      </c>
      <c r="E119" t="s">
        <v>211</v>
      </c>
      <c r="F119" t="s">
        <v>437</v>
      </c>
      <c r="G119" t="s">
        <v>581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 ht="12.75">
      <c r="A120" t="s">
        <v>578</v>
      </c>
      <c r="B120" t="s">
        <v>270</v>
      </c>
      <c r="C120" t="s">
        <v>277</v>
      </c>
      <c r="D120" t="s">
        <v>278</v>
      </c>
      <c r="E120" t="s">
        <v>211</v>
      </c>
      <c r="F120" t="s">
        <v>437</v>
      </c>
      <c r="G120" t="s">
        <v>580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 ht="12.75">
      <c r="A121" t="s">
        <v>578</v>
      </c>
      <c r="B121" t="s">
        <v>270</v>
      </c>
      <c r="C121" t="s">
        <v>277</v>
      </c>
      <c r="D121" t="s">
        <v>278</v>
      </c>
      <c r="E121" t="s">
        <v>211</v>
      </c>
      <c r="F121" t="s">
        <v>437</v>
      </c>
      <c r="G121" t="s">
        <v>274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 ht="12.75">
      <c r="A122" t="s">
        <v>578</v>
      </c>
      <c r="B122" t="s">
        <v>270</v>
      </c>
      <c r="C122" t="s">
        <v>569</v>
      </c>
      <c r="D122" t="s">
        <v>194</v>
      </c>
      <c r="E122" t="s">
        <v>211</v>
      </c>
      <c r="F122" t="s">
        <v>437</v>
      </c>
      <c r="G122" t="s">
        <v>579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 ht="12.75">
      <c r="A123" t="s">
        <v>578</v>
      </c>
      <c r="B123" t="s">
        <v>270</v>
      </c>
      <c r="C123" t="s">
        <v>569</v>
      </c>
      <c r="D123" t="s">
        <v>194</v>
      </c>
      <c r="E123" t="s">
        <v>211</v>
      </c>
      <c r="F123" t="s">
        <v>437</v>
      </c>
      <c r="G123" t="s">
        <v>581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 ht="12.75">
      <c r="A124" t="s">
        <v>578</v>
      </c>
      <c r="B124" t="s">
        <v>270</v>
      </c>
      <c r="C124" t="s">
        <v>569</v>
      </c>
      <c r="D124" t="s">
        <v>194</v>
      </c>
      <c r="E124" t="s">
        <v>211</v>
      </c>
      <c r="F124" t="s">
        <v>437</v>
      </c>
      <c r="G124" t="s">
        <v>580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 ht="12.75">
      <c r="A125" t="s">
        <v>578</v>
      </c>
      <c r="B125" t="s">
        <v>270</v>
      </c>
      <c r="C125" t="s">
        <v>569</v>
      </c>
      <c r="D125" t="s">
        <v>194</v>
      </c>
      <c r="E125" t="s">
        <v>211</v>
      </c>
      <c r="F125" t="s">
        <v>437</v>
      </c>
      <c r="G125" t="s">
        <v>274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 ht="12.75">
      <c r="A126" t="s">
        <v>578</v>
      </c>
      <c r="B126" t="s">
        <v>270</v>
      </c>
      <c r="C126" t="s">
        <v>569</v>
      </c>
      <c r="D126" t="s">
        <v>278</v>
      </c>
      <c r="E126" t="s">
        <v>211</v>
      </c>
      <c r="F126" t="s">
        <v>437</v>
      </c>
      <c r="G126" t="s">
        <v>579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 ht="12.75">
      <c r="A127" t="s">
        <v>578</v>
      </c>
      <c r="B127" t="s">
        <v>270</v>
      </c>
      <c r="C127" t="s">
        <v>569</v>
      </c>
      <c r="D127" t="s">
        <v>278</v>
      </c>
      <c r="E127" t="s">
        <v>211</v>
      </c>
      <c r="F127" t="s">
        <v>437</v>
      </c>
      <c r="G127" t="s">
        <v>581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 ht="12.75">
      <c r="A128" t="s">
        <v>578</v>
      </c>
      <c r="B128" t="s">
        <v>270</v>
      </c>
      <c r="C128" t="s">
        <v>569</v>
      </c>
      <c r="D128" t="s">
        <v>278</v>
      </c>
      <c r="E128" t="s">
        <v>211</v>
      </c>
      <c r="F128" t="s">
        <v>437</v>
      </c>
      <c r="G128" t="s">
        <v>580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 ht="12.75">
      <c r="A129" t="s">
        <v>578</v>
      </c>
      <c r="B129" t="s">
        <v>270</v>
      </c>
      <c r="C129" t="s">
        <v>569</v>
      </c>
      <c r="D129" t="s">
        <v>278</v>
      </c>
      <c r="E129" t="s">
        <v>211</v>
      </c>
      <c r="F129" t="s">
        <v>437</v>
      </c>
      <c r="G129" t="s">
        <v>274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 ht="12.75">
      <c r="A130" t="s">
        <v>578</v>
      </c>
      <c r="B130" t="s">
        <v>270</v>
      </c>
      <c r="C130" t="s">
        <v>570</v>
      </c>
      <c r="D130" t="s">
        <v>194</v>
      </c>
      <c r="E130" t="s">
        <v>211</v>
      </c>
      <c r="F130" t="s">
        <v>437</v>
      </c>
      <c r="G130" t="s">
        <v>579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 ht="12.75">
      <c r="A131" t="s">
        <v>578</v>
      </c>
      <c r="B131" t="s">
        <v>270</v>
      </c>
      <c r="C131" t="s">
        <v>570</v>
      </c>
      <c r="D131" t="s">
        <v>194</v>
      </c>
      <c r="E131" t="s">
        <v>211</v>
      </c>
      <c r="F131" t="s">
        <v>437</v>
      </c>
      <c r="G131" t="s">
        <v>581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 ht="12.75">
      <c r="A132" t="s">
        <v>578</v>
      </c>
      <c r="B132" t="s">
        <v>270</v>
      </c>
      <c r="C132" t="s">
        <v>570</v>
      </c>
      <c r="D132" t="s">
        <v>194</v>
      </c>
      <c r="E132" t="s">
        <v>211</v>
      </c>
      <c r="F132" t="s">
        <v>437</v>
      </c>
      <c r="G132" t="s">
        <v>580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 ht="12.75">
      <c r="A133" t="s">
        <v>578</v>
      </c>
      <c r="B133" t="s">
        <v>270</v>
      </c>
      <c r="C133" t="s">
        <v>570</v>
      </c>
      <c r="D133" t="s">
        <v>194</v>
      </c>
      <c r="E133" t="s">
        <v>211</v>
      </c>
      <c r="F133" t="s">
        <v>437</v>
      </c>
      <c r="G133" t="s">
        <v>274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 ht="12.75">
      <c r="A134" t="s">
        <v>578</v>
      </c>
      <c r="B134" t="s">
        <v>270</v>
      </c>
      <c r="C134" t="s">
        <v>570</v>
      </c>
      <c r="D134" t="s">
        <v>278</v>
      </c>
      <c r="E134" t="s">
        <v>211</v>
      </c>
      <c r="F134" t="s">
        <v>437</v>
      </c>
      <c r="G134" t="s">
        <v>579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 ht="12.75">
      <c r="A135" t="s">
        <v>578</v>
      </c>
      <c r="B135" t="s">
        <v>270</v>
      </c>
      <c r="C135" t="s">
        <v>570</v>
      </c>
      <c r="D135" t="s">
        <v>278</v>
      </c>
      <c r="E135" t="s">
        <v>211</v>
      </c>
      <c r="F135" t="s">
        <v>437</v>
      </c>
      <c r="G135" t="s">
        <v>581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 ht="12.75">
      <c r="A136" t="s">
        <v>578</v>
      </c>
      <c r="B136" t="s">
        <v>270</v>
      </c>
      <c r="C136" t="s">
        <v>570</v>
      </c>
      <c r="D136" t="s">
        <v>278</v>
      </c>
      <c r="E136" t="s">
        <v>211</v>
      </c>
      <c r="F136" t="s">
        <v>437</v>
      </c>
      <c r="G136" t="s">
        <v>580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 ht="12.75">
      <c r="A137" t="s">
        <v>578</v>
      </c>
      <c r="B137" t="s">
        <v>270</v>
      </c>
      <c r="C137" t="s">
        <v>570</v>
      </c>
      <c r="D137" t="s">
        <v>278</v>
      </c>
      <c r="E137" t="s">
        <v>211</v>
      </c>
      <c r="F137" t="s">
        <v>437</v>
      </c>
      <c r="G137" t="s">
        <v>274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 ht="12.75">
      <c r="A138" t="s">
        <v>578</v>
      </c>
      <c r="B138" t="s">
        <v>270</v>
      </c>
      <c r="C138" t="s">
        <v>571</v>
      </c>
      <c r="D138" t="s">
        <v>194</v>
      </c>
      <c r="E138" t="s">
        <v>211</v>
      </c>
      <c r="F138" t="s">
        <v>437</v>
      </c>
      <c r="G138" t="s">
        <v>579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 ht="12.75">
      <c r="A139" t="s">
        <v>578</v>
      </c>
      <c r="B139" t="s">
        <v>270</v>
      </c>
      <c r="C139" t="s">
        <v>571</v>
      </c>
      <c r="D139" t="s">
        <v>194</v>
      </c>
      <c r="E139" t="s">
        <v>211</v>
      </c>
      <c r="F139" t="s">
        <v>437</v>
      </c>
      <c r="G139" t="s">
        <v>581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 ht="12.75">
      <c r="A140" t="s">
        <v>578</v>
      </c>
      <c r="B140" t="s">
        <v>270</v>
      </c>
      <c r="C140" t="s">
        <v>571</v>
      </c>
      <c r="D140" t="s">
        <v>194</v>
      </c>
      <c r="E140" t="s">
        <v>211</v>
      </c>
      <c r="F140" t="s">
        <v>437</v>
      </c>
      <c r="G140" t="s">
        <v>580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 ht="12.75">
      <c r="A141" t="s">
        <v>578</v>
      </c>
      <c r="B141" t="s">
        <v>270</v>
      </c>
      <c r="C141" t="s">
        <v>571</v>
      </c>
      <c r="D141" t="s">
        <v>194</v>
      </c>
      <c r="E141" t="s">
        <v>211</v>
      </c>
      <c r="F141" t="s">
        <v>437</v>
      </c>
      <c r="G141" t="s">
        <v>274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 ht="12.75">
      <c r="A142" t="s">
        <v>578</v>
      </c>
      <c r="B142" t="s">
        <v>270</v>
      </c>
      <c r="C142" t="s">
        <v>571</v>
      </c>
      <c r="D142" t="s">
        <v>278</v>
      </c>
      <c r="E142" t="s">
        <v>211</v>
      </c>
      <c r="F142" t="s">
        <v>437</v>
      </c>
      <c r="G142" t="s">
        <v>579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 ht="12.75">
      <c r="A143" t="s">
        <v>578</v>
      </c>
      <c r="B143" t="s">
        <v>270</v>
      </c>
      <c r="C143" t="s">
        <v>571</v>
      </c>
      <c r="D143" t="s">
        <v>278</v>
      </c>
      <c r="E143" t="s">
        <v>211</v>
      </c>
      <c r="F143" t="s">
        <v>437</v>
      </c>
      <c r="G143" t="s">
        <v>581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 ht="12.75">
      <c r="A144" t="s">
        <v>578</v>
      </c>
      <c r="B144" t="s">
        <v>270</v>
      </c>
      <c r="C144" t="s">
        <v>571</v>
      </c>
      <c r="D144" t="s">
        <v>278</v>
      </c>
      <c r="E144" t="s">
        <v>211</v>
      </c>
      <c r="F144" t="s">
        <v>437</v>
      </c>
      <c r="G144" t="s">
        <v>580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 ht="12.75">
      <c r="A145" t="s">
        <v>578</v>
      </c>
      <c r="B145" t="s">
        <v>270</v>
      </c>
      <c r="C145" t="s">
        <v>571</v>
      </c>
      <c r="D145" t="s">
        <v>278</v>
      </c>
      <c r="E145" t="s">
        <v>211</v>
      </c>
      <c r="F145" t="s">
        <v>437</v>
      </c>
      <c r="G145" t="s">
        <v>274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 ht="12.75">
      <c r="A146" t="s">
        <v>578</v>
      </c>
      <c r="B146" t="s">
        <v>270</v>
      </c>
      <c r="C146" t="s">
        <v>572</v>
      </c>
      <c r="D146" t="s">
        <v>194</v>
      </c>
      <c r="E146" t="s">
        <v>211</v>
      </c>
      <c r="F146" t="s">
        <v>437</v>
      </c>
      <c r="G146" t="s">
        <v>579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 ht="12.75">
      <c r="A147" t="s">
        <v>578</v>
      </c>
      <c r="B147" t="s">
        <v>270</v>
      </c>
      <c r="C147" t="s">
        <v>572</v>
      </c>
      <c r="D147" t="s">
        <v>194</v>
      </c>
      <c r="E147" t="s">
        <v>211</v>
      </c>
      <c r="F147" t="s">
        <v>437</v>
      </c>
      <c r="G147" t="s">
        <v>581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 ht="12.75">
      <c r="A148" t="s">
        <v>578</v>
      </c>
      <c r="B148" t="s">
        <v>270</v>
      </c>
      <c r="C148" t="s">
        <v>572</v>
      </c>
      <c r="D148" t="s">
        <v>194</v>
      </c>
      <c r="E148" t="s">
        <v>211</v>
      </c>
      <c r="F148" t="s">
        <v>437</v>
      </c>
      <c r="G148" t="s">
        <v>580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 ht="12.75">
      <c r="A149" t="s">
        <v>578</v>
      </c>
      <c r="B149" t="s">
        <v>270</v>
      </c>
      <c r="C149" t="s">
        <v>572</v>
      </c>
      <c r="D149" t="s">
        <v>194</v>
      </c>
      <c r="E149" t="s">
        <v>211</v>
      </c>
      <c r="F149" t="s">
        <v>437</v>
      </c>
      <c r="G149" t="s">
        <v>274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 ht="12.75">
      <c r="A150" t="s">
        <v>578</v>
      </c>
      <c r="B150" t="s">
        <v>270</v>
      </c>
      <c r="C150" t="s">
        <v>572</v>
      </c>
      <c r="D150" t="s">
        <v>278</v>
      </c>
      <c r="E150" t="s">
        <v>211</v>
      </c>
      <c r="F150" t="s">
        <v>437</v>
      </c>
      <c r="G150" t="s">
        <v>579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 ht="12.75">
      <c r="A151" t="s">
        <v>578</v>
      </c>
      <c r="B151" t="s">
        <v>270</v>
      </c>
      <c r="C151" t="s">
        <v>572</v>
      </c>
      <c r="D151" t="s">
        <v>278</v>
      </c>
      <c r="E151" t="s">
        <v>211</v>
      </c>
      <c r="F151" t="s">
        <v>437</v>
      </c>
      <c r="G151" t="s">
        <v>581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 ht="12.75">
      <c r="A152" t="s">
        <v>578</v>
      </c>
      <c r="B152" t="s">
        <v>270</v>
      </c>
      <c r="C152" t="s">
        <v>572</v>
      </c>
      <c r="D152" t="s">
        <v>278</v>
      </c>
      <c r="E152" t="s">
        <v>211</v>
      </c>
      <c r="F152" t="s">
        <v>437</v>
      </c>
      <c r="G152" t="s">
        <v>580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 ht="12.75">
      <c r="A153" t="s">
        <v>578</v>
      </c>
      <c r="B153" t="s">
        <v>270</v>
      </c>
      <c r="C153" t="s">
        <v>572</v>
      </c>
      <c r="D153" t="s">
        <v>278</v>
      </c>
      <c r="E153" t="s">
        <v>211</v>
      </c>
      <c r="F153" t="s">
        <v>437</v>
      </c>
      <c r="G153" t="s">
        <v>274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 ht="12.75">
      <c r="A154" t="s">
        <v>578</v>
      </c>
      <c r="B154" t="s">
        <v>270</v>
      </c>
      <c r="C154" t="s">
        <v>573</v>
      </c>
      <c r="D154" t="s">
        <v>194</v>
      </c>
      <c r="E154" t="s">
        <v>211</v>
      </c>
      <c r="F154" t="s">
        <v>437</v>
      </c>
      <c r="G154" t="s">
        <v>579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 ht="12.75">
      <c r="A155" t="s">
        <v>578</v>
      </c>
      <c r="B155" t="s">
        <v>270</v>
      </c>
      <c r="C155" t="s">
        <v>573</v>
      </c>
      <c r="D155" t="s">
        <v>194</v>
      </c>
      <c r="E155" t="s">
        <v>211</v>
      </c>
      <c r="F155" t="s">
        <v>437</v>
      </c>
      <c r="G155" t="s">
        <v>581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 ht="12.75">
      <c r="A156" t="s">
        <v>578</v>
      </c>
      <c r="B156" t="s">
        <v>270</v>
      </c>
      <c r="C156" t="s">
        <v>573</v>
      </c>
      <c r="D156" t="s">
        <v>194</v>
      </c>
      <c r="E156" t="s">
        <v>211</v>
      </c>
      <c r="F156" t="s">
        <v>437</v>
      </c>
      <c r="G156" t="s">
        <v>580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 ht="12.75">
      <c r="A157" t="s">
        <v>578</v>
      </c>
      <c r="B157" t="s">
        <v>270</v>
      </c>
      <c r="C157" t="s">
        <v>573</v>
      </c>
      <c r="D157" t="s">
        <v>194</v>
      </c>
      <c r="E157" t="s">
        <v>211</v>
      </c>
      <c r="F157" t="s">
        <v>437</v>
      </c>
      <c r="G157" t="s">
        <v>274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 ht="12.75">
      <c r="A158" t="s">
        <v>578</v>
      </c>
      <c r="B158" t="s">
        <v>270</v>
      </c>
      <c r="C158" t="s">
        <v>573</v>
      </c>
      <c r="D158" t="s">
        <v>278</v>
      </c>
      <c r="E158" t="s">
        <v>211</v>
      </c>
      <c r="F158" t="s">
        <v>437</v>
      </c>
      <c r="G158" t="s">
        <v>579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 ht="12.75">
      <c r="A159" t="s">
        <v>578</v>
      </c>
      <c r="B159" t="s">
        <v>270</v>
      </c>
      <c r="C159" t="s">
        <v>573</v>
      </c>
      <c r="D159" t="s">
        <v>278</v>
      </c>
      <c r="E159" t="s">
        <v>211</v>
      </c>
      <c r="F159" t="s">
        <v>437</v>
      </c>
      <c r="G159" t="s">
        <v>581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 ht="12.75">
      <c r="A160" t="s">
        <v>578</v>
      </c>
      <c r="B160" t="s">
        <v>270</v>
      </c>
      <c r="C160" t="s">
        <v>573</v>
      </c>
      <c r="D160" t="s">
        <v>278</v>
      </c>
      <c r="E160" t="s">
        <v>211</v>
      </c>
      <c r="F160" t="s">
        <v>437</v>
      </c>
      <c r="G160" t="s">
        <v>580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 ht="12.75">
      <c r="A161" t="s">
        <v>578</v>
      </c>
      <c r="B161" t="s">
        <v>270</v>
      </c>
      <c r="C161" t="s">
        <v>573</v>
      </c>
      <c r="D161" t="s">
        <v>278</v>
      </c>
      <c r="E161" t="s">
        <v>211</v>
      </c>
      <c r="F161" t="s">
        <v>437</v>
      </c>
      <c r="G161" t="s">
        <v>274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 ht="12.75">
      <c r="A162" t="s">
        <v>578</v>
      </c>
      <c r="B162" t="s">
        <v>270</v>
      </c>
      <c r="C162" t="s">
        <v>574</v>
      </c>
      <c r="D162" t="s">
        <v>194</v>
      </c>
      <c r="E162" t="s">
        <v>211</v>
      </c>
      <c r="F162" t="s">
        <v>437</v>
      </c>
      <c r="G162" t="s">
        <v>579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 ht="12.75">
      <c r="A163" t="s">
        <v>578</v>
      </c>
      <c r="B163" t="s">
        <v>270</v>
      </c>
      <c r="C163" t="s">
        <v>574</v>
      </c>
      <c r="D163" t="s">
        <v>194</v>
      </c>
      <c r="E163" t="s">
        <v>211</v>
      </c>
      <c r="F163" t="s">
        <v>437</v>
      </c>
      <c r="G163" t="s">
        <v>581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 ht="12.75">
      <c r="A164" t="s">
        <v>578</v>
      </c>
      <c r="B164" t="s">
        <v>270</v>
      </c>
      <c r="C164" t="s">
        <v>574</v>
      </c>
      <c r="D164" t="s">
        <v>194</v>
      </c>
      <c r="E164" t="s">
        <v>211</v>
      </c>
      <c r="F164" t="s">
        <v>437</v>
      </c>
      <c r="G164" t="s">
        <v>580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 ht="12.75">
      <c r="A165" t="s">
        <v>578</v>
      </c>
      <c r="B165" t="s">
        <v>270</v>
      </c>
      <c r="C165" t="s">
        <v>574</v>
      </c>
      <c r="D165" t="s">
        <v>194</v>
      </c>
      <c r="E165" t="s">
        <v>211</v>
      </c>
      <c r="F165" t="s">
        <v>437</v>
      </c>
      <c r="G165" t="s">
        <v>274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 ht="12.75">
      <c r="A166" t="s">
        <v>578</v>
      </c>
      <c r="B166" t="s">
        <v>270</v>
      </c>
      <c r="C166" t="s">
        <v>574</v>
      </c>
      <c r="D166" t="s">
        <v>278</v>
      </c>
      <c r="E166" t="s">
        <v>211</v>
      </c>
      <c r="F166" t="s">
        <v>437</v>
      </c>
      <c r="G166" t="s">
        <v>579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 ht="12.75">
      <c r="A167" t="s">
        <v>578</v>
      </c>
      <c r="B167" t="s">
        <v>270</v>
      </c>
      <c r="C167" t="s">
        <v>574</v>
      </c>
      <c r="D167" t="s">
        <v>278</v>
      </c>
      <c r="E167" t="s">
        <v>211</v>
      </c>
      <c r="F167" t="s">
        <v>437</v>
      </c>
      <c r="G167" t="s">
        <v>581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 ht="12.75">
      <c r="A168" t="s">
        <v>578</v>
      </c>
      <c r="B168" t="s">
        <v>270</v>
      </c>
      <c r="C168" t="s">
        <v>574</v>
      </c>
      <c r="D168" t="s">
        <v>278</v>
      </c>
      <c r="E168" t="s">
        <v>211</v>
      </c>
      <c r="F168" t="s">
        <v>437</v>
      </c>
      <c r="G168" t="s">
        <v>580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 ht="12.75">
      <c r="A169" t="s">
        <v>578</v>
      </c>
      <c r="B169" t="s">
        <v>270</v>
      </c>
      <c r="C169" t="s">
        <v>574</v>
      </c>
      <c r="D169" t="s">
        <v>278</v>
      </c>
      <c r="E169" t="s">
        <v>211</v>
      </c>
      <c r="F169" t="s">
        <v>437</v>
      </c>
      <c r="G169" t="s">
        <v>274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 ht="12.75">
      <c r="A170" t="s">
        <v>578</v>
      </c>
      <c r="B170" t="s">
        <v>270</v>
      </c>
      <c r="C170" t="s">
        <v>279</v>
      </c>
      <c r="D170" t="s">
        <v>194</v>
      </c>
      <c r="E170" t="s">
        <v>211</v>
      </c>
      <c r="F170" t="s">
        <v>437</v>
      </c>
      <c r="G170" t="s">
        <v>579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 ht="12.75">
      <c r="A171" t="s">
        <v>578</v>
      </c>
      <c r="B171" t="s">
        <v>270</v>
      </c>
      <c r="C171" t="s">
        <v>279</v>
      </c>
      <c r="D171" t="s">
        <v>194</v>
      </c>
      <c r="E171" t="s">
        <v>211</v>
      </c>
      <c r="F171" t="s">
        <v>437</v>
      </c>
      <c r="G171" t="s">
        <v>581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 ht="12.75">
      <c r="A172" t="s">
        <v>578</v>
      </c>
      <c r="B172" t="s">
        <v>270</v>
      </c>
      <c r="C172" t="s">
        <v>279</v>
      </c>
      <c r="D172" t="s">
        <v>194</v>
      </c>
      <c r="E172" t="s">
        <v>211</v>
      </c>
      <c r="F172" t="s">
        <v>437</v>
      </c>
      <c r="G172" t="s">
        <v>580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 ht="12.75">
      <c r="A173" t="s">
        <v>578</v>
      </c>
      <c r="B173" t="s">
        <v>270</v>
      </c>
      <c r="C173" t="s">
        <v>279</v>
      </c>
      <c r="D173" t="s">
        <v>194</v>
      </c>
      <c r="E173" t="s">
        <v>211</v>
      </c>
      <c r="F173" t="s">
        <v>437</v>
      </c>
      <c r="G173" t="s">
        <v>274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 ht="12.75">
      <c r="A174" t="s">
        <v>578</v>
      </c>
      <c r="B174" t="s">
        <v>270</v>
      </c>
      <c r="C174" t="s">
        <v>473</v>
      </c>
      <c r="D174" t="s">
        <v>194</v>
      </c>
      <c r="E174" t="s">
        <v>211</v>
      </c>
      <c r="F174" t="s">
        <v>437</v>
      </c>
      <c r="G174" t="s">
        <v>579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 ht="12.75">
      <c r="A175" t="s">
        <v>578</v>
      </c>
      <c r="B175" t="s">
        <v>270</v>
      </c>
      <c r="C175" t="s">
        <v>473</v>
      </c>
      <c r="D175" t="s">
        <v>194</v>
      </c>
      <c r="E175" t="s">
        <v>211</v>
      </c>
      <c r="F175" t="s">
        <v>437</v>
      </c>
      <c r="G175" t="s">
        <v>581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 ht="12.75">
      <c r="A176" t="s">
        <v>578</v>
      </c>
      <c r="B176" t="s">
        <v>270</v>
      </c>
      <c r="C176" t="s">
        <v>473</v>
      </c>
      <c r="D176" t="s">
        <v>194</v>
      </c>
      <c r="E176" t="s">
        <v>211</v>
      </c>
      <c r="F176" t="s">
        <v>437</v>
      </c>
      <c r="G176" t="s">
        <v>580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 ht="12.75">
      <c r="A177" t="s">
        <v>578</v>
      </c>
      <c r="B177" t="s">
        <v>270</v>
      </c>
      <c r="C177" t="s">
        <v>473</v>
      </c>
      <c r="D177" t="s">
        <v>194</v>
      </c>
      <c r="E177" t="s">
        <v>211</v>
      </c>
      <c r="F177" t="s">
        <v>437</v>
      </c>
      <c r="G177" t="s">
        <v>274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 ht="12.75">
      <c r="A178" t="s">
        <v>578</v>
      </c>
      <c r="B178" t="s">
        <v>270</v>
      </c>
      <c r="C178" t="s">
        <v>474</v>
      </c>
      <c r="D178" t="s">
        <v>194</v>
      </c>
      <c r="E178" t="s">
        <v>211</v>
      </c>
      <c r="F178" t="s">
        <v>437</v>
      </c>
      <c r="G178" t="s">
        <v>579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 ht="12.75">
      <c r="A179" t="s">
        <v>578</v>
      </c>
      <c r="B179" t="s">
        <v>270</v>
      </c>
      <c r="C179" t="s">
        <v>474</v>
      </c>
      <c r="D179" t="s">
        <v>194</v>
      </c>
      <c r="E179" t="s">
        <v>211</v>
      </c>
      <c r="F179" t="s">
        <v>437</v>
      </c>
      <c r="G179" t="s">
        <v>581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 ht="12.75">
      <c r="A180" t="s">
        <v>578</v>
      </c>
      <c r="B180" t="s">
        <v>270</v>
      </c>
      <c r="C180" t="s">
        <v>474</v>
      </c>
      <c r="D180" t="s">
        <v>194</v>
      </c>
      <c r="E180" t="s">
        <v>211</v>
      </c>
      <c r="F180" t="s">
        <v>437</v>
      </c>
      <c r="G180" t="s">
        <v>580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 ht="12.75">
      <c r="A181" t="s">
        <v>578</v>
      </c>
      <c r="B181" t="s">
        <v>270</v>
      </c>
      <c r="C181" t="s">
        <v>474</v>
      </c>
      <c r="D181" t="s">
        <v>194</v>
      </c>
      <c r="E181" t="s">
        <v>211</v>
      </c>
      <c r="F181" t="s">
        <v>437</v>
      </c>
      <c r="G181" t="s">
        <v>274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 ht="12.75">
      <c r="A182" t="s">
        <v>578</v>
      </c>
      <c r="B182" t="s">
        <v>270</v>
      </c>
      <c r="C182" t="s">
        <v>475</v>
      </c>
      <c r="D182" t="s">
        <v>194</v>
      </c>
      <c r="E182" t="s">
        <v>211</v>
      </c>
      <c r="F182" t="s">
        <v>437</v>
      </c>
      <c r="G182" t="s">
        <v>579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 ht="12.75">
      <c r="A183" t="s">
        <v>578</v>
      </c>
      <c r="B183" t="s">
        <v>270</v>
      </c>
      <c r="C183" t="s">
        <v>475</v>
      </c>
      <c r="D183" t="s">
        <v>194</v>
      </c>
      <c r="E183" t="s">
        <v>211</v>
      </c>
      <c r="F183" t="s">
        <v>437</v>
      </c>
      <c r="G183" t="s">
        <v>581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 ht="12.75">
      <c r="A184" t="s">
        <v>578</v>
      </c>
      <c r="B184" t="s">
        <v>270</v>
      </c>
      <c r="C184" t="s">
        <v>475</v>
      </c>
      <c r="D184" t="s">
        <v>194</v>
      </c>
      <c r="E184" t="s">
        <v>211</v>
      </c>
      <c r="F184" t="s">
        <v>437</v>
      </c>
      <c r="G184" t="s">
        <v>580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 ht="12.75">
      <c r="A185" t="s">
        <v>578</v>
      </c>
      <c r="B185" t="s">
        <v>270</v>
      </c>
      <c r="C185" t="s">
        <v>475</v>
      </c>
      <c r="D185" t="s">
        <v>194</v>
      </c>
      <c r="E185" t="s">
        <v>211</v>
      </c>
      <c r="F185" t="s">
        <v>437</v>
      </c>
      <c r="G185" t="s">
        <v>274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 ht="12.75">
      <c r="A186" t="s">
        <v>578</v>
      </c>
      <c r="B186" t="s">
        <v>270</v>
      </c>
      <c r="C186" t="s">
        <v>476</v>
      </c>
      <c r="D186" t="s">
        <v>194</v>
      </c>
      <c r="E186" t="s">
        <v>211</v>
      </c>
      <c r="F186" t="s">
        <v>437</v>
      </c>
      <c r="G186" t="s">
        <v>579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 ht="12.75">
      <c r="A187" t="s">
        <v>578</v>
      </c>
      <c r="B187" t="s">
        <v>270</v>
      </c>
      <c r="C187" t="s">
        <v>476</v>
      </c>
      <c r="D187" t="s">
        <v>194</v>
      </c>
      <c r="E187" t="s">
        <v>211</v>
      </c>
      <c r="F187" t="s">
        <v>437</v>
      </c>
      <c r="G187" t="s">
        <v>581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 ht="12.75">
      <c r="A188" t="s">
        <v>578</v>
      </c>
      <c r="B188" t="s">
        <v>270</v>
      </c>
      <c r="C188" t="s">
        <v>476</v>
      </c>
      <c r="D188" t="s">
        <v>194</v>
      </c>
      <c r="E188" t="s">
        <v>211</v>
      </c>
      <c r="F188" t="s">
        <v>437</v>
      </c>
      <c r="G188" t="s">
        <v>580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 ht="12.75">
      <c r="A189" t="s">
        <v>578</v>
      </c>
      <c r="B189" t="s">
        <v>270</v>
      </c>
      <c r="C189" t="s">
        <v>476</v>
      </c>
      <c r="D189" t="s">
        <v>194</v>
      </c>
      <c r="E189" t="s">
        <v>211</v>
      </c>
      <c r="F189" t="s">
        <v>437</v>
      </c>
      <c r="G189" t="s">
        <v>274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 ht="12.75">
      <c r="A190" t="s">
        <v>578</v>
      </c>
      <c r="B190" t="s">
        <v>270</v>
      </c>
      <c r="C190" t="s">
        <v>477</v>
      </c>
      <c r="D190" t="s">
        <v>194</v>
      </c>
      <c r="E190" t="s">
        <v>211</v>
      </c>
      <c r="F190" t="s">
        <v>437</v>
      </c>
      <c r="G190" t="s">
        <v>579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 ht="12.75">
      <c r="A191" t="s">
        <v>578</v>
      </c>
      <c r="B191" t="s">
        <v>270</v>
      </c>
      <c r="C191" t="s">
        <v>477</v>
      </c>
      <c r="D191" t="s">
        <v>194</v>
      </c>
      <c r="E191" t="s">
        <v>211</v>
      </c>
      <c r="F191" t="s">
        <v>437</v>
      </c>
      <c r="G191" t="s">
        <v>581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 ht="12.75">
      <c r="A192" t="s">
        <v>578</v>
      </c>
      <c r="B192" t="s">
        <v>270</v>
      </c>
      <c r="C192" t="s">
        <v>477</v>
      </c>
      <c r="D192" t="s">
        <v>194</v>
      </c>
      <c r="E192" t="s">
        <v>211</v>
      </c>
      <c r="F192" t="s">
        <v>437</v>
      </c>
      <c r="G192" t="s">
        <v>580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 ht="12.75">
      <c r="A193" t="s">
        <v>578</v>
      </c>
      <c r="B193" t="s">
        <v>270</v>
      </c>
      <c r="C193" t="s">
        <v>477</v>
      </c>
      <c r="D193" t="s">
        <v>194</v>
      </c>
      <c r="E193" t="s">
        <v>211</v>
      </c>
      <c r="F193" t="s">
        <v>437</v>
      </c>
      <c r="G193" t="s">
        <v>274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 ht="12.75">
      <c r="A194" t="s">
        <v>578</v>
      </c>
      <c r="B194" t="s">
        <v>270</v>
      </c>
      <c r="C194" t="s">
        <v>478</v>
      </c>
      <c r="D194" t="s">
        <v>194</v>
      </c>
      <c r="E194" t="s">
        <v>211</v>
      </c>
      <c r="F194" t="s">
        <v>437</v>
      </c>
      <c r="G194" t="s">
        <v>579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 ht="12.75">
      <c r="A195" t="s">
        <v>578</v>
      </c>
      <c r="B195" t="s">
        <v>270</v>
      </c>
      <c r="C195" t="s">
        <v>478</v>
      </c>
      <c r="D195" t="s">
        <v>194</v>
      </c>
      <c r="E195" t="s">
        <v>211</v>
      </c>
      <c r="F195" t="s">
        <v>437</v>
      </c>
      <c r="G195" t="s">
        <v>581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 ht="12.75">
      <c r="A196" t="s">
        <v>578</v>
      </c>
      <c r="B196" t="s">
        <v>270</v>
      </c>
      <c r="C196" t="s">
        <v>478</v>
      </c>
      <c r="D196" t="s">
        <v>194</v>
      </c>
      <c r="E196" t="s">
        <v>211</v>
      </c>
      <c r="F196" t="s">
        <v>437</v>
      </c>
      <c r="G196" t="s">
        <v>580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 ht="12.75">
      <c r="A197" t="s">
        <v>578</v>
      </c>
      <c r="B197" t="s">
        <v>270</v>
      </c>
      <c r="C197" t="s">
        <v>478</v>
      </c>
      <c r="D197" t="s">
        <v>194</v>
      </c>
      <c r="E197" t="s">
        <v>211</v>
      </c>
      <c r="F197" t="s">
        <v>437</v>
      </c>
      <c r="G197" t="s">
        <v>274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 ht="12.75">
      <c r="A198" t="s">
        <v>578</v>
      </c>
      <c r="B198" t="s">
        <v>270</v>
      </c>
      <c r="C198" t="s">
        <v>491</v>
      </c>
      <c r="D198" t="s">
        <v>194</v>
      </c>
      <c r="E198" t="s">
        <v>211</v>
      </c>
      <c r="F198" t="s">
        <v>437</v>
      </c>
      <c r="G198" t="s">
        <v>579</v>
      </c>
      <c r="H198" t="s">
        <v>211</v>
      </c>
      <c r="I198" t="s">
        <v>211</v>
      </c>
      <c r="J198" t="s">
        <v>211</v>
      </c>
      <c r="K198" t="s">
        <v>211</v>
      </c>
      <c r="L198">
        <v>3.07019607843137</v>
      </c>
      <c r="M198">
        <v>3.07019607843137</v>
      </c>
    </row>
    <row r="199" spans="1:13" ht="12.75">
      <c r="A199" t="s">
        <v>578</v>
      </c>
      <c r="B199" t="s">
        <v>270</v>
      </c>
      <c r="C199" t="s">
        <v>491</v>
      </c>
      <c r="D199" t="s">
        <v>194</v>
      </c>
      <c r="E199" t="s">
        <v>211</v>
      </c>
      <c r="F199" t="s">
        <v>437</v>
      </c>
      <c r="G199" t="s">
        <v>581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 ht="12.75">
      <c r="A200" t="s">
        <v>578</v>
      </c>
      <c r="B200" t="s">
        <v>270</v>
      </c>
      <c r="C200" t="s">
        <v>491</v>
      </c>
      <c r="D200" t="s">
        <v>194</v>
      </c>
      <c r="E200" t="s">
        <v>211</v>
      </c>
      <c r="F200" t="s">
        <v>437</v>
      </c>
      <c r="G200" t="s">
        <v>580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 ht="12.75">
      <c r="A201" t="s">
        <v>578</v>
      </c>
      <c r="B201" t="s">
        <v>270</v>
      </c>
      <c r="C201" t="s">
        <v>491</v>
      </c>
      <c r="D201" t="s">
        <v>194</v>
      </c>
      <c r="E201" t="s">
        <v>211</v>
      </c>
      <c r="F201" t="s">
        <v>437</v>
      </c>
      <c r="G201" t="s">
        <v>274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 ht="12.75">
      <c r="A202" t="s">
        <v>578</v>
      </c>
      <c r="B202" t="s">
        <v>270</v>
      </c>
      <c r="C202" t="s">
        <v>492</v>
      </c>
      <c r="D202" t="s">
        <v>194</v>
      </c>
      <c r="E202" t="s">
        <v>211</v>
      </c>
      <c r="F202" t="s">
        <v>437</v>
      </c>
      <c r="G202" t="s">
        <v>579</v>
      </c>
      <c r="H202" t="s">
        <v>211</v>
      </c>
      <c r="I202" t="s">
        <v>211</v>
      </c>
      <c r="J202" t="s">
        <v>211</v>
      </c>
      <c r="K202" t="s">
        <v>211</v>
      </c>
      <c r="L202">
        <v>3.07019607843137</v>
      </c>
      <c r="M202">
        <v>3.07019607843137</v>
      </c>
    </row>
    <row r="203" spans="1:13" ht="12.75">
      <c r="A203" t="s">
        <v>578</v>
      </c>
      <c r="B203" t="s">
        <v>270</v>
      </c>
      <c r="C203" t="s">
        <v>492</v>
      </c>
      <c r="D203" t="s">
        <v>194</v>
      </c>
      <c r="E203" t="s">
        <v>211</v>
      </c>
      <c r="F203" t="s">
        <v>437</v>
      </c>
      <c r="G203" t="s">
        <v>581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 ht="12.75">
      <c r="A204" t="s">
        <v>578</v>
      </c>
      <c r="B204" t="s">
        <v>270</v>
      </c>
      <c r="C204" t="s">
        <v>492</v>
      </c>
      <c r="D204" t="s">
        <v>194</v>
      </c>
      <c r="E204" t="s">
        <v>211</v>
      </c>
      <c r="F204" t="s">
        <v>437</v>
      </c>
      <c r="G204" t="s">
        <v>580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 ht="12.75">
      <c r="A205" t="s">
        <v>578</v>
      </c>
      <c r="B205" t="s">
        <v>270</v>
      </c>
      <c r="C205" t="s">
        <v>492</v>
      </c>
      <c r="D205" t="s">
        <v>194</v>
      </c>
      <c r="E205" t="s">
        <v>211</v>
      </c>
      <c r="F205" t="s">
        <v>437</v>
      </c>
      <c r="G205" t="s">
        <v>274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 ht="12.75">
      <c r="A206" t="s">
        <v>578</v>
      </c>
      <c r="B206" t="s">
        <v>270</v>
      </c>
      <c r="C206" t="s">
        <v>493</v>
      </c>
      <c r="D206" t="s">
        <v>194</v>
      </c>
      <c r="E206" t="s">
        <v>211</v>
      </c>
      <c r="F206" t="s">
        <v>437</v>
      </c>
      <c r="G206" t="s">
        <v>579</v>
      </c>
      <c r="H206" t="s">
        <v>211</v>
      </c>
      <c r="I206" t="s">
        <v>211</v>
      </c>
      <c r="J206" t="s">
        <v>211</v>
      </c>
      <c r="K206" t="s">
        <v>211</v>
      </c>
      <c r="L206">
        <v>3.07019607843137</v>
      </c>
      <c r="M206">
        <v>3.07019607843137</v>
      </c>
    </row>
    <row r="207" spans="1:13" ht="12.75">
      <c r="A207" t="s">
        <v>578</v>
      </c>
      <c r="B207" t="s">
        <v>270</v>
      </c>
      <c r="C207" t="s">
        <v>493</v>
      </c>
      <c r="D207" t="s">
        <v>194</v>
      </c>
      <c r="E207" t="s">
        <v>211</v>
      </c>
      <c r="F207" t="s">
        <v>437</v>
      </c>
      <c r="G207" t="s">
        <v>581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 ht="12.75">
      <c r="A208" t="s">
        <v>578</v>
      </c>
      <c r="B208" t="s">
        <v>270</v>
      </c>
      <c r="C208" t="s">
        <v>493</v>
      </c>
      <c r="D208" t="s">
        <v>194</v>
      </c>
      <c r="E208" t="s">
        <v>211</v>
      </c>
      <c r="F208" t="s">
        <v>437</v>
      </c>
      <c r="G208" t="s">
        <v>580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 ht="12.75">
      <c r="A209" t="s">
        <v>578</v>
      </c>
      <c r="B209" t="s">
        <v>270</v>
      </c>
      <c r="C209" t="s">
        <v>493</v>
      </c>
      <c r="D209" t="s">
        <v>194</v>
      </c>
      <c r="E209" t="s">
        <v>211</v>
      </c>
      <c r="F209" t="s">
        <v>437</v>
      </c>
      <c r="G209" t="s">
        <v>274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 ht="12.75">
      <c r="A210" t="s">
        <v>578</v>
      </c>
      <c r="B210" t="s">
        <v>270</v>
      </c>
      <c r="C210" t="s">
        <v>494</v>
      </c>
      <c r="D210" t="s">
        <v>194</v>
      </c>
      <c r="E210" t="s">
        <v>211</v>
      </c>
      <c r="F210" t="s">
        <v>437</v>
      </c>
      <c r="G210" t="s">
        <v>579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 ht="12.75">
      <c r="A211" t="s">
        <v>578</v>
      </c>
      <c r="B211" t="s">
        <v>270</v>
      </c>
      <c r="C211" t="s">
        <v>494</v>
      </c>
      <c r="D211" t="s">
        <v>194</v>
      </c>
      <c r="E211" t="s">
        <v>211</v>
      </c>
      <c r="F211" t="s">
        <v>437</v>
      </c>
      <c r="G211" t="s">
        <v>581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 ht="12.75">
      <c r="A212" t="s">
        <v>578</v>
      </c>
      <c r="B212" t="s">
        <v>270</v>
      </c>
      <c r="C212" t="s">
        <v>494</v>
      </c>
      <c r="D212" t="s">
        <v>194</v>
      </c>
      <c r="E212" t="s">
        <v>211</v>
      </c>
      <c r="F212" t="s">
        <v>437</v>
      </c>
      <c r="G212" t="s">
        <v>580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 ht="12.75">
      <c r="A213" t="s">
        <v>578</v>
      </c>
      <c r="B213" t="s">
        <v>270</v>
      </c>
      <c r="C213" t="s">
        <v>494</v>
      </c>
      <c r="D213" t="s">
        <v>194</v>
      </c>
      <c r="E213" t="s">
        <v>211</v>
      </c>
      <c r="F213" t="s">
        <v>437</v>
      </c>
      <c r="G213" t="s">
        <v>274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 ht="12.75">
      <c r="A214" t="s">
        <v>578</v>
      </c>
      <c r="B214" t="s">
        <v>270</v>
      </c>
      <c r="C214" t="s">
        <v>495</v>
      </c>
      <c r="D214" t="s">
        <v>194</v>
      </c>
      <c r="E214" t="s">
        <v>211</v>
      </c>
      <c r="F214" t="s">
        <v>437</v>
      </c>
      <c r="G214" t="s">
        <v>579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 ht="12.75">
      <c r="A215" t="s">
        <v>578</v>
      </c>
      <c r="B215" t="s">
        <v>270</v>
      </c>
      <c r="C215" t="s">
        <v>495</v>
      </c>
      <c r="D215" t="s">
        <v>194</v>
      </c>
      <c r="E215" t="s">
        <v>211</v>
      </c>
      <c r="F215" t="s">
        <v>437</v>
      </c>
      <c r="G215" t="s">
        <v>581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 ht="12.75">
      <c r="A216" t="s">
        <v>578</v>
      </c>
      <c r="B216" t="s">
        <v>270</v>
      </c>
      <c r="C216" t="s">
        <v>495</v>
      </c>
      <c r="D216" t="s">
        <v>194</v>
      </c>
      <c r="E216" t="s">
        <v>211</v>
      </c>
      <c r="F216" t="s">
        <v>437</v>
      </c>
      <c r="G216" t="s">
        <v>580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 ht="12.75">
      <c r="A217" t="s">
        <v>578</v>
      </c>
      <c r="B217" t="s">
        <v>270</v>
      </c>
      <c r="C217" t="s">
        <v>495</v>
      </c>
      <c r="D217" t="s">
        <v>194</v>
      </c>
      <c r="E217" t="s">
        <v>211</v>
      </c>
      <c r="F217" t="s">
        <v>437</v>
      </c>
      <c r="G217" t="s">
        <v>274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 ht="12.75">
      <c r="A218" t="s">
        <v>578</v>
      </c>
      <c r="B218" t="s">
        <v>270</v>
      </c>
      <c r="C218" t="s">
        <v>496</v>
      </c>
      <c r="D218" t="s">
        <v>194</v>
      </c>
      <c r="E218" t="s">
        <v>211</v>
      </c>
      <c r="F218" t="s">
        <v>437</v>
      </c>
      <c r="G218" t="s">
        <v>579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 ht="12.75">
      <c r="A219" t="s">
        <v>578</v>
      </c>
      <c r="B219" t="s">
        <v>270</v>
      </c>
      <c r="C219" t="s">
        <v>496</v>
      </c>
      <c r="D219" t="s">
        <v>194</v>
      </c>
      <c r="E219" t="s">
        <v>211</v>
      </c>
      <c r="F219" t="s">
        <v>437</v>
      </c>
      <c r="G219" t="s">
        <v>581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 ht="12.75">
      <c r="A220" t="s">
        <v>578</v>
      </c>
      <c r="B220" t="s">
        <v>270</v>
      </c>
      <c r="C220" t="s">
        <v>496</v>
      </c>
      <c r="D220" t="s">
        <v>194</v>
      </c>
      <c r="E220" t="s">
        <v>211</v>
      </c>
      <c r="F220" t="s">
        <v>437</v>
      </c>
      <c r="G220" t="s">
        <v>580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 ht="12.75">
      <c r="A221" t="s">
        <v>578</v>
      </c>
      <c r="B221" t="s">
        <v>270</v>
      </c>
      <c r="C221" t="s">
        <v>496</v>
      </c>
      <c r="D221" t="s">
        <v>194</v>
      </c>
      <c r="E221" t="s">
        <v>211</v>
      </c>
      <c r="F221" t="s">
        <v>437</v>
      </c>
      <c r="G221" t="s">
        <v>274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 ht="12.75">
      <c r="A222" t="s">
        <v>578</v>
      </c>
      <c r="B222" t="s">
        <v>270</v>
      </c>
      <c r="C222" t="s">
        <v>280</v>
      </c>
      <c r="D222" t="s">
        <v>194</v>
      </c>
      <c r="E222" t="s">
        <v>211</v>
      </c>
      <c r="F222" t="s">
        <v>437</v>
      </c>
      <c r="G222" t="s">
        <v>579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 ht="12.75">
      <c r="A223" t="s">
        <v>578</v>
      </c>
      <c r="B223" t="s">
        <v>270</v>
      </c>
      <c r="C223" t="s">
        <v>280</v>
      </c>
      <c r="D223" t="s">
        <v>194</v>
      </c>
      <c r="E223" t="s">
        <v>211</v>
      </c>
      <c r="F223" t="s">
        <v>437</v>
      </c>
      <c r="G223" t="s">
        <v>581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 ht="12.75">
      <c r="A224" t="s">
        <v>578</v>
      </c>
      <c r="B224" t="s">
        <v>270</v>
      </c>
      <c r="C224" t="s">
        <v>280</v>
      </c>
      <c r="D224" t="s">
        <v>194</v>
      </c>
      <c r="E224" t="s">
        <v>211</v>
      </c>
      <c r="F224" t="s">
        <v>437</v>
      </c>
      <c r="G224" t="s">
        <v>580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 ht="12.75">
      <c r="A225" t="s">
        <v>578</v>
      </c>
      <c r="B225" t="s">
        <v>270</v>
      </c>
      <c r="C225" t="s">
        <v>280</v>
      </c>
      <c r="D225" t="s">
        <v>194</v>
      </c>
      <c r="E225" t="s">
        <v>211</v>
      </c>
      <c r="F225" t="s">
        <v>437</v>
      </c>
      <c r="G225" t="s">
        <v>274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 ht="12.75">
      <c r="A226" t="s">
        <v>578</v>
      </c>
      <c r="B226" t="s">
        <v>270</v>
      </c>
      <c r="C226" t="s">
        <v>503</v>
      </c>
      <c r="D226" t="s">
        <v>194</v>
      </c>
      <c r="E226" t="s">
        <v>211</v>
      </c>
      <c r="F226" t="s">
        <v>437</v>
      </c>
      <c r="G226" t="s">
        <v>579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 ht="12.75">
      <c r="A227" t="s">
        <v>578</v>
      </c>
      <c r="B227" t="s">
        <v>270</v>
      </c>
      <c r="C227" t="s">
        <v>503</v>
      </c>
      <c r="D227" t="s">
        <v>194</v>
      </c>
      <c r="E227" t="s">
        <v>211</v>
      </c>
      <c r="F227" t="s">
        <v>437</v>
      </c>
      <c r="G227" t="s">
        <v>581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 ht="12.75">
      <c r="A228" t="s">
        <v>578</v>
      </c>
      <c r="B228" t="s">
        <v>270</v>
      </c>
      <c r="C228" t="s">
        <v>503</v>
      </c>
      <c r="D228" t="s">
        <v>194</v>
      </c>
      <c r="E228" t="s">
        <v>211</v>
      </c>
      <c r="F228" t="s">
        <v>437</v>
      </c>
      <c r="G228" t="s">
        <v>580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 ht="12.75">
      <c r="A229" t="s">
        <v>578</v>
      </c>
      <c r="B229" t="s">
        <v>270</v>
      </c>
      <c r="C229" t="s">
        <v>503</v>
      </c>
      <c r="D229" t="s">
        <v>194</v>
      </c>
      <c r="E229" t="s">
        <v>211</v>
      </c>
      <c r="F229" t="s">
        <v>437</v>
      </c>
      <c r="G229" t="s">
        <v>274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 ht="12.75">
      <c r="A230" t="s">
        <v>578</v>
      </c>
      <c r="B230" t="s">
        <v>270</v>
      </c>
      <c r="C230" t="s">
        <v>504</v>
      </c>
      <c r="D230" t="s">
        <v>194</v>
      </c>
      <c r="E230" t="s">
        <v>211</v>
      </c>
      <c r="F230" t="s">
        <v>437</v>
      </c>
      <c r="G230" t="s">
        <v>579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 ht="12.75">
      <c r="A231" t="s">
        <v>578</v>
      </c>
      <c r="B231" t="s">
        <v>270</v>
      </c>
      <c r="C231" t="s">
        <v>504</v>
      </c>
      <c r="D231" t="s">
        <v>194</v>
      </c>
      <c r="E231" t="s">
        <v>211</v>
      </c>
      <c r="F231" t="s">
        <v>437</v>
      </c>
      <c r="G231" t="s">
        <v>581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 ht="12.75">
      <c r="A232" t="s">
        <v>578</v>
      </c>
      <c r="B232" t="s">
        <v>270</v>
      </c>
      <c r="C232" t="s">
        <v>504</v>
      </c>
      <c r="D232" t="s">
        <v>194</v>
      </c>
      <c r="E232" t="s">
        <v>211</v>
      </c>
      <c r="F232" t="s">
        <v>437</v>
      </c>
      <c r="G232" t="s">
        <v>580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 ht="12.75">
      <c r="A233" t="s">
        <v>578</v>
      </c>
      <c r="B233" t="s">
        <v>270</v>
      </c>
      <c r="C233" t="s">
        <v>504</v>
      </c>
      <c r="D233" t="s">
        <v>194</v>
      </c>
      <c r="E233" t="s">
        <v>211</v>
      </c>
      <c r="F233" t="s">
        <v>437</v>
      </c>
      <c r="G233" t="s">
        <v>274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 ht="12.75">
      <c r="A234" t="s">
        <v>578</v>
      </c>
      <c r="B234" t="s">
        <v>270</v>
      </c>
      <c r="C234" t="s">
        <v>505</v>
      </c>
      <c r="D234" t="s">
        <v>194</v>
      </c>
      <c r="E234" t="s">
        <v>211</v>
      </c>
      <c r="F234" t="s">
        <v>437</v>
      </c>
      <c r="G234" t="s">
        <v>579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 ht="12.75">
      <c r="A235" t="s">
        <v>578</v>
      </c>
      <c r="B235" t="s">
        <v>270</v>
      </c>
      <c r="C235" t="s">
        <v>505</v>
      </c>
      <c r="D235" t="s">
        <v>194</v>
      </c>
      <c r="E235" t="s">
        <v>211</v>
      </c>
      <c r="F235" t="s">
        <v>437</v>
      </c>
      <c r="G235" t="s">
        <v>581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 ht="12.75">
      <c r="A236" t="s">
        <v>578</v>
      </c>
      <c r="B236" t="s">
        <v>270</v>
      </c>
      <c r="C236" t="s">
        <v>505</v>
      </c>
      <c r="D236" t="s">
        <v>194</v>
      </c>
      <c r="E236" t="s">
        <v>211</v>
      </c>
      <c r="F236" t="s">
        <v>437</v>
      </c>
      <c r="G236" t="s">
        <v>580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 ht="12.75">
      <c r="A237" t="s">
        <v>578</v>
      </c>
      <c r="B237" t="s">
        <v>270</v>
      </c>
      <c r="C237" t="s">
        <v>505</v>
      </c>
      <c r="D237" t="s">
        <v>194</v>
      </c>
      <c r="E237" t="s">
        <v>211</v>
      </c>
      <c r="F237" t="s">
        <v>437</v>
      </c>
      <c r="G237" t="s">
        <v>274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 ht="12.75">
      <c r="A238" t="s">
        <v>578</v>
      </c>
      <c r="B238" t="s">
        <v>270</v>
      </c>
      <c r="C238" t="s">
        <v>506</v>
      </c>
      <c r="D238" t="s">
        <v>194</v>
      </c>
      <c r="E238" t="s">
        <v>211</v>
      </c>
      <c r="F238" t="s">
        <v>437</v>
      </c>
      <c r="G238" t="s">
        <v>579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 ht="12.75">
      <c r="A239" t="s">
        <v>578</v>
      </c>
      <c r="B239" t="s">
        <v>270</v>
      </c>
      <c r="C239" t="s">
        <v>506</v>
      </c>
      <c r="D239" t="s">
        <v>194</v>
      </c>
      <c r="E239" t="s">
        <v>211</v>
      </c>
      <c r="F239" t="s">
        <v>437</v>
      </c>
      <c r="G239" t="s">
        <v>581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 ht="12.75">
      <c r="A240" t="s">
        <v>578</v>
      </c>
      <c r="B240" t="s">
        <v>270</v>
      </c>
      <c r="C240" t="s">
        <v>506</v>
      </c>
      <c r="D240" t="s">
        <v>194</v>
      </c>
      <c r="E240" t="s">
        <v>211</v>
      </c>
      <c r="F240" t="s">
        <v>437</v>
      </c>
      <c r="G240" t="s">
        <v>580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 ht="12.75">
      <c r="A241" t="s">
        <v>578</v>
      </c>
      <c r="B241" t="s">
        <v>270</v>
      </c>
      <c r="C241" t="s">
        <v>506</v>
      </c>
      <c r="D241" t="s">
        <v>194</v>
      </c>
      <c r="E241" t="s">
        <v>211</v>
      </c>
      <c r="F241" t="s">
        <v>437</v>
      </c>
      <c r="G241" t="s">
        <v>274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 ht="12.75">
      <c r="A242" t="s">
        <v>578</v>
      </c>
      <c r="B242" t="s">
        <v>270</v>
      </c>
      <c r="C242" t="s">
        <v>507</v>
      </c>
      <c r="D242" t="s">
        <v>194</v>
      </c>
      <c r="E242" t="s">
        <v>211</v>
      </c>
      <c r="F242" t="s">
        <v>437</v>
      </c>
      <c r="G242" t="s">
        <v>579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 ht="12.75">
      <c r="A243" t="s">
        <v>578</v>
      </c>
      <c r="B243" t="s">
        <v>270</v>
      </c>
      <c r="C243" t="s">
        <v>507</v>
      </c>
      <c r="D243" t="s">
        <v>194</v>
      </c>
      <c r="E243" t="s">
        <v>211</v>
      </c>
      <c r="F243" t="s">
        <v>437</v>
      </c>
      <c r="G243" t="s">
        <v>581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 ht="12.75">
      <c r="A244" t="s">
        <v>578</v>
      </c>
      <c r="B244" t="s">
        <v>270</v>
      </c>
      <c r="C244" t="s">
        <v>507</v>
      </c>
      <c r="D244" t="s">
        <v>194</v>
      </c>
      <c r="E244" t="s">
        <v>211</v>
      </c>
      <c r="F244" t="s">
        <v>437</v>
      </c>
      <c r="G244" t="s">
        <v>580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 ht="12.75">
      <c r="A245" t="s">
        <v>578</v>
      </c>
      <c r="B245" t="s">
        <v>270</v>
      </c>
      <c r="C245" t="s">
        <v>507</v>
      </c>
      <c r="D245" t="s">
        <v>194</v>
      </c>
      <c r="E245" t="s">
        <v>211</v>
      </c>
      <c r="F245" t="s">
        <v>437</v>
      </c>
      <c r="G245" t="s">
        <v>274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 ht="12.75">
      <c r="A246" t="s">
        <v>578</v>
      </c>
      <c r="B246" t="s">
        <v>270</v>
      </c>
      <c r="C246" t="s">
        <v>508</v>
      </c>
      <c r="D246" t="s">
        <v>194</v>
      </c>
      <c r="E246" t="s">
        <v>211</v>
      </c>
      <c r="F246" t="s">
        <v>437</v>
      </c>
      <c r="G246" t="s">
        <v>579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 ht="12.75">
      <c r="A247" t="s">
        <v>578</v>
      </c>
      <c r="B247" t="s">
        <v>270</v>
      </c>
      <c r="C247" t="s">
        <v>508</v>
      </c>
      <c r="D247" t="s">
        <v>194</v>
      </c>
      <c r="E247" t="s">
        <v>211</v>
      </c>
      <c r="F247" t="s">
        <v>437</v>
      </c>
      <c r="G247" t="s">
        <v>581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 ht="12.75">
      <c r="A248" t="s">
        <v>578</v>
      </c>
      <c r="B248" t="s">
        <v>270</v>
      </c>
      <c r="C248" t="s">
        <v>508</v>
      </c>
      <c r="D248" t="s">
        <v>194</v>
      </c>
      <c r="E248" t="s">
        <v>211</v>
      </c>
      <c r="F248" t="s">
        <v>437</v>
      </c>
      <c r="G248" t="s">
        <v>580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 ht="12.75">
      <c r="A249" t="s">
        <v>578</v>
      </c>
      <c r="B249" t="s">
        <v>270</v>
      </c>
      <c r="C249" t="s">
        <v>508</v>
      </c>
      <c r="D249" t="s">
        <v>194</v>
      </c>
      <c r="E249" t="s">
        <v>211</v>
      </c>
      <c r="F249" t="s">
        <v>437</v>
      </c>
      <c r="G249" t="s">
        <v>274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 ht="12.75">
      <c r="A250" t="s">
        <v>578</v>
      </c>
      <c r="B250" t="s">
        <v>270</v>
      </c>
      <c r="C250" t="s">
        <v>527</v>
      </c>
      <c r="D250" t="s">
        <v>194</v>
      </c>
      <c r="E250" t="s">
        <v>211</v>
      </c>
      <c r="F250" t="s">
        <v>437</v>
      </c>
      <c r="G250" t="s">
        <v>579</v>
      </c>
      <c r="H250" t="s">
        <v>211</v>
      </c>
      <c r="I250" t="s">
        <v>211</v>
      </c>
      <c r="J250" t="s">
        <v>211</v>
      </c>
      <c r="K250" t="s">
        <v>211</v>
      </c>
      <c r="L250">
        <v>3.1157627118644098</v>
      </c>
      <c r="M250">
        <v>3.1157627118644098</v>
      </c>
    </row>
    <row r="251" spans="1:13" ht="12.75">
      <c r="A251" t="s">
        <v>578</v>
      </c>
      <c r="B251" t="s">
        <v>270</v>
      </c>
      <c r="C251" t="s">
        <v>527</v>
      </c>
      <c r="D251" t="s">
        <v>194</v>
      </c>
      <c r="E251" t="s">
        <v>211</v>
      </c>
      <c r="F251" t="s">
        <v>437</v>
      </c>
      <c r="G251" t="s">
        <v>581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 ht="12.75">
      <c r="A252" t="s">
        <v>578</v>
      </c>
      <c r="B252" t="s">
        <v>270</v>
      </c>
      <c r="C252" t="s">
        <v>527</v>
      </c>
      <c r="D252" t="s">
        <v>194</v>
      </c>
      <c r="E252" t="s">
        <v>211</v>
      </c>
      <c r="F252" t="s">
        <v>437</v>
      </c>
      <c r="G252" t="s">
        <v>580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 ht="12.75">
      <c r="A253" t="s">
        <v>578</v>
      </c>
      <c r="B253" t="s">
        <v>270</v>
      </c>
      <c r="C253" t="s">
        <v>527</v>
      </c>
      <c r="D253" t="s">
        <v>194</v>
      </c>
      <c r="E253" t="s">
        <v>211</v>
      </c>
      <c r="F253" t="s">
        <v>437</v>
      </c>
      <c r="G253" t="s">
        <v>274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 ht="12.75">
      <c r="A254" t="s">
        <v>578</v>
      </c>
      <c r="B254" t="s">
        <v>270</v>
      </c>
      <c r="C254" t="s">
        <v>528</v>
      </c>
      <c r="D254" t="s">
        <v>194</v>
      </c>
      <c r="E254" t="s">
        <v>211</v>
      </c>
      <c r="F254" t="s">
        <v>437</v>
      </c>
      <c r="G254" t="s">
        <v>579</v>
      </c>
      <c r="H254" t="s">
        <v>211</v>
      </c>
      <c r="I254" t="s">
        <v>211</v>
      </c>
      <c r="J254" t="s">
        <v>211</v>
      </c>
      <c r="K254" t="s">
        <v>211</v>
      </c>
      <c r="L254">
        <v>3.1157627118644098</v>
      </c>
      <c r="M254">
        <v>3.1157627118644098</v>
      </c>
    </row>
    <row r="255" spans="1:13" ht="12.75">
      <c r="A255" t="s">
        <v>578</v>
      </c>
      <c r="B255" t="s">
        <v>270</v>
      </c>
      <c r="C255" t="s">
        <v>528</v>
      </c>
      <c r="D255" t="s">
        <v>194</v>
      </c>
      <c r="E255" t="s">
        <v>211</v>
      </c>
      <c r="F255" t="s">
        <v>437</v>
      </c>
      <c r="G255" t="s">
        <v>581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 ht="12.75">
      <c r="A256" t="s">
        <v>578</v>
      </c>
      <c r="B256" t="s">
        <v>270</v>
      </c>
      <c r="C256" t="s">
        <v>528</v>
      </c>
      <c r="D256" t="s">
        <v>194</v>
      </c>
      <c r="E256" t="s">
        <v>211</v>
      </c>
      <c r="F256" t="s">
        <v>437</v>
      </c>
      <c r="G256" t="s">
        <v>580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 ht="12.75">
      <c r="A257" t="s">
        <v>578</v>
      </c>
      <c r="B257" t="s">
        <v>270</v>
      </c>
      <c r="C257" t="s">
        <v>528</v>
      </c>
      <c r="D257" t="s">
        <v>194</v>
      </c>
      <c r="E257" t="s">
        <v>211</v>
      </c>
      <c r="F257" t="s">
        <v>437</v>
      </c>
      <c r="G257" t="s">
        <v>274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 ht="12.75">
      <c r="A258" t="s">
        <v>578</v>
      </c>
      <c r="B258" t="s">
        <v>270</v>
      </c>
      <c r="C258" t="s">
        <v>529</v>
      </c>
      <c r="D258" t="s">
        <v>194</v>
      </c>
      <c r="E258" t="s">
        <v>211</v>
      </c>
      <c r="F258" t="s">
        <v>437</v>
      </c>
      <c r="G258" t="s">
        <v>579</v>
      </c>
      <c r="H258" t="s">
        <v>211</v>
      </c>
      <c r="I258" t="s">
        <v>211</v>
      </c>
      <c r="J258" t="s">
        <v>211</v>
      </c>
      <c r="K258" t="s">
        <v>211</v>
      </c>
      <c r="L258">
        <v>3.1157627118644098</v>
      </c>
      <c r="M258">
        <v>3.1157627118644098</v>
      </c>
    </row>
    <row r="259" spans="1:13" ht="12.75">
      <c r="A259" t="s">
        <v>578</v>
      </c>
      <c r="B259" t="s">
        <v>270</v>
      </c>
      <c r="C259" t="s">
        <v>529</v>
      </c>
      <c r="D259" t="s">
        <v>194</v>
      </c>
      <c r="E259" t="s">
        <v>211</v>
      </c>
      <c r="F259" t="s">
        <v>437</v>
      </c>
      <c r="G259" t="s">
        <v>581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 ht="12.75">
      <c r="A260" t="s">
        <v>578</v>
      </c>
      <c r="B260" t="s">
        <v>270</v>
      </c>
      <c r="C260" t="s">
        <v>529</v>
      </c>
      <c r="D260" t="s">
        <v>194</v>
      </c>
      <c r="E260" t="s">
        <v>211</v>
      </c>
      <c r="F260" t="s">
        <v>437</v>
      </c>
      <c r="G260" t="s">
        <v>580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 ht="12.75">
      <c r="A261" t="s">
        <v>578</v>
      </c>
      <c r="B261" t="s">
        <v>270</v>
      </c>
      <c r="C261" t="s">
        <v>529</v>
      </c>
      <c r="D261" t="s">
        <v>194</v>
      </c>
      <c r="E261" t="s">
        <v>211</v>
      </c>
      <c r="F261" t="s">
        <v>437</v>
      </c>
      <c r="G261" t="s">
        <v>274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 ht="12.75">
      <c r="A262" t="s">
        <v>578</v>
      </c>
      <c r="B262" t="s">
        <v>270</v>
      </c>
      <c r="C262" t="s">
        <v>530</v>
      </c>
      <c r="D262" t="s">
        <v>194</v>
      </c>
      <c r="E262" t="s">
        <v>211</v>
      </c>
      <c r="F262" t="s">
        <v>437</v>
      </c>
      <c r="G262" t="s">
        <v>579</v>
      </c>
      <c r="H262" t="s">
        <v>211</v>
      </c>
      <c r="I262" t="s">
        <v>211</v>
      </c>
      <c r="J262" t="s">
        <v>211</v>
      </c>
      <c r="K262" t="s">
        <v>211</v>
      </c>
      <c r="L262">
        <v>3.1157627118644098</v>
      </c>
      <c r="M262">
        <v>3.1157627118644098</v>
      </c>
    </row>
    <row r="263" spans="1:13" ht="12.75">
      <c r="A263" t="s">
        <v>578</v>
      </c>
      <c r="B263" t="s">
        <v>270</v>
      </c>
      <c r="C263" t="s">
        <v>530</v>
      </c>
      <c r="D263" t="s">
        <v>194</v>
      </c>
      <c r="E263" t="s">
        <v>211</v>
      </c>
      <c r="F263" t="s">
        <v>437</v>
      </c>
      <c r="G263" t="s">
        <v>581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 ht="12.75">
      <c r="A264" t="s">
        <v>578</v>
      </c>
      <c r="B264" t="s">
        <v>270</v>
      </c>
      <c r="C264" t="s">
        <v>530</v>
      </c>
      <c r="D264" t="s">
        <v>194</v>
      </c>
      <c r="E264" t="s">
        <v>211</v>
      </c>
      <c r="F264" t="s">
        <v>437</v>
      </c>
      <c r="G264" t="s">
        <v>580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 ht="12.75">
      <c r="A265" t="s">
        <v>578</v>
      </c>
      <c r="B265" t="s">
        <v>270</v>
      </c>
      <c r="C265" t="s">
        <v>530</v>
      </c>
      <c r="D265" t="s">
        <v>194</v>
      </c>
      <c r="E265" t="s">
        <v>211</v>
      </c>
      <c r="F265" t="s">
        <v>437</v>
      </c>
      <c r="G265" t="s">
        <v>274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 ht="12.75">
      <c r="A266" t="s">
        <v>578</v>
      </c>
      <c r="B266" t="s">
        <v>270</v>
      </c>
      <c r="C266" t="s">
        <v>531</v>
      </c>
      <c r="D266" t="s">
        <v>194</v>
      </c>
      <c r="E266" t="s">
        <v>211</v>
      </c>
      <c r="F266" t="s">
        <v>437</v>
      </c>
      <c r="G266" t="s">
        <v>579</v>
      </c>
      <c r="H266" t="s">
        <v>211</v>
      </c>
      <c r="I266" t="s">
        <v>211</v>
      </c>
      <c r="J266" t="s">
        <v>211</v>
      </c>
      <c r="K266" t="s">
        <v>211</v>
      </c>
      <c r="L266">
        <v>3.1157627118644098</v>
      </c>
      <c r="M266">
        <v>3.1157627118644098</v>
      </c>
    </row>
    <row r="267" spans="1:13" ht="12.75">
      <c r="A267" t="s">
        <v>578</v>
      </c>
      <c r="B267" t="s">
        <v>270</v>
      </c>
      <c r="C267" t="s">
        <v>531</v>
      </c>
      <c r="D267" t="s">
        <v>194</v>
      </c>
      <c r="E267" t="s">
        <v>211</v>
      </c>
      <c r="F267" t="s">
        <v>437</v>
      </c>
      <c r="G267" t="s">
        <v>581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 ht="12.75">
      <c r="A268" t="s">
        <v>578</v>
      </c>
      <c r="B268" t="s">
        <v>270</v>
      </c>
      <c r="C268" t="s">
        <v>531</v>
      </c>
      <c r="D268" t="s">
        <v>194</v>
      </c>
      <c r="E268" t="s">
        <v>211</v>
      </c>
      <c r="F268" t="s">
        <v>437</v>
      </c>
      <c r="G268" t="s">
        <v>580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 ht="12.75">
      <c r="A269" t="s">
        <v>578</v>
      </c>
      <c r="B269" t="s">
        <v>270</v>
      </c>
      <c r="C269" t="s">
        <v>531</v>
      </c>
      <c r="D269" t="s">
        <v>194</v>
      </c>
      <c r="E269" t="s">
        <v>211</v>
      </c>
      <c r="F269" t="s">
        <v>437</v>
      </c>
      <c r="G269" t="s">
        <v>274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 ht="12.75">
      <c r="A270" t="s">
        <v>578</v>
      </c>
      <c r="B270" t="s">
        <v>270</v>
      </c>
      <c r="C270" t="s">
        <v>532</v>
      </c>
      <c r="D270" t="s">
        <v>194</v>
      </c>
      <c r="E270" t="s">
        <v>211</v>
      </c>
      <c r="F270" t="s">
        <v>437</v>
      </c>
      <c r="G270" t="s">
        <v>579</v>
      </c>
      <c r="H270" t="s">
        <v>211</v>
      </c>
      <c r="I270" t="s">
        <v>211</v>
      </c>
      <c r="J270" t="s">
        <v>211</v>
      </c>
      <c r="K270" t="s">
        <v>211</v>
      </c>
      <c r="L270">
        <v>3.1157627118644098</v>
      </c>
      <c r="M270">
        <v>3.1157627118644098</v>
      </c>
    </row>
    <row r="271" spans="1:13" ht="12.75">
      <c r="A271" t="s">
        <v>578</v>
      </c>
      <c r="B271" t="s">
        <v>270</v>
      </c>
      <c r="C271" t="s">
        <v>532</v>
      </c>
      <c r="D271" t="s">
        <v>194</v>
      </c>
      <c r="E271" t="s">
        <v>211</v>
      </c>
      <c r="F271" t="s">
        <v>437</v>
      </c>
      <c r="G271" t="s">
        <v>581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 ht="12.75">
      <c r="A272" t="s">
        <v>578</v>
      </c>
      <c r="B272" t="s">
        <v>270</v>
      </c>
      <c r="C272" t="s">
        <v>532</v>
      </c>
      <c r="D272" t="s">
        <v>194</v>
      </c>
      <c r="E272" t="s">
        <v>211</v>
      </c>
      <c r="F272" t="s">
        <v>437</v>
      </c>
      <c r="G272" t="s">
        <v>580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 ht="12.75">
      <c r="A273" t="s">
        <v>578</v>
      </c>
      <c r="B273" t="s">
        <v>270</v>
      </c>
      <c r="C273" t="s">
        <v>532</v>
      </c>
      <c r="D273" t="s">
        <v>194</v>
      </c>
      <c r="E273" t="s">
        <v>211</v>
      </c>
      <c r="F273" t="s">
        <v>437</v>
      </c>
      <c r="G273" t="s">
        <v>274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 ht="12.75">
      <c r="A274" t="s">
        <v>578</v>
      </c>
      <c r="B274" t="s">
        <v>270</v>
      </c>
      <c r="C274" t="s">
        <v>281</v>
      </c>
      <c r="D274" t="s">
        <v>194</v>
      </c>
      <c r="E274" t="s">
        <v>211</v>
      </c>
      <c r="F274" t="s">
        <v>437</v>
      </c>
      <c r="G274" t="s">
        <v>579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 ht="12.75">
      <c r="A275" t="s">
        <v>578</v>
      </c>
      <c r="B275" t="s">
        <v>270</v>
      </c>
      <c r="C275" t="s">
        <v>281</v>
      </c>
      <c r="D275" t="s">
        <v>194</v>
      </c>
      <c r="E275" t="s">
        <v>211</v>
      </c>
      <c r="F275" t="s">
        <v>437</v>
      </c>
      <c r="G275" t="s">
        <v>581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 ht="12.75">
      <c r="A276" t="s">
        <v>578</v>
      </c>
      <c r="B276" t="s">
        <v>270</v>
      </c>
      <c r="C276" t="s">
        <v>281</v>
      </c>
      <c r="D276" t="s">
        <v>194</v>
      </c>
      <c r="E276" t="s">
        <v>211</v>
      </c>
      <c r="F276" t="s">
        <v>437</v>
      </c>
      <c r="G276" t="s">
        <v>580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 ht="12.75">
      <c r="A277" t="s">
        <v>578</v>
      </c>
      <c r="B277" t="s">
        <v>270</v>
      </c>
      <c r="C277" t="s">
        <v>281</v>
      </c>
      <c r="D277" t="s">
        <v>194</v>
      </c>
      <c r="E277" t="s">
        <v>211</v>
      </c>
      <c r="F277" t="s">
        <v>437</v>
      </c>
      <c r="G277" t="s">
        <v>274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 ht="12.75">
      <c r="A278" t="s">
        <v>578</v>
      </c>
      <c r="B278" t="s">
        <v>270</v>
      </c>
      <c r="C278" t="s">
        <v>539</v>
      </c>
      <c r="D278" t="s">
        <v>194</v>
      </c>
      <c r="E278" t="s">
        <v>211</v>
      </c>
      <c r="F278" t="s">
        <v>437</v>
      </c>
      <c r="G278" t="s">
        <v>579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 ht="12.75">
      <c r="A279" t="s">
        <v>578</v>
      </c>
      <c r="B279" t="s">
        <v>270</v>
      </c>
      <c r="C279" t="s">
        <v>539</v>
      </c>
      <c r="D279" t="s">
        <v>194</v>
      </c>
      <c r="E279" t="s">
        <v>211</v>
      </c>
      <c r="F279" t="s">
        <v>437</v>
      </c>
      <c r="G279" t="s">
        <v>581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 ht="12.75">
      <c r="A280" t="s">
        <v>578</v>
      </c>
      <c r="B280" t="s">
        <v>270</v>
      </c>
      <c r="C280" t="s">
        <v>539</v>
      </c>
      <c r="D280" t="s">
        <v>194</v>
      </c>
      <c r="E280" t="s">
        <v>211</v>
      </c>
      <c r="F280" t="s">
        <v>437</v>
      </c>
      <c r="G280" t="s">
        <v>580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 ht="12.75">
      <c r="A281" t="s">
        <v>578</v>
      </c>
      <c r="B281" t="s">
        <v>270</v>
      </c>
      <c r="C281" t="s">
        <v>539</v>
      </c>
      <c r="D281" t="s">
        <v>194</v>
      </c>
      <c r="E281" t="s">
        <v>211</v>
      </c>
      <c r="F281" t="s">
        <v>437</v>
      </c>
      <c r="G281" t="s">
        <v>274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 ht="12.75">
      <c r="A282" t="s">
        <v>578</v>
      </c>
      <c r="B282" t="s">
        <v>270</v>
      </c>
      <c r="C282" t="s">
        <v>541</v>
      </c>
      <c r="D282" t="s">
        <v>194</v>
      </c>
      <c r="E282" t="s">
        <v>211</v>
      </c>
      <c r="F282" t="s">
        <v>437</v>
      </c>
      <c r="G282" t="s">
        <v>579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 ht="12.75">
      <c r="A283" t="s">
        <v>578</v>
      </c>
      <c r="B283" t="s">
        <v>270</v>
      </c>
      <c r="C283" t="s">
        <v>541</v>
      </c>
      <c r="D283" t="s">
        <v>194</v>
      </c>
      <c r="E283" t="s">
        <v>211</v>
      </c>
      <c r="F283" t="s">
        <v>437</v>
      </c>
      <c r="G283" t="s">
        <v>581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 ht="12.75">
      <c r="A284" t="s">
        <v>578</v>
      </c>
      <c r="B284" t="s">
        <v>270</v>
      </c>
      <c r="C284" t="s">
        <v>541</v>
      </c>
      <c r="D284" t="s">
        <v>194</v>
      </c>
      <c r="E284" t="s">
        <v>211</v>
      </c>
      <c r="F284" t="s">
        <v>437</v>
      </c>
      <c r="G284" t="s">
        <v>580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 ht="12.75">
      <c r="A285" t="s">
        <v>578</v>
      </c>
      <c r="B285" t="s">
        <v>270</v>
      </c>
      <c r="C285" t="s">
        <v>541</v>
      </c>
      <c r="D285" t="s">
        <v>194</v>
      </c>
      <c r="E285" t="s">
        <v>211</v>
      </c>
      <c r="F285" t="s">
        <v>437</v>
      </c>
      <c r="G285" t="s">
        <v>274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 ht="12.75">
      <c r="A286" t="s">
        <v>578</v>
      </c>
      <c r="B286" t="s">
        <v>270</v>
      </c>
      <c r="C286" t="s">
        <v>543</v>
      </c>
      <c r="D286" t="s">
        <v>194</v>
      </c>
      <c r="E286" t="s">
        <v>211</v>
      </c>
      <c r="F286" t="s">
        <v>437</v>
      </c>
      <c r="G286" t="s">
        <v>579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 ht="12.75">
      <c r="A287" t="s">
        <v>578</v>
      </c>
      <c r="B287" t="s">
        <v>270</v>
      </c>
      <c r="C287" t="s">
        <v>543</v>
      </c>
      <c r="D287" t="s">
        <v>194</v>
      </c>
      <c r="E287" t="s">
        <v>211</v>
      </c>
      <c r="F287" t="s">
        <v>437</v>
      </c>
      <c r="G287" t="s">
        <v>581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 ht="12.75">
      <c r="A288" t="s">
        <v>578</v>
      </c>
      <c r="B288" t="s">
        <v>270</v>
      </c>
      <c r="C288" t="s">
        <v>543</v>
      </c>
      <c r="D288" t="s">
        <v>194</v>
      </c>
      <c r="E288" t="s">
        <v>211</v>
      </c>
      <c r="F288" t="s">
        <v>437</v>
      </c>
      <c r="G288" t="s">
        <v>580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 ht="12.75">
      <c r="A289" t="s">
        <v>578</v>
      </c>
      <c r="B289" t="s">
        <v>270</v>
      </c>
      <c r="C289" t="s">
        <v>543</v>
      </c>
      <c r="D289" t="s">
        <v>194</v>
      </c>
      <c r="E289" t="s">
        <v>211</v>
      </c>
      <c r="F289" t="s">
        <v>437</v>
      </c>
      <c r="G289" t="s">
        <v>274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 ht="12.75">
      <c r="A290" t="s">
        <v>578</v>
      </c>
      <c r="B290" t="s">
        <v>270</v>
      </c>
      <c r="C290" t="s">
        <v>545</v>
      </c>
      <c r="D290" t="s">
        <v>194</v>
      </c>
      <c r="E290" t="s">
        <v>211</v>
      </c>
      <c r="F290" t="s">
        <v>437</v>
      </c>
      <c r="G290" t="s">
        <v>579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 ht="12.75">
      <c r="A291" t="s">
        <v>578</v>
      </c>
      <c r="B291" t="s">
        <v>270</v>
      </c>
      <c r="C291" t="s">
        <v>545</v>
      </c>
      <c r="D291" t="s">
        <v>194</v>
      </c>
      <c r="E291" t="s">
        <v>211</v>
      </c>
      <c r="F291" t="s">
        <v>437</v>
      </c>
      <c r="G291" t="s">
        <v>581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 ht="12.75">
      <c r="A292" t="s">
        <v>578</v>
      </c>
      <c r="B292" t="s">
        <v>270</v>
      </c>
      <c r="C292" t="s">
        <v>545</v>
      </c>
      <c r="D292" t="s">
        <v>194</v>
      </c>
      <c r="E292" t="s">
        <v>211</v>
      </c>
      <c r="F292" t="s">
        <v>437</v>
      </c>
      <c r="G292" t="s">
        <v>580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 ht="12.75">
      <c r="A293" t="s">
        <v>578</v>
      </c>
      <c r="B293" t="s">
        <v>270</v>
      </c>
      <c r="C293" t="s">
        <v>545</v>
      </c>
      <c r="D293" t="s">
        <v>194</v>
      </c>
      <c r="E293" t="s">
        <v>211</v>
      </c>
      <c r="F293" t="s">
        <v>437</v>
      </c>
      <c r="G293" t="s">
        <v>274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 ht="12.75">
      <c r="A294" t="s">
        <v>578</v>
      </c>
      <c r="B294" t="s">
        <v>270</v>
      </c>
      <c r="C294" t="s">
        <v>547</v>
      </c>
      <c r="D294" t="s">
        <v>194</v>
      </c>
      <c r="E294" t="s">
        <v>211</v>
      </c>
      <c r="F294" t="s">
        <v>437</v>
      </c>
      <c r="G294" t="s">
        <v>579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 ht="12.75">
      <c r="A295" t="s">
        <v>578</v>
      </c>
      <c r="B295" t="s">
        <v>270</v>
      </c>
      <c r="C295" t="s">
        <v>547</v>
      </c>
      <c r="D295" t="s">
        <v>194</v>
      </c>
      <c r="E295" t="s">
        <v>211</v>
      </c>
      <c r="F295" t="s">
        <v>437</v>
      </c>
      <c r="G295" t="s">
        <v>581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 ht="12.75">
      <c r="A296" t="s">
        <v>578</v>
      </c>
      <c r="B296" t="s">
        <v>270</v>
      </c>
      <c r="C296" t="s">
        <v>547</v>
      </c>
      <c r="D296" t="s">
        <v>194</v>
      </c>
      <c r="E296" t="s">
        <v>211</v>
      </c>
      <c r="F296" t="s">
        <v>437</v>
      </c>
      <c r="G296" t="s">
        <v>580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 ht="12.75">
      <c r="A297" t="s">
        <v>578</v>
      </c>
      <c r="B297" t="s">
        <v>270</v>
      </c>
      <c r="C297" t="s">
        <v>547</v>
      </c>
      <c r="D297" t="s">
        <v>194</v>
      </c>
      <c r="E297" t="s">
        <v>211</v>
      </c>
      <c r="F297" t="s">
        <v>437</v>
      </c>
      <c r="G297" t="s">
        <v>274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 ht="12.75">
      <c r="A298" t="s">
        <v>578</v>
      </c>
      <c r="B298" t="s">
        <v>270</v>
      </c>
      <c r="C298" t="s">
        <v>549</v>
      </c>
      <c r="D298" t="s">
        <v>194</v>
      </c>
      <c r="E298" t="s">
        <v>211</v>
      </c>
      <c r="F298" t="s">
        <v>437</v>
      </c>
      <c r="G298" t="s">
        <v>579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 ht="12.75">
      <c r="A299" t="s">
        <v>578</v>
      </c>
      <c r="B299" t="s">
        <v>270</v>
      </c>
      <c r="C299" t="s">
        <v>549</v>
      </c>
      <c r="D299" t="s">
        <v>194</v>
      </c>
      <c r="E299" t="s">
        <v>211</v>
      </c>
      <c r="F299" t="s">
        <v>437</v>
      </c>
      <c r="G299" t="s">
        <v>581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 ht="12.75">
      <c r="A300" t="s">
        <v>578</v>
      </c>
      <c r="B300" t="s">
        <v>270</v>
      </c>
      <c r="C300" t="s">
        <v>549</v>
      </c>
      <c r="D300" t="s">
        <v>194</v>
      </c>
      <c r="E300" t="s">
        <v>211</v>
      </c>
      <c r="F300" t="s">
        <v>437</v>
      </c>
      <c r="G300" t="s">
        <v>580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 ht="12.75">
      <c r="A301" t="s">
        <v>578</v>
      </c>
      <c r="B301" t="s">
        <v>270</v>
      </c>
      <c r="C301" t="s">
        <v>549</v>
      </c>
      <c r="D301" t="s">
        <v>194</v>
      </c>
      <c r="E301" t="s">
        <v>211</v>
      </c>
      <c r="F301" t="s">
        <v>437</v>
      </c>
      <c r="G301" t="s">
        <v>274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 ht="12.75">
      <c r="A302" t="s">
        <v>578</v>
      </c>
      <c r="B302" t="s">
        <v>270</v>
      </c>
      <c r="C302" t="s">
        <v>563</v>
      </c>
      <c r="D302" t="s">
        <v>194</v>
      </c>
      <c r="E302" t="s">
        <v>211</v>
      </c>
      <c r="F302" t="s">
        <v>437</v>
      </c>
      <c r="G302" t="s">
        <v>579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 ht="12.75">
      <c r="A303" t="s">
        <v>578</v>
      </c>
      <c r="B303" t="s">
        <v>270</v>
      </c>
      <c r="C303" t="s">
        <v>563</v>
      </c>
      <c r="D303" t="s">
        <v>194</v>
      </c>
      <c r="E303" t="s">
        <v>211</v>
      </c>
      <c r="F303" t="s">
        <v>437</v>
      </c>
      <c r="G303" t="s">
        <v>581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 ht="12.75">
      <c r="A304" t="s">
        <v>578</v>
      </c>
      <c r="B304" t="s">
        <v>270</v>
      </c>
      <c r="C304" t="s">
        <v>563</v>
      </c>
      <c r="D304" t="s">
        <v>194</v>
      </c>
      <c r="E304" t="s">
        <v>211</v>
      </c>
      <c r="F304" t="s">
        <v>437</v>
      </c>
      <c r="G304" t="s">
        <v>580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 ht="12.75">
      <c r="A305" t="s">
        <v>578</v>
      </c>
      <c r="B305" t="s">
        <v>270</v>
      </c>
      <c r="C305" t="s">
        <v>563</v>
      </c>
      <c r="D305" t="s">
        <v>194</v>
      </c>
      <c r="E305" t="s">
        <v>211</v>
      </c>
      <c r="F305" t="s">
        <v>437</v>
      </c>
      <c r="G305" t="s">
        <v>274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 ht="12.75">
      <c r="A306" t="s">
        <v>578</v>
      </c>
      <c r="B306" t="s">
        <v>270</v>
      </c>
      <c r="C306" t="s">
        <v>564</v>
      </c>
      <c r="D306" t="s">
        <v>194</v>
      </c>
      <c r="E306" t="s">
        <v>211</v>
      </c>
      <c r="F306" t="s">
        <v>437</v>
      </c>
      <c r="G306" t="s">
        <v>579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 ht="12.75">
      <c r="A307" t="s">
        <v>578</v>
      </c>
      <c r="B307" t="s">
        <v>270</v>
      </c>
      <c r="C307" t="s">
        <v>564</v>
      </c>
      <c r="D307" t="s">
        <v>194</v>
      </c>
      <c r="E307" t="s">
        <v>211</v>
      </c>
      <c r="F307" t="s">
        <v>437</v>
      </c>
      <c r="G307" t="s">
        <v>581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 ht="12.75">
      <c r="A308" t="s">
        <v>578</v>
      </c>
      <c r="B308" t="s">
        <v>270</v>
      </c>
      <c r="C308" t="s">
        <v>564</v>
      </c>
      <c r="D308" t="s">
        <v>194</v>
      </c>
      <c r="E308" t="s">
        <v>211</v>
      </c>
      <c r="F308" t="s">
        <v>437</v>
      </c>
      <c r="G308" t="s">
        <v>580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 ht="12.75">
      <c r="A309" t="s">
        <v>578</v>
      </c>
      <c r="B309" t="s">
        <v>270</v>
      </c>
      <c r="C309" t="s">
        <v>564</v>
      </c>
      <c r="D309" t="s">
        <v>194</v>
      </c>
      <c r="E309" t="s">
        <v>211</v>
      </c>
      <c r="F309" t="s">
        <v>437</v>
      </c>
      <c r="G309" t="s">
        <v>274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 ht="12.75">
      <c r="A310" t="s">
        <v>578</v>
      </c>
      <c r="B310" t="s">
        <v>270</v>
      </c>
      <c r="C310" t="s">
        <v>565</v>
      </c>
      <c r="D310" t="s">
        <v>194</v>
      </c>
      <c r="E310" t="s">
        <v>211</v>
      </c>
      <c r="F310" t="s">
        <v>437</v>
      </c>
      <c r="G310" t="s">
        <v>579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 ht="12.75">
      <c r="A311" t="s">
        <v>578</v>
      </c>
      <c r="B311" t="s">
        <v>270</v>
      </c>
      <c r="C311" t="s">
        <v>565</v>
      </c>
      <c r="D311" t="s">
        <v>194</v>
      </c>
      <c r="E311" t="s">
        <v>211</v>
      </c>
      <c r="F311" t="s">
        <v>437</v>
      </c>
      <c r="G311" t="s">
        <v>581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 ht="12.75">
      <c r="A312" t="s">
        <v>578</v>
      </c>
      <c r="B312" t="s">
        <v>270</v>
      </c>
      <c r="C312" t="s">
        <v>565</v>
      </c>
      <c r="D312" t="s">
        <v>194</v>
      </c>
      <c r="E312" t="s">
        <v>211</v>
      </c>
      <c r="F312" t="s">
        <v>437</v>
      </c>
      <c r="G312" t="s">
        <v>580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 ht="12.75">
      <c r="A313" t="s">
        <v>578</v>
      </c>
      <c r="B313" t="s">
        <v>270</v>
      </c>
      <c r="C313" t="s">
        <v>565</v>
      </c>
      <c r="D313" t="s">
        <v>194</v>
      </c>
      <c r="E313" t="s">
        <v>211</v>
      </c>
      <c r="F313" t="s">
        <v>437</v>
      </c>
      <c r="G313" t="s">
        <v>274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 ht="12.75">
      <c r="A314" t="s">
        <v>578</v>
      </c>
      <c r="B314" t="s">
        <v>270</v>
      </c>
      <c r="C314" t="s">
        <v>566</v>
      </c>
      <c r="D314" t="s">
        <v>194</v>
      </c>
      <c r="E314" t="s">
        <v>211</v>
      </c>
      <c r="F314" t="s">
        <v>437</v>
      </c>
      <c r="G314" t="s">
        <v>579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 ht="12.75">
      <c r="A315" t="s">
        <v>578</v>
      </c>
      <c r="B315" t="s">
        <v>270</v>
      </c>
      <c r="C315" t="s">
        <v>566</v>
      </c>
      <c r="D315" t="s">
        <v>194</v>
      </c>
      <c r="E315" t="s">
        <v>211</v>
      </c>
      <c r="F315" t="s">
        <v>437</v>
      </c>
      <c r="G315" t="s">
        <v>581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 ht="12.75">
      <c r="A316" t="s">
        <v>578</v>
      </c>
      <c r="B316" t="s">
        <v>270</v>
      </c>
      <c r="C316" t="s">
        <v>566</v>
      </c>
      <c r="D316" t="s">
        <v>194</v>
      </c>
      <c r="E316" t="s">
        <v>211</v>
      </c>
      <c r="F316" t="s">
        <v>437</v>
      </c>
      <c r="G316" t="s">
        <v>580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 ht="12.75">
      <c r="A317" t="s">
        <v>578</v>
      </c>
      <c r="B317" t="s">
        <v>270</v>
      </c>
      <c r="C317" t="s">
        <v>566</v>
      </c>
      <c r="D317" t="s">
        <v>194</v>
      </c>
      <c r="E317" t="s">
        <v>211</v>
      </c>
      <c r="F317" t="s">
        <v>437</v>
      </c>
      <c r="G317" t="s">
        <v>274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 ht="12.75">
      <c r="A318" t="s">
        <v>578</v>
      </c>
      <c r="B318" t="s">
        <v>270</v>
      </c>
      <c r="C318" t="s">
        <v>567</v>
      </c>
      <c r="D318" t="s">
        <v>194</v>
      </c>
      <c r="E318" t="s">
        <v>211</v>
      </c>
      <c r="F318" t="s">
        <v>437</v>
      </c>
      <c r="G318" t="s">
        <v>579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 ht="12.75">
      <c r="A319" t="s">
        <v>578</v>
      </c>
      <c r="B319" t="s">
        <v>270</v>
      </c>
      <c r="C319" t="s">
        <v>567</v>
      </c>
      <c r="D319" t="s">
        <v>194</v>
      </c>
      <c r="E319" t="s">
        <v>211</v>
      </c>
      <c r="F319" t="s">
        <v>437</v>
      </c>
      <c r="G319" t="s">
        <v>581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 ht="12.75">
      <c r="A320" t="s">
        <v>578</v>
      </c>
      <c r="B320" t="s">
        <v>270</v>
      </c>
      <c r="C320" t="s">
        <v>567</v>
      </c>
      <c r="D320" t="s">
        <v>194</v>
      </c>
      <c r="E320" t="s">
        <v>211</v>
      </c>
      <c r="F320" t="s">
        <v>437</v>
      </c>
      <c r="G320" t="s">
        <v>580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 ht="12.75">
      <c r="A321" t="s">
        <v>578</v>
      </c>
      <c r="B321" t="s">
        <v>270</v>
      </c>
      <c r="C321" t="s">
        <v>567</v>
      </c>
      <c r="D321" t="s">
        <v>194</v>
      </c>
      <c r="E321" t="s">
        <v>211</v>
      </c>
      <c r="F321" t="s">
        <v>437</v>
      </c>
      <c r="G321" t="s">
        <v>274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 ht="12.75">
      <c r="A322" t="s">
        <v>578</v>
      </c>
      <c r="B322" t="s">
        <v>270</v>
      </c>
      <c r="C322" t="s">
        <v>568</v>
      </c>
      <c r="D322" t="s">
        <v>194</v>
      </c>
      <c r="E322" t="s">
        <v>211</v>
      </c>
      <c r="F322" t="s">
        <v>437</v>
      </c>
      <c r="G322" t="s">
        <v>579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 ht="12.75">
      <c r="A323" t="s">
        <v>578</v>
      </c>
      <c r="B323" t="s">
        <v>270</v>
      </c>
      <c r="C323" t="s">
        <v>568</v>
      </c>
      <c r="D323" t="s">
        <v>194</v>
      </c>
      <c r="E323" t="s">
        <v>211</v>
      </c>
      <c r="F323" t="s">
        <v>437</v>
      </c>
      <c r="G323" t="s">
        <v>581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 ht="12.75">
      <c r="A324" t="s">
        <v>578</v>
      </c>
      <c r="B324" t="s">
        <v>270</v>
      </c>
      <c r="C324" t="s">
        <v>568</v>
      </c>
      <c r="D324" t="s">
        <v>194</v>
      </c>
      <c r="E324" t="s">
        <v>211</v>
      </c>
      <c r="F324" t="s">
        <v>437</v>
      </c>
      <c r="G324" t="s">
        <v>580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 ht="12.75">
      <c r="A325" t="s">
        <v>578</v>
      </c>
      <c r="B325" t="s">
        <v>270</v>
      </c>
      <c r="C325" t="s">
        <v>568</v>
      </c>
      <c r="D325" t="s">
        <v>194</v>
      </c>
      <c r="E325" t="s">
        <v>211</v>
      </c>
      <c r="F325" t="s">
        <v>437</v>
      </c>
      <c r="G325" t="s">
        <v>274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 ht="12.75">
      <c r="A326" t="s">
        <v>578</v>
      </c>
      <c r="B326" t="s">
        <v>270</v>
      </c>
      <c r="C326" t="s">
        <v>485</v>
      </c>
      <c r="D326" t="s">
        <v>194</v>
      </c>
      <c r="E326" t="s">
        <v>211</v>
      </c>
      <c r="F326" t="s">
        <v>437</v>
      </c>
      <c r="G326" t="s">
        <v>579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 ht="12.75">
      <c r="A327" t="s">
        <v>578</v>
      </c>
      <c r="B327" t="s">
        <v>270</v>
      </c>
      <c r="C327" t="s">
        <v>485</v>
      </c>
      <c r="D327" t="s">
        <v>194</v>
      </c>
      <c r="E327" t="s">
        <v>211</v>
      </c>
      <c r="F327" t="s">
        <v>437</v>
      </c>
      <c r="G327" t="s">
        <v>581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 ht="12.75">
      <c r="A328" t="s">
        <v>578</v>
      </c>
      <c r="B328" t="s">
        <v>270</v>
      </c>
      <c r="C328" t="s">
        <v>485</v>
      </c>
      <c r="D328" t="s">
        <v>194</v>
      </c>
      <c r="E328" t="s">
        <v>211</v>
      </c>
      <c r="F328" t="s">
        <v>437</v>
      </c>
      <c r="G328" t="s">
        <v>580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 ht="12.75">
      <c r="A329" t="s">
        <v>578</v>
      </c>
      <c r="B329" t="s">
        <v>270</v>
      </c>
      <c r="C329" t="s">
        <v>485</v>
      </c>
      <c r="D329" t="s">
        <v>194</v>
      </c>
      <c r="E329" t="s">
        <v>211</v>
      </c>
      <c r="F329" t="s">
        <v>437</v>
      </c>
      <c r="G329" t="s">
        <v>274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 ht="12.75">
      <c r="A330" t="s">
        <v>578</v>
      </c>
      <c r="B330" t="s">
        <v>270</v>
      </c>
      <c r="C330" t="s">
        <v>485</v>
      </c>
      <c r="D330" t="s">
        <v>139</v>
      </c>
      <c r="E330" t="s">
        <v>211</v>
      </c>
      <c r="F330" t="s">
        <v>437</v>
      </c>
      <c r="G330" t="s">
        <v>579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 ht="12.75">
      <c r="A331" t="s">
        <v>578</v>
      </c>
      <c r="B331" t="s">
        <v>270</v>
      </c>
      <c r="C331" t="s">
        <v>485</v>
      </c>
      <c r="D331" t="s">
        <v>139</v>
      </c>
      <c r="E331" t="s">
        <v>211</v>
      </c>
      <c r="F331" t="s">
        <v>437</v>
      </c>
      <c r="G331" t="s">
        <v>581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 ht="12.75">
      <c r="A332" t="s">
        <v>578</v>
      </c>
      <c r="B332" t="s">
        <v>270</v>
      </c>
      <c r="C332" t="s">
        <v>485</v>
      </c>
      <c r="D332" t="s">
        <v>139</v>
      </c>
      <c r="E332" t="s">
        <v>211</v>
      </c>
      <c r="F332" t="s">
        <v>437</v>
      </c>
      <c r="G332" t="s">
        <v>580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 ht="12.75">
      <c r="A333" t="s">
        <v>578</v>
      </c>
      <c r="B333" t="s">
        <v>270</v>
      </c>
      <c r="C333" t="s">
        <v>485</v>
      </c>
      <c r="D333" t="s">
        <v>139</v>
      </c>
      <c r="E333" t="s">
        <v>211</v>
      </c>
      <c r="F333" t="s">
        <v>437</v>
      </c>
      <c r="G333" t="s">
        <v>274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 ht="12.75">
      <c r="A334" t="s">
        <v>578</v>
      </c>
      <c r="B334" t="s">
        <v>270</v>
      </c>
      <c r="C334" t="s">
        <v>486</v>
      </c>
      <c r="D334" t="s">
        <v>194</v>
      </c>
      <c r="E334" t="s">
        <v>211</v>
      </c>
      <c r="F334" t="s">
        <v>437</v>
      </c>
      <c r="G334" t="s">
        <v>579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 ht="12.75">
      <c r="A335" t="s">
        <v>578</v>
      </c>
      <c r="B335" t="s">
        <v>270</v>
      </c>
      <c r="C335" t="s">
        <v>486</v>
      </c>
      <c r="D335" t="s">
        <v>194</v>
      </c>
      <c r="E335" t="s">
        <v>211</v>
      </c>
      <c r="F335" t="s">
        <v>437</v>
      </c>
      <c r="G335" t="s">
        <v>581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 ht="12.75">
      <c r="A336" t="s">
        <v>578</v>
      </c>
      <c r="B336" t="s">
        <v>270</v>
      </c>
      <c r="C336" t="s">
        <v>486</v>
      </c>
      <c r="D336" t="s">
        <v>194</v>
      </c>
      <c r="E336" t="s">
        <v>211</v>
      </c>
      <c r="F336" t="s">
        <v>437</v>
      </c>
      <c r="G336" t="s">
        <v>580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 ht="12.75">
      <c r="A337" t="s">
        <v>578</v>
      </c>
      <c r="B337" t="s">
        <v>270</v>
      </c>
      <c r="C337" t="s">
        <v>486</v>
      </c>
      <c r="D337" t="s">
        <v>194</v>
      </c>
      <c r="E337" t="s">
        <v>211</v>
      </c>
      <c r="F337" t="s">
        <v>437</v>
      </c>
      <c r="G337" t="s">
        <v>274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 ht="12.75">
      <c r="A338" t="s">
        <v>578</v>
      </c>
      <c r="B338" t="s">
        <v>270</v>
      </c>
      <c r="C338" t="s">
        <v>486</v>
      </c>
      <c r="D338" t="s">
        <v>139</v>
      </c>
      <c r="E338" t="s">
        <v>211</v>
      </c>
      <c r="F338" t="s">
        <v>437</v>
      </c>
      <c r="G338" t="s">
        <v>579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 ht="12.75">
      <c r="A339" t="s">
        <v>578</v>
      </c>
      <c r="B339" t="s">
        <v>270</v>
      </c>
      <c r="C339" t="s">
        <v>486</v>
      </c>
      <c r="D339" t="s">
        <v>139</v>
      </c>
      <c r="E339" t="s">
        <v>211</v>
      </c>
      <c r="F339" t="s">
        <v>437</v>
      </c>
      <c r="G339" t="s">
        <v>581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 ht="12.75">
      <c r="A340" t="s">
        <v>578</v>
      </c>
      <c r="B340" t="s">
        <v>270</v>
      </c>
      <c r="C340" t="s">
        <v>486</v>
      </c>
      <c r="D340" t="s">
        <v>139</v>
      </c>
      <c r="E340" t="s">
        <v>211</v>
      </c>
      <c r="F340" t="s">
        <v>437</v>
      </c>
      <c r="G340" t="s">
        <v>580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 ht="12.75">
      <c r="A341" t="s">
        <v>578</v>
      </c>
      <c r="B341" t="s">
        <v>270</v>
      </c>
      <c r="C341" t="s">
        <v>486</v>
      </c>
      <c r="D341" t="s">
        <v>139</v>
      </c>
      <c r="E341" t="s">
        <v>211</v>
      </c>
      <c r="F341" t="s">
        <v>437</v>
      </c>
      <c r="G341" t="s">
        <v>274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 ht="12.75">
      <c r="A342" t="s">
        <v>578</v>
      </c>
      <c r="B342" t="s">
        <v>270</v>
      </c>
      <c r="C342" t="s">
        <v>487</v>
      </c>
      <c r="D342" t="s">
        <v>194</v>
      </c>
      <c r="E342" t="s">
        <v>211</v>
      </c>
      <c r="F342" t="s">
        <v>437</v>
      </c>
      <c r="G342" t="s">
        <v>579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 ht="12.75">
      <c r="A343" t="s">
        <v>578</v>
      </c>
      <c r="B343" t="s">
        <v>270</v>
      </c>
      <c r="C343" t="s">
        <v>487</v>
      </c>
      <c r="D343" t="s">
        <v>194</v>
      </c>
      <c r="E343" t="s">
        <v>211</v>
      </c>
      <c r="F343" t="s">
        <v>437</v>
      </c>
      <c r="G343" t="s">
        <v>581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 ht="12.75">
      <c r="A344" t="s">
        <v>578</v>
      </c>
      <c r="B344" t="s">
        <v>270</v>
      </c>
      <c r="C344" t="s">
        <v>487</v>
      </c>
      <c r="D344" t="s">
        <v>194</v>
      </c>
      <c r="E344" t="s">
        <v>211</v>
      </c>
      <c r="F344" t="s">
        <v>437</v>
      </c>
      <c r="G344" t="s">
        <v>580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 ht="12.75">
      <c r="A345" t="s">
        <v>578</v>
      </c>
      <c r="B345" t="s">
        <v>270</v>
      </c>
      <c r="C345" t="s">
        <v>487</v>
      </c>
      <c r="D345" t="s">
        <v>194</v>
      </c>
      <c r="E345" t="s">
        <v>211</v>
      </c>
      <c r="F345" t="s">
        <v>437</v>
      </c>
      <c r="G345" t="s">
        <v>274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 ht="12.75">
      <c r="A346" t="s">
        <v>578</v>
      </c>
      <c r="B346" t="s">
        <v>270</v>
      </c>
      <c r="C346" t="s">
        <v>487</v>
      </c>
      <c r="D346" t="s">
        <v>139</v>
      </c>
      <c r="E346" t="s">
        <v>211</v>
      </c>
      <c r="F346" t="s">
        <v>437</v>
      </c>
      <c r="G346" t="s">
        <v>579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 ht="12.75">
      <c r="A347" t="s">
        <v>578</v>
      </c>
      <c r="B347" t="s">
        <v>270</v>
      </c>
      <c r="C347" t="s">
        <v>487</v>
      </c>
      <c r="D347" t="s">
        <v>139</v>
      </c>
      <c r="E347" t="s">
        <v>211</v>
      </c>
      <c r="F347" t="s">
        <v>437</v>
      </c>
      <c r="G347" t="s">
        <v>581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 ht="12.75">
      <c r="A348" t="s">
        <v>578</v>
      </c>
      <c r="B348" t="s">
        <v>270</v>
      </c>
      <c r="C348" t="s">
        <v>487</v>
      </c>
      <c r="D348" t="s">
        <v>139</v>
      </c>
      <c r="E348" t="s">
        <v>211</v>
      </c>
      <c r="F348" t="s">
        <v>437</v>
      </c>
      <c r="G348" t="s">
        <v>580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 ht="12.75">
      <c r="A349" t="s">
        <v>578</v>
      </c>
      <c r="B349" t="s">
        <v>270</v>
      </c>
      <c r="C349" t="s">
        <v>487</v>
      </c>
      <c r="D349" t="s">
        <v>139</v>
      </c>
      <c r="E349" t="s">
        <v>211</v>
      </c>
      <c r="F349" t="s">
        <v>437</v>
      </c>
      <c r="G349" t="s">
        <v>274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 ht="12.75">
      <c r="A350" t="s">
        <v>578</v>
      </c>
      <c r="B350" t="s">
        <v>270</v>
      </c>
      <c r="C350" t="s">
        <v>488</v>
      </c>
      <c r="D350" t="s">
        <v>194</v>
      </c>
      <c r="E350" t="s">
        <v>211</v>
      </c>
      <c r="F350" t="s">
        <v>437</v>
      </c>
      <c r="G350" t="s">
        <v>579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 ht="12.75">
      <c r="A351" t="s">
        <v>578</v>
      </c>
      <c r="B351" t="s">
        <v>270</v>
      </c>
      <c r="C351" t="s">
        <v>488</v>
      </c>
      <c r="D351" t="s">
        <v>194</v>
      </c>
      <c r="E351" t="s">
        <v>211</v>
      </c>
      <c r="F351" t="s">
        <v>437</v>
      </c>
      <c r="G351" t="s">
        <v>581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 ht="12.75">
      <c r="A352" t="s">
        <v>578</v>
      </c>
      <c r="B352" t="s">
        <v>270</v>
      </c>
      <c r="C352" t="s">
        <v>488</v>
      </c>
      <c r="D352" t="s">
        <v>194</v>
      </c>
      <c r="E352" t="s">
        <v>211</v>
      </c>
      <c r="F352" t="s">
        <v>437</v>
      </c>
      <c r="G352" t="s">
        <v>580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 ht="12.75">
      <c r="A353" t="s">
        <v>578</v>
      </c>
      <c r="B353" t="s">
        <v>270</v>
      </c>
      <c r="C353" t="s">
        <v>488</v>
      </c>
      <c r="D353" t="s">
        <v>194</v>
      </c>
      <c r="E353" t="s">
        <v>211</v>
      </c>
      <c r="F353" t="s">
        <v>437</v>
      </c>
      <c r="G353" t="s">
        <v>274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 ht="12.75">
      <c r="A354" t="s">
        <v>578</v>
      </c>
      <c r="B354" t="s">
        <v>270</v>
      </c>
      <c r="C354" t="s">
        <v>488</v>
      </c>
      <c r="D354" t="s">
        <v>139</v>
      </c>
      <c r="E354" t="s">
        <v>211</v>
      </c>
      <c r="F354" t="s">
        <v>437</v>
      </c>
      <c r="G354" t="s">
        <v>579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 ht="12.75">
      <c r="A355" t="s">
        <v>578</v>
      </c>
      <c r="B355" t="s">
        <v>270</v>
      </c>
      <c r="C355" t="s">
        <v>488</v>
      </c>
      <c r="D355" t="s">
        <v>139</v>
      </c>
      <c r="E355" t="s">
        <v>211</v>
      </c>
      <c r="F355" t="s">
        <v>437</v>
      </c>
      <c r="G355" t="s">
        <v>581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 ht="12.75">
      <c r="A356" t="s">
        <v>578</v>
      </c>
      <c r="B356" t="s">
        <v>270</v>
      </c>
      <c r="C356" t="s">
        <v>488</v>
      </c>
      <c r="D356" t="s">
        <v>139</v>
      </c>
      <c r="E356" t="s">
        <v>211</v>
      </c>
      <c r="F356" t="s">
        <v>437</v>
      </c>
      <c r="G356" t="s">
        <v>580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 ht="12.75">
      <c r="A357" t="s">
        <v>578</v>
      </c>
      <c r="B357" t="s">
        <v>270</v>
      </c>
      <c r="C357" t="s">
        <v>488</v>
      </c>
      <c r="D357" t="s">
        <v>139</v>
      </c>
      <c r="E357" t="s">
        <v>211</v>
      </c>
      <c r="F357" t="s">
        <v>437</v>
      </c>
      <c r="G357" t="s">
        <v>274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 ht="12.75">
      <c r="A358" t="s">
        <v>578</v>
      </c>
      <c r="B358" t="s">
        <v>270</v>
      </c>
      <c r="C358" t="s">
        <v>489</v>
      </c>
      <c r="D358" t="s">
        <v>194</v>
      </c>
      <c r="E358" t="s">
        <v>211</v>
      </c>
      <c r="F358" t="s">
        <v>437</v>
      </c>
      <c r="G358" t="s">
        <v>579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 ht="12.75">
      <c r="A359" t="s">
        <v>578</v>
      </c>
      <c r="B359" t="s">
        <v>270</v>
      </c>
      <c r="C359" t="s">
        <v>489</v>
      </c>
      <c r="D359" t="s">
        <v>194</v>
      </c>
      <c r="E359" t="s">
        <v>211</v>
      </c>
      <c r="F359" t="s">
        <v>437</v>
      </c>
      <c r="G359" t="s">
        <v>581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 ht="12.75">
      <c r="A360" t="s">
        <v>578</v>
      </c>
      <c r="B360" t="s">
        <v>270</v>
      </c>
      <c r="C360" t="s">
        <v>489</v>
      </c>
      <c r="D360" t="s">
        <v>194</v>
      </c>
      <c r="E360" t="s">
        <v>211</v>
      </c>
      <c r="F360" t="s">
        <v>437</v>
      </c>
      <c r="G360" t="s">
        <v>580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 ht="12.75">
      <c r="A361" t="s">
        <v>578</v>
      </c>
      <c r="B361" t="s">
        <v>270</v>
      </c>
      <c r="C361" t="s">
        <v>489</v>
      </c>
      <c r="D361" t="s">
        <v>194</v>
      </c>
      <c r="E361" t="s">
        <v>211</v>
      </c>
      <c r="F361" t="s">
        <v>437</v>
      </c>
      <c r="G361" t="s">
        <v>274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 ht="12.75">
      <c r="A362" t="s">
        <v>578</v>
      </c>
      <c r="B362" t="s">
        <v>270</v>
      </c>
      <c r="C362" t="s">
        <v>489</v>
      </c>
      <c r="D362" t="s">
        <v>139</v>
      </c>
      <c r="E362" t="s">
        <v>211</v>
      </c>
      <c r="F362" t="s">
        <v>437</v>
      </c>
      <c r="G362" t="s">
        <v>579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 ht="12.75">
      <c r="A363" t="s">
        <v>578</v>
      </c>
      <c r="B363" t="s">
        <v>270</v>
      </c>
      <c r="C363" t="s">
        <v>489</v>
      </c>
      <c r="D363" t="s">
        <v>139</v>
      </c>
      <c r="E363" t="s">
        <v>211</v>
      </c>
      <c r="F363" t="s">
        <v>437</v>
      </c>
      <c r="G363" t="s">
        <v>581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 ht="12.75">
      <c r="A364" t="s">
        <v>578</v>
      </c>
      <c r="B364" t="s">
        <v>270</v>
      </c>
      <c r="C364" t="s">
        <v>489</v>
      </c>
      <c r="D364" t="s">
        <v>139</v>
      </c>
      <c r="E364" t="s">
        <v>211</v>
      </c>
      <c r="F364" t="s">
        <v>437</v>
      </c>
      <c r="G364" t="s">
        <v>580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 ht="12.75">
      <c r="A365" t="s">
        <v>578</v>
      </c>
      <c r="B365" t="s">
        <v>270</v>
      </c>
      <c r="C365" t="s">
        <v>489</v>
      </c>
      <c r="D365" t="s">
        <v>139</v>
      </c>
      <c r="E365" t="s">
        <v>211</v>
      </c>
      <c r="F365" t="s">
        <v>437</v>
      </c>
      <c r="G365" t="s">
        <v>274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 ht="12.75">
      <c r="A366" t="s">
        <v>578</v>
      </c>
      <c r="B366" t="s">
        <v>270</v>
      </c>
      <c r="C366" t="s">
        <v>490</v>
      </c>
      <c r="D366" t="s">
        <v>194</v>
      </c>
      <c r="E366" t="s">
        <v>211</v>
      </c>
      <c r="F366" t="s">
        <v>437</v>
      </c>
      <c r="G366" t="s">
        <v>579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 ht="12.75">
      <c r="A367" t="s">
        <v>578</v>
      </c>
      <c r="B367" t="s">
        <v>270</v>
      </c>
      <c r="C367" t="s">
        <v>490</v>
      </c>
      <c r="D367" t="s">
        <v>194</v>
      </c>
      <c r="E367" t="s">
        <v>211</v>
      </c>
      <c r="F367" t="s">
        <v>437</v>
      </c>
      <c r="G367" t="s">
        <v>581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 ht="12.75">
      <c r="A368" t="s">
        <v>578</v>
      </c>
      <c r="B368" t="s">
        <v>270</v>
      </c>
      <c r="C368" t="s">
        <v>490</v>
      </c>
      <c r="D368" t="s">
        <v>194</v>
      </c>
      <c r="E368" t="s">
        <v>211</v>
      </c>
      <c r="F368" t="s">
        <v>437</v>
      </c>
      <c r="G368" t="s">
        <v>580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 ht="12.75">
      <c r="A369" t="s">
        <v>578</v>
      </c>
      <c r="B369" t="s">
        <v>270</v>
      </c>
      <c r="C369" t="s">
        <v>490</v>
      </c>
      <c r="D369" t="s">
        <v>194</v>
      </c>
      <c r="E369" t="s">
        <v>211</v>
      </c>
      <c r="F369" t="s">
        <v>437</v>
      </c>
      <c r="G369" t="s">
        <v>274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 ht="12.75">
      <c r="A370" t="s">
        <v>578</v>
      </c>
      <c r="B370" t="s">
        <v>270</v>
      </c>
      <c r="C370" t="s">
        <v>490</v>
      </c>
      <c r="D370" t="s">
        <v>139</v>
      </c>
      <c r="E370" t="s">
        <v>211</v>
      </c>
      <c r="F370" t="s">
        <v>437</v>
      </c>
      <c r="G370" t="s">
        <v>579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 ht="12.75">
      <c r="A371" t="s">
        <v>578</v>
      </c>
      <c r="B371" t="s">
        <v>270</v>
      </c>
      <c r="C371" t="s">
        <v>490</v>
      </c>
      <c r="D371" t="s">
        <v>139</v>
      </c>
      <c r="E371" t="s">
        <v>211</v>
      </c>
      <c r="F371" t="s">
        <v>437</v>
      </c>
      <c r="G371" t="s">
        <v>581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 ht="12.75">
      <c r="A372" t="s">
        <v>578</v>
      </c>
      <c r="B372" t="s">
        <v>270</v>
      </c>
      <c r="C372" t="s">
        <v>490</v>
      </c>
      <c r="D372" t="s">
        <v>139</v>
      </c>
      <c r="E372" t="s">
        <v>211</v>
      </c>
      <c r="F372" t="s">
        <v>437</v>
      </c>
      <c r="G372" t="s">
        <v>580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 ht="12.75">
      <c r="A373" t="s">
        <v>578</v>
      </c>
      <c r="B373" t="s">
        <v>270</v>
      </c>
      <c r="C373" t="s">
        <v>490</v>
      </c>
      <c r="D373" t="s">
        <v>139</v>
      </c>
      <c r="E373" t="s">
        <v>211</v>
      </c>
      <c r="F373" t="s">
        <v>437</v>
      </c>
      <c r="G373" t="s">
        <v>274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 ht="12.75">
      <c r="A374" t="s">
        <v>578</v>
      </c>
      <c r="B374" t="s">
        <v>270</v>
      </c>
      <c r="C374" t="s">
        <v>282</v>
      </c>
      <c r="D374" t="s">
        <v>582</v>
      </c>
      <c r="E374" t="s">
        <v>211</v>
      </c>
      <c r="F374" t="s">
        <v>437</v>
      </c>
      <c r="G374" t="s">
        <v>579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 ht="12.75">
      <c r="A375" t="s">
        <v>578</v>
      </c>
      <c r="B375" t="s">
        <v>270</v>
      </c>
      <c r="C375" t="s">
        <v>282</v>
      </c>
      <c r="D375" t="s">
        <v>582</v>
      </c>
      <c r="E375" t="s">
        <v>211</v>
      </c>
      <c r="F375" t="s">
        <v>437</v>
      </c>
      <c r="G375" t="s">
        <v>581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 ht="12.75">
      <c r="A376" t="s">
        <v>578</v>
      </c>
      <c r="B376" t="s">
        <v>270</v>
      </c>
      <c r="C376" t="s">
        <v>282</v>
      </c>
      <c r="D376" t="s">
        <v>582</v>
      </c>
      <c r="E376" t="s">
        <v>211</v>
      </c>
      <c r="F376" t="s">
        <v>437</v>
      </c>
      <c r="G376" t="s">
        <v>580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 ht="12.75">
      <c r="A377" t="s">
        <v>578</v>
      </c>
      <c r="B377" t="s">
        <v>270</v>
      </c>
      <c r="C377" t="s">
        <v>282</v>
      </c>
      <c r="D377" t="s">
        <v>582</v>
      </c>
      <c r="E377" t="s">
        <v>211</v>
      </c>
      <c r="F377" t="s">
        <v>437</v>
      </c>
      <c r="G377" t="s">
        <v>274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 ht="12.75">
      <c r="A378" t="s">
        <v>578</v>
      </c>
      <c r="B378" t="s">
        <v>270</v>
      </c>
      <c r="C378" t="s">
        <v>282</v>
      </c>
      <c r="D378" t="s">
        <v>194</v>
      </c>
      <c r="E378" t="s">
        <v>211</v>
      </c>
      <c r="F378" t="s">
        <v>437</v>
      </c>
      <c r="G378" t="s">
        <v>579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 ht="12.75">
      <c r="A379" t="s">
        <v>578</v>
      </c>
      <c r="B379" t="s">
        <v>270</v>
      </c>
      <c r="C379" t="s">
        <v>282</v>
      </c>
      <c r="D379" t="s">
        <v>194</v>
      </c>
      <c r="E379" t="s">
        <v>211</v>
      </c>
      <c r="F379" t="s">
        <v>437</v>
      </c>
      <c r="G379" t="s">
        <v>581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 ht="12.75">
      <c r="A380" t="s">
        <v>578</v>
      </c>
      <c r="B380" t="s">
        <v>270</v>
      </c>
      <c r="C380" t="s">
        <v>282</v>
      </c>
      <c r="D380" t="s">
        <v>194</v>
      </c>
      <c r="E380" t="s">
        <v>211</v>
      </c>
      <c r="F380" t="s">
        <v>437</v>
      </c>
      <c r="G380" t="s">
        <v>580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 ht="12.75">
      <c r="A381" t="s">
        <v>578</v>
      </c>
      <c r="B381" t="s">
        <v>270</v>
      </c>
      <c r="C381" t="s">
        <v>282</v>
      </c>
      <c r="D381" t="s">
        <v>194</v>
      </c>
      <c r="E381" t="s">
        <v>211</v>
      </c>
      <c r="F381" t="s">
        <v>437</v>
      </c>
      <c r="G381" t="s">
        <v>274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 ht="12.75">
      <c r="A382" t="s">
        <v>578</v>
      </c>
      <c r="B382" t="s">
        <v>270</v>
      </c>
      <c r="C382" t="s">
        <v>282</v>
      </c>
      <c r="D382" t="s">
        <v>196</v>
      </c>
      <c r="E382" t="s">
        <v>211</v>
      </c>
      <c r="F382" t="s">
        <v>437</v>
      </c>
      <c r="G382" t="s">
        <v>579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 ht="12.75">
      <c r="A383" t="s">
        <v>578</v>
      </c>
      <c r="B383" t="s">
        <v>270</v>
      </c>
      <c r="C383" t="s">
        <v>282</v>
      </c>
      <c r="D383" t="s">
        <v>196</v>
      </c>
      <c r="E383" t="s">
        <v>211</v>
      </c>
      <c r="F383" t="s">
        <v>437</v>
      </c>
      <c r="G383" t="s">
        <v>581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 ht="12.75">
      <c r="A384" t="s">
        <v>578</v>
      </c>
      <c r="B384" t="s">
        <v>270</v>
      </c>
      <c r="C384" t="s">
        <v>282</v>
      </c>
      <c r="D384" t="s">
        <v>196</v>
      </c>
      <c r="E384" t="s">
        <v>211</v>
      </c>
      <c r="F384" t="s">
        <v>437</v>
      </c>
      <c r="G384" t="s">
        <v>580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 ht="12.75">
      <c r="A385" t="s">
        <v>578</v>
      </c>
      <c r="B385" t="s">
        <v>270</v>
      </c>
      <c r="C385" t="s">
        <v>282</v>
      </c>
      <c r="D385" t="s">
        <v>196</v>
      </c>
      <c r="E385" t="s">
        <v>211</v>
      </c>
      <c r="F385" t="s">
        <v>437</v>
      </c>
      <c r="G385" t="s">
        <v>274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 ht="12.75">
      <c r="A386" t="s">
        <v>578</v>
      </c>
      <c r="B386" t="s">
        <v>270</v>
      </c>
      <c r="C386" t="s">
        <v>282</v>
      </c>
      <c r="D386" t="s">
        <v>139</v>
      </c>
      <c r="E386" t="s">
        <v>211</v>
      </c>
      <c r="F386" t="s">
        <v>437</v>
      </c>
      <c r="G386" t="s">
        <v>579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 ht="12.75">
      <c r="A387" t="s">
        <v>578</v>
      </c>
      <c r="B387" t="s">
        <v>270</v>
      </c>
      <c r="C387" t="s">
        <v>282</v>
      </c>
      <c r="D387" t="s">
        <v>139</v>
      </c>
      <c r="E387" t="s">
        <v>211</v>
      </c>
      <c r="F387" t="s">
        <v>437</v>
      </c>
      <c r="G387" t="s">
        <v>581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 ht="12.75">
      <c r="A388" t="s">
        <v>578</v>
      </c>
      <c r="B388" t="s">
        <v>270</v>
      </c>
      <c r="C388" t="s">
        <v>282</v>
      </c>
      <c r="D388" t="s">
        <v>139</v>
      </c>
      <c r="E388" t="s">
        <v>211</v>
      </c>
      <c r="F388" t="s">
        <v>437</v>
      </c>
      <c r="G388" t="s">
        <v>580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 ht="12.75">
      <c r="A389" t="s">
        <v>578</v>
      </c>
      <c r="B389" t="s">
        <v>270</v>
      </c>
      <c r="C389" t="s">
        <v>282</v>
      </c>
      <c r="D389" t="s">
        <v>139</v>
      </c>
      <c r="E389" t="s">
        <v>211</v>
      </c>
      <c r="F389" t="s">
        <v>437</v>
      </c>
      <c r="G389" t="s">
        <v>274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 ht="12.75">
      <c r="A390" t="s">
        <v>578</v>
      </c>
      <c r="B390" t="s">
        <v>270</v>
      </c>
      <c r="C390" t="s">
        <v>283</v>
      </c>
      <c r="D390" t="s">
        <v>582</v>
      </c>
      <c r="E390" t="s">
        <v>211</v>
      </c>
      <c r="F390" t="s">
        <v>437</v>
      </c>
      <c r="G390" t="s">
        <v>579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 ht="12.75">
      <c r="A391" t="s">
        <v>578</v>
      </c>
      <c r="B391" t="s">
        <v>270</v>
      </c>
      <c r="C391" t="s">
        <v>283</v>
      </c>
      <c r="D391" t="s">
        <v>582</v>
      </c>
      <c r="E391" t="s">
        <v>211</v>
      </c>
      <c r="F391" t="s">
        <v>437</v>
      </c>
      <c r="G391" t="s">
        <v>581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 ht="12.75">
      <c r="A392" t="s">
        <v>578</v>
      </c>
      <c r="B392" t="s">
        <v>270</v>
      </c>
      <c r="C392" t="s">
        <v>283</v>
      </c>
      <c r="D392" t="s">
        <v>582</v>
      </c>
      <c r="E392" t="s">
        <v>211</v>
      </c>
      <c r="F392" t="s">
        <v>437</v>
      </c>
      <c r="G392" t="s">
        <v>580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 ht="12.75">
      <c r="A393" t="s">
        <v>578</v>
      </c>
      <c r="B393" t="s">
        <v>270</v>
      </c>
      <c r="C393" t="s">
        <v>283</v>
      </c>
      <c r="D393" t="s">
        <v>582</v>
      </c>
      <c r="E393" t="s">
        <v>211</v>
      </c>
      <c r="F393" t="s">
        <v>437</v>
      </c>
      <c r="G393" t="s">
        <v>274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 ht="12.75">
      <c r="A394" t="s">
        <v>578</v>
      </c>
      <c r="B394" t="s">
        <v>270</v>
      </c>
      <c r="C394" t="s">
        <v>283</v>
      </c>
      <c r="D394" t="s">
        <v>196</v>
      </c>
      <c r="E394" t="s">
        <v>211</v>
      </c>
      <c r="F394" t="s">
        <v>437</v>
      </c>
      <c r="G394" t="s">
        <v>579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 ht="12.75">
      <c r="A395" t="s">
        <v>578</v>
      </c>
      <c r="B395" t="s">
        <v>270</v>
      </c>
      <c r="C395" t="s">
        <v>283</v>
      </c>
      <c r="D395" t="s">
        <v>196</v>
      </c>
      <c r="E395" t="s">
        <v>211</v>
      </c>
      <c r="F395" t="s">
        <v>437</v>
      </c>
      <c r="G395" t="s">
        <v>581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 ht="12.75">
      <c r="A396" t="s">
        <v>578</v>
      </c>
      <c r="B396" t="s">
        <v>270</v>
      </c>
      <c r="C396" t="s">
        <v>283</v>
      </c>
      <c r="D396" t="s">
        <v>196</v>
      </c>
      <c r="E396" t="s">
        <v>211</v>
      </c>
      <c r="F396" t="s">
        <v>437</v>
      </c>
      <c r="G396" t="s">
        <v>580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 ht="12.75">
      <c r="A397" t="s">
        <v>578</v>
      </c>
      <c r="B397" t="s">
        <v>270</v>
      </c>
      <c r="C397" t="s">
        <v>283</v>
      </c>
      <c r="D397" t="s">
        <v>196</v>
      </c>
      <c r="E397" t="s">
        <v>211</v>
      </c>
      <c r="F397" t="s">
        <v>437</v>
      </c>
      <c r="G397" t="s">
        <v>274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 ht="12.75">
      <c r="A398" t="s">
        <v>578</v>
      </c>
      <c r="B398" t="s">
        <v>270</v>
      </c>
      <c r="C398" t="s">
        <v>283</v>
      </c>
      <c r="D398" t="s">
        <v>139</v>
      </c>
      <c r="E398" t="s">
        <v>211</v>
      </c>
      <c r="F398" t="s">
        <v>437</v>
      </c>
      <c r="G398" t="s">
        <v>579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 ht="12.75">
      <c r="A399" t="s">
        <v>578</v>
      </c>
      <c r="B399" t="s">
        <v>270</v>
      </c>
      <c r="C399" t="s">
        <v>283</v>
      </c>
      <c r="D399" t="s">
        <v>139</v>
      </c>
      <c r="E399" t="s">
        <v>211</v>
      </c>
      <c r="F399" t="s">
        <v>437</v>
      </c>
      <c r="G399" t="s">
        <v>581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 ht="12.75">
      <c r="A400" t="s">
        <v>578</v>
      </c>
      <c r="B400" t="s">
        <v>270</v>
      </c>
      <c r="C400" t="s">
        <v>283</v>
      </c>
      <c r="D400" t="s">
        <v>139</v>
      </c>
      <c r="E400" t="s">
        <v>211</v>
      </c>
      <c r="F400" t="s">
        <v>437</v>
      </c>
      <c r="G400" t="s">
        <v>580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 ht="12.75">
      <c r="A401" t="s">
        <v>578</v>
      </c>
      <c r="B401" t="s">
        <v>270</v>
      </c>
      <c r="C401" t="s">
        <v>283</v>
      </c>
      <c r="D401" t="s">
        <v>139</v>
      </c>
      <c r="E401" t="s">
        <v>211</v>
      </c>
      <c r="F401" t="s">
        <v>437</v>
      </c>
      <c r="G401" t="s">
        <v>274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 ht="12.75">
      <c r="A402" t="s">
        <v>578</v>
      </c>
      <c r="B402" t="s">
        <v>270</v>
      </c>
      <c r="C402" t="s">
        <v>284</v>
      </c>
      <c r="D402" t="s">
        <v>582</v>
      </c>
      <c r="E402" t="s">
        <v>211</v>
      </c>
      <c r="F402" t="s">
        <v>437</v>
      </c>
      <c r="G402" t="s">
        <v>579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 ht="12.75">
      <c r="A403" t="s">
        <v>578</v>
      </c>
      <c r="B403" t="s">
        <v>270</v>
      </c>
      <c r="C403" t="s">
        <v>284</v>
      </c>
      <c r="D403" t="s">
        <v>582</v>
      </c>
      <c r="E403" t="s">
        <v>211</v>
      </c>
      <c r="F403" t="s">
        <v>437</v>
      </c>
      <c r="G403" t="s">
        <v>581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 ht="12.75">
      <c r="A404" t="s">
        <v>578</v>
      </c>
      <c r="B404" t="s">
        <v>270</v>
      </c>
      <c r="C404" t="s">
        <v>284</v>
      </c>
      <c r="D404" t="s">
        <v>582</v>
      </c>
      <c r="E404" t="s">
        <v>211</v>
      </c>
      <c r="F404" t="s">
        <v>437</v>
      </c>
      <c r="G404" t="s">
        <v>580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 ht="12.75">
      <c r="A405" t="s">
        <v>578</v>
      </c>
      <c r="B405" t="s">
        <v>270</v>
      </c>
      <c r="C405" t="s">
        <v>284</v>
      </c>
      <c r="D405" t="s">
        <v>582</v>
      </c>
      <c r="E405" t="s">
        <v>211</v>
      </c>
      <c r="F405" t="s">
        <v>437</v>
      </c>
      <c r="G405" t="s">
        <v>274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 ht="12.75">
      <c r="A406" t="s">
        <v>578</v>
      </c>
      <c r="B406" t="s">
        <v>270</v>
      </c>
      <c r="C406" t="s">
        <v>284</v>
      </c>
      <c r="D406" t="s">
        <v>196</v>
      </c>
      <c r="E406" t="s">
        <v>211</v>
      </c>
      <c r="F406" t="s">
        <v>437</v>
      </c>
      <c r="G406" t="s">
        <v>579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 ht="12.75">
      <c r="A407" t="s">
        <v>578</v>
      </c>
      <c r="B407" t="s">
        <v>270</v>
      </c>
      <c r="C407" t="s">
        <v>284</v>
      </c>
      <c r="D407" t="s">
        <v>196</v>
      </c>
      <c r="E407" t="s">
        <v>211</v>
      </c>
      <c r="F407" t="s">
        <v>437</v>
      </c>
      <c r="G407" t="s">
        <v>581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 ht="12.75">
      <c r="A408" t="s">
        <v>578</v>
      </c>
      <c r="B408" t="s">
        <v>270</v>
      </c>
      <c r="C408" t="s">
        <v>284</v>
      </c>
      <c r="D408" t="s">
        <v>196</v>
      </c>
      <c r="E408" t="s">
        <v>211</v>
      </c>
      <c r="F408" t="s">
        <v>437</v>
      </c>
      <c r="G408" t="s">
        <v>580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 ht="12.75">
      <c r="A409" t="s">
        <v>578</v>
      </c>
      <c r="B409" t="s">
        <v>270</v>
      </c>
      <c r="C409" t="s">
        <v>284</v>
      </c>
      <c r="D409" t="s">
        <v>196</v>
      </c>
      <c r="E409" t="s">
        <v>211</v>
      </c>
      <c r="F409" t="s">
        <v>437</v>
      </c>
      <c r="G409" t="s">
        <v>274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 ht="12.75">
      <c r="A410" t="s">
        <v>578</v>
      </c>
      <c r="B410" t="s">
        <v>270</v>
      </c>
      <c r="C410" t="s">
        <v>284</v>
      </c>
      <c r="D410" t="s">
        <v>139</v>
      </c>
      <c r="E410" t="s">
        <v>211</v>
      </c>
      <c r="F410" t="s">
        <v>437</v>
      </c>
      <c r="G410" t="s">
        <v>579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 ht="12.75">
      <c r="A411" t="s">
        <v>578</v>
      </c>
      <c r="B411" t="s">
        <v>270</v>
      </c>
      <c r="C411" t="s">
        <v>284</v>
      </c>
      <c r="D411" t="s">
        <v>139</v>
      </c>
      <c r="E411" t="s">
        <v>211</v>
      </c>
      <c r="F411" t="s">
        <v>437</v>
      </c>
      <c r="G411" t="s">
        <v>581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 ht="12.75">
      <c r="A412" t="s">
        <v>578</v>
      </c>
      <c r="B412" t="s">
        <v>270</v>
      </c>
      <c r="C412" t="s">
        <v>284</v>
      </c>
      <c r="D412" t="s">
        <v>139</v>
      </c>
      <c r="E412" t="s">
        <v>211</v>
      </c>
      <c r="F412" t="s">
        <v>437</v>
      </c>
      <c r="G412" t="s">
        <v>580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 ht="12.75">
      <c r="A413" t="s">
        <v>578</v>
      </c>
      <c r="B413" t="s">
        <v>270</v>
      </c>
      <c r="C413" t="s">
        <v>284</v>
      </c>
      <c r="D413" t="s">
        <v>139</v>
      </c>
      <c r="E413" t="s">
        <v>211</v>
      </c>
      <c r="F413" t="s">
        <v>437</v>
      </c>
      <c r="G413" t="s">
        <v>274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 ht="12.75">
      <c r="A414" t="s">
        <v>578</v>
      </c>
      <c r="B414" t="s">
        <v>270</v>
      </c>
      <c r="C414" t="s">
        <v>509</v>
      </c>
      <c r="D414" t="s">
        <v>194</v>
      </c>
      <c r="E414" t="s">
        <v>211</v>
      </c>
      <c r="F414" t="s">
        <v>437</v>
      </c>
      <c r="G414" t="s">
        <v>579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 ht="12.75">
      <c r="A415" t="s">
        <v>578</v>
      </c>
      <c r="B415" t="s">
        <v>270</v>
      </c>
      <c r="C415" t="s">
        <v>509</v>
      </c>
      <c r="D415" t="s">
        <v>194</v>
      </c>
      <c r="E415" t="s">
        <v>211</v>
      </c>
      <c r="F415" t="s">
        <v>437</v>
      </c>
      <c r="G415" t="s">
        <v>581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 ht="12.75">
      <c r="A416" t="s">
        <v>578</v>
      </c>
      <c r="B416" t="s">
        <v>270</v>
      </c>
      <c r="C416" t="s">
        <v>509</v>
      </c>
      <c r="D416" t="s">
        <v>194</v>
      </c>
      <c r="E416" t="s">
        <v>211</v>
      </c>
      <c r="F416" t="s">
        <v>437</v>
      </c>
      <c r="G416" t="s">
        <v>580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 ht="12.75">
      <c r="A417" t="s">
        <v>578</v>
      </c>
      <c r="B417" t="s">
        <v>270</v>
      </c>
      <c r="C417" t="s">
        <v>509</v>
      </c>
      <c r="D417" t="s">
        <v>194</v>
      </c>
      <c r="E417" t="s">
        <v>211</v>
      </c>
      <c r="F417" t="s">
        <v>437</v>
      </c>
      <c r="G417" t="s">
        <v>274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 ht="12.75">
      <c r="A418" t="s">
        <v>578</v>
      </c>
      <c r="B418" t="s">
        <v>270</v>
      </c>
      <c r="C418" t="s">
        <v>509</v>
      </c>
      <c r="D418" t="s">
        <v>216</v>
      </c>
      <c r="E418" t="s">
        <v>211</v>
      </c>
      <c r="F418" t="s">
        <v>437</v>
      </c>
      <c r="G418" t="s">
        <v>579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 ht="12.75">
      <c r="A419" t="s">
        <v>578</v>
      </c>
      <c r="B419" t="s">
        <v>270</v>
      </c>
      <c r="C419" t="s">
        <v>509</v>
      </c>
      <c r="D419" t="s">
        <v>216</v>
      </c>
      <c r="E419" t="s">
        <v>211</v>
      </c>
      <c r="F419" t="s">
        <v>437</v>
      </c>
      <c r="G419" t="s">
        <v>581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 ht="12.75">
      <c r="A420" t="s">
        <v>578</v>
      </c>
      <c r="B420" t="s">
        <v>270</v>
      </c>
      <c r="C420" t="s">
        <v>509</v>
      </c>
      <c r="D420" t="s">
        <v>216</v>
      </c>
      <c r="E420" t="s">
        <v>211</v>
      </c>
      <c r="F420" t="s">
        <v>437</v>
      </c>
      <c r="G420" t="s">
        <v>580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 ht="12.75">
      <c r="A421" t="s">
        <v>578</v>
      </c>
      <c r="B421" t="s">
        <v>270</v>
      </c>
      <c r="C421" t="s">
        <v>509</v>
      </c>
      <c r="D421" t="s">
        <v>216</v>
      </c>
      <c r="E421" t="s">
        <v>211</v>
      </c>
      <c r="F421" t="s">
        <v>437</v>
      </c>
      <c r="G421" t="s">
        <v>274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 ht="12.75">
      <c r="A422" t="s">
        <v>578</v>
      </c>
      <c r="B422" t="s">
        <v>270</v>
      </c>
      <c r="C422" t="s">
        <v>510</v>
      </c>
      <c r="D422" t="s">
        <v>194</v>
      </c>
      <c r="E422" t="s">
        <v>211</v>
      </c>
      <c r="F422" t="s">
        <v>437</v>
      </c>
      <c r="G422" t="s">
        <v>579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 ht="12.75">
      <c r="A423" t="s">
        <v>578</v>
      </c>
      <c r="B423" t="s">
        <v>270</v>
      </c>
      <c r="C423" t="s">
        <v>510</v>
      </c>
      <c r="D423" t="s">
        <v>194</v>
      </c>
      <c r="E423" t="s">
        <v>211</v>
      </c>
      <c r="F423" t="s">
        <v>437</v>
      </c>
      <c r="G423" t="s">
        <v>581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 ht="12.75">
      <c r="A424" t="s">
        <v>578</v>
      </c>
      <c r="B424" t="s">
        <v>270</v>
      </c>
      <c r="C424" t="s">
        <v>510</v>
      </c>
      <c r="D424" t="s">
        <v>194</v>
      </c>
      <c r="E424" t="s">
        <v>211</v>
      </c>
      <c r="F424" t="s">
        <v>437</v>
      </c>
      <c r="G424" t="s">
        <v>580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 ht="12.75">
      <c r="A425" t="s">
        <v>578</v>
      </c>
      <c r="B425" t="s">
        <v>270</v>
      </c>
      <c r="C425" t="s">
        <v>510</v>
      </c>
      <c r="D425" t="s">
        <v>194</v>
      </c>
      <c r="E425" t="s">
        <v>211</v>
      </c>
      <c r="F425" t="s">
        <v>437</v>
      </c>
      <c r="G425" t="s">
        <v>274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 ht="12.75">
      <c r="A426" t="s">
        <v>578</v>
      </c>
      <c r="B426" t="s">
        <v>270</v>
      </c>
      <c r="C426" t="s">
        <v>510</v>
      </c>
      <c r="D426" t="s">
        <v>216</v>
      </c>
      <c r="E426" t="s">
        <v>211</v>
      </c>
      <c r="F426" t="s">
        <v>437</v>
      </c>
      <c r="G426" t="s">
        <v>579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 ht="12.75">
      <c r="A427" t="s">
        <v>578</v>
      </c>
      <c r="B427" t="s">
        <v>270</v>
      </c>
      <c r="C427" t="s">
        <v>510</v>
      </c>
      <c r="D427" t="s">
        <v>216</v>
      </c>
      <c r="E427" t="s">
        <v>211</v>
      </c>
      <c r="F427" t="s">
        <v>437</v>
      </c>
      <c r="G427" t="s">
        <v>581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 ht="12.75">
      <c r="A428" t="s">
        <v>578</v>
      </c>
      <c r="B428" t="s">
        <v>270</v>
      </c>
      <c r="C428" t="s">
        <v>510</v>
      </c>
      <c r="D428" t="s">
        <v>216</v>
      </c>
      <c r="E428" t="s">
        <v>211</v>
      </c>
      <c r="F428" t="s">
        <v>437</v>
      </c>
      <c r="G428" t="s">
        <v>580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 ht="12.75">
      <c r="A429" t="s">
        <v>578</v>
      </c>
      <c r="B429" t="s">
        <v>270</v>
      </c>
      <c r="C429" t="s">
        <v>510</v>
      </c>
      <c r="D429" t="s">
        <v>216</v>
      </c>
      <c r="E429" t="s">
        <v>211</v>
      </c>
      <c r="F429" t="s">
        <v>437</v>
      </c>
      <c r="G429" t="s">
        <v>274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 ht="12.75">
      <c r="A430" t="s">
        <v>578</v>
      </c>
      <c r="B430" t="s">
        <v>270</v>
      </c>
      <c r="C430" t="s">
        <v>511</v>
      </c>
      <c r="D430" t="s">
        <v>194</v>
      </c>
      <c r="E430" t="s">
        <v>211</v>
      </c>
      <c r="F430" t="s">
        <v>437</v>
      </c>
      <c r="G430" t="s">
        <v>579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 ht="12.75">
      <c r="A431" t="s">
        <v>578</v>
      </c>
      <c r="B431" t="s">
        <v>270</v>
      </c>
      <c r="C431" t="s">
        <v>511</v>
      </c>
      <c r="D431" t="s">
        <v>194</v>
      </c>
      <c r="E431" t="s">
        <v>211</v>
      </c>
      <c r="F431" t="s">
        <v>437</v>
      </c>
      <c r="G431" t="s">
        <v>581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 ht="12.75">
      <c r="A432" t="s">
        <v>578</v>
      </c>
      <c r="B432" t="s">
        <v>270</v>
      </c>
      <c r="C432" t="s">
        <v>511</v>
      </c>
      <c r="D432" t="s">
        <v>194</v>
      </c>
      <c r="E432" t="s">
        <v>211</v>
      </c>
      <c r="F432" t="s">
        <v>437</v>
      </c>
      <c r="G432" t="s">
        <v>580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 ht="12.75">
      <c r="A433" t="s">
        <v>578</v>
      </c>
      <c r="B433" t="s">
        <v>270</v>
      </c>
      <c r="C433" t="s">
        <v>511</v>
      </c>
      <c r="D433" t="s">
        <v>194</v>
      </c>
      <c r="E433" t="s">
        <v>211</v>
      </c>
      <c r="F433" t="s">
        <v>437</v>
      </c>
      <c r="G433" t="s">
        <v>274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 ht="12.75">
      <c r="A434" t="s">
        <v>578</v>
      </c>
      <c r="B434" t="s">
        <v>270</v>
      </c>
      <c r="C434" t="s">
        <v>511</v>
      </c>
      <c r="D434" t="s">
        <v>216</v>
      </c>
      <c r="E434" t="s">
        <v>211</v>
      </c>
      <c r="F434" t="s">
        <v>437</v>
      </c>
      <c r="G434" t="s">
        <v>579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 ht="12.75">
      <c r="A435" t="s">
        <v>578</v>
      </c>
      <c r="B435" t="s">
        <v>270</v>
      </c>
      <c r="C435" t="s">
        <v>511</v>
      </c>
      <c r="D435" t="s">
        <v>216</v>
      </c>
      <c r="E435" t="s">
        <v>211</v>
      </c>
      <c r="F435" t="s">
        <v>437</v>
      </c>
      <c r="G435" t="s">
        <v>581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 ht="12.75">
      <c r="A436" t="s">
        <v>578</v>
      </c>
      <c r="B436" t="s">
        <v>270</v>
      </c>
      <c r="C436" t="s">
        <v>511</v>
      </c>
      <c r="D436" t="s">
        <v>216</v>
      </c>
      <c r="E436" t="s">
        <v>211</v>
      </c>
      <c r="F436" t="s">
        <v>437</v>
      </c>
      <c r="G436" t="s">
        <v>580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 ht="12.75">
      <c r="A437" t="s">
        <v>578</v>
      </c>
      <c r="B437" t="s">
        <v>270</v>
      </c>
      <c r="C437" t="s">
        <v>511</v>
      </c>
      <c r="D437" t="s">
        <v>216</v>
      </c>
      <c r="E437" t="s">
        <v>211</v>
      </c>
      <c r="F437" t="s">
        <v>437</v>
      </c>
      <c r="G437" t="s">
        <v>274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 ht="12.75">
      <c r="A438" t="s">
        <v>578</v>
      </c>
      <c r="B438" t="s">
        <v>270</v>
      </c>
      <c r="C438" t="s">
        <v>512</v>
      </c>
      <c r="D438" t="s">
        <v>194</v>
      </c>
      <c r="E438" t="s">
        <v>211</v>
      </c>
      <c r="F438" t="s">
        <v>437</v>
      </c>
      <c r="G438" t="s">
        <v>579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 ht="12.75">
      <c r="A439" t="s">
        <v>578</v>
      </c>
      <c r="B439" t="s">
        <v>270</v>
      </c>
      <c r="C439" t="s">
        <v>512</v>
      </c>
      <c r="D439" t="s">
        <v>194</v>
      </c>
      <c r="E439" t="s">
        <v>211</v>
      </c>
      <c r="F439" t="s">
        <v>437</v>
      </c>
      <c r="G439" t="s">
        <v>581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 ht="12.75">
      <c r="A440" t="s">
        <v>578</v>
      </c>
      <c r="B440" t="s">
        <v>270</v>
      </c>
      <c r="C440" t="s">
        <v>512</v>
      </c>
      <c r="D440" t="s">
        <v>194</v>
      </c>
      <c r="E440" t="s">
        <v>211</v>
      </c>
      <c r="F440" t="s">
        <v>437</v>
      </c>
      <c r="G440" t="s">
        <v>580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 ht="12.75">
      <c r="A441" t="s">
        <v>578</v>
      </c>
      <c r="B441" t="s">
        <v>270</v>
      </c>
      <c r="C441" t="s">
        <v>512</v>
      </c>
      <c r="D441" t="s">
        <v>194</v>
      </c>
      <c r="E441" t="s">
        <v>211</v>
      </c>
      <c r="F441" t="s">
        <v>437</v>
      </c>
      <c r="G441" t="s">
        <v>274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 ht="12.75">
      <c r="A442" t="s">
        <v>578</v>
      </c>
      <c r="B442" t="s">
        <v>270</v>
      </c>
      <c r="C442" t="s">
        <v>512</v>
      </c>
      <c r="D442" t="s">
        <v>216</v>
      </c>
      <c r="E442" t="s">
        <v>211</v>
      </c>
      <c r="F442" t="s">
        <v>437</v>
      </c>
      <c r="G442" t="s">
        <v>579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 ht="12.75">
      <c r="A443" t="s">
        <v>578</v>
      </c>
      <c r="B443" t="s">
        <v>270</v>
      </c>
      <c r="C443" t="s">
        <v>512</v>
      </c>
      <c r="D443" t="s">
        <v>216</v>
      </c>
      <c r="E443" t="s">
        <v>211</v>
      </c>
      <c r="F443" t="s">
        <v>437</v>
      </c>
      <c r="G443" t="s">
        <v>581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 ht="12.75">
      <c r="A444" t="s">
        <v>578</v>
      </c>
      <c r="B444" t="s">
        <v>270</v>
      </c>
      <c r="C444" t="s">
        <v>512</v>
      </c>
      <c r="D444" t="s">
        <v>216</v>
      </c>
      <c r="E444" t="s">
        <v>211</v>
      </c>
      <c r="F444" t="s">
        <v>437</v>
      </c>
      <c r="G444" t="s">
        <v>580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 ht="12.75">
      <c r="A445" t="s">
        <v>578</v>
      </c>
      <c r="B445" t="s">
        <v>270</v>
      </c>
      <c r="C445" t="s">
        <v>512</v>
      </c>
      <c r="D445" t="s">
        <v>216</v>
      </c>
      <c r="E445" t="s">
        <v>211</v>
      </c>
      <c r="F445" t="s">
        <v>437</v>
      </c>
      <c r="G445" t="s">
        <v>274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 ht="12.75">
      <c r="A446" t="s">
        <v>578</v>
      </c>
      <c r="B446" t="s">
        <v>270</v>
      </c>
      <c r="C446" t="s">
        <v>513</v>
      </c>
      <c r="D446" t="s">
        <v>194</v>
      </c>
      <c r="E446" t="s">
        <v>211</v>
      </c>
      <c r="F446" t="s">
        <v>437</v>
      </c>
      <c r="G446" t="s">
        <v>579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 ht="12.75">
      <c r="A447" t="s">
        <v>578</v>
      </c>
      <c r="B447" t="s">
        <v>270</v>
      </c>
      <c r="C447" t="s">
        <v>513</v>
      </c>
      <c r="D447" t="s">
        <v>194</v>
      </c>
      <c r="E447" t="s">
        <v>211</v>
      </c>
      <c r="F447" t="s">
        <v>437</v>
      </c>
      <c r="G447" t="s">
        <v>581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 ht="12.75">
      <c r="A448" t="s">
        <v>578</v>
      </c>
      <c r="B448" t="s">
        <v>270</v>
      </c>
      <c r="C448" t="s">
        <v>513</v>
      </c>
      <c r="D448" t="s">
        <v>194</v>
      </c>
      <c r="E448" t="s">
        <v>211</v>
      </c>
      <c r="F448" t="s">
        <v>437</v>
      </c>
      <c r="G448" t="s">
        <v>580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 ht="12.75">
      <c r="A449" t="s">
        <v>578</v>
      </c>
      <c r="B449" t="s">
        <v>270</v>
      </c>
      <c r="C449" t="s">
        <v>513</v>
      </c>
      <c r="D449" t="s">
        <v>194</v>
      </c>
      <c r="E449" t="s">
        <v>211</v>
      </c>
      <c r="F449" t="s">
        <v>437</v>
      </c>
      <c r="G449" t="s">
        <v>274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 ht="12.75">
      <c r="A450" t="s">
        <v>578</v>
      </c>
      <c r="B450" t="s">
        <v>270</v>
      </c>
      <c r="C450" t="s">
        <v>513</v>
      </c>
      <c r="D450" t="s">
        <v>216</v>
      </c>
      <c r="E450" t="s">
        <v>211</v>
      </c>
      <c r="F450" t="s">
        <v>437</v>
      </c>
      <c r="G450" t="s">
        <v>579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 ht="12.75">
      <c r="A451" t="s">
        <v>578</v>
      </c>
      <c r="B451" t="s">
        <v>270</v>
      </c>
      <c r="C451" t="s">
        <v>513</v>
      </c>
      <c r="D451" t="s">
        <v>216</v>
      </c>
      <c r="E451" t="s">
        <v>211</v>
      </c>
      <c r="F451" t="s">
        <v>437</v>
      </c>
      <c r="G451" t="s">
        <v>581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 ht="12.75">
      <c r="A452" t="s">
        <v>578</v>
      </c>
      <c r="B452" t="s">
        <v>270</v>
      </c>
      <c r="C452" t="s">
        <v>513</v>
      </c>
      <c r="D452" t="s">
        <v>216</v>
      </c>
      <c r="E452" t="s">
        <v>211</v>
      </c>
      <c r="F452" t="s">
        <v>437</v>
      </c>
      <c r="G452" t="s">
        <v>580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 ht="12.75">
      <c r="A453" t="s">
        <v>578</v>
      </c>
      <c r="B453" t="s">
        <v>270</v>
      </c>
      <c r="C453" t="s">
        <v>513</v>
      </c>
      <c r="D453" t="s">
        <v>216</v>
      </c>
      <c r="E453" t="s">
        <v>211</v>
      </c>
      <c r="F453" t="s">
        <v>437</v>
      </c>
      <c r="G453" t="s">
        <v>274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 ht="12.75">
      <c r="A454" t="s">
        <v>578</v>
      </c>
      <c r="B454" t="s">
        <v>270</v>
      </c>
      <c r="C454" t="s">
        <v>514</v>
      </c>
      <c r="D454" t="s">
        <v>194</v>
      </c>
      <c r="E454" t="s">
        <v>211</v>
      </c>
      <c r="F454" t="s">
        <v>437</v>
      </c>
      <c r="G454" t="s">
        <v>579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 ht="12.75">
      <c r="A455" t="s">
        <v>578</v>
      </c>
      <c r="B455" t="s">
        <v>270</v>
      </c>
      <c r="C455" t="s">
        <v>514</v>
      </c>
      <c r="D455" t="s">
        <v>194</v>
      </c>
      <c r="E455" t="s">
        <v>211</v>
      </c>
      <c r="F455" t="s">
        <v>437</v>
      </c>
      <c r="G455" t="s">
        <v>581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 ht="12.75">
      <c r="A456" t="s">
        <v>578</v>
      </c>
      <c r="B456" t="s">
        <v>270</v>
      </c>
      <c r="C456" t="s">
        <v>514</v>
      </c>
      <c r="D456" t="s">
        <v>194</v>
      </c>
      <c r="E456" t="s">
        <v>211</v>
      </c>
      <c r="F456" t="s">
        <v>437</v>
      </c>
      <c r="G456" t="s">
        <v>580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 ht="12.75">
      <c r="A457" t="s">
        <v>578</v>
      </c>
      <c r="B457" t="s">
        <v>270</v>
      </c>
      <c r="C457" t="s">
        <v>514</v>
      </c>
      <c r="D457" t="s">
        <v>194</v>
      </c>
      <c r="E457" t="s">
        <v>211</v>
      </c>
      <c r="F457" t="s">
        <v>437</v>
      </c>
      <c r="G457" t="s">
        <v>274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 ht="12.75">
      <c r="A458" t="s">
        <v>578</v>
      </c>
      <c r="B458" t="s">
        <v>270</v>
      </c>
      <c r="C458" t="s">
        <v>514</v>
      </c>
      <c r="D458" t="s">
        <v>216</v>
      </c>
      <c r="E458" t="s">
        <v>211</v>
      </c>
      <c r="F458" t="s">
        <v>437</v>
      </c>
      <c r="G458" t="s">
        <v>579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 ht="12.75">
      <c r="A459" t="s">
        <v>578</v>
      </c>
      <c r="B459" t="s">
        <v>270</v>
      </c>
      <c r="C459" t="s">
        <v>514</v>
      </c>
      <c r="D459" t="s">
        <v>216</v>
      </c>
      <c r="E459" t="s">
        <v>211</v>
      </c>
      <c r="F459" t="s">
        <v>437</v>
      </c>
      <c r="G459" t="s">
        <v>581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 ht="12.75">
      <c r="A460" t="s">
        <v>578</v>
      </c>
      <c r="B460" t="s">
        <v>270</v>
      </c>
      <c r="C460" t="s">
        <v>514</v>
      </c>
      <c r="D460" t="s">
        <v>216</v>
      </c>
      <c r="E460" t="s">
        <v>211</v>
      </c>
      <c r="F460" t="s">
        <v>437</v>
      </c>
      <c r="G460" t="s">
        <v>580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 ht="12.75">
      <c r="A461" t="s">
        <v>578</v>
      </c>
      <c r="B461" t="s">
        <v>270</v>
      </c>
      <c r="C461" t="s">
        <v>514</v>
      </c>
      <c r="D461" t="s">
        <v>216</v>
      </c>
      <c r="E461" t="s">
        <v>211</v>
      </c>
      <c r="F461" t="s">
        <v>437</v>
      </c>
      <c r="G461" t="s">
        <v>274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 ht="12.75">
      <c r="A462" t="s">
        <v>578</v>
      </c>
      <c r="B462" t="s">
        <v>270</v>
      </c>
      <c r="C462" t="s">
        <v>515</v>
      </c>
      <c r="D462" t="s">
        <v>194</v>
      </c>
      <c r="E462" t="s">
        <v>211</v>
      </c>
      <c r="F462" t="s">
        <v>437</v>
      </c>
      <c r="G462" t="s">
        <v>579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 ht="12.75">
      <c r="A463" t="s">
        <v>578</v>
      </c>
      <c r="B463" t="s">
        <v>270</v>
      </c>
      <c r="C463" t="s">
        <v>515</v>
      </c>
      <c r="D463" t="s">
        <v>194</v>
      </c>
      <c r="E463" t="s">
        <v>211</v>
      </c>
      <c r="F463" t="s">
        <v>437</v>
      </c>
      <c r="G463" t="s">
        <v>581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 ht="12.75">
      <c r="A464" t="s">
        <v>578</v>
      </c>
      <c r="B464" t="s">
        <v>270</v>
      </c>
      <c r="C464" t="s">
        <v>515</v>
      </c>
      <c r="D464" t="s">
        <v>194</v>
      </c>
      <c r="E464" t="s">
        <v>211</v>
      </c>
      <c r="F464" t="s">
        <v>437</v>
      </c>
      <c r="G464" t="s">
        <v>580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 ht="12.75">
      <c r="A465" t="s">
        <v>578</v>
      </c>
      <c r="B465" t="s">
        <v>270</v>
      </c>
      <c r="C465" t="s">
        <v>515</v>
      </c>
      <c r="D465" t="s">
        <v>194</v>
      </c>
      <c r="E465" t="s">
        <v>211</v>
      </c>
      <c r="F465" t="s">
        <v>437</v>
      </c>
      <c r="G465" t="s">
        <v>274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 ht="12.75">
      <c r="A466" t="s">
        <v>578</v>
      </c>
      <c r="B466" t="s">
        <v>270</v>
      </c>
      <c r="C466" t="s">
        <v>515</v>
      </c>
      <c r="D466" t="s">
        <v>138</v>
      </c>
      <c r="E466" t="s">
        <v>211</v>
      </c>
      <c r="F466" t="s">
        <v>437</v>
      </c>
      <c r="G466" t="s">
        <v>579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 ht="12.75">
      <c r="A467" t="s">
        <v>578</v>
      </c>
      <c r="B467" t="s">
        <v>270</v>
      </c>
      <c r="C467" t="s">
        <v>515</v>
      </c>
      <c r="D467" t="s">
        <v>138</v>
      </c>
      <c r="E467" t="s">
        <v>211</v>
      </c>
      <c r="F467" t="s">
        <v>437</v>
      </c>
      <c r="G467" t="s">
        <v>581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 ht="12.75">
      <c r="A468" t="s">
        <v>578</v>
      </c>
      <c r="B468" t="s">
        <v>270</v>
      </c>
      <c r="C468" t="s">
        <v>515</v>
      </c>
      <c r="D468" t="s">
        <v>138</v>
      </c>
      <c r="E468" t="s">
        <v>211</v>
      </c>
      <c r="F468" t="s">
        <v>437</v>
      </c>
      <c r="G468" t="s">
        <v>580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 ht="12.75">
      <c r="A469" t="s">
        <v>578</v>
      </c>
      <c r="B469" t="s">
        <v>270</v>
      </c>
      <c r="C469" t="s">
        <v>515</v>
      </c>
      <c r="D469" t="s">
        <v>138</v>
      </c>
      <c r="E469" t="s">
        <v>211</v>
      </c>
      <c r="F469" t="s">
        <v>437</v>
      </c>
      <c r="G469" t="s">
        <v>274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 ht="12.75">
      <c r="A470" t="s">
        <v>578</v>
      </c>
      <c r="B470" t="s">
        <v>270</v>
      </c>
      <c r="C470" t="s">
        <v>515</v>
      </c>
      <c r="D470" t="s">
        <v>216</v>
      </c>
      <c r="E470" t="s">
        <v>211</v>
      </c>
      <c r="F470" t="s">
        <v>437</v>
      </c>
      <c r="G470" t="s">
        <v>579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 ht="12.75">
      <c r="A471" t="s">
        <v>578</v>
      </c>
      <c r="B471" t="s">
        <v>270</v>
      </c>
      <c r="C471" t="s">
        <v>515</v>
      </c>
      <c r="D471" t="s">
        <v>216</v>
      </c>
      <c r="E471" t="s">
        <v>211</v>
      </c>
      <c r="F471" t="s">
        <v>437</v>
      </c>
      <c r="G471" t="s">
        <v>581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 ht="12.75">
      <c r="A472" t="s">
        <v>578</v>
      </c>
      <c r="B472" t="s">
        <v>270</v>
      </c>
      <c r="C472" t="s">
        <v>515</v>
      </c>
      <c r="D472" t="s">
        <v>216</v>
      </c>
      <c r="E472" t="s">
        <v>211</v>
      </c>
      <c r="F472" t="s">
        <v>437</v>
      </c>
      <c r="G472" t="s">
        <v>580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 ht="12.75">
      <c r="A473" t="s">
        <v>578</v>
      </c>
      <c r="B473" t="s">
        <v>270</v>
      </c>
      <c r="C473" t="s">
        <v>515</v>
      </c>
      <c r="D473" t="s">
        <v>216</v>
      </c>
      <c r="E473" t="s">
        <v>211</v>
      </c>
      <c r="F473" t="s">
        <v>437</v>
      </c>
      <c r="G473" t="s">
        <v>274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 ht="12.75">
      <c r="A474" t="s">
        <v>578</v>
      </c>
      <c r="B474" t="s">
        <v>270</v>
      </c>
      <c r="C474" t="s">
        <v>516</v>
      </c>
      <c r="D474" t="s">
        <v>194</v>
      </c>
      <c r="E474" t="s">
        <v>211</v>
      </c>
      <c r="F474" t="s">
        <v>437</v>
      </c>
      <c r="G474" t="s">
        <v>579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 ht="12.75">
      <c r="A475" t="s">
        <v>578</v>
      </c>
      <c r="B475" t="s">
        <v>270</v>
      </c>
      <c r="C475" t="s">
        <v>516</v>
      </c>
      <c r="D475" t="s">
        <v>194</v>
      </c>
      <c r="E475" t="s">
        <v>211</v>
      </c>
      <c r="F475" t="s">
        <v>437</v>
      </c>
      <c r="G475" t="s">
        <v>581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 ht="12.75">
      <c r="A476" t="s">
        <v>578</v>
      </c>
      <c r="B476" t="s">
        <v>270</v>
      </c>
      <c r="C476" t="s">
        <v>516</v>
      </c>
      <c r="D476" t="s">
        <v>194</v>
      </c>
      <c r="E476" t="s">
        <v>211</v>
      </c>
      <c r="F476" t="s">
        <v>437</v>
      </c>
      <c r="G476" t="s">
        <v>580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 ht="12.75">
      <c r="A477" t="s">
        <v>578</v>
      </c>
      <c r="B477" t="s">
        <v>270</v>
      </c>
      <c r="C477" t="s">
        <v>516</v>
      </c>
      <c r="D477" t="s">
        <v>194</v>
      </c>
      <c r="E477" t="s">
        <v>211</v>
      </c>
      <c r="F477" t="s">
        <v>437</v>
      </c>
      <c r="G477" t="s">
        <v>274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 ht="12.75">
      <c r="A478" t="s">
        <v>578</v>
      </c>
      <c r="B478" t="s">
        <v>270</v>
      </c>
      <c r="C478" t="s">
        <v>516</v>
      </c>
      <c r="D478" t="s">
        <v>138</v>
      </c>
      <c r="E478" t="s">
        <v>211</v>
      </c>
      <c r="F478" t="s">
        <v>437</v>
      </c>
      <c r="G478" t="s">
        <v>579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 ht="12.75">
      <c r="A479" t="s">
        <v>578</v>
      </c>
      <c r="B479" t="s">
        <v>270</v>
      </c>
      <c r="C479" t="s">
        <v>516</v>
      </c>
      <c r="D479" t="s">
        <v>138</v>
      </c>
      <c r="E479" t="s">
        <v>211</v>
      </c>
      <c r="F479" t="s">
        <v>437</v>
      </c>
      <c r="G479" t="s">
        <v>581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 ht="12.75">
      <c r="A480" t="s">
        <v>578</v>
      </c>
      <c r="B480" t="s">
        <v>270</v>
      </c>
      <c r="C480" t="s">
        <v>516</v>
      </c>
      <c r="D480" t="s">
        <v>138</v>
      </c>
      <c r="E480" t="s">
        <v>211</v>
      </c>
      <c r="F480" t="s">
        <v>437</v>
      </c>
      <c r="G480" t="s">
        <v>580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 ht="12.75">
      <c r="A481" t="s">
        <v>578</v>
      </c>
      <c r="B481" t="s">
        <v>270</v>
      </c>
      <c r="C481" t="s">
        <v>516</v>
      </c>
      <c r="D481" t="s">
        <v>138</v>
      </c>
      <c r="E481" t="s">
        <v>211</v>
      </c>
      <c r="F481" t="s">
        <v>437</v>
      </c>
      <c r="G481" t="s">
        <v>274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 ht="12.75">
      <c r="A482" t="s">
        <v>578</v>
      </c>
      <c r="B482" t="s">
        <v>270</v>
      </c>
      <c r="C482" t="s">
        <v>516</v>
      </c>
      <c r="D482" t="s">
        <v>216</v>
      </c>
      <c r="E482" t="s">
        <v>211</v>
      </c>
      <c r="F482" t="s">
        <v>437</v>
      </c>
      <c r="G482" t="s">
        <v>579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 ht="12.75">
      <c r="A483" t="s">
        <v>578</v>
      </c>
      <c r="B483" t="s">
        <v>270</v>
      </c>
      <c r="C483" t="s">
        <v>516</v>
      </c>
      <c r="D483" t="s">
        <v>216</v>
      </c>
      <c r="E483" t="s">
        <v>211</v>
      </c>
      <c r="F483" t="s">
        <v>437</v>
      </c>
      <c r="G483" t="s">
        <v>581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 ht="12.75">
      <c r="A484" t="s">
        <v>578</v>
      </c>
      <c r="B484" t="s">
        <v>270</v>
      </c>
      <c r="C484" t="s">
        <v>516</v>
      </c>
      <c r="D484" t="s">
        <v>216</v>
      </c>
      <c r="E484" t="s">
        <v>211</v>
      </c>
      <c r="F484" t="s">
        <v>437</v>
      </c>
      <c r="G484" t="s">
        <v>580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 ht="12.75">
      <c r="A485" t="s">
        <v>578</v>
      </c>
      <c r="B485" t="s">
        <v>270</v>
      </c>
      <c r="C485" t="s">
        <v>516</v>
      </c>
      <c r="D485" t="s">
        <v>216</v>
      </c>
      <c r="E485" t="s">
        <v>211</v>
      </c>
      <c r="F485" t="s">
        <v>437</v>
      </c>
      <c r="G485" t="s">
        <v>274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 ht="12.75">
      <c r="A486" t="s">
        <v>578</v>
      </c>
      <c r="B486" t="s">
        <v>270</v>
      </c>
      <c r="C486" t="s">
        <v>517</v>
      </c>
      <c r="D486" t="s">
        <v>194</v>
      </c>
      <c r="E486" t="s">
        <v>211</v>
      </c>
      <c r="F486" t="s">
        <v>437</v>
      </c>
      <c r="G486" t="s">
        <v>579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 ht="12.75">
      <c r="A487" t="s">
        <v>578</v>
      </c>
      <c r="B487" t="s">
        <v>270</v>
      </c>
      <c r="C487" t="s">
        <v>517</v>
      </c>
      <c r="D487" t="s">
        <v>194</v>
      </c>
      <c r="E487" t="s">
        <v>211</v>
      </c>
      <c r="F487" t="s">
        <v>437</v>
      </c>
      <c r="G487" t="s">
        <v>581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 ht="12.75">
      <c r="A488" t="s">
        <v>578</v>
      </c>
      <c r="B488" t="s">
        <v>270</v>
      </c>
      <c r="C488" t="s">
        <v>517</v>
      </c>
      <c r="D488" t="s">
        <v>194</v>
      </c>
      <c r="E488" t="s">
        <v>211</v>
      </c>
      <c r="F488" t="s">
        <v>437</v>
      </c>
      <c r="G488" t="s">
        <v>580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 ht="12.75">
      <c r="A489" t="s">
        <v>578</v>
      </c>
      <c r="B489" t="s">
        <v>270</v>
      </c>
      <c r="C489" t="s">
        <v>517</v>
      </c>
      <c r="D489" t="s">
        <v>194</v>
      </c>
      <c r="E489" t="s">
        <v>211</v>
      </c>
      <c r="F489" t="s">
        <v>437</v>
      </c>
      <c r="G489" t="s">
        <v>274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 ht="12.75">
      <c r="A490" t="s">
        <v>578</v>
      </c>
      <c r="B490" t="s">
        <v>270</v>
      </c>
      <c r="C490" t="s">
        <v>517</v>
      </c>
      <c r="D490" t="s">
        <v>138</v>
      </c>
      <c r="E490" t="s">
        <v>211</v>
      </c>
      <c r="F490" t="s">
        <v>437</v>
      </c>
      <c r="G490" t="s">
        <v>579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 ht="12.75">
      <c r="A491" t="s">
        <v>578</v>
      </c>
      <c r="B491" t="s">
        <v>270</v>
      </c>
      <c r="C491" t="s">
        <v>517</v>
      </c>
      <c r="D491" t="s">
        <v>138</v>
      </c>
      <c r="E491" t="s">
        <v>211</v>
      </c>
      <c r="F491" t="s">
        <v>437</v>
      </c>
      <c r="G491" t="s">
        <v>581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 ht="12.75">
      <c r="A492" t="s">
        <v>578</v>
      </c>
      <c r="B492" t="s">
        <v>270</v>
      </c>
      <c r="C492" t="s">
        <v>517</v>
      </c>
      <c r="D492" t="s">
        <v>138</v>
      </c>
      <c r="E492" t="s">
        <v>211</v>
      </c>
      <c r="F492" t="s">
        <v>437</v>
      </c>
      <c r="G492" t="s">
        <v>580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 ht="12.75">
      <c r="A493" t="s">
        <v>578</v>
      </c>
      <c r="B493" t="s">
        <v>270</v>
      </c>
      <c r="C493" t="s">
        <v>517</v>
      </c>
      <c r="D493" t="s">
        <v>138</v>
      </c>
      <c r="E493" t="s">
        <v>211</v>
      </c>
      <c r="F493" t="s">
        <v>437</v>
      </c>
      <c r="G493" t="s">
        <v>274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 ht="12.75">
      <c r="A494" t="s">
        <v>578</v>
      </c>
      <c r="B494" t="s">
        <v>270</v>
      </c>
      <c r="C494" t="s">
        <v>517</v>
      </c>
      <c r="D494" t="s">
        <v>216</v>
      </c>
      <c r="E494" t="s">
        <v>211</v>
      </c>
      <c r="F494" t="s">
        <v>437</v>
      </c>
      <c r="G494" t="s">
        <v>579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 ht="12.75">
      <c r="A495" t="s">
        <v>578</v>
      </c>
      <c r="B495" t="s">
        <v>270</v>
      </c>
      <c r="C495" t="s">
        <v>517</v>
      </c>
      <c r="D495" t="s">
        <v>216</v>
      </c>
      <c r="E495" t="s">
        <v>211</v>
      </c>
      <c r="F495" t="s">
        <v>437</v>
      </c>
      <c r="G495" t="s">
        <v>581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 ht="12.75">
      <c r="A496" t="s">
        <v>578</v>
      </c>
      <c r="B496" t="s">
        <v>270</v>
      </c>
      <c r="C496" t="s">
        <v>517</v>
      </c>
      <c r="D496" t="s">
        <v>216</v>
      </c>
      <c r="E496" t="s">
        <v>211</v>
      </c>
      <c r="F496" t="s">
        <v>437</v>
      </c>
      <c r="G496" t="s">
        <v>580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 ht="12.75">
      <c r="A497" t="s">
        <v>578</v>
      </c>
      <c r="B497" t="s">
        <v>270</v>
      </c>
      <c r="C497" t="s">
        <v>517</v>
      </c>
      <c r="D497" t="s">
        <v>216</v>
      </c>
      <c r="E497" t="s">
        <v>211</v>
      </c>
      <c r="F497" t="s">
        <v>437</v>
      </c>
      <c r="G497" t="s">
        <v>274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 ht="12.75">
      <c r="A498" t="s">
        <v>578</v>
      </c>
      <c r="B498" t="s">
        <v>270</v>
      </c>
      <c r="C498" t="s">
        <v>518</v>
      </c>
      <c r="D498" t="s">
        <v>194</v>
      </c>
      <c r="E498" t="s">
        <v>211</v>
      </c>
      <c r="F498" t="s">
        <v>437</v>
      </c>
      <c r="G498" t="s">
        <v>579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 ht="12.75">
      <c r="A499" t="s">
        <v>578</v>
      </c>
      <c r="B499" t="s">
        <v>270</v>
      </c>
      <c r="C499" t="s">
        <v>518</v>
      </c>
      <c r="D499" t="s">
        <v>194</v>
      </c>
      <c r="E499" t="s">
        <v>211</v>
      </c>
      <c r="F499" t="s">
        <v>437</v>
      </c>
      <c r="G499" t="s">
        <v>581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 ht="12.75">
      <c r="A500" t="s">
        <v>578</v>
      </c>
      <c r="B500" t="s">
        <v>270</v>
      </c>
      <c r="C500" t="s">
        <v>518</v>
      </c>
      <c r="D500" t="s">
        <v>194</v>
      </c>
      <c r="E500" t="s">
        <v>211</v>
      </c>
      <c r="F500" t="s">
        <v>437</v>
      </c>
      <c r="G500" t="s">
        <v>580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 ht="12.75">
      <c r="A501" t="s">
        <v>578</v>
      </c>
      <c r="B501" t="s">
        <v>270</v>
      </c>
      <c r="C501" t="s">
        <v>518</v>
      </c>
      <c r="D501" t="s">
        <v>194</v>
      </c>
      <c r="E501" t="s">
        <v>211</v>
      </c>
      <c r="F501" t="s">
        <v>437</v>
      </c>
      <c r="G501" t="s">
        <v>274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 ht="12.75">
      <c r="A502" t="s">
        <v>578</v>
      </c>
      <c r="B502" t="s">
        <v>270</v>
      </c>
      <c r="C502" t="s">
        <v>518</v>
      </c>
      <c r="D502" t="s">
        <v>138</v>
      </c>
      <c r="E502" t="s">
        <v>211</v>
      </c>
      <c r="F502" t="s">
        <v>437</v>
      </c>
      <c r="G502" t="s">
        <v>579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 ht="12.75">
      <c r="A503" t="s">
        <v>578</v>
      </c>
      <c r="B503" t="s">
        <v>270</v>
      </c>
      <c r="C503" t="s">
        <v>518</v>
      </c>
      <c r="D503" t="s">
        <v>138</v>
      </c>
      <c r="E503" t="s">
        <v>211</v>
      </c>
      <c r="F503" t="s">
        <v>437</v>
      </c>
      <c r="G503" t="s">
        <v>581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 ht="12.75">
      <c r="A504" t="s">
        <v>578</v>
      </c>
      <c r="B504" t="s">
        <v>270</v>
      </c>
      <c r="C504" t="s">
        <v>518</v>
      </c>
      <c r="D504" t="s">
        <v>138</v>
      </c>
      <c r="E504" t="s">
        <v>211</v>
      </c>
      <c r="F504" t="s">
        <v>437</v>
      </c>
      <c r="G504" t="s">
        <v>580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 ht="12.75">
      <c r="A505" t="s">
        <v>578</v>
      </c>
      <c r="B505" t="s">
        <v>270</v>
      </c>
      <c r="C505" t="s">
        <v>518</v>
      </c>
      <c r="D505" t="s">
        <v>138</v>
      </c>
      <c r="E505" t="s">
        <v>211</v>
      </c>
      <c r="F505" t="s">
        <v>437</v>
      </c>
      <c r="G505" t="s">
        <v>274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 ht="12.75">
      <c r="A506" t="s">
        <v>578</v>
      </c>
      <c r="B506" t="s">
        <v>270</v>
      </c>
      <c r="C506" t="s">
        <v>518</v>
      </c>
      <c r="D506" t="s">
        <v>216</v>
      </c>
      <c r="E506" t="s">
        <v>211</v>
      </c>
      <c r="F506" t="s">
        <v>437</v>
      </c>
      <c r="G506" t="s">
        <v>579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 ht="12.75">
      <c r="A507" t="s">
        <v>578</v>
      </c>
      <c r="B507" t="s">
        <v>270</v>
      </c>
      <c r="C507" t="s">
        <v>518</v>
      </c>
      <c r="D507" t="s">
        <v>216</v>
      </c>
      <c r="E507" t="s">
        <v>211</v>
      </c>
      <c r="F507" t="s">
        <v>437</v>
      </c>
      <c r="G507" t="s">
        <v>581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 ht="12.75">
      <c r="A508" t="s">
        <v>578</v>
      </c>
      <c r="B508" t="s">
        <v>270</v>
      </c>
      <c r="C508" t="s">
        <v>518</v>
      </c>
      <c r="D508" t="s">
        <v>216</v>
      </c>
      <c r="E508" t="s">
        <v>211</v>
      </c>
      <c r="F508" t="s">
        <v>437</v>
      </c>
      <c r="G508" t="s">
        <v>580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 ht="12.75">
      <c r="A509" t="s">
        <v>578</v>
      </c>
      <c r="B509" t="s">
        <v>270</v>
      </c>
      <c r="C509" t="s">
        <v>518</v>
      </c>
      <c r="D509" t="s">
        <v>216</v>
      </c>
      <c r="E509" t="s">
        <v>211</v>
      </c>
      <c r="F509" t="s">
        <v>437</v>
      </c>
      <c r="G509" t="s">
        <v>274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 ht="12.75">
      <c r="A510" t="s">
        <v>578</v>
      </c>
      <c r="B510" t="s">
        <v>270</v>
      </c>
      <c r="C510" t="s">
        <v>519</v>
      </c>
      <c r="D510" t="s">
        <v>194</v>
      </c>
      <c r="E510" t="s">
        <v>211</v>
      </c>
      <c r="F510" t="s">
        <v>437</v>
      </c>
      <c r="G510" t="s">
        <v>579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 ht="12.75">
      <c r="A511" t="s">
        <v>578</v>
      </c>
      <c r="B511" t="s">
        <v>270</v>
      </c>
      <c r="C511" t="s">
        <v>519</v>
      </c>
      <c r="D511" t="s">
        <v>194</v>
      </c>
      <c r="E511" t="s">
        <v>211</v>
      </c>
      <c r="F511" t="s">
        <v>437</v>
      </c>
      <c r="G511" t="s">
        <v>581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 ht="12.75">
      <c r="A512" t="s">
        <v>578</v>
      </c>
      <c r="B512" t="s">
        <v>270</v>
      </c>
      <c r="C512" t="s">
        <v>519</v>
      </c>
      <c r="D512" t="s">
        <v>194</v>
      </c>
      <c r="E512" t="s">
        <v>211</v>
      </c>
      <c r="F512" t="s">
        <v>437</v>
      </c>
      <c r="G512" t="s">
        <v>580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 ht="12.75">
      <c r="A513" t="s">
        <v>578</v>
      </c>
      <c r="B513" t="s">
        <v>270</v>
      </c>
      <c r="C513" t="s">
        <v>519</v>
      </c>
      <c r="D513" t="s">
        <v>194</v>
      </c>
      <c r="E513" t="s">
        <v>211</v>
      </c>
      <c r="F513" t="s">
        <v>437</v>
      </c>
      <c r="G513" t="s">
        <v>274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 ht="12.75">
      <c r="A514" t="s">
        <v>578</v>
      </c>
      <c r="B514" t="s">
        <v>270</v>
      </c>
      <c r="C514" t="s">
        <v>519</v>
      </c>
      <c r="D514" t="s">
        <v>138</v>
      </c>
      <c r="E514" t="s">
        <v>211</v>
      </c>
      <c r="F514" t="s">
        <v>437</v>
      </c>
      <c r="G514" t="s">
        <v>579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 ht="12.75">
      <c r="A515" t="s">
        <v>578</v>
      </c>
      <c r="B515" t="s">
        <v>270</v>
      </c>
      <c r="C515" t="s">
        <v>519</v>
      </c>
      <c r="D515" t="s">
        <v>138</v>
      </c>
      <c r="E515" t="s">
        <v>211</v>
      </c>
      <c r="F515" t="s">
        <v>437</v>
      </c>
      <c r="G515" t="s">
        <v>581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 ht="12.75">
      <c r="A516" t="s">
        <v>578</v>
      </c>
      <c r="B516" t="s">
        <v>270</v>
      </c>
      <c r="C516" t="s">
        <v>519</v>
      </c>
      <c r="D516" t="s">
        <v>138</v>
      </c>
      <c r="E516" t="s">
        <v>211</v>
      </c>
      <c r="F516" t="s">
        <v>437</v>
      </c>
      <c r="G516" t="s">
        <v>580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 ht="12.75">
      <c r="A517" t="s">
        <v>578</v>
      </c>
      <c r="B517" t="s">
        <v>270</v>
      </c>
      <c r="C517" t="s">
        <v>519</v>
      </c>
      <c r="D517" t="s">
        <v>138</v>
      </c>
      <c r="E517" t="s">
        <v>211</v>
      </c>
      <c r="F517" t="s">
        <v>437</v>
      </c>
      <c r="G517" t="s">
        <v>274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 ht="12.75">
      <c r="A518" t="s">
        <v>578</v>
      </c>
      <c r="B518" t="s">
        <v>270</v>
      </c>
      <c r="C518" t="s">
        <v>519</v>
      </c>
      <c r="D518" t="s">
        <v>216</v>
      </c>
      <c r="E518" t="s">
        <v>211</v>
      </c>
      <c r="F518" t="s">
        <v>437</v>
      </c>
      <c r="G518" t="s">
        <v>579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 ht="12.75">
      <c r="A519" t="s">
        <v>578</v>
      </c>
      <c r="B519" t="s">
        <v>270</v>
      </c>
      <c r="C519" t="s">
        <v>519</v>
      </c>
      <c r="D519" t="s">
        <v>216</v>
      </c>
      <c r="E519" t="s">
        <v>211</v>
      </c>
      <c r="F519" t="s">
        <v>437</v>
      </c>
      <c r="G519" t="s">
        <v>581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 ht="12.75">
      <c r="A520" t="s">
        <v>578</v>
      </c>
      <c r="B520" t="s">
        <v>270</v>
      </c>
      <c r="C520" t="s">
        <v>519</v>
      </c>
      <c r="D520" t="s">
        <v>216</v>
      </c>
      <c r="E520" t="s">
        <v>211</v>
      </c>
      <c r="F520" t="s">
        <v>437</v>
      </c>
      <c r="G520" t="s">
        <v>580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 ht="12.75">
      <c r="A521" t="s">
        <v>578</v>
      </c>
      <c r="B521" t="s">
        <v>270</v>
      </c>
      <c r="C521" t="s">
        <v>519</v>
      </c>
      <c r="D521" t="s">
        <v>216</v>
      </c>
      <c r="E521" t="s">
        <v>211</v>
      </c>
      <c r="F521" t="s">
        <v>437</v>
      </c>
      <c r="G521" t="s">
        <v>274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 ht="12.75">
      <c r="A522" t="s">
        <v>578</v>
      </c>
      <c r="B522" t="s">
        <v>270</v>
      </c>
      <c r="C522" t="s">
        <v>520</v>
      </c>
      <c r="D522" t="s">
        <v>194</v>
      </c>
      <c r="E522" t="s">
        <v>211</v>
      </c>
      <c r="F522" t="s">
        <v>437</v>
      </c>
      <c r="G522" t="s">
        <v>579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 ht="12.75">
      <c r="A523" t="s">
        <v>578</v>
      </c>
      <c r="B523" t="s">
        <v>270</v>
      </c>
      <c r="C523" t="s">
        <v>520</v>
      </c>
      <c r="D523" t="s">
        <v>194</v>
      </c>
      <c r="E523" t="s">
        <v>211</v>
      </c>
      <c r="F523" t="s">
        <v>437</v>
      </c>
      <c r="G523" t="s">
        <v>581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 ht="12.75">
      <c r="A524" t="s">
        <v>578</v>
      </c>
      <c r="B524" t="s">
        <v>270</v>
      </c>
      <c r="C524" t="s">
        <v>520</v>
      </c>
      <c r="D524" t="s">
        <v>194</v>
      </c>
      <c r="E524" t="s">
        <v>211</v>
      </c>
      <c r="F524" t="s">
        <v>437</v>
      </c>
      <c r="G524" t="s">
        <v>580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 ht="12.75">
      <c r="A525" t="s">
        <v>578</v>
      </c>
      <c r="B525" t="s">
        <v>270</v>
      </c>
      <c r="C525" t="s">
        <v>520</v>
      </c>
      <c r="D525" t="s">
        <v>194</v>
      </c>
      <c r="E525" t="s">
        <v>211</v>
      </c>
      <c r="F525" t="s">
        <v>437</v>
      </c>
      <c r="G525" t="s">
        <v>274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 ht="12.75">
      <c r="A526" t="s">
        <v>578</v>
      </c>
      <c r="B526" t="s">
        <v>270</v>
      </c>
      <c r="C526" t="s">
        <v>520</v>
      </c>
      <c r="D526" t="s">
        <v>138</v>
      </c>
      <c r="E526" t="s">
        <v>211</v>
      </c>
      <c r="F526" t="s">
        <v>437</v>
      </c>
      <c r="G526" t="s">
        <v>579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 ht="12.75">
      <c r="A527" t="s">
        <v>578</v>
      </c>
      <c r="B527" t="s">
        <v>270</v>
      </c>
      <c r="C527" t="s">
        <v>520</v>
      </c>
      <c r="D527" t="s">
        <v>138</v>
      </c>
      <c r="E527" t="s">
        <v>211</v>
      </c>
      <c r="F527" t="s">
        <v>437</v>
      </c>
      <c r="G527" t="s">
        <v>581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 ht="12.75">
      <c r="A528" t="s">
        <v>578</v>
      </c>
      <c r="B528" t="s">
        <v>270</v>
      </c>
      <c r="C528" t="s">
        <v>520</v>
      </c>
      <c r="D528" t="s">
        <v>138</v>
      </c>
      <c r="E528" t="s">
        <v>211</v>
      </c>
      <c r="F528" t="s">
        <v>437</v>
      </c>
      <c r="G528" t="s">
        <v>580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 ht="12.75">
      <c r="A529" t="s">
        <v>578</v>
      </c>
      <c r="B529" t="s">
        <v>270</v>
      </c>
      <c r="C529" t="s">
        <v>520</v>
      </c>
      <c r="D529" t="s">
        <v>138</v>
      </c>
      <c r="E529" t="s">
        <v>211</v>
      </c>
      <c r="F529" t="s">
        <v>437</v>
      </c>
      <c r="G529" t="s">
        <v>274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 ht="12.75">
      <c r="A530" t="s">
        <v>578</v>
      </c>
      <c r="B530" t="s">
        <v>270</v>
      </c>
      <c r="C530" t="s">
        <v>520</v>
      </c>
      <c r="D530" t="s">
        <v>216</v>
      </c>
      <c r="E530" t="s">
        <v>211</v>
      </c>
      <c r="F530" t="s">
        <v>437</v>
      </c>
      <c r="G530" t="s">
        <v>579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 ht="12.75">
      <c r="A531" t="s">
        <v>578</v>
      </c>
      <c r="B531" t="s">
        <v>270</v>
      </c>
      <c r="C531" t="s">
        <v>520</v>
      </c>
      <c r="D531" t="s">
        <v>216</v>
      </c>
      <c r="E531" t="s">
        <v>211</v>
      </c>
      <c r="F531" t="s">
        <v>437</v>
      </c>
      <c r="G531" t="s">
        <v>581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 ht="12.75">
      <c r="A532" t="s">
        <v>578</v>
      </c>
      <c r="B532" t="s">
        <v>270</v>
      </c>
      <c r="C532" t="s">
        <v>520</v>
      </c>
      <c r="D532" t="s">
        <v>216</v>
      </c>
      <c r="E532" t="s">
        <v>211</v>
      </c>
      <c r="F532" t="s">
        <v>437</v>
      </c>
      <c r="G532" t="s">
        <v>580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 ht="12.75">
      <c r="A533" t="s">
        <v>578</v>
      </c>
      <c r="B533" t="s">
        <v>270</v>
      </c>
      <c r="C533" t="s">
        <v>520</v>
      </c>
      <c r="D533" t="s">
        <v>216</v>
      </c>
      <c r="E533" t="s">
        <v>211</v>
      </c>
      <c r="F533" t="s">
        <v>437</v>
      </c>
      <c r="G533" t="s">
        <v>274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 ht="12.75">
      <c r="A534" t="s">
        <v>578</v>
      </c>
      <c r="B534" t="s">
        <v>270</v>
      </c>
      <c r="C534" t="s">
        <v>285</v>
      </c>
      <c r="D534" t="s">
        <v>582</v>
      </c>
      <c r="E534" t="s">
        <v>211</v>
      </c>
      <c r="F534" t="s">
        <v>437</v>
      </c>
      <c r="G534" t="s">
        <v>579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 ht="12.75">
      <c r="A535" t="s">
        <v>578</v>
      </c>
      <c r="B535" t="s">
        <v>270</v>
      </c>
      <c r="C535" t="s">
        <v>285</v>
      </c>
      <c r="D535" t="s">
        <v>582</v>
      </c>
      <c r="E535" t="s">
        <v>211</v>
      </c>
      <c r="F535" t="s">
        <v>437</v>
      </c>
      <c r="G535" t="s">
        <v>581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 ht="12.75">
      <c r="A536" t="s">
        <v>578</v>
      </c>
      <c r="B536" t="s">
        <v>270</v>
      </c>
      <c r="C536" t="s">
        <v>285</v>
      </c>
      <c r="D536" t="s">
        <v>582</v>
      </c>
      <c r="E536" t="s">
        <v>211</v>
      </c>
      <c r="F536" t="s">
        <v>437</v>
      </c>
      <c r="G536" t="s">
        <v>580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 ht="12.75">
      <c r="A537" t="s">
        <v>578</v>
      </c>
      <c r="B537" t="s">
        <v>270</v>
      </c>
      <c r="C537" t="s">
        <v>285</v>
      </c>
      <c r="D537" t="s">
        <v>582</v>
      </c>
      <c r="E537" t="s">
        <v>211</v>
      </c>
      <c r="F537" t="s">
        <v>437</v>
      </c>
      <c r="G537" t="s">
        <v>274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 ht="12.75">
      <c r="A538" t="s">
        <v>578</v>
      </c>
      <c r="B538" t="s">
        <v>270</v>
      </c>
      <c r="C538" t="s">
        <v>285</v>
      </c>
      <c r="D538" t="s">
        <v>194</v>
      </c>
      <c r="E538" t="s">
        <v>211</v>
      </c>
      <c r="F538" t="s">
        <v>437</v>
      </c>
      <c r="G538" t="s">
        <v>579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 ht="12.75">
      <c r="A539" t="s">
        <v>578</v>
      </c>
      <c r="B539" t="s">
        <v>270</v>
      </c>
      <c r="C539" t="s">
        <v>285</v>
      </c>
      <c r="D539" t="s">
        <v>194</v>
      </c>
      <c r="E539" t="s">
        <v>211</v>
      </c>
      <c r="F539" t="s">
        <v>437</v>
      </c>
      <c r="G539" t="s">
        <v>581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 ht="12.75">
      <c r="A540" t="s">
        <v>578</v>
      </c>
      <c r="B540" t="s">
        <v>270</v>
      </c>
      <c r="C540" t="s">
        <v>285</v>
      </c>
      <c r="D540" t="s">
        <v>194</v>
      </c>
      <c r="E540" t="s">
        <v>211</v>
      </c>
      <c r="F540" t="s">
        <v>437</v>
      </c>
      <c r="G540" t="s">
        <v>580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 ht="12.75">
      <c r="A541" t="s">
        <v>578</v>
      </c>
      <c r="B541" t="s">
        <v>270</v>
      </c>
      <c r="C541" t="s">
        <v>285</v>
      </c>
      <c r="D541" t="s">
        <v>194</v>
      </c>
      <c r="E541" t="s">
        <v>211</v>
      </c>
      <c r="F541" t="s">
        <v>437</v>
      </c>
      <c r="G541" t="s">
        <v>274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 ht="12.75">
      <c r="A542" t="s">
        <v>578</v>
      </c>
      <c r="B542" t="s">
        <v>270</v>
      </c>
      <c r="C542" t="s">
        <v>285</v>
      </c>
      <c r="D542" t="s">
        <v>196</v>
      </c>
      <c r="E542" t="s">
        <v>211</v>
      </c>
      <c r="F542" t="s">
        <v>437</v>
      </c>
      <c r="G542" t="s">
        <v>579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 ht="12.75">
      <c r="A543" t="s">
        <v>578</v>
      </c>
      <c r="B543" t="s">
        <v>270</v>
      </c>
      <c r="C543" t="s">
        <v>285</v>
      </c>
      <c r="D543" t="s">
        <v>196</v>
      </c>
      <c r="E543" t="s">
        <v>211</v>
      </c>
      <c r="F543" t="s">
        <v>437</v>
      </c>
      <c r="G543" t="s">
        <v>581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 ht="12.75">
      <c r="A544" t="s">
        <v>578</v>
      </c>
      <c r="B544" t="s">
        <v>270</v>
      </c>
      <c r="C544" t="s">
        <v>285</v>
      </c>
      <c r="D544" t="s">
        <v>196</v>
      </c>
      <c r="E544" t="s">
        <v>211</v>
      </c>
      <c r="F544" t="s">
        <v>437</v>
      </c>
      <c r="G544" t="s">
        <v>580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 ht="12.75">
      <c r="A545" t="s">
        <v>578</v>
      </c>
      <c r="B545" t="s">
        <v>270</v>
      </c>
      <c r="C545" t="s">
        <v>285</v>
      </c>
      <c r="D545" t="s">
        <v>196</v>
      </c>
      <c r="E545" t="s">
        <v>211</v>
      </c>
      <c r="F545" t="s">
        <v>437</v>
      </c>
      <c r="G545" t="s">
        <v>274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 ht="12.75">
      <c r="A546" t="s">
        <v>578</v>
      </c>
      <c r="B546" t="s">
        <v>270</v>
      </c>
      <c r="C546" t="s">
        <v>285</v>
      </c>
      <c r="D546" t="s">
        <v>216</v>
      </c>
      <c r="E546" t="s">
        <v>211</v>
      </c>
      <c r="F546" t="s">
        <v>437</v>
      </c>
      <c r="G546" t="s">
        <v>579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 ht="12.75">
      <c r="A547" t="s">
        <v>578</v>
      </c>
      <c r="B547" t="s">
        <v>270</v>
      </c>
      <c r="C547" t="s">
        <v>285</v>
      </c>
      <c r="D547" t="s">
        <v>216</v>
      </c>
      <c r="E547" t="s">
        <v>211</v>
      </c>
      <c r="F547" t="s">
        <v>437</v>
      </c>
      <c r="G547" t="s">
        <v>581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 ht="12.75">
      <c r="A548" t="s">
        <v>578</v>
      </c>
      <c r="B548" t="s">
        <v>270</v>
      </c>
      <c r="C548" t="s">
        <v>285</v>
      </c>
      <c r="D548" t="s">
        <v>216</v>
      </c>
      <c r="E548" t="s">
        <v>211</v>
      </c>
      <c r="F548" t="s">
        <v>437</v>
      </c>
      <c r="G548" t="s">
        <v>580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 ht="12.75">
      <c r="A549" t="s">
        <v>578</v>
      </c>
      <c r="B549" t="s">
        <v>270</v>
      </c>
      <c r="C549" t="s">
        <v>285</v>
      </c>
      <c r="D549" t="s">
        <v>216</v>
      </c>
      <c r="E549" t="s">
        <v>211</v>
      </c>
      <c r="F549" t="s">
        <v>437</v>
      </c>
      <c r="G549" t="s">
        <v>274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 ht="12.75">
      <c r="A550" t="s">
        <v>578</v>
      </c>
      <c r="B550" t="s">
        <v>270</v>
      </c>
      <c r="C550" t="s">
        <v>286</v>
      </c>
      <c r="D550" t="s">
        <v>582</v>
      </c>
      <c r="E550" t="s">
        <v>211</v>
      </c>
      <c r="F550" t="s">
        <v>437</v>
      </c>
      <c r="G550" t="s">
        <v>579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 ht="12.75">
      <c r="A551" t="s">
        <v>578</v>
      </c>
      <c r="B551" t="s">
        <v>270</v>
      </c>
      <c r="C551" t="s">
        <v>286</v>
      </c>
      <c r="D551" t="s">
        <v>582</v>
      </c>
      <c r="E551" t="s">
        <v>211</v>
      </c>
      <c r="F551" t="s">
        <v>437</v>
      </c>
      <c r="G551" t="s">
        <v>581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 ht="12.75">
      <c r="A552" t="s">
        <v>578</v>
      </c>
      <c r="B552" t="s">
        <v>270</v>
      </c>
      <c r="C552" t="s">
        <v>286</v>
      </c>
      <c r="D552" t="s">
        <v>582</v>
      </c>
      <c r="E552" t="s">
        <v>211</v>
      </c>
      <c r="F552" t="s">
        <v>437</v>
      </c>
      <c r="G552" t="s">
        <v>580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 ht="12.75">
      <c r="A553" t="s">
        <v>578</v>
      </c>
      <c r="B553" t="s">
        <v>270</v>
      </c>
      <c r="C553" t="s">
        <v>286</v>
      </c>
      <c r="D553" t="s">
        <v>582</v>
      </c>
      <c r="E553" t="s">
        <v>211</v>
      </c>
      <c r="F553" t="s">
        <v>437</v>
      </c>
      <c r="G553" t="s">
        <v>274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 ht="12.75">
      <c r="A554" t="s">
        <v>578</v>
      </c>
      <c r="B554" t="s">
        <v>270</v>
      </c>
      <c r="C554" t="s">
        <v>286</v>
      </c>
      <c r="D554" t="s">
        <v>196</v>
      </c>
      <c r="E554" t="s">
        <v>211</v>
      </c>
      <c r="F554" t="s">
        <v>437</v>
      </c>
      <c r="G554" t="s">
        <v>579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 ht="12.75">
      <c r="A555" t="s">
        <v>578</v>
      </c>
      <c r="B555" t="s">
        <v>270</v>
      </c>
      <c r="C555" t="s">
        <v>286</v>
      </c>
      <c r="D555" t="s">
        <v>196</v>
      </c>
      <c r="E555" t="s">
        <v>211</v>
      </c>
      <c r="F555" t="s">
        <v>437</v>
      </c>
      <c r="G555" t="s">
        <v>581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 ht="12.75">
      <c r="A556" t="s">
        <v>578</v>
      </c>
      <c r="B556" t="s">
        <v>270</v>
      </c>
      <c r="C556" t="s">
        <v>286</v>
      </c>
      <c r="D556" t="s">
        <v>196</v>
      </c>
      <c r="E556" t="s">
        <v>211</v>
      </c>
      <c r="F556" t="s">
        <v>437</v>
      </c>
      <c r="G556" t="s">
        <v>580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 ht="12.75">
      <c r="A557" t="s">
        <v>578</v>
      </c>
      <c r="B557" t="s">
        <v>270</v>
      </c>
      <c r="C557" t="s">
        <v>286</v>
      </c>
      <c r="D557" t="s">
        <v>196</v>
      </c>
      <c r="E557" t="s">
        <v>211</v>
      </c>
      <c r="F557" t="s">
        <v>437</v>
      </c>
      <c r="G557" t="s">
        <v>274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 ht="12.75">
      <c r="A558" t="s">
        <v>578</v>
      </c>
      <c r="B558" t="s">
        <v>270</v>
      </c>
      <c r="C558" t="s">
        <v>286</v>
      </c>
      <c r="D558" t="s">
        <v>216</v>
      </c>
      <c r="E558" t="s">
        <v>211</v>
      </c>
      <c r="F558" t="s">
        <v>437</v>
      </c>
      <c r="G558" t="s">
        <v>579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 ht="12.75">
      <c r="A559" t="s">
        <v>578</v>
      </c>
      <c r="B559" t="s">
        <v>270</v>
      </c>
      <c r="C559" t="s">
        <v>286</v>
      </c>
      <c r="D559" t="s">
        <v>216</v>
      </c>
      <c r="E559" t="s">
        <v>211</v>
      </c>
      <c r="F559" t="s">
        <v>437</v>
      </c>
      <c r="G559" t="s">
        <v>581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 ht="12.75">
      <c r="A560" t="s">
        <v>578</v>
      </c>
      <c r="B560" t="s">
        <v>270</v>
      </c>
      <c r="C560" t="s">
        <v>286</v>
      </c>
      <c r="D560" t="s">
        <v>216</v>
      </c>
      <c r="E560" t="s">
        <v>211</v>
      </c>
      <c r="F560" t="s">
        <v>437</v>
      </c>
      <c r="G560" t="s">
        <v>580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 ht="12.75">
      <c r="A561" t="s">
        <v>578</v>
      </c>
      <c r="B561" t="s">
        <v>270</v>
      </c>
      <c r="C561" t="s">
        <v>286</v>
      </c>
      <c r="D561" t="s">
        <v>216</v>
      </c>
      <c r="E561" t="s">
        <v>211</v>
      </c>
      <c r="F561" t="s">
        <v>437</v>
      </c>
      <c r="G561" t="s">
        <v>274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 ht="12.75">
      <c r="A562" t="s">
        <v>578</v>
      </c>
      <c r="B562" t="s">
        <v>270</v>
      </c>
      <c r="C562" t="s">
        <v>287</v>
      </c>
      <c r="D562" t="s">
        <v>582</v>
      </c>
      <c r="E562" t="s">
        <v>211</v>
      </c>
      <c r="F562" t="s">
        <v>437</v>
      </c>
      <c r="G562" t="s">
        <v>579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 ht="12.75">
      <c r="A563" t="s">
        <v>578</v>
      </c>
      <c r="B563" t="s">
        <v>270</v>
      </c>
      <c r="C563" t="s">
        <v>287</v>
      </c>
      <c r="D563" t="s">
        <v>582</v>
      </c>
      <c r="E563" t="s">
        <v>211</v>
      </c>
      <c r="F563" t="s">
        <v>437</v>
      </c>
      <c r="G563" t="s">
        <v>581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 ht="12.75">
      <c r="A564" t="s">
        <v>578</v>
      </c>
      <c r="B564" t="s">
        <v>270</v>
      </c>
      <c r="C564" t="s">
        <v>287</v>
      </c>
      <c r="D564" t="s">
        <v>582</v>
      </c>
      <c r="E564" t="s">
        <v>211</v>
      </c>
      <c r="F564" t="s">
        <v>437</v>
      </c>
      <c r="G564" t="s">
        <v>580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 ht="12.75">
      <c r="A565" t="s">
        <v>578</v>
      </c>
      <c r="B565" t="s">
        <v>270</v>
      </c>
      <c r="C565" t="s">
        <v>287</v>
      </c>
      <c r="D565" t="s">
        <v>582</v>
      </c>
      <c r="E565" t="s">
        <v>211</v>
      </c>
      <c r="F565" t="s">
        <v>437</v>
      </c>
      <c r="G565" t="s">
        <v>274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 ht="12.75">
      <c r="A566" t="s">
        <v>578</v>
      </c>
      <c r="B566" t="s">
        <v>270</v>
      </c>
      <c r="C566" t="s">
        <v>287</v>
      </c>
      <c r="D566" t="s">
        <v>196</v>
      </c>
      <c r="E566" t="s">
        <v>211</v>
      </c>
      <c r="F566" t="s">
        <v>437</v>
      </c>
      <c r="G566" t="s">
        <v>579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 ht="12.75">
      <c r="A567" t="s">
        <v>578</v>
      </c>
      <c r="B567" t="s">
        <v>270</v>
      </c>
      <c r="C567" t="s">
        <v>287</v>
      </c>
      <c r="D567" t="s">
        <v>196</v>
      </c>
      <c r="E567" t="s">
        <v>211</v>
      </c>
      <c r="F567" t="s">
        <v>437</v>
      </c>
      <c r="G567" t="s">
        <v>581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 ht="12.75">
      <c r="A568" t="s">
        <v>578</v>
      </c>
      <c r="B568" t="s">
        <v>270</v>
      </c>
      <c r="C568" t="s">
        <v>287</v>
      </c>
      <c r="D568" t="s">
        <v>196</v>
      </c>
      <c r="E568" t="s">
        <v>211</v>
      </c>
      <c r="F568" t="s">
        <v>437</v>
      </c>
      <c r="G568" t="s">
        <v>580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 ht="12.75">
      <c r="A569" t="s">
        <v>578</v>
      </c>
      <c r="B569" t="s">
        <v>270</v>
      </c>
      <c r="C569" t="s">
        <v>287</v>
      </c>
      <c r="D569" t="s">
        <v>196</v>
      </c>
      <c r="E569" t="s">
        <v>211</v>
      </c>
      <c r="F569" t="s">
        <v>437</v>
      </c>
      <c r="G569" t="s">
        <v>274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 ht="12.75">
      <c r="A570" t="s">
        <v>578</v>
      </c>
      <c r="B570" t="s">
        <v>270</v>
      </c>
      <c r="C570" t="s">
        <v>287</v>
      </c>
      <c r="D570" t="s">
        <v>216</v>
      </c>
      <c r="E570" t="s">
        <v>211</v>
      </c>
      <c r="F570" t="s">
        <v>437</v>
      </c>
      <c r="G570" t="s">
        <v>579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 ht="12.75">
      <c r="A571" t="s">
        <v>578</v>
      </c>
      <c r="B571" t="s">
        <v>270</v>
      </c>
      <c r="C571" t="s">
        <v>287</v>
      </c>
      <c r="D571" t="s">
        <v>216</v>
      </c>
      <c r="E571" t="s">
        <v>211</v>
      </c>
      <c r="F571" t="s">
        <v>437</v>
      </c>
      <c r="G571" t="s">
        <v>581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 ht="12.75">
      <c r="A572" t="s">
        <v>578</v>
      </c>
      <c r="B572" t="s">
        <v>270</v>
      </c>
      <c r="C572" t="s">
        <v>287</v>
      </c>
      <c r="D572" t="s">
        <v>216</v>
      </c>
      <c r="E572" t="s">
        <v>211</v>
      </c>
      <c r="F572" t="s">
        <v>437</v>
      </c>
      <c r="G572" t="s">
        <v>580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 ht="12.75">
      <c r="A573" t="s">
        <v>578</v>
      </c>
      <c r="B573" t="s">
        <v>270</v>
      </c>
      <c r="C573" t="s">
        <v>287</v>
      </c>
      <c r="D573" t="s">
        <v>216</v>
      </c>
      <c r="E573" t="s">
        <v>211</v>
      </c>
      <c r="F573" t="s">
        <v>437</v>
      </c>
      <c r="G573" t="s">
        <v>274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 ht="12.75">
      <c r="A574" t="s">
        <v>578</v>
      </c>
      <c r="B574" t="s">
        <v>270</v>
      </c>
      <c r="C574" t="s">
        <v>551</v>
      </c>
      <c r="D574" t="s">
        <v>194</v>
      </c>
      <c r="E574" t="s">
        <v>211</v>
      </c>
      <c r="F574" t="s">
        <v>437</v>
      </c>
      <c r="G574" t="s">
        <v>579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 ht="12.75">
      <c r="A575" t="s">
        <v>578</v>
      </c>
      <c r="B575" t="s">
        <v>270</v>
      </c>
      <c r="C575" t="s">
        <v>551</v>
      </c>
      <c r="D575" t="s">
        <v>194</v>
      </c>
      <c r="E575" t="s">
        <v>211</v>
      </c>
      <c r="F575" t="s">
        <v>437</v>
      </c>
      <c r="G575" t="s">
        <v>581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 ht="12.75">
      <c r="A576" t="s">
        <v>578</v>
      </c>
      <c r="B576" t="s">
        <v>270</v>
      </c>
      <c r="C576" t="s">
        <v>551</v>
      </c>
      <c r="D576" t="s">
        <v>194</v>
      </c>
      <c r="E576" t="s">
        <v>211</v>
      </c>
      <c r="F576" t="s">
        <v>437</v>
      </c>
      <c r="G576" t="s">
        <v>580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 ht="12.75">
      <c r="A577" t="s">
        <v>578</v>
      </c>
      <c r="B577" t="s">
        <v>270</v>
      </c>
      <c r="C577" t="s">
        <v>551</v>
      </c>
      <c r="D577" t="s">
        <v>194</v>
      </c>
      <c r="E577" t="s">
        <v>211</v>
      </c>
      <c r="F577" t="s">
        <v>437</v>
      </c>
      <c r="G577" t="s">
        <v>274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 ht="12.75">
      <c r="A578" t="s">
        <v>578</v>
      </c>
      <c r="B578" t="s">
        <v>270</v>
      </c>
      <c r="C578" t="s">
        <v>551</v>
      </c>
      <c r="D578" t="s">
        <v>245</v>
      </c>
      <c r="E578" t="s">
        <v>211</v>
      </c>
      <c r="F578" t="s">
        <v>437</v>
      </c>
      <c r="G578" t="s">
        <v>579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 ht="12.75">
      <c r="A579" t="s">
        <v>578</v>
      </c>
      <c r="B579" t="s">
        <v>270</v>
      </c>
      <c r="C579" t="s">
        <v>551</v>
      </c>
      <c r="D579" t="s">
        <v>245</v>
      </c>
      <c r="E579" t="s">
        <v>211</v>
      </c>
      <c r="F579" t="s">
        <v>437</v>
      </c>
      <c r="G579" t="s">
        <v>581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 ht="12.75">
      <c r="A580" t="s">
        <v>578</v>
      </c>
      <c r="B580" t="s">
        <v>270</v>
      </c>
      <c r="C580" t="s">
        <v>551</v>
      </c>
      <c r="D580" t="s">
        <v>245</v>
      </c>
      <c r="E580" t="s">
        <v>211</v>
      </c>
      <c r="F580" t="s">
        <v>437</v>
      </c>
      <c r="G580" t="s">
        <v>580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 ht="12.75">
      <c r="A581" t="s">
        <v>578</v>
      </c>
      <c r="B581" t="s">
        <v>270</v>
      </c>
      <c r="C581" t="s">
        <v>551</v>
      </c>
      <c r="D581" t="s">
        <v>245</v>
      </c>
      <c r="E581" t="s">
        <v>211</v>
      </c>
      <c r="F581" t="s">
        <v>437</v>
      </c>
      <c r="G581" t="s">
        <v>274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 ht="12.75">
      <c r="A582" t="s">
        <v>578</v>
      </c>
      <c r="B582" t="s">
        <v>270</v>
      </c>
      <c r="C582" t="s">
        <v>552</v>
      </c>
      <c r="D582" t="s">
        <v>194</v>
      </c>
      <c r="E582" t="s">
        <v>211</v>
      </c>
      <c r="F582" t="s">
        <v>437</v>
      </c>
      <c r="G582" t="s">
        <v>579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 ht="12.75">
      <c r="A583" t="s">
        <v>578</v>
      </c>
      <c r="B583" t="s">
        <v>270</v>
      </c>
      <c r="C583" t="s">
        <v>552</v>
      </c>
      <c r="D583" t="s">
        <v>194</v>
      </c>
      <c r="E583" t="s">
        <v>211</v>
      </c>
      <c r="F583" t="s">
        <v>437</v>
      </c>
      <c r="G583" t="s">
        <v>581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 ht="12.75">
      <c r="A584" t="s">
        <v>578</v>
      </c>
      <c r="B584" t="s">
        <v>270</v>
      </c>
      <c r="C584" t="s">
        <v>552</v>
      </c>
      <c r="D584" t="s">
        <v>194</v>
      </c>
      <c r="E584" t="s">
        <v>211</v>
      </c>
      <c r="F584" t="s">
        <v>437</v>
      </c>
      <c r="G584" t="s">
        <v>580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 ht="12.75">
      <c r="A585" t="s">
        <v>578</v>
      </c>
      <c r="B585" t="s">
        <v>270</v>
      </c>
      <c r="C585" t="s">
        <v>552</v>
      </c>
      <c r="D585" t="s">
        <v>194</v>
      </c>
      <c r="E585" t="s">
        <v>211</v>
      </c>
      <c r="F585" t="s">
        <v>437</v>
      </c>
      <c r="G585" t="s">
        <v>274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 ht="12.75">
      <c r="A586" t="s">
        <v>578</v>
      </c>
      <c r="B586" t="s">
        <v>270</v>
      </c>
      <c r="C586" t="s">
        <v>552</v>
      </c>
      <c r="D586" t="s">
        <v>245</v>
      </c>
      <c r="E586" t="s">
        <v>211</v>
      </c>
      <c r="F586" t="s">
        <v>437</v>
      </c>
      <c r="G586" t="s">
        <v>579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 ht="12.75">
      <c r="A587" t="s">
        <v>578</v>
      </c>
      <c r="B587" t="s">
        <v>270</v>
      </c>
      <c r="C587" t="s">
        <v>552</v>
      </c>
      <c r="D587" t="s">
        <v>245</v>
      </c>
      <c r="E587" t="s">
        <v>211</v>
      </c>
      <c r="F587" t="s">
        <v>437</v>
      </c>
      <c r="G587" t="s">
        <v>581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 ht="12.75">
      <c r="A588" t="s">
        <v>578</v>
      </c>
      <c r="B588" t="s">
        <v>270</v>
      </c>
      <c r="C588" t="s">
        <v>552</v>
      </c>
      <c r="D588" t="s">
        <v>245</v>
      </c>
      <c r="E588" t="s">
        <v>211</v>
      </c>
      <c r="F588" t="s">
        <v>437</v>
      </c>
      <c r="G588" t="s">
        <v>580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 ht="12.75">
      <c r="A589" t="s">
        <v>578</v>
      </c>
      <c r="B589" t="s">
        <v>270</v>
      </c>
      <c r="C589" t="s">
        <v>552</v>
      </c>
      <c r="D589" t="s">
        <v>245</v>
      </c>
      <c r="E589" t="s">
        <v>211</v>
      </c>
      <c r="F589" t="s">
        <v>437</v>
      </c>
      <c r="G589" t="s">
        <v>274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 ht="12.75">
      <c r="A590" t="s">
        <v>578</v>
      </c>
      <c r="B590" t="s">
        <v>270</v>
      </c>
      <c r="C590" t="s">
        <v>553</v>
      </c>
      <c r="D590" t="s">
        <v>194</v>
      </c>
      <c r="E590" t="s">
        <v>211</v>
      </c>
      <c r="F590" t="s">
        <v>437</v>
      </c>
      <c r="G590" t="s">
        <v>579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 ht="12.75">
      <c r="A591" t="s">
        <v>578</v>
      </c>
      <c r="B591" t="s">
        <v>270</v>
      </c>
      <c r="C591" t="s">
        <v>553</v>
      </c>
      <c r="D591" t="s">
        <v>194</v>
      </c>
      <c r="E591" t="s">
        <v>211</v>
      </c>
      <c r="F591" t="s">
        <v>437</v>
      </c>
      <c r="G591" t="s">
        <v>581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 ht="12.75">
      <c r="A592" t="s">
        <v>578</v>
      </c>
      <c r="B592" t="s">
        <v>270</v>
      </c>
      <c r="C592" t="s">
        <v>553</v>
      </c>
      <c r="D592" t="s">
        <v>194</v>
      </c>
      <c r="E592" t="s">
        <v>211</v>
      </c>
      <c r="F592" t="s">
        <v>437</v>
      </c>
      <c r="G592" t="s">
        <v>580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 ht="12.75">
      <c r="A593" t="s">
        <v>578</v>
      </c>
      <c r="B593" t="s">
        <v>270</v>
      </c>
      <c r="C593" t="s">
        <v>553</v>
      </c>
      <c r="D593" t="s">
        <v>194</v>
      </c>
      <c r="E593" t="s">
        <v>211</v>
      </c>
      <c r="F593" t="s">
        <v>437</v>
      </c>
      <c r="G593" t="s">
        <v>274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 ht="12.75">
      <c r="A594" t="s">
        <v>578</v>
      </c>
      <c r="B594" t="s">
        <v>270</v>
      </c>
      <c r="C594" t="s">
        <v>553</v>
      </c>
      <c r="D594" t="s">
        <v>245</v>
      </c>
      <c r="E594" t="s">
        <v>211</v>
      </c>
      <c r="F594" t="s">
        <v>437</v>
      </c>
      <c r="G594" t="s">
        <v>579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 ht="12.75">
      <c r="A595" t="s">
        <v>578</v>
      </c>
      <c r="B595" t="s">
        <v>270</v>
      </c>
      <c r="C595" t="s">
        <v>553</v>
      </c>
      <c r="D595" t="s">
        <v>245</v>
      </c>
      <c r="E595" t="s">
        <v>211</v>
      </c>
      <c r="F595" t="s">
        <v>437</v>
      </c>
      <c r="G595" t="s">
        <v>581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 ht="12.75">
      <c r="A596" t="s">
        <v>578</v>
      </c>
      <c r="B596" t="s">
        <v>270</v>
      </c>
      <c r="C596" t="s">
        <v>553</v>
      </c>
      <c r="D596" t="s">
        <v>245</v>
      </c>
      <c r="E596" t="s">
        <v>211</v>
      </c>
      <c r="F596" t="s">
        <v>437</v>
      </c>
      <c r="G596" t="s">
        <v>580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 ht="12.75">
      <c r="A597" t="s">
        <v>578</v>
      </c>
      <c r="B597" t="s">
        <v>270</v>
      </c>
      <c r="C597" t="s">
        <v>553</v>
      </c>
      <c r="D597" t="s">
        <v>245</v>
      </c>
      <c r="E597" t="s">
        <v>211</v>
      </c>
      <c r="F597" t="s">
        <v>437</v>
      </c>
      <c r="G597" t="s">
        <v>274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 ht="12.75">
      <c r="A598" t="s">
        <v>578</v>
      </c>
      <c r="B598" t="s">
        <v>270</v>
      </c>
      <c r="C598" t="s">
        <v>554</v>
      </c>
      <c r="D598" t="s">
        <v>194</v>
      </c>
      <c r="E598" t="s">
        <v>211</v>
      </c>
      <c r="F598" t="s">
        <v>437</v>
      </c>
      <c r="G598" t="s">
        <v>579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 ht="12.75">
      <c r="A599" t="s">
        <v>578</v>
      </c>
      <c r="B599" t="s">
        <v>270</v>
      </c>
      <c r="C599" t="s">
        <v>554</v>
      </c>
      <c r="D599" t="s">
        <v>194</v>
      </c>
      <c r="E599" t="s">
        <v>211</v>
      </c>
      <c r="F599" t="s">
        <v>437</v>
      </c>
      <c r="G599" t="s">
        <v>581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 ht="12.75">
      <c r="A600" t="s">
        <v>578</v>
      </c>
      <c r="B600" t="s">
        <v>270</v>
      </c>
      <c r="C600" t="s">
        <v>554</v>
      </c>
      <c r="D600" t="s">
        <v>194</v>
      </c>
      <c r="E600" t="s">
        <v>211</v>
      </c>
      <c r="F600" t="s">
        <v>437</v>
      </c>
      <c r="G600" t="s">
        <v>580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 ht="12.75">
      <c r="A601" t="s">
        <v>578</v>
      </c>
      <c r="B601" t="s">
        <v>270</v>
      </c>
      <c r="C601" t="s">
        <v>554</v>
      </c>
      <c r="D601" t="s">
        <v>194</v>
      </c>
      <c r="E601" t="s">
        <v>211</v>
      </c>
      <c r="F601" t="s">
        <v>437</v>
      </c>
      <c r="G601" t="s">
        <v>274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 ht="12.75">
      <c r="A602" t="s">
        <v>578</v>
      </c>
      <c r="B602" t="s">
        <v>270</v>
      </c>
      <c r="C602" t="s">
        <v>554</v>
      </c>
      <c r="D602" t="s">
        <v>245</v>
      </c>
      <c r="E602" t="s">
        <v>211</v>
      </c>
      <c r="F602" t="s">
        <v>437</v>
      </c>
      <c r="G602" t="s">
        <v>579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 ht="12.75">
      <c r="A603" t="s">
        <v>578</v>
      </c>
      <c r="B603" t="s">
        <v>270</v>
      </c>
      <c r="C603" t="s">
        <v>554</v>
      </c>
      <c r="D603" t="s">
        <v>245</v>
      </c>
      <c r="E603" t="s">
        <v>211</v>
      </c>
      <c r="F603" t="s">
        <v>437</v>
      </c>
      <c r="G603" t="s">
        <v>581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 ht="12.75">
      <c r="A604" t="s">
        <v>578</v>
      </c>
      <c r="B604" t="s">
        <v>270</v>
      </c>
      <c r="C604" t="s">
        <v>554</v>
      </c>
      <c r="D604" t="s">
        <v>245</v>
      </c>
      <c r="E604" t="s">
        <v>211</v>
      </c>
      <c r="F604" t="s">
        <v>437</v>
      </c>
      <c r="G604" t="s">
        <v>580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 ht="12.75">
      <c r="A605" t="s">
        <v>578</v>
      </c>
      <c r="B605" t="s">
        <v>270</v>
      </c>
      <c r="C605" t="s">
        <v>554</v>
      </c>
      <c r="D605" t="s">
        <v>245</v>
      </c>
      <c r="E605" t="s">
        <v>211</v>
      </c>
      <c r="F605" t="s">
        <v>437</v>
      </c>
      <c r="G605" t="s">
        <v>274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 ht="12.75">
      <c r="A606" t="s">
        <v>578</v>
      </c>
      <c r="B606" t="s">
        <v>270</v>
      </c>
      <c r="C606" t="s">
        <v>555</v>
      </c>
      <c r="D606" t="s">
        <v>194</v>
      </c>
      <c r="E606" t="s">
        <v>211</v>
      </c>
      <c r="F606" t="s">
        <v>437</v>
      </c>
      <c r="G606" t="s">
        <v>579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 ht="12.75">
      <c r="A607" t="s">
        <v>578</v>
      </c>
      <c r="B607" t="s">
        <v>270</v>
      </c>
      <c r="C607" t="s">
        <v>555</v>
      </c>
      <c r="D607" t="s">
        <v>194</v>
      </c>
      <c r="E607" t="s">
        <v>211</v>
      </c>
      <c r="F607" t="s">
        <v>437</v>
      </c>
      <c r="G607" t="s">
        <v>581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 ht="12.75">
      <c r="A608" t="s">
        <v>578</v>
      </c>
      <c r="B608" t="s">
        <v>270</v>
      </c>
      <c r="C608" t="s">
        <v>555</v>
      </c>
      <c r="D608" t="s">
        <v>194</v>
      </c>
      <c r="E608" t="s">
        <v>211</v>
      </c>
      <c r="F608" t="s">
        <v>437</v>
      </c>
      <c r="G608" t="s">
        <v>580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 ht="12.75">
      <c r="A609" t="s">
        <v>578</v>
      </c>
      <c r="B609" t="s">
        <v>270</v>
      </c>
      <c r="C609" t="s">
        <v>555</v>
      </c>
      <c r="D609" t="s">
        <v>194</v>
      </c>
      <c r="E609" t="s">
        <v>211</v>
      </c>
      <c r="F609" t="s">
        <v>437</v>
      </c>
      <c r="G609" t="s">
        <v>274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 ht="12.75">
      <c r="A610" t="s">
        <v>578</v>
      </c>
      <c r="B610" t="s">
        <v>270</v>
      </c>
      <c r="C610" t="s">
        <v>555</v>
      </c>
      <c r="D610" t="s">
        <v>245</v>
      </c>
      <c r="E610" t="s">
        <v>211</v>
      </c>
      <c r="F610" t="s">
        <v>437</v>
      </c>
      <c r="G610" t="s">
        <v>579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 ht="12.75">
      <c r="A611" t="s">
        <v>578</v>
      </c>
      <c r="B611" t="s">
        <v>270</v>
      </c>
      <c r="C611" t="s">
        <v>555</v>
      </c>
      <c r="D611" t="s">
        <v>245</v>
      </c>
      <c r="E611" t="s">
        <v>211</v>
      </c>
      <c r="F611" t="s">
        <v>437</v>
      </c>
      <c r="G611" t="s">
        <v>581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 ht="12.75">
      <c r="A612" t="s">
        <v>578</v>
      </c>
      <c r="B612" t="s">
        <v>270</v>
      </c>
      <c r="C612" t="s">
        <v>555</v>
      </c>
      <c r="D612" t="s">
        <v>245</v>
      </c>
      <c r="E612" t="s">
        <v>211</v>
      </c>
      <c r="F612" t="s">
        <v>437</v>
      </c>
      <c r="G612" t="s">
        <v>580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 ht="12.75">
      <c r="A613" t="s">
        <v>578</v>
      </c>
      <c r="B613" t="s">
        <v>270</v>
      </c>
      <c r="C613" t="s">
        <v>555</v>
      </c>
      <c r="D613" t="s">
        <v>245</v>
      </c>
      <c r="E613" t="s">
        <v>211</v>
      </c>
      <c r="F613" t="s">
        <v>437</v>
      </c>
      <c r="G613" t="s">
        <v>274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 ht="12.75">
      <c r="A614" t="s">
        <v>578</v>
      </c>
      <c r="B614" t="s">
        <v>270</v>
      </c>
      <c r="C614" t="s">
        <v>556</v>
      </c>
      <c r="D614" t="s">
        <v>194</v>
      </c>
      <c r="E614" t="s">
        <v>211</v>
      </c>
      <c r="F614" t="s">
        <v>437</v>
      </c>
      <c r="G614" t="s">
        <v>579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 ht="12.75">
      <c r="A615" t="s">
        <v>578</v>
      </c>
      <c r="B615" t="s">
        <v>270</v>
      </c>
      <c r="C615" t="s">
        <v>556</v>
      </c>
      <c r="D615" t="s">
        <v>194</v>
      </c>
      <c r="E615" t="s">
        <v>211</v>
      </c>
      <c r="F615" t="s">
        <v>437</v>
      </c>
      <c r="G615" t="s">
        <v>581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 ht="12.75">
      <c r="A616" t="s">
        <v>578</v>
      </c>
      <c r="B616" t="s">
        <v>270</v>
      </c>
      <c r="C616" t="s">
        <v>556</v>
      </c>
      <c r="D616" t="s">
        <v>194</v>
      </c>
      <c r="E616" t="s">
        <v>211</v>
      </c>
      <c r="F616" t="s">
        <v>437</v>
      </c>
      <c r="G616" t="s">
        <v>580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 ht="12.75">
      <c r="A617" t="s">
        <v>578</v>
      </c>
      <c r="B617" t="s">
        <v>270</v>
      </c>
      <c r="C617" t="s">
        <v>556</v>
      </c>
      <c r="D617" t="s">
        <v>194</v>
      </c>
      <c r="E617" t="s">
        <v>211</v>
      </c>
      <c r="F617" t="s">
        <v>437</v>
      </c>
      <c r="G617" t="s">
        <v>274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 ht="12.75">
      <c r="A618" t="s">
        <v>578</v>
      </c>
      <c r="B618" t="s">
        <v>270</v>
      </c>
      <c r="C618" t="s">
        <v>556</v>
      </c>
      <c r="D618" t="s">
        <v>245</v>
      </c>
      <c r="E618" t="s">
        <v>211</v>
      </c>
      <c r="F618" t="s">
        <v>437</v>
      </c>
      <c r="G618" t="s">
        <v>579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 ht="12.75">
      <c r="A619" t="s">
        <v>578</v>
      </c>
      <c r="B619" t="s">
        <v>270</v>
      </c>
      <c r="C619" t="s">
        <v>556</v>
      </c>
      <c r="D619" t="s">
        <v>245</v>
      </c>
      <c r="E619" t="s">
        <v>211</v>
      </c>
      <c r="F619" t="s">
        <v>437</v>
      </c>
      <c r="G619" t="s">
        <v>581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 ht="12.75">
      <c r="A620" t="s">
        <v>578</v>
      </c>
      <c r="B620" t="s">
        <v>270</v>
      </c>
      <c r="C620" t="s">
        <v>556</v>
      </c>
      <c r="D620" t="s">
        <v>245</v>
      </c>
      <c r="E620" t="s">
        <v>211</v>
      </c>
      <c r="F620" t="s">
        <v>437</v>
      </c>
      <c r="G620" t="s">
        <v>580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 ht="12.75">
      <c r="A621" t="s">
        <v>578</v>
      </c>
      <c r="B621" t="s">
        <v>270</v>
      </c>
      <c r="C621" t="s">
        <v>556</v>
      </c>
      <c r="D621" t="s">
        <v>245</v>
      </c>
      <c r="E621" t="s">
        <v>211</v>
      </c>
      <c r="F621" t="s">
        <v>437</v>
      </c>
      <c r="G621" t="s">
        <v>274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 ht="12.75">
      <c r="A622" t="s">
        <v>578</v>
      </c>
      <c r="B622" t="s">
        <v>270</v>
      </c>
      <c r="C622" t="s">
        <v>557</v>
      </c>
      <c r="D622" t="s">
        <v>194</v>
      </c>
      <c r="E622" t="s">
        <v>211</v>
      </c>
      <c r="F622" t="s">
        <v>437</v>
      </c>
      <c r="G622" t="s">
        <v>579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 ht="12.75">
      <c r="A623" t="s">
        <v>578</v>
      </c>
      <c r="B623" t="s">
        <v>270</v>
      </c>
      <c r="C623" t="s">
        <v>557</v>
      </c>
      <c r="D623" t="s">
        <v>194</v>
      </c>
      <c r="E623" t="s">
        <v>211</v>
      </c>
      <c r="F623" t="s">
        <v>437</v>
      </c>
      <c r="G623" t="s">
        <v>581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 ht="12.75">
      <c r="A624" t="s">
        <v>578</v>
      </c>
      <c r="B624" t="s">
        <v>270</v>
      </c>
      <c r="C624" t="s">
        <v>557</v>
      </c>
      <c r="D624" t="s">
        <v>194</v>
      </c>
      <c r="E624" t="s">
        <v>211</v>
      </c>
      <c r="F624" t="s">
        <v>437</v>
      </c>
      <c r="G624" t="s">
        <v>580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 ht="12.75">
      <c r="A625" t="s">
        <v>578</v>
      </c>
      <c r="B625" t="s">
        <v>270</v>
      </c>
      <c r="C625" t="s">
        <v>557</v>
      </c>
      <c r="D625" t="s">
        <v>194</v>
      </c>
      <c r="E625" t="s">
        <v>211</v>
      </c>
      <c r="F625" t="s">
        <v>437</v>
      </c>
      <c r="G625" t="s">
        <v>274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 ht="12.75">
      <c r="A626" t="s">
        <v>578</v>
      </c>
      <c r="B626" t="s">
        <v>270</v>
      </c>
      <c r="C626" t="s">
        <v>557</v>
      </c>
      <c r="D626" t="s">
        <v>138</v>
      </c>
      <c r="E626" t="s">
        <v>211</v>
      </c>
      <c r="F626" t="s">
        <v>437</v>
      </c>
      <c r="G626" t="s">
        <v>579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 ht="12.75">
      <c r="A627" t="s">
        <v>578</v>
      </c>
      <c r="B627" t="s">
        <v>270</v>
      </c>
      <c r="C627" t="s">
        <v>557</v>
      </c>
      <c r="D627" t="s">
        <v>138</v>
      </c>
      <c r="E627" t="s">
        <v>211</v>
      </c>
      <c r="F627" t="s">
        <v>437</v>
      </c>
      <c r="G627" t="s">
        <v>581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 ht="12.75">
      <c r="A628" t="s">
        <v>578</v>
      </c>
      <c r="B628" t="s">
        <v>270</v>
      </c>
      <c r="C628" t="s">
        <v>557</v>
      </c>
      <c r="D628" t="s">
        <v>138</v>
      </c>
      <c r="E628" t="s">
        <v>211</v>
      </c>
      <c r="F628" t="s">
        <v>437</v>
      </c>
      <c r="G628" t="s">
        <v>580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 ht="12.75">
      <c r="A629" t="s">
        <v>578</v>
      </c>
      <c r="B629" t="s">
        <v>270</v>
      </c>
      <c r="C629" t="s">
        <v>557</v>
      </c>
      <c r="D629" t="s">
        <v>138</v>
      </c>
      <c r="E629" t="s">
        <v>211</v>
      </c>
      <c r="F629" t="s">
        <v>437</v>
      </c>
      <c r="G629" t="s">
        <v>274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 ht="12.75">
      <c r="A630" t="s">
        <v>578</v>
      </c>
      <c r="B630" t="s">
        <v>270</v>
      </c>
      <c r="C630" t="s">
        <v>557</v>
      </c>
      <c r="D630" t="s">
        <v>245</v>
      </c>
      <c r="E630" t="s">
        <v>211</v>
      </c>
      <c r="F630" t="s">
        <v>437</v>
      </c>
      <c r="G630" t="s">
        <v>579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 ht="12.75">
      <c r="A631" t="s">
        <v>578</v>
      </c>
      <c r="B631" t="s">
        <v>270</v>
      </c>
      <c r="C631" t="s">
        <v>557</v>
      </c>
      <c r="D631" t="s">
        <v>245</v>
      </c>
      <c r="E631" t="s">
        <v>211</v>
      </c>
      <c r="F631" t="s">
        <v>437</v>
      </c>
      <c r="G631" t="s">
        <v>581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 ht="12.75">
      <c r="A632" t="s">
        <v>578</v>
      </c>
      <c r="B632" t="s">
        <v>270</v>
      </c>
      <c r="C632" t="s">
        <v>557</v>
      </c>
      <c r="D632" t="s">
        <v>245</v>
      </c>
      <c r="E632" t="s">
        <v>211</v>
      </c>
      <c r="F632" t="s">
        <v>437</v>
      </c>
      <c r="G632" t="s">
        <v>580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 ht="12.75">
      <c r="A633" t="s">
        <v>578</v>
      </c>
      <c r="B633" t="s">
        <v>270</v>
      </c>
      <c r="C633" t="s">
        <v>557</v>
      </c>
      <c r="D633" t="s">
        <v>245</v>
      </c>
      <c r="E633" t="s">
        <v>211</v>
      </c>
      <c r="F633" t="s">
        <v>437</v>
      </c>
      <c r="G633" t="s">
        <v>274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 ht="12.75">
      <c r="A634" t="s">
        <v>578</v>
      </c>
      <c r="B634" t="s">
        <v>270</v>
      </c>
      <c r="C634" t="s">
        <v>558</v>
      </c>
      <c r="D634" t="s">
        <v>194</v>
      </c>
      <c r="E634" t="s">
        <v>211</v>
      </c>
      <c r="F634" t="s">
        <v>437</v>
      </c>
      <c r="G634" t="s">
        <v>579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 ht="12.75">
      <c r="A635" t="s">
        <v>578</v>
      </c>
      <c r="B635" t="s">
        <v>270</v>
      </c>
      <c r="C635" t="s">
        <v>558</v>
      </c>
      <c r="D635" t="s">
        <v>194</v>
      </c>
      <c r="E635" t="s">
        <v>211</v>
      </c>
      <c r="F635" t="s">
        <v>437</v>
      </c>
      <c r="G635" t="s">
        <v>581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 ht="12.75">
      <c r="A636" t="s">
        <v>578</v>
      </c>
      <c r="B636" t="s">
        <v>270</v>
      </c>
      <c r="C636" t="s">
        <v>558</v>
      </c>
      <c r="D636" t="s">
        <v>194</v>
      </c>
      <c r="E636" t="s">
        <v>211</v>
      </c>
      <c r="F636" t="s">
        <v>437</v>
      </c>
      <c r="G636" t="s">
        <v>580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 ht="12.75">
      <c r="A637" t="s">
        <v>578</v>
      </c>
      <c r="B637" t="s">
        <v>270</v>
      </c>
      <c r="C637" t="s">
        <v>558</v>
      </c>
      <c r="D637" t="s">
        <v>194</v>
      </c>
      <c r="E637" t="s">
        <v>211</v>
      </c>
      <c r="F637" t="s">
        <v>437</v>
      </c>
      <c r="G637" t="s">
        <v>274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 ht="12.75">
      <c r="A638" t="s">
        <v>578</v>
      </c>
      <c r="B638" t="s">
        <v>270</v>
      </c>
      <c r="C638" t="s">
        <v>558</v>
      </c>
      <c r="D638" t="s">
        <v>138</v>
      </c>
      <c r="E638" t="s">
        <v>211</v>
      </c>
      <c r="F638" t="s">
        <v>437</v>
      </c>
      <c r="G638" t="s">
        <v>579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 ht="12.75">
      <c r="A639" t="s">
        <v>578</v>
      </c>
      <c r="B639" t="s">
        <v>270</v>
      </c>
      <c r="C639" t="s">
        <v>558</v>
      </c>
      <c r="D639" t="s">
        <v>138</v>
      </c>
      <c r="E639" t="s">
        <v>211</v>
      </c>
      <c r="F639" t="s">
        <v>437</v>
      </c>
      <c r="G639" t="s">
        <v>581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 ht="12.75">
      <c r="A640" t="s">
        <v>578</v>
      </c>
      <c r="B640" t="s">
        <v>270</v>
      </c>
      <c r="C640" t="s">
        <v>558</v>
      </c>
      <c r="D640" t="s">
        <v>138</v>
      </c>
      <c r="E640" t="s">
        <v>211</v>
      </c>
      <c r="F640" t="s">
        <v>437</v>
      </c>
      <c r="G640" t="s">
        <v>580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 ht="12.75">
      <c r="A641" t="s">
        <v>578</v>
      </c>
      <c r="B641" t="s">
        <v>270</v>
      </c>
      <c r="C641" t="s">
        <v>558</v>
      </c>
      <c r="D641" t="s">
        <v>138</v>
      </c>
      <c r="E641" t="s">
        <v>211</v>
      </c>
      <c r="F641" t="s">
        <v>437</v>
      </c>
      <c r="G641" t="s">
        <v>274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 ht="12.75">
      <c r="A642" t="s">
        <v>578</v>
      </c>
      <c r="B642" t="s">
        <v>270</v>
      </c>
      <c r="C642" t="s">
        <v>558</v>
      </c>
      <c r="D642" t="s">
        <v>245</v>
      </c>
      <c r="E642" t="s">
        <v>211</v>
      </c>
      <c r="F642" t="s">
        <v>437</v>
      </c>
      <c r="G642" t="s">
        <v>579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 ht="12.75">
      <c r="A643" t="s">
        <v>578</v>
      </c>
      <c r="B643" t="s">
        <v>270</v>
      </c>
      <c r="C643" t="s">
        <v>558</v>
      </c>
      <c r="D643" t="s">
        <v>245</v>
      </c>
      <c r="E643" t="s">
        <v>211</v>
      </c>
      <c r="F643" t="s">
        <v>437</v>
      </c>
      <c r="G643" t="s">
        <v>581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 ht="12.75">
      <c r="A644" t="s">
        <v>578</v>
      </c>
      <c r="B644" t="s">
        <v>270</v>
      </c>
      <c r="C644" t="s">
        <v>558</v>
      </c>
      <c r="D644" t="s">
        <v>245</v>
      </c>
      <c r="E644" t="s">
        <v>211</v>
      </c>
      <c r="F644" t="s">
        <v>437</v>
      </c>
      <c r="G644" t="s">
        <v>580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 ht="12.75">
      <c r="A645" t="s">
        <v>578</v>
      </c>
      <c r="B645" t="s">
        <v>270</v>
      </c>
      <c r="C645" t="s">
        <v>558</v>
      </c>
      <c r="D645" t="s">
        <v>245</v>
      </c>
      <c r="E645" t="s">
        <v>211</v>
      </c>
      <c r="F645" t="s">
        <v>437</v>
      </c>
      <c r="G645" t="s">
        <v>274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 ht="12.75">
      <c r="A646" t="s">
        <v>578</v>
      </c>
      <c r="B646" t="s">
        <v>270</v>
      </c>
      <c r="C646" t="s">
        <v>559</v>
      </c>
      <c r="D646" t="s">
        <v>194</v>
      </c>
      <c r="E646" t="s">
        <v>211</v>
      </c>
      <c r="F646" t="s">
        <v>437</v>
      </c>
      <c r="G646" t="s">
        <v>579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 ht="12.75">
      <c r="A647" t="s">
        <v>578</v>
      </c>
      <c r="B647" t="s">
        <v>270</v>
      </c>
      <c r="C647" t="s">
        <v>559</v>
      </c>
      <c r="D647" t="s">
        <v>194</v>
      </c>
      <c r="E647" t="s">
        <v>211</v>
      </c>
      <c r="F647" t="s">
        <v>437</v>
      </c>
      <c r="G647" t="s">
        <v>581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 ht="12.75">
      <c r="A648" t="s">
        <v>578</v>
      </c>
      <c r="B648" t="s">
        <v>270</v>
      </c>
      <c r="C648" t="s">
        <v>559</v>
      </c>
      <c r="D648" t="s">
        <v>194</v>
      </c>
      <c r="E648" t="s">
        <v>211</v>
      </c>
      <c r="F648" t="s">
        <v>437</v>
      </c>
      <c r="G648" t="s">
        <v>580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 ht="12.75">
      <c r="A649" t="s">
        <v>578</v>
      </c>
      <c r="B649" t="s">
        <v>270</v>
      </c>
      <c r="C649" t="s">
        <v>559</v>
      </c>
      <c r="D649" t="s">
        <v>194</v>
      </c>
      <c r="E649" t="s">
        <v>211</v>
      </c>
      <c r="F649" t="s">
        <v>437</v>
      </c>
      <c r="G649" t="s">
        <v>274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 ht="12.75">
      <c r="A650" t="s">
        <v>578</v>
      </c>
      <c r="B650" t="s">
        <v>270</v>
      </c>
      <c r="C650" t="s">
        <v>559</v>
      </c>
      <c r="D650" t="s">
        <v>138</v>
      </c>
      <c r="E650" t="s">
        <v>211</v>
      </c>
      <c r="F650" t="s">
        <v>437</v>
      </c>
      <c r="G650" t="s">
        <v>579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 ht="12.75">
      <c r="A651" t="s">
        <v>578</v>
      </c>
      <c r="B651" t="s">
        <v>270</v>
      </c>
      <c r="C651" t="s">
        <v>559</v>
      </c>
      <c r="D651" t="s">
        <v>138</v>
      </c>
      <c r="E651" t="s">
        <v>211</v>
      </c>
      <c r="F651" t="s">
        <v>437</v>
      </c>
      <c r="G651" t="s">
        <v>581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 ht="12.75">
      <c r="A652" t="s">
        <v>578</v>
      </c>
      <c r="B652" t="s">
        <v>270</v>
      </c>
      <c r="C652" t="s">
        <v>559</v>
      </c>
      <c r="D652" t="s">
        <v>138</v>
      </c>
      <c r="E652" t="s">
        <v>211</v>
      </c>
      <c r="F652" t="s">
        <v>437</v>
      </c>
      <c r="G652" t="s">
        <v>580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 ht="12.75">
      <c r="A653" t="s">
        <v>578</v>
      </c>
      <c r="B653" t="s">
        <v>270</v>
      </c>
      <c r="C653" t="s">
        <v>559</v>
      </c>
      <c r="D653" t="s">
        <v>138</v>
      </c>
      <c r="E653" t="s">
        <v>211</v>
      </c>
      <c r="F653" t="s">
        <v>437</v>
      </c>
      <c r="G653" t="s">
        <v>274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 ht="12.75">
      <c r="A654" t="s">
        <v>578</v>
      </c>
      <c r="B654" t="s">
        <v>270</v>
      </c>
      <c r="C654" t="s">
        <v>559</v>
      </c>
      <c r="D654" t="s">
        <v>245</v>
      </c>
      <c r="E654" t="s">
        <v>211</v>
      </c>
      <c r="F654" t="s">
        <v>437</v>
      </c>
      <c r="G654" t="s">
        <v>579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 ht="12.75">
      <c r="A655" t="s">
        <v>578</v>
      </c>
      <c r="B655" t="s">
        <v>270</v>
      </c>
      <c r="C655" t="s">
        <v>559</v>
      </c>
      <c r="D655" t="s">
        <v>245</v>
      </c>
      <c r="E655" t="s">
        <v>211</v>
      </c>
      <c r="F655" t="s">
        <v>437</v>
      </c>
      <c r="G655" t="s">
        <v>581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 ht="12.75">
      <c r="A656" t="s">
        <v>578</v>
      </c>
      <c r="B656" t="s">
        <v>270</v>
      </c>
      <c r="C656" t="s">
        <v>559</v>
      </c>
      <c r="D656" t="s">
        <v>245</v>
      </c>
      <c r="E656" t="s">
        <v>211</v>
      </c>
      <c r="F656" t="s">
        <v>437</v>
      </c>
      <c r="G656" t="s">
        <v>580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 ht="12.75">
      <c r="A657" t="s">
        <v>578</v>
      </c>
      <c r="B657" t="s">
        <v>270</v>
      </c>
      <c r="C657" t="s">
        <v>559</v>
      </c>
      <c r="D657" t="s">
        <v>245</v>
      </c>
      <c r="E657" t="s">
        <v>211</v>
      </c>
      <c r="F657" t="s">
        <v>437</v>
      </c>
      <c r="G657" t="s">
        <v>274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 ht="12.75">
      <c r="A658" t="s">
        <v>578</v>
      </c>
      <c r="B658" t="s">
        <v>270</v>
      </c>
      <c r="C658" t="s">
        <v>560</v>
      </c>
      <c r="D658" t="s">
        <v>194</v>
      </c>
      <c r="E658" t="s">
        <v>211</v>
      </c>
      <c r="F658" t="s">
        <v>437</v>
      </c>
      <c r="G658" t="s">
        <v>579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 ht="12.75">
      <c r="A659" t="s">
        <v>578</v>
      </c>
      <c r="B659" t="s">
        <v>270</v>
      </c>
      <c r="C659" t="s">
        <v>560</v>
      </c>
      <c r="D659" t="s">
        <v>194</v>
      </c>
      <c r="E659" t="s">
        <v>211</v>
      </c>
      <c r="F659" t="s">
        <v>437</v>
      </c>
      <c r="G659" t="s">
        <v>581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 ht="12.75">
      <c r="A660" t="s">
        <v>578</v>
      </c>
      <c r="B660" t="s">
        <v>270</v>
      </c>
      <c r="C660" t="s">
        <v>560</v>
      </c>
      <c r="D660" t="s">
        <v>194</v>
      </c>
      <c r="E660" t="s">
        <v>211</v>
      </c>
      <c r="F660" t="s">
        <v>437</v>
      </c>
      <c r="G660" t="s">
        <v>580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 ht="12.75">
      <c r="A661" t="s">
        <v>578</v>
      </c>
      <c r="B661" t="s">
        <v>270</v>
      </c>
      <c r="C661" t="s">
        <v>560</v>
      </c>
      <c r="D661" t="s">
        <v>194</v>
      </c>
      <c r="E661" t="s">
        <v>211</v>
      </c>
      <c r="F661" t="s">
        <v>437</v>
      </c>
      <c r="G661" t="s">
        <v>274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 ht="12.75">
      <c r="A662" t="s">
        <v>578</v>
      </c>
      <c r="B662" t="s">
        <v>270</v>
      </c>
      <c r="C662" t="s">
        <v>560</v>
      </c>
      <c r="D662" t="s">
        <v>138</v>
      </c>
      <c r="E662" t="s">
        <v>211</v>
      </c>
      <c r="F662" t="s">
        <v>437</v>
      </c>
      <c r="G662" t="s">
        <v>579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 ht="12.75">
      <c r="A663" t="s">
        <v>578</v>
      </c>
      <c r="B663" t="s">
        <v>270</v>
      </c>
      <c r="C663" t="s">
        <v>560</v>
      </c>
      <c r="D663" t="s">
        <v>138</v>
      </c>
      <c r="E663" t="s">
        <v>211</v>
      </c>
      <c r="F663" t="s">
        <v>437</v>
      </c>
      <c r="G663" t="s">
        <v>581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 ht="12.75">
      <c r="A664" t="s">
        <v>578</v>
      </c>
      <c r="B664" t="s">
        <v>270</v>
      </c>
      <c r="C664" t="s">
        <v>560</v>
      </c>
      <c r="D664" t="s">
        <v>138</v>
      </c>
      <c r="E664" t="s">
        <v>211</v>
      </c>
      <c r="F664" t="s">
        <v>437</v>
      </c>
      <c r="G664" t="s">
        <v>580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 ht="12.75">
      <c r="A665" t="s">
        <v>578</v>
      </c>
      <c r="B665" t="s">
        <v>270</v>
      </c>
      <c r="C665" t="s">
        <v>560</v>
      </c>
      <c r="D665" t="s">
        <v>138</v>
      </c>
      <c r="E665" t="s">
        <v>211</v>
      </c>
      <c r="F665" t="s">
        <v>437</v>
      </c>
      <c r="G665" t="s">
        <v>274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 ht="12.75">
      <c r="A666" t="s">
        <v>578</v>
      </c>
      <c r="B666" t="s">
        <v>270</v>
      </c>
      <c r="C666" t="s">
        <v>560</v>
      </c>
      <c r="D666" t="s">
        <v>245</v>
      </c>
      <c r="E666" t="s">
        <v>211</v>
      </c>
      <c r="F666" t="s">
        <v>437</v>
      </c>
      <c r="G666" t="s">
        <v>579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 ht="12.75">
      <c r="A667" t="s">
        <v>578</v>
      </c>
      <c r="B667" t="s">
        <v>270</v>
      </c>
      <c r="C667" t="s">
        <v>560</v>
      </c>
      <c r="D667" t="s">
        <v>245</v>
      </c>
      <c r="E667" t="s">
        <v>211</v>
      </c>
      <c r="F667" t="s">
        <v>437</v>
      </c>
      <c r="G667" t="s">
        <v>581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 ht="12.75">
      <c r="A668" t="s">
        <v>578</v>
      </c>
      <c r="B668" t="s">
        <v>270</v>
      </c>
      <c r="C668" t="s">
        <v>560</v>
      </c>
      <c r="D668" t="s">
        <v>245</v>
      </c>
      <c r="E668" t="s">
        <v>211</v>
      </c>
      <c r="F668" t="s">
        <v>437</v>
      </c>
      <c r="G668" t="s">
        <v>580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 ht="12.75">
      <c r="A669" t="s">
        <v>578</v>
      </c>
      <c r="B669" t="s">
        <v>270</v>
      </c>
      <c r="C669" t="s">
        <v>560</v>
      </c>
      <c r="D669" t="s">
        <v>245</v>
      </c>
      <c r="E669" t="s">
        <v>211</v>
      </c>
      <c r="F669" t="s">
        <v>437</v>
      </c>
      <c r="G669" t="s">
        <v>274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 ht="12.75">
      <c r="A670" t="s">
        <v>578</v>
      </c>
      <c r="B670" t="s">
        <v>270</v>
      </c>
      <c r="C670" t="s">
        <v>561</v>
      </c>
      <c r="D670" t="s">
        <v>194</v>
      </c>
      <c r="E670" t="s">
        <v>211</v>
      </c>
      <c r="F670" t="s">
        <v>437</v>
      </c>
      <c r="G670" t="s">
        <v>579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 ht="12.75">
      <c r="A671" t="s">
        <v>578</v>
      </c>
      <c r="B671" t="s">
        <v>270</v>
      </c>
      <c r="C671" t="s">
        <v>561</v>
      </c>
      <c r="D671" t="s">
        <v>194</v>
      </c>
      <c r="E671" t="s">
        <v>211</v>
      </c>
      <c r="F671" t="s">
        <v>437</v>
      </c>
      <c r="G671" t="s">
        <v>581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 ht="12.75">
      <c r="A672" t="s">
        <v>578</v>
      </c>
      <c r="B672" t="s">
        <v>270</v>
      </c>
      <c r="C672" t="s">
        <v>561</v>
      </c>
      <c r="D672" t="s">
        <v>194</v>
      </c>
      <c r="E672" t="s">
        <v>211</v>
      </c>
      <c r="F672" t="s">
        <v>437</v>
      </c>
      <c r="G672" t="s">
        <v>580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 ht="12.75">
      <c r="A673" t="s">
        <v>578</v>
      </c>
      <c r="B673" t="s">
        <v>270</v>
      </c>
      <c r="C673" t="s">
        <v>561</v>
      </c>
      <c r="D673" t="s">
        <v>194</v>
      </c>
      <c r="E673" t="s">
        <v>211</v>
      </c>
      <c r="F673" t="s">
        <v>437</v>
      </c>
      <c r="G673" t="s">
        <v>274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 ht="12.75">
      <c r="A674" t="s">
        <v>578</v>
      </c>
      <c r="B674" t="s">
        <v>270</v>
      </c>
      <c r="C674" t="s">
        <v>561</v>
      </c>
      <c r="D674" t="s">
        <v>138</v>
      </c>
      <c r="E674" t="s">
        <v>211</v>
      </c>
      <c r="F674" t="s">
        <v>437</v>
      </c>
      <c r="G674" t="s">
        <v>579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 ht="12.75">
      <c r="A675" t="s">
        <v>578</v>
      </c>
      <c r="B675" t="s">
        <v>270</v>
      </c>
      <c r="C675" t="s">
        <v>561</v>
      </c>
      <c r="D675" t="s">
        <v>138</v>
      </c>
      <c r="E675" t="s">
        <v>211</v>
      </c>
      <c r="F675" t="s">
        <v>437</v>
      </c>
      <c r="G675" t="s">
        <v>581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 ht="12.75">
      <c r="A676" t="s">
        <v>578</v>
      </c>
      <c r="B676" t="s">
        <v>270</v>
      </c>
      <c r="C676" t="s">
        <v>561</v>
      </c>
      <c r="D676" t="s">
        <v>138</v>
      </c>
      <c r="E676" t="s">
        <v>211</v>
      </c>
      <c r="F676" t="s">
        <v>437</v>
      </c>
      <c r="G676" t="s">
        <v>580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 ht="12.75">
      <c r="A677" t="s">
        <v>578</v>
      </c>
      <c r="B677" t="s">
        <v>270</v>
      </c>
      <c r="C677" t="s">
        <v>561</v>
      </c>
      <c r="D677" t="s">
        <v>138</v>
      </c>
      <c r="E677" t="s">
        <v>211</v>
      </c>
      <c r="F677" t="s">
        <v>437</v>
      </c>
      <c r="G677" t="s">
        <v>274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 ht="12.75">
      <c r="A678" t="s">
        <v>578</v>
      </c>
      <c r="B678" t="s">
        <v>270</v>
      </c>
      <c r="C678" t="s">
        <v>561</v>
      </c>
      <c r="D678" t="s">
        <v>245</v>
      </c>
      <c r="E678" t="s">
        <v>211</v>
      </c>
      <c r="F678" t="s">
        <v>437</v>
      </c>
      <c r="G678" t="s">
        <v>579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 ht="12.75">
      <c r="A679" t="s">
        <v>578</v>
      </c>
      <c r="B679" t="s">
        <v>270</v>
      </c>
      <c r="C679" t="s">
        <v>561</v>
      </c>
      <c r="D679" t="s">
        <v>245</v>
      </c>
      <c r="E679" t="s">
        <v>211</v>
      </c>
      <c r="F679" t="s">
        <v>437</v>
      </c>
      <c r="G679" t="s">
        <v>581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 ht="12.75">
      <c r="A680" t="s">
        <v>578</v>
      </c>
      <c r="B680" t="s">
        <v>270</v>
      </c>
      <c r="C680" t="s">
        <v>561</v>
      </c>
      <c r="D680" t="s">
        <v>245</v>
      </c>
      <c r="E680" t="s">
        <v>211</v>
      </c>
      <c r="F680" t="s">
        <v>437</v>
      </c>
      <c r="G680" t="s">
        <v>580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 ht="12.75">
      <c r="A681" t="s">
        <v>578</v>
      </c>
      <c r="B681" t="s">
        <v>270</v>
      </c>
      <c r="C681" t="s">
        <v>561</v>
      </c>
      <c r="D681" t="s">
        <v>245</v>
      </c>
      <c r="E681" t="s">
        <v>211</v>
      </c>
      <c r="F681" t="s">
        <v>437</v>
      </c>
      <c r="G681" t="s">
        <v>274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 ht="12.75">
      <c r="A682" t="s">
        <v>578</v>
      </c>
      <c r="B682" t="s">
        <v>270</v>
      </c>
      <c r="C682" t="s">
        <v>562</v>
      </c>
      <c r="D682" t="s">
        <v>194</v>
      </c>
      <c r="E682" t="s">
        <v>211</v>
      </c>
      <c r="F682" t="s">
        <v>437</v>
      </c>
      <c r="G682" t="s">
        <v>579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 ht="12.75">
      <c r="A683" t="s">
        <v>578</v>
      </c>
      <c r="B683" t="s">
        <v>270</v>
      </c>
      <c r="C683" t="s">
        <v>562</v>
      </c>
      <c r="D683" t="s">
        <v>194</v>
      </c>
      <c r="E683" t="s">
        <v>211</v>
      </c>
      <c r="F683" t="s">
        <v>437</v>
      </c>
      <c r="G683" t="s">
        <v>581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 ht="12.75">
      <c r="A684" t="s">
        <v>578</v>
      </c>
      <c r="B684" t="s">
        <v>270</v>
      </c>
      <c r="C684" t="s">
        <v>562</v>
      </c>
      <c r="D684" t="s">
        <v>194</v>
      </c>
      <c r="E684" t="s">
        <v>211</v>
      </c>
      <c r="F684" t="s">
        <v>437</v>
      </c>
      <c r="G684" t="s">
        <v>580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 ht="12.75">
      <c r="A685" t="s">
        <v>578</v>
      </c>
      <c r="B685" t="s">
        <v>270</v>
      </c>
      <c r="C685" t="s">
        <v>562</v>
      </c>
      <c r="D685" t="s">
        <v>194</v>
      </c>
      <c r="E685" t="s">
        <v>211</v>
      </c>
      <c r="F685" t="s">
        <v>437</v>
      </c>
      <c r="G685" t="s">
        <v>274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 ht="12.75">
      <c r="A686" t="s">
        <v>578</v>
      </c>
      <c r="B686" t="s">
        <v>270</v>
      </c>
      <c r="C686" t="s">
        <v>562</v>
      </c>
      <c r="D686" t="s">
        <v>138</v>
      </c>
      <c r="E686" t="s">
        <v>211</v>
      </c>
      <c r="F686" t="s">
        <v>437</v>
      </c>
      <c r="G686" t="s">
        <v>579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 ht="12.75">
      <c r="A687" t="s">
        <v>578</v>
      </c>
      <c r="B687" t="s">
        <v>270</v>
      </c>
      <c r="C687" t="s">
        <v>562</v>
      </c>
      <c r="D687" t="s">
        <v>138</v>
      </c>
      <c r="E687" t="s">
        <v>211</v>
      </c>
      <c r="F687" t="s">
        <v>437</v>
      </c>
      <c r="G687" t="s">
        <v>581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 ht="12.75">
      <c r="A688" t="s">
        <v>578</v>
      </c>
      <c r="B688" t="s">
        <v>270</v>
      </c>
      <c r="C688" t="s">
        <v>562</v>
      </c>
      <c r="D688" t="s">
        <v>138</v>
      </c>
      <c r="E688" t="s">
        <v>211</v>
      </c>
      <c r="F688" t="s">
        <v>437</v>
      </c>
      <c r="G688" t="s">
        <v>580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 ht="12.75">
      <c r="A689" t="s">
        <v>578</v>
      </c>
      <c r="B689" t="s">
        <v>270</v>
      </c>
      <c r="C689" t="s">
        <v>562</v>
      </c>
      <c r="D689" t="s">
        <v>138</v>
      </c>
      <c r="E689" t="s">
        <v>211</v>
      </c>
      <c r="F689" t="s">
        <v>437</v>
      </c>
      <c r="G689" t="s">
        <v>274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 ht="12.75">
      <c r="A690" t="s">
        <v>578</v>
      </c>
      <c r="B690" t="s">
        <v>270</v>
      </c>
      <c r="C690" t="s">
        <v>562</v>
      </c>
      <c r="D690" t="s">
        <v>245</v>
      </c>
      <c r="E690" t="s">
        <v>211</v>
      </c>
      <c r="F690" t="s">
        <v>437</v>
      </c>
      <c r="G690" t="s">
        <v>579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 ht="12.75">
      <c r="A691" t="s">
        <v>578</v>
      </c>
      <c r="B691" t="s">
        <v>270</v>
      </c>
      <c r="C691" t="s">
        <v>562</v>
      </c>
      <c r="D691" t="s">
        <v>245</v>
      </c>
      <c r="E691" t="s">
        <v>211</v>
      </c>
      <c r="F691" t="s">
        <v>437</v>
      </c>
      <c r="G691" t="s">
        <v>581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 ht="12.75">
      <c r="A692" t="s">
        <v>578</v>
      </c>
      <c r="B692" t="s">
        <v>270</v>
      </c>
      <c r="C692" t="s">
        <v>562</v>
      </c>
      <c r="D692" t="s">
        <v>245</v>
      </c>
      <c r="E692" t="s">
        <v>211</v>
      </c>
      <c r="F692" t="s">
        <v>437</v>
      </c>
      <c r="G692" t="s">
        <v>580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 ht="12.75">
      <c r="A693" t="s">
        <v>578</v>
      </c>
      <c r="B693" t="s">
        <v>270</v>
      </c>
      <c r="C693" t="s">
        <v>562</v>
      </c>
      <c r="D693" t="s">
        <v>245</v>
      </c>
      <c r="E693" t="s">
        <v>211</v>
      </c>
      <c r="F693" t="s">
        <v>437</v>
      </c>
      <c r="G693" t="s">
        <v>274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 ht="12.75">
      <c r="A694" t="s">
        <v>578</v>
      </c>
      <c r="B694" t="s">
        <v>270</v>
      </c>
      <c r="C694" t="s">
        <v>288</v>
      </c>
      <c r="D694" t="s">
        <v>582</v>
      </c>
      <c r="E694" t="s">
        <v>211</v>
      </c>
      <c r="F694" t="s">
        <v>437</v>
      </c>
      <c r="G694" t="s">
        <v>579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 ht="12.75">
      <c r="A695" t="s">
        <v>578</v>
      </c>
      <c r="B695" t="s">
        <v>270</v>
      </c>
      <c r="C695" t="s">
        <v>288</v>
      </c>
      <c r="D695" t="s">
        <v>582</v>
      </c>
      <c r="E695" t="s">
        <v>211</v>
      </c>
      <c r="F695" t="s">
        <v>437</v>
      </c>
      <c r="G695" t="s">
        <v>581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 ht="12.75">
      <c r="A696" t="s">
        <v>578</v>
      </c>
      <c r="B696" t="s">
        <v>270</v>
      </c>
      <c r="C696" t="s">
        <v>288</v>
      </c>
      <c r="D696" t="s">
        <v>582</v>
      </c>
      <c r="E696" t="s">
        <v>211</v>
      </c>
      <c r="F696" t="s">
        <v>437</v>
      </c>
      <c r="G696" t="s">
        <v>580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 ht="12.75">
      <c r="A697" t="s">
        <v>578</v>
      </c>
      <c r="B697" t="s">
        <v>270</v>
      </c>
      <c r="C697" t="s">
        <v>288</v>
      </c>
      <c r="D697" t="s">
        <v>582</v>
      </c>
      <c r="E697" t="s">
        <v>211</v>
      </c>
      <c r="F697" t="s">
        <v>437</v>
      </c>
      <c r="G697" t="s">
        <v>274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 ht="12.75">
      <c r="A698" t="s">
        <v>578</v>
      </c>
      <c r="B698" t="s">
        <v>270</v>
      </c>
      <c r="C698" t="s">
        <v>288</v>
      </c>
      <c r="D698" t="s">
        <v>194</v>
      </c>
      <c r="E698" t="s">
        <v>211</v>
      </c>
      <c r="F698" t="s">
        <v>437</v>
      </c>
      <c r="G698" t="s">
        <v>579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 ht="12.75">
      <c r="A699" t="s">
        <v>578</v>
      </c>
      <c r="B699" t="s">
        <v>270</v>
      </c>
      <c r="C699" t="s">
        <v>288</v>
      </c>
      <c r="D699" t="s">
        <v>194</v>
      </c>
      <c r="E699" t="s">
        <v>211</v>
      </c>
      <c r="F699" t="s">
        <v>437</v>
      </c>
      <c r="G699" t="s">
        <v>581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 ht="12.75">
      <c r="A700" t="s">
        <v>578</v>
      </c>
      <c r="B700" t="s">
        <v>270</v>
      </c>
      <c r="C700" t="s">
        <v>288</v>
      </c>
      <c r="D700" t="s">
        <v>194</v>
      </c>
      <c r="E700" t="s">
        <v>211</v>
      </c>
      <c r="F700" t="s">
        <v>437</v>
      </c>
      <c r="G700" t="s">
        <v>580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 ht="12.75">
      <c r="A701" t="s">
        <v>578</v>
      </c>
      <c r="B701" t="s">
        <v>270</v>
      </c>
      <c r="C701" t="s">
        <v>288</v>
      </c>
      <c r="D701" t="s">
        <v>194</v>
      </c>
      <c r="E701" t="s">
        <v>211</v>
      </c>
      <c r="F701" t="s">
        <v>437</v>
      </c>
      <c r="G701" t="s">
        <v>274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 ht="12.75">
      <c r="A702" t="s">
        <v>578</v>
      </c>
      <c r="B702" t="s">
        <v>270</v>
      </c>
      <c r="C702" t="s">
        <v>288</v>
      </c>
      <c r="D702" t="s">
        <v>196</v>
      </c>
      <c r="E702" t="s">
        <v>211</v>
      </c>
      <c r="F702" t="s">
        <v>437</v>
      </c>
      <c r="G702" t="s">
        <v>579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 ht="12.75">
      <c r="A703" t="s">
        <v>578</v>
      </c>
      <c r="B703" t="s">
        <v>270</v>
      </c>
      <c r="C703" t="s">
        <v>288</v>
      </c>
      <c r="D703" t="s">
        <v>196</v>
      </c>
      <c r="E703" t="s">
        <v>211</v>
      </c>
      <c r="F703" t="s">
        <v>437</v>
      </c>
      <c r="G703" t="s">
        <v>581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 ht="12.75">
      <c r="A704" t="s">
        <v>578</v>
      </c>
      <c r="B704" t="s">
        <v>270</v>
      </c>
      <c r="C704" t="s">
        <v>288</v>
      </c>
      <c r="D704" t="s">
        <v>196</v>
      </c>
      <c r="E704" t="s">
        <v>211</v>
      </c>
      <c r="F704" t="s">
        <v>437</v>
      </c>
      <c r="G704" t="s">
        <v>580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 ht="12.75">
      <c r="A705" t="s">
        <v>578</v>
      </c>
      <c r="B705" t="s">
        <v>270</v>
      </c>
      <c r="C705" t="s">
        <v>288</v>
      </c>
      <c r="D705" t="s">
        <v>196</v>
      </c>
      <c r="E705" t="s">
        <v>211</v>
      </c>
      <c r="F705" t="s">
        <v>437</v>
      </c>
      <c r="G705" t="s">
        <v>274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 ht="12.75">
      <c r="A706" t="s">
        <v>578</v>
      </c>
      <c r="B706" t="s">
        <v>270</v>
      </c>
      <c r="C706" t="s">
        <v>288</v>
      </c>
      <c r="D706" t="s">
        <v>245</v>
      </c>
      <c r="E706" t="s">
        <v>211</v>
      </c>
      <c r="F706" t="s">
        <v>437</v>
      </c>
      <c r="G706" t="s">
        <v>579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 ht="12.75">
      <c r="A707" t="s">
        <v>578</v>
      </c>
      <c r="B707" t="s">
        <v>270</v>
      </c>
      <c r="C707" t="s">
        <v>288</v>
      </c>
      <c r="D707" t="s">
        <v>245</v>
      </c>
      <c r="E707" t="s">
        <v>211</v>
      </c>
      <c r="F707" t="s">
        <v>437</v>
      </c>
      <c r="G707" t="s">
        <v>581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 ht="12.75">
      <c r="A708" t="s">
        <v>578</v>
      </c>
      <c r="B708" t="s">
        <v>270</v>
      </c>
      <c r="C708" t="s">
        <v>288</v>
      </c>
      <c r="D708" t="s">
        <v>245</v>
      </c>
      <c r="E708" t="s">
        <v>211</v>
      </c>
      <c r="F708" t="s">
        <v>437</v>
      </c>
      <c r="G708" t="s">
        <v>580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 ht="12.75">
      <c r="A709" t="s">
        <v>578</v>
      </c>
      <c r="B709" t="s">
        <v>270</v>
      </c>
      <c r="C709" t="s">
        <v>288</v>
      </c>
      <c r="D709" t="s">
        <v>245</v>
      </c>
      <c r="E709" t="s">
        <v>211</v>
      </c>
      <c r="F709" t="s">
        <v>437</v>
      </c>
      <c r="G709" t="s">
        <v>274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 ht="12.75">
      <c r="A710" t="s">
        <v>578</v>
      </c>
      <c r="B710" t="s">
        <v>270</v>
      </c>
      <c r="C710" t="s">
        <v>289</v>
      </c>
      <c r="D710" t="s">
        <v>582</v>
      </c>
      <c r="E710" t="s">
        <v>211</v>
      </c>
      <c r="F710" t="s">
        <v>437</v>
      </c>
      <c r="G710" t="s">
        <v>579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 ht="12.75">
      <c r="A711" t="s">
        <v>578</v>
      </c>
      <c r="B711" t="s">
        <v>270</v>
      </c>
      <c r="C711" t="s">
        <v>289</v>
      </c>
      <c r="D711" t="s">
        <v>582</v>
      </c>
      <c r="E711" t="s">
        <v>211</v>
      </c>
      <c r="F711" t="s">
        <v>437</v>
      </c>
      <c r="G711" t="s">
        <v>581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 ht="12.75">
      <c r="A712" t="s">
        <v>578</v>
      </c>
      <c r="B712" t="s">
        <v>270</v>
      </c>
      <c r="C712" t="s">
        <v>289</v>
      </c>
      <c r="D712" t="s">
        <v>582</v>
      </c>
      <c r="E712" t="s">
        <v>211</v>
      </c>
      <c r="F712" t="s">
        <v>437</v>
      </c>
      <c r="G712" t="s">
        <v>580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 ht="12.75">
      <c r="A713" t="s">
        <v>578</v>
      </c>
      <c r="B713" t="s">
        <v>270</v>
      </c>
      <c r="C713" t="s">
        <v>289</v>
      </c>
      <c r="D713" t="s">
        <v>582</v>
      </c>
      <c r="E713" t="s">
        <v>211</v>
      </c>
      <c r="F713" t="s">
        <v>437</v>
      </c>
      <c r="G713" t="s">
        <v>274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 ht="12.75">
      <c r="A714" t="s">
        <v>578</v>
      </c>
      <c r="B714" t="s">
        <v>270</v>
      </c>
      <c r="C714" t="s">
        <v>289</v>
      </c>
      <c r="D714" t="s">
        <v>196</v>
      </c>
      <c r="E714" t="s">
        <v>211</v>
      </c>
      <c r="F714" t="s">
        <v>437</v>
      </c>
      <c r="G714" t="s">
        <v>579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 ht="12.75">
      <c r="A715" t="s">
        <v>578</v>
      </c>
      <c r="B715" t="s">
        <v>270</v>
      </c>
      <c r="C715" t="s">
        <v>289</v>
      </c>
      <c r="D715" t="s">
        <v>196</v>
      </c>
      <c r="E715" t="s">
        <v>211</v>
      </c>
      <c r="F715" t="s">
        <v>437</v>
      </c>
      <c r="G715" t="s">
        <v>581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 ht="12.75">
      <c r="A716" t="s">
        <v>578</v>
      </c>
      <c r="B716" t="s">
        <v>270</v>
      </c>
      <c r="C716" t="s">
        <v>289</v>
      </c>
      <c r="D716" t="s">
        <v>196</v>
      </c>
      <c r="E716" t="s">
        <v>211</v>
      </c>
      <c r="F716" t="s">
        <v>437</v>
      </c>
      <c r="G716" t="s">
        <v>580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 ht="12.75">
      <c r="A717" t="s">
        <v>578</v>
      </c>
      <c r="B717" t="s">
        <v>270</v>
      </c>
      <c r="C717" t="s">
        <v>289</v>
      </c>
      <c r="D717" t="s">
        <v>196</v>
      </c>
      <c r="E717" t="s">
        <v>211</v>
      </c>
      <c r="F717" t="s">
        <v>437</v>
      </c>
      <c r="G717" t="s">
        <v>274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 ht="12.75">
      <c r="A718" t="s">
        <v>578</v>
      </c>
      <c r="B718" t="s">
        <v>270</v>
      </c>
      <c r="C718" t="s">
        <v>289</v>
      </c>
      <c r="D718" t="s">
        <v>245</v>
      </c>
      <c r="E718" t="s">
        <v>211</v>
      </c>
      <c r="F718" t="s">
        <v>437</v>
      </c>
      <c r="G718" t="s">
        <v>579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 ht="12.75">
      <c r="A719" t="s">
        <v>578</v>
      </c>
      <c r="B719" t="s">
        <v>270</v>
      </c>
      <c r="C719" t="s">
        <v>289</v>
      </c>
      <c r="D719" t="s">
        <v>245</v>
      </c>
      <c r="E719" t="s">
        <v>211</v>
      </c>
      <c r="F719" t="s">
        <v>437</v>
      </c>
      <c r="G719" t="s">
        <v>581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 ht="12.75">
      <c r="A720" t="s">
        <v>578</v>
      </c>
      <c r="B720" t="s">
        <v>270</v>
      </c>
      <c r="C720" t="s">
        <v>289</v>
      </c>
      <c r="D720" t="s">
        <v>245</v>
      </c>
      <c r="E720" t="s">
        <v>211</v>
      </c>
      <c r="F720" t="s">
        <v>437</v>
      </c>
      <c r="G720" t="s">
        <v>580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 ht="12.75">
      <c r="A721" t="s">
        <v>578</v>
      </c>
      <c r="B721" t="s">
        <v>270</v>
      </c>
      <c r="C721" t="s">
        <v>289</v>
      </c>
      <c r="D721" t="s">
        <v>245</v>
      </c>
      <c r="E721" t="s">
        <v>211</v>
      </c>
      <c r="F721" t="s">
        <v>437</v>
      </c>
      <c r="G721" t="s">
        <v>274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 ht="12.75">
      <c r="A722" t="s">
        <v>578</v>
      </c>
      <c r="B722" t="s">
        <v>270</v>
      </c>
      <c r="C722" t="s">
        <v>290</v>
      </c>
      <c r="D722" t="s">
        <v>582</v>
      </c>
      <c r="E722" t="s">
        <v>211</v>
      </c>
      <c r="F722" t="s">
        <v>437</v>
      </c>
      <c r="G722" t="s">
        <v>579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 ht="12.75">
      <c r="A723" t="s">
        <v>578</v>
      </c>
      <c r="B723" t="s">
        <v>270</v>
      </c>
      <c r="C723" t="s">
        <v>290</v>
      </c>
      <c r="D723" t="s">
        <v>582</v>
      </c>
      <c r="E723" t="s">
        <v>211</v>
      </c>
      <c r="F723" t="s">
        <v>437</v>
      </c>
      <c r="G723" t="s">
        <v>581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 ht="12.75">
      <c r="A724" t="s">
        <v>578</v>
      </c>
      <c r="B724" t="s">
        <v>270</v>
      </c>
      <c r="C724" t="s">
        <v>290</v>
      </c>
      <c r="D724" t="s">
        <v>582</v>
      </c>
      <c r="E724" t="s">
        <v>211</v>
      </c>
      <c r="F724" t="s">
        <v>437</v>
      </c>
      <c r="G724" t="s">
        <v>580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 ht="12.75">
      <c r="A725" t="s">
        <v>578</v>
      </c>
      <c r="B725" t="s">
        <v>270</v>
      </c>
      <c r="C725" t="s">
        <v>290</v>
      </c>
      <c r="D725" t="s">
        <v>582</v>
      </c>
      <c r="E725" t="s">
        <v>211</v>
      </c>
      <c r="F725" t="s">
        <v>437</v>
      </c>
      <c r="G725" t="s">
        <v>274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 ht="12.75">
      <c r="A726" t="s">
        <v>578</v>
      </c>
      <c r="B726" t="s">
        <v>270</v>
      </c>
      <c r="C726" t="s">
        <v>290</v>
      </c>
      <c r="D726" t="s">
        <v>196</v>
      </c>
      <c r="E726" t="s">
        <v>211</v>
      </c>
      <c r="F726" t="s">
        <v>437</v>
      </c>
      <c r="G726" t="s">
        <v>579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 ht="12.75">
      <c r="A727" t="s">
        <v>578</v>
      </c>
      <c r="B727" t="s">
        <v>270</v>
      </c>
      <c r="C727" t="s">
        <v>290</v>
      </c>
      <c r="D727" t="s">
        <v>196</v>
      </c>
      <c r="E727" t="s">
        <v>211</v>
      </c>
      <c r="F727" t="s">
        <v>437</v>
      </c>
      <c r="G727" t="s">
        <v>581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 ht="12.75">
      <c r="A728" t="s">
        <v>578</v>
      </c>
      <c r="B728" t="s">
        <v>270</v>
      </c>
      <c r="C728" t="s">
        <v>290</v>
      </c>
      <c r="D728" t="s">
        <v>196</v>
      </c>
      <c r="E728" t="s">
        <v>211</v>
      </c>
      <c r="F728" t="s">
        <v>437</v>
      </c>
      <c r="G728" t="s">
        <v>580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 ht="12.75">
      <c r="A729" t="s">
        <v>578</v>
      </c>
      <c r="B729" t="s">
        <v>270</v>
      </c>
      <c r="C729" t="s">
        <v>290</v>
      </c>
      <c r="D729" t="s">
        <v>196</v>
      </c>
      <c r="E729" t="s">
        <v>211</v>
      </c>
      <c r="F729" t="s">
        <v>437</v>
      </c>
      <c r="G729" t="s">
        <v>274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 ht="12.75">
      <c r="A730" t="s">
        <v>578</v>
      </c>
      <c r="B730" t="s">
        <v>270</v>
      </c>
      <c r="C730" t="s">
        <v>290</v>
      </c>
      <c r="D730" t="s">
        <v>245</v>
      </c>
      <c r="E730" t="s">
        <v>211</v>
      </c>
      <c r="F730" t="s">
        <v>437</v>
      </c>
      <c r="G730" t="s">
        <v>579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 ht="12.75">
      <c r="A731" t="s">
        <v>578</v>
      </c>
      <c r="B731" t="s">
        <v>270</v>
      </c>
      <c r="C731" t="s">
        <v>290</v>
      </c>
      <c r="D731" t="s">
        <v>245</v>
      </c>
      <c r="E731" t="s">
        <v>211</v>
      </c>
      <c r="F731" t="s">
        <v>437</v>
      </c>
      <c r="G731" t="s">
        <v>581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 ht="12.75">
      <c r="A732" t="s">
        <v>578</v>
      </c>
      <c r="B732" t="s">
        <v>270</v>
      </c>
      <c r="C732" t="s">
        <v>290</v>
      </c>
      <c r="D732" t="s">
        <v>245</v>
      </c>
      <c r="E732" t="s">
        <v>211</v>
      </c>
      <c r="F732" t="s">
        <v>437</v>
      </c>
      <c r="G732" t="s">
        <v>580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 ht="12.75">
      <c r="A733" t="s">
        <v>578</v>
      </c>
      <c r="B733" t="s">
        <v>270</v>
      </c>
      <c r="C733" t="s">
        <v>290</v>
      </c>
      <c r="D733" t="s">
        <v>245</v>
      </c>
      <c r="E733" t="s">
        <v>211</v>
      </c>
      <c r="F733" t="s">
        <v>437</v>
      </c>
      <c r="G733" t="s">
        <v>274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 topLeftCell="A1"/>
  </sheetViews>
  <sheetFormatPr defaultRowHeight="12.75"/>
  <cols>
    <col min="2" max="2" width="11.4285714285714" customWidth="1"/>
    <col min="3" max="3" width="18.4285714285714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14</v>
      </c>
      <c r="C2" t="s">
        <v>256</v>
      </c>
      <c r="D2" t="s">
        <v>211</v>
      </c>
      <c r="E2" t="s">
        <v>214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0.0121865123037202</v>
      </c>
      <c r="M2">
        <v>0.0121865123037202</v>
      </c>
    </row>
    <row r="3" spans="1:13" ht="12.75">
      <c r="A3" t="s">
        <v>210</v>
      </c>
      <c r="B3" t="s">
        <v>14</v>
      </c>
      <c r="C3" t="s">
        <v>257</v>
      </c>
      <c r="D3" t="s">
        <v>211</v>
      </c>
      <c r="E3" t="s">
        <v>214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0.0104455975746106</v>
      </c>
      <c r="M3">
        <v>0.0104455975746106</v>
      </c>
    </row>
    <row r="4" spans="1:13" ht="12.75">
      <c r="A4" t="s">
        <v>210</v>
      </c>
      <c r="B4" t="s">
        <v>14</v>
      </c>
      <c r="C4" t="s">
        <v>258</v>
      </c>
      <c r="D4" t="s">
        <v>211</v>
      </c>
      <c r="E4" t="s">
        <v>214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0.010445583301088201</v>
      </c>
      <c r="M4">
        <v>0.010445583301088201</v>
      </c>
    </row>
    <row r="5" spans="1:13" ht="12.75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0.0096640000122913006</v>
      </c>
      <c r="M5">
        <v>0.0096640000122913006</v>
      </c>
    </row>
    <row r="6" spans="1:13" ht="12.75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 ht="12.75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0.013931119040235</v>
      </c>
      <c r="M7">
        <v>0.013931119040235</v>
      </c>
    </row>
    <row r="8" spans="1:13" ht="12.75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 ht="12.75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2.0797704474084602E-05</v>
      </c>
      <c r="M9">
        <v>2.0797704474084602E-05</v>
      </c>
    </row>
    <row r="10" spans="1:13" ht="12.75">
      <c r="A10" t="s">
        <v>210</v>
      </c>
      <c r="B10" t="s">
        <v>14</v>
      </c>
      <c r="C10" t="s">
        <v>469</v>
      </c>
      <c r="D10" t="s">
        <v>211</v>
      </c>
      <c r="E10" t="s">
        <v>214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0.025618485673577399</v>
      </c>
      <c r="M10">
        <v>0.025618485673577399</v>
      </c>
    </row>
    <row r="11" spans="1:13" ht="12.75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0.0024002855672672599</v>
      </c>
      <c r="M11">
        <v>0.0024002855672672599</v>
      </c>
    </row>
    <row r="12" spans="1:13" ht="12.75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0.066604254563694898</v>
      </c>
      <c r="M12">
        <v>0.066604254563694898</v>
      </c>
    </row>
    <row r="13" spans="1:13" ht="12.75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0.047559865677763699</v>
      </c>
      <c r="M13">
        <v>0.047559865677763699</v>
      </c>
    </row>
    <row r="14" spans="1:13" ht="12.75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 ht="12.75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 ht="12.75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0.036221240391349503</v>
      </c>
      <c r="M16">
        <v>0.036221240391349503</v>
      </c>
    </row>
    <row r="17" spans="1:13" ht="12.75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0.0253147717385124</v>
      </c>
      <c r="M17">
        <v>0.0253147717385124</v>
      </c>
    </row>
    <row r="18" spans="1:13" ht="12.75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 ht="12.75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0.035156391297092499</v>
      </c>
      <c r="M19">
        <v>0.035156391297092499</v>
      </c>
    </row>
    <row r="20" spans="1:13" ht="12.75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 ht="12.75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14</v>
      </c>
      <c r="C22" t="s">
        <v>470</v>
      </c>
      <c r="D22" t="s">
        <v>211</v>
      </c>
      <c r="E22" t="s">
        <v>214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0.035964557684536103</v>
      </c>
      <c r="M22">
        <v>0.035964557684536103</v>
      </c>
    </row>
    <row r="23" spans="1:13" ht="12.75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0.023481233276961201</v>
      </c>
      <c r="M23">
        <v>0.023481233276961201</v>
      </c>
    </row>
    <row r="24" spans="1:13" ht="12.75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0.047079298490866298</v>
      </c>
      <c r="M24">
        <v>0.047079298490866298</v>
      </c>
    </row>
    <row r="25" spans="1:13" ht="12.75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0.048109166237074001</v>
      </c>
      <c r="M25">
        <v>0.048109166237074001</v>
      </c>
    </row>
    <row r="26" spans="1:13" ht="12.75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0.0727790788417393</v>
      </c>
      <c r="M26">
        <v>0.0727790788417393</v>
      </c>
    </row>
    <row r="27" spans="1:13" ht="12.75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0.072438724233275797</v>
      </c>
      <c r="M27">
        <v>0.072438724233275797</v>
      </c>
    </row>
    <row r="28" spans="1:13" ht="12.75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 ht="12.75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 ht="12.75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0.043843217634644903</v>
      </c>
      <c r="M31">
        <v>0.043843217634644903</v>
      </c>
    </row>
    <row r="32" spans="1:13" ht="12.75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 ht="12.75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14</v>
      </c>
      <c r="C34" t="s">
        <v>471</v>
      </c>
      <c r="D34" t="s">
        <v>211</v>
      </c>
      <c r="E34" t="s">
        <v>214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0.0396720040920054</v>
      </c>
      <c r="M34">
        <v>0.0396720040920054</v>
      </c>
    </row>
    <row r="35" spans="1:13" ht="12.75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 ht="12.75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0.0537535468762151</v>
      </c>
      <c r="M36">
        <v>0.0537535468762151</v>
      </c>
    </row>
    <row r="37" spans="1:13" ht="12.75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0.0697946718860816</v>
      </c>
      <c r="M37">
        <v>0.0697946718860816</v>
      </c>
    </row>
    <row r="38" spans="1:13" ht="12.75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 ht="12.75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 ht="12.75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0.094687203541950801</v>
      </c>
      <c r="M40">
        <v>0.094687203541950801</v>
      </c>
    </row>
    <row r="41" spans="1:13" ht="12.75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0.075051369863013695</v>
      </c>
      <c r="M41">
        <v>0.075051369863013695</v>
      </c>
    </row>
    <row r="42" spans="1:13" ht="12.75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 ht="12.75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0.053377456313566302</v>
      </c>
      <c r="M43">
        <v>0.053377456313566302</v>
      </c>
    </row>
    <row r="44" spans="1:13" ht="12.75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 ht="12.75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0.090422374429223698</v>
      </c>
      <c r="M45">
        <v>0.090422374429223698</v>
      </c>
    </row>
    <row r="46" spans="1:13" ht="12.75">
      <c r="A46" t="s">
        <v>210</v>
      </c>
      <c r="B46" t="s">
        <v>14</v>
      </c>
      <c r="C46" t="s">
        <v>472</v>
      </c>
      <c r="D46" t="s">
        <v>211</v>
      </c>
      <c r="E46" t="s">
        <v>214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0.060645497051149098</v>
      </c>
      <c r="M46">
        <v>0.060645497051149098</v>
      </c>
    </row>
    <row r="47" spans="1:13" ht="12.75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0.0032373195740855901</v>
      </c>
      <c r="M47">
        <v>0.0032373195740855901</v>
      </c>
    </row>
    <row r="48" spans="1:13" ht="12.75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 ht="12.75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 ht="12.75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0.090627195293291204</v>
      </c>
      <c r="M50">
        <v>0.090627195293291204</v>
      </c>
    </row>
    <row r="51" spans="1:13" ht="12.75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0.0867381932124731</v>
      </c>
      <c r="M51">
        <v>0.0867381932124731</v>
      </c>
    </row>
    <row r="52" spans="1:13" ht="12.75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 ht="12.75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0.099394310243560199</v>
      </c>
      <c r="M53">
        <v>0.099394310243560199</v>
      </c>
    </row>
    <row r="54" spans="1:13" ht="12.75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0.088919330289193299</v>
      </c>
      <c r="M54">
        <v>0.088919330289193299</v>
      </c>
    </row>
    <row r="55" spans="1:13" ht="12.75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 ht="12.75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0.062077936363827101</v>
      </c>
      <c r="M56">
        <v>0.062077936363827101</v>
      </c>
    </row>
    <row r="57" spans="1:13" ht="12.75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 ht="12.75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0.067212328767123297</v>
      </c>
      <c r="M58">
        <v>0.067212328767123297</v>
      </c>
    </row>
    <row r="59" spans="1:13" ht="12.75">
      <c r="A59" t="s">
        <v>210</v>
      </c>
      <c r="B59" t="s">
        <v>14</v>
      </c>
      <c r="C59" t="s">
        <v>468</v>
      </c>
      <c r="D59" t="s">
        <v>211</v>
      </c>
      <c r="E59" t="s">
        <v>214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0.049806776874505597</v>
      </c>
      <c r="M59">
        <v>0.049806776874505597</v>
      </c>
    </row>
    <row r="60" spans="1:13" ht="12.75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0.0048794584261943399</v>
      </c>
      <c r="M60">
        <v>0.0048794584261943399</v>
      </c>
    </row>
    <row r="61" spans="1:13" ht="12.75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0.069903120588175702</v>
      </c>
      <c r="M61">
        <v>0.069903120588175702</v>
      </c>
    </row>
    <row r="62" spans="1:13" ht="12.75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0.0973639647341112</v>
      </c>
      <c r="M62">
        <v>0.0973639647341112</v>
      </c>
    </row>
    <row r="63" spans="1:13" ht="12.75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0.068944308925102102</v>
      </c>
      <c r="M63">
        <v>0.068944308925102102</v>
      </c>
    </row>
    <row r="64" spans="1:13" ht="12.75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0.057147241043066198</v>
      </c>
      <c r="M64">
        <v>0.057147241043066198</v>
      </c>
    </row>
    <row r="65" spans="1:13" ht="12.75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 ht="12.75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0.066620869969995597</v>
      </c>
      <c r="M66">
        <v>0.066620869969995597</v>
      </c>
    </row>
    <row r="67" spans="1:13" ht="12.75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0.042328767123287703</v>
      </c>
      <c r="M67">
        <v>0.042328767123287703</v>
      </c>
    </row>
    <row r="68" spans="1:13" ht="12.75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0.070651721487066402</v>
      </c>
      <c r="M68">
        <v>0.070651721487066402</v>
      </c>
    </row>
    <row r="69" spans="1:13" ht="12.75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0.044735473424353099</v>
      </c>
      <c r="M69">
        <v>0.044735473424353099</v>
      </c>
    </row>
    <row r="70" spans="1:13" ht="12.75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 ht="12.75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0.047947345890410997</v>
      </c>
      <c r="M71">
        <v>0.047947345890410997</v>
      </c>
    </row>
    <row r="72" spans="1:13" ht="12.75">
      <c r="A72" t="s">
        <v>210</v>
      </c>
      <c r="B72" t="s">
        <v>14</v>
      </c>
      <c r="C72" t="s">
        <v>467</v>
      </c>
      <c r="D72" t="s">
        <v>211</v>
      </c>
      <c r="E72" t="s">
        <v>214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0.042554933846820402</v>
      </c>
      <c r="M72">
        <v>0.042554933846820402</v>
      </c>
    </row>
    <row r="73" spans="1:13" ht="12.75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0.0051032329364559198</v>
      </c>
      <c r="M73">
        <v>0.0051032329364559198</v>
      </c>
    </row>
    <row r="74" spans="1:13" ht="12.75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0.0537114750791833</v>
      </c>
      <c r="M74">
        <v>0.0537114750791833</v>
      </c>
    </row>
    <row r="75" spans="1:13" ht="12.75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0.067402586104361395</v>
      </c>
      <c r="M75">
        <v>0.067402586104361395</v>
      </c>
    </row>
    <row r="76" spans="1:13" ht="12.75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0.023589745043839899</v>
      </c>
      <c r="M76">
        <v>0.023589745043839899</v>
      </c>
    </row>
    <row r="77" spans="1:13" ht="12.75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0.043752307505030202</v>
      </c>
      <c r="M77">
        <v>0.043752307505030202</v>
      </c>
    </row>
    <row r="78" spans="1:13" ht="12.75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 ht="12.75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0.056573502855343599</v>
      </c>
      <c r="M79">
        <v>0.056573502855343599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workbookViewId="0" topLeftCell="A12">
      <selection pane="topLeft" activeCell="L24" sqref="L24"/>
    </sheetView>
  </sheetViews>
  <sheetFormatPr defaultRowHeight="12.75"/>
  <cols>
    <col min="3" max="3" width="19.5714285714286" customWidth="1"/>
  </cols>
  <sheetData>
    <row r="1" spans="1:13" ht="12.7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 ht="12.75">
      <c r="A2" t="s">
        <v>210</v>
      </c>
      <c r="B2" t="s">
        <v>5</v>
      </c>
      <c r="C2" t="s">
        <v>256</v>
      </c>
      <c r="D2" t="s">
        <v>211</v>
      </c>
      <c r="E2" t="s">
        <v>211</v>
      </c>
      <c r="F2" t="s">
        <v>211</v>
      </c>
      <c r="G2" t="s">
        <v>579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 ht="12.75">
      <c r="A3" t="s">
        <v>210</v>
      </c>
      <c r="B3" t="s">
        <v>5</v>
      </c>
      <c r="C3" t="s">
        <v>257</v>
      </c>
      <c r="D3" t="s">
        <v>211</v>
      </c>
      <c r="E3" t="s">
        <v>211</v>
      </c>
      <c r="F3" t="s">
        <v>211</v>
      </c>
      <c r="G3" t="s">
        <v>579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 ht="12.75">
      <c r="A4" t="s">
        <v>210</v>
      </c>
      <c r="B4" t="s">
        <v>5</v>
      </c>
      <c r="C4" t="s">
        <v>258</v>
      </c>
      <c r="D4" t="s">
        <v>211</v>
      </c>
      <c r="E4" t="s">
        <v>211</v>
      </c>
      <c r="F4" t="s">
        <v>211</v>
      </c>
      <c r="G4" t="s">
        <v>579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 ht="12.75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 t="s">
        <v>579</v>
      </c>
      <c r="H5" t="s">
        <v>211</v>
      </c>
      <c r="I5" t="s">
        <v>211</v>
      </c>
      <c r="J5" t="s">
        <v>211</v>
      </c>
      <c r="K5" t="s">
        <v>211</v>
      </c>
      <c r="L5">
        <v>0.0047142322843407797</v>
      </c>
      <c r="M5">
        <v>0.0047142322843407797</v>
      </c>
    </row>
    <row r="6" spans="1:13" ht="12.75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 t="s">
        <v>579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 ht="12.75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 t="s">
        <v>579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 ht="12.75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 t="s">
        <v>579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 ht="12.75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 t="s">
        <v>579</v>
      </c>
      <c r="H9" t="s">
        <v>211</v>
      </c>
      <c r="I9" t="s">
        <v>211</v>
      </c>
      <c r="J9" t="s">
        <v>211</v>
      </c>
      <c r="K9" t="s">
        <v>211</v>
      </c>
      <c r="L9">
        <v>0.0015714107614469299</v>
      </c>
      <c r="M9">
        <v>0.0015714107614469299</v>
      </c>
    </row>
    <row r="10" spans="1:13" ht="12.75">
      <c r="A10" t="s">
        <v>210</v>
      </c>
      <c r="B10" t="s">
        <v>5</v>
      </c>
      <c r="C10" t="s">
        <v>469</v>
      </c>
      <c r="D10" t="s">
        <v>211</v>
      </c>
      <c r="E10" t="s">
        <v>211</v>
      </c>
      <c r="F10" t="s">
        <v>211</v>
      </c>
      <c r="G10" t="s">
        <v>579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 ht="12.75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 t="s">
        <v>579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 ht="12.75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 t="s">
        <v>579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 ht="12.75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 t="s">
        <v>579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 ht="12.75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 t="s">
        <v>579</v>
      </c>
      <c r="H14" t="s">
        <v>211</v>
      </c>
      <c r="I14" t="s">
        <v>211</v>
      </c>
      <c r="J14" t="s">
        <v>211</v>
      </c>
      <c r="K14" t="s">
        <v>211</v>
      </c>
      <c r="L14">
        <v>0.021999750660257</v>
      </c>
      <c r="M14">
        <v>0.021999750660257</v>
      </c>
    </row>
    <row r="15" spans="1:13" ht="12.75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 t="s">
        <v>579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 ht="12.75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 t="s">
        <v>579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 ht="12.75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 t="s">
        <v>579</v>
      </c>
      <c r="H17" t="s">
        <v>211</v>
      </c>
      <c r="I17" t="s">
        <v>211</v>
      </c>
      <c r="J17" t="s">
        <v>211</v>
      </c>
      <c r="K17" t="s">
        <v>211</v>
      </c>
      <c r="L17">
        <v>0.00189915706763384</v>
      </c>
      <c r="M17">
        <v>0.00189915706763384</v>
      </c>
    </row>
    <row r="18" spans="1:13" ht="12.75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 t="s">
        <v>579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 ht="12.75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 t="s">
        <v>579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 ht="12.75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 t="s">
        <v>579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 ht="12.75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 t="s">
        <v>579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 ht="12.75">
      <c r="A22" t="s">
        <v>210</v>
      </c>
      <c r="B22" t="s">
        <v>5</v>
      </c>
      <c r="C22" t="s">
        <v>470</v>
      </c>
      <c r="D22" t="s">
        <v>211</v>
      </c>
      <c r="E22" t="s">
        <v>211</v>
      </c>
      <c r="F22" t="s">
        <v>211</v>
      </c>
      <c r="G22" t="s">
        <v>579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 ht="12.75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 t="s">
        <v>579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 ht="12.75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 t="s">
        <v>579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 ht="12.75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 t="s">
        <v>579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 ht="12.75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 t="s">
        <v>579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 ht="12.75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 t="s">
        <v>579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 ht="12.75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 t="s">
        <v>579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 ht="12.75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 t="s">
        <v>579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 ht="12.75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 t="s">
        <v>579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 ht="12.75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 t="s">
        <v>579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 ht="12.75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 t="s">
        <v>579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 ht="12.75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 t="s">
        <v>579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 ht="12.75">
      <c r="A34" t="s">
        <v>210</v>
      </c>
      <c r="B34" t="s">
        <v>5</v>
      </c>
      <c r="C34" t="s">
        <v>471</v>
      </c>
      <c r="D34" t="s">
        <v>211</v>
      </c>
      <c r="E34" t="s">
        <v>211</v>
      </c>
      <c r="F34" t="s">
        <v>211</v>
      </c>
      <c r="G34" t="s">
        <v>579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 ht="12.75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 t="s">
        <v>579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 ht="12.75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 t="s">
        <v>579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 ht="12.75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 t="s">
        <v>579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 ht="12.75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 t="s">
        <v>579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 ht="12.75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 t="s">
        <v>579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 ht="12.75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 t="s">
        <v>579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 ht="12.75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 t="s">
        <v>579</v>
      </c>
      <c r="H41" t="s">
        <v>211</v>
      </c>
      <c r="I41" t="s">
        <v>211</v>
      </c>
      <c r="J41" t="s">
        <v>211</v>
      </c>
      <c r="K41" t="s">
        <v>211</v>
      </c>
      <c r="L41">
        <v>0.0063155349662338397</v>
      </c>
      <c r="M41">
        <v>0.0063155349662338397</v>
      </c>
    </row>
    <row r="42" spans="1:13" ht="12.75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 t="s">
        <v>579</v>
      </c>
      <c r="H42" t="s">
        <v>211</v>
      </c>
      <c r="I42" t="s">
        <v>211</v>
      </c>
      <c r="J42" t="s">
        <v>211</v>
      </c>
      <c r="K42" t="s">
        <v>211</v>
      </c>
      <c r="L42">
        <v>0.074753378518186406</v>
      </c>
      <c r="M42">
        <v>0.074753378518186406</v>
      </c>
    </row>
    <row r="43" spans="1:13" ht="12.75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 t="s">
        <v>579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 ht="12.75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 t="s">
        <v>579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 ht="12.75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 t="s">
        <v>579</v>
      </c>
      <c r="H45" t="s">
        <v>211</v>
      </c>
      <c r="I45" t="s">
        <v>211</v>
      </c>
      <c r="J45" t="s">
        <v>211</v>
      </c>
      <c r="K45" t="s">
        <v>211</v>
      </c>
      <c r="L45">
        <v>0.0047366512246753796</v>
      </c>
      <c r="M45">
        <v>0.0047366512246753796</v>
      </c>
    </row>
    <row r="46" spans="1:13" ht="12.75">
      <c r="A46" t="s">
        <v>210</v>
      </c>
      <c r="B46" t="s">
        <v>5</v>
      </c>
      <c r="C46" t="s">
        <v>472</v>
      </c>
      <c r="D46" t="s">
        <v>211</v>
      </c>
      <c r="E46" t="s">
        <v>211</v>
      </c>
      <c r="F46" t="s">
        <v>211</v>
      </c>
      <c r="G46" t="s">
        <v>579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 ht="12.75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 t="s">
        <v>579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 ht="12.75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 t="s">
        <v>579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 ht="12.75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 t="s">
        <v>579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 ht="12.75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 t="s">
        <v>579</v>
      </c>
      <c r="H50" t="s">
        <v>211</v>
      </c>
      <c r="I50" t="s">
        <v>211</v>
      </c>
      <c r="J50" t="s">
        <v>211</v>
      </c>
      <c r="K50" t="s">
        <v>211</v>
      </c>
      <c r="L50">
        <v>0.020525488640259999</v>
      </c>
      <c r="M50">
        <v>0.020525488640259999</v>
      </c>
    </row>
    <row r="51" spans="1:13" ht="12.75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 t="s">
        <v>579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 ht="12.75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 t="s">
        <v>579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 ht="12.75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 t="s">
        <v>579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 ht="12.75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 t="s">
        <v>579</v>
      </c>
      <c r="H54" t="s">
        <v>211</v>
      </c>
      <c r="I54" t="s">
        <v>211</v>
      </c>
      <c r="J54" t="s">
        <v>211</v>
      </c>
      <c r="K54" t="s">
        <v>211</v>
      </c>
      <c r="L54">
        <v>0.0057320189960577399</v>
      </c>
      <c r="M54">
        <v>0.0057320189960577399</v>
      </c>
    </row>
    <row r="55" spans="1:13" ht="12.75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 t="s">
        <v>579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 ht="12.75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 t="s">
        <v>579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 ht="12.75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 t="s">
        <v>579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 ht="12.75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 t="s">
        <v>579</v>
      </c>
      <c r="H58" t="s">
        <v>211</v>
      </c>
      <c r="I58" t="s">
        <v>211</v>
      </c>
      <c r="J58" t="s">
        <v>211</v>
      </c>
      <c r="K58" t="s">
        <v>211</v>
      </c>
      <c r="L58">
        <v>0.00191067299868591</v>
      </c>
      <c r="M58">
        <v>0.00191067299868591</v>
      </c>
    </row>
    <row r="59" spans="1:13" ht="12.75">
      <c r="A59" t="s">
        <v>210</v>
      </c>
      <c r="B59" t="s">
        <v>5</v>
      </c>
      <c r="C59" t="s">
        <v>468</v>
      </c>
      <c r="D59" t="s">
        <v>211</v>
      </c>
      <c r="E59" t="s">
        <v>211</v>
      </c>
      <c r="F59" t="s">
        <v>211</v>
      </c>
      <c r="G59" t="s">
        <v>579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 ht="12.75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 t="s">
        <v>579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 ht="12.75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 t="s">
        <v>579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 ht="12.75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 t="s">
        <v>579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 ht="12.75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 t="s">
        <v>579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 ht="12.75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 t="s">
        <v>579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 ht="12.75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 t="s">
        <v>579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 ht="12.75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 t="s">
        <v>579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 ht="12.75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 t="s">
        <v>579</v>
      </c>
      <c r="H67" t="s">
        <v>211</v>
      </c>
      <c r="I67" t="s">
        <v>211</v>
      </c>
      <c r="J67" t="s">
        <v>211</v>
      </c>
      <c r="K67" t="s">
        <v>211</v>
      </c>
      <c r="L67">
        <v>0.0055963832277457501</v>
      </c>
      <c r="M67">
        <v>0.0055963832277457501</v>
      </c>
    </row>
    <row r="68" spans="1:13" ht="12.75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 t="s">
        <v>579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 ht="12.75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 t="s">
        <v>579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 ht="12.75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 t="s">
        <v>579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 ht="12.75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 t="s">
        <v>579</v>
      </c>
      <c r="H71" t="s">
        <v>211</v>
      </c>
      <c r="I71" t="s">
        <v>211</v>
      </c>
      <c r="J71" t="s">
        <v>211</v>
      </c>
      <c r="K71" t="s">
        <v>211</v>
      </c>
      <c r="L71">
        <v>0.0055963832277457501</v>
      </c>
      <c r="M71">
        <v>0.0055963832277457501</v>
      </c>
    </row>
    <row r="72" spans="1:13" ht="12.75">
      <c r="A72" t="s">
        <v>210</v>
      </c>
      <c r="B72" t="s">
        <v>5</v>
      </c>
      <c r="C72" t="s">
        <v>467</v>
      </c>
      <c r="D72" t="s">
        <v>211</v>
      </c>
      <c r="E72" t="s">
        <v>211</v>
      </c>
      <c r="F72" t="s">
        <v>211</v>
      </c>
      <c r="G72" t="s">
        <v>579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 ht="12.75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 t="s">
        <v>579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 ht="12.75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 t="s">
        <v>579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 ht="12.75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 t="s">
        <v>579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 ht="12.75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 t="s">
        <v>579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 ht="12.75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 t="s">
        <v>579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 ht="12.75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 t="s">
        <v>579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 ht="12.75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 t="s">
        <v>579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 topLeftCell="A1"/>
  </sheetViews>
  <sheetFormatPr defaultColWidth="9.14428571428571" defaultRowHeight="15"/>
  <cols>
    <col min="1" max="1" width="16.1428571428571" style="21" customWidth="1"/>
    <col min="2" max="2" width="27.1428571428571" style="21" customWidth="1"/>
    <col min="3" max="3" width="9.85714285714286" style="21" customWidth="1"/>
    <col min="4" max="5" width="6.42857142857143" style="21" customWidth="1"/>
    <col min="6" max="6" width="7.42857142857143" style="21" customWidth="1"/>
    <col min="7" max="7" width="19" style="21" customWidth="1"/>
    <col min="8" max="8" width="56.8571428571429" style="21" customWidth="1"/>
    <col min="9" max="9" width="87.4285714285714" style="21" bestFit="1" customWidth="1"/>
    <col min="10" max="10" width="6.57142857142857" style="21" customWidth="1"/>
    <col min="11" max="13" width="5.85714285714286" style="21" customWidth="1"/>
    <col min="14" max="14" width="27.5714285714286" style="21" customWidth="1"/>
    <col min="15" max="15" width="70.4285714285714" style="21" customWidth="1"/>
    <col min="16" max="16" width="99.4285714285714" style="21" bestFit="1" customWidth="1"/>
    <col min="17" max="16384" width="9.14285714285714" style="21"/>
  </cols>
  <sheetData>
    <row r="1" spans="1:1" ht="21">
      <c r="A1" s="9" t="s">
        <v>47</v>
      </c>
    </row>
    <row r="2" spans="1:1" ht="21">
      <c r="A2" s="9"/>
    </row>
    <row r="3" spans="1:2" ht="15">
      <c r="A3" s="10" t="s">
        <v>16</v>
      </c>
      <c r="B3" s="21" t="s">
        <v>22</v>
      </c>
    </row>
    <row r="4" spans="1:13" ht="15">
      <c r="A4" s="10" t="s">
        <v>17</v>
      </c>
      <c r="B4" s="11" t="s">
        <v>46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" ht="51.75" customHeight="1">
      <c r="A5" s="10" t="s">
        <v>18</v>
      </c>
    </row>
    <row r="6" spans="1:2" ht="15">
      <c r="A6" s="10" t="s">
        <v>19</v>
      </c>
      <c r="B6" s="22">
        <v>43437</v>
      </c>
    </row>
    <row r="7" spans="1:2" ht="15">
      <c r="A7" s="10" t="s">
        <v>20</v>
      </c>
      <c r="B7" s="22" t="s">
        <v>23</v>
      </c>
    </row>
    <row r="8" spans="1:9" ht="15">
      <c r="A8" s="12" t="s">
        <v>21</v>
      </c>
      <c r="B8" s="23" t="s">
        <v>24</v>
      </c>
      <c r="C8" s="23"/>
      <c r="D8" s="23"/>
      <c r="E8" s="23"/>
      <c r="F8" s="23"/>
      <c r="G8" s="23"/>
      <c r="H8" s="23"/>
      <c r="I8" s="23"/>
    </row>
    <row r="11" spans="1:2" ht="18.75">
      <c r="A11" s="18" t="s">
        <v>42</v>
      </c>
      <c r="B11" s="19"/>
    </row>
    <row r="12" spans="1:2" ht="15">
      <c r="A12" s="20"/>
      <c r="B12" s="24" t="s">
        <v>40</v>
      </c>
    </row>
    <row r="13" spans="1:2" ht="15">
      <c r="A13" s="17"/>
      <c r="B13" s="25" t="s">
        <v>41</v>
      </c>
    </row>
  </sheetData>
  <pageMargins left="0.7" right="0.7" top="0.75" bottom="0.75" header="0.3" footer="0.3"/>
  <pageSetup orientation="portrait" paperSize="9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60029125214"/>
  </sheetPr>
  <dimension ref="B1:T169"/>
  <sheetViews>
    <sheetView tabSelected="1" zoomScale="80" zoomScaleNormal="80" workbookViewId="0" topLeftCell="A1">
      <selection pane="topLeft" activeCell="N13" sqref="N13"/>
    </sheetView>
  </sheetViews>
  <sheetFormatPr defaultColWidth="9.14428571428571" defaultRowHeight="15"/>
  <cols>
    <col min="1" max="1" width="9.14285714285714" style="11"/>
    <col min="2" max="2" width="29.5714285714286" style="11" customWidth="1"/>
    <col min="3" max="3" width="14.5714285714286" style="11" customWidth="1"/>
    <col min="4" max="4" width="12.8571428571429" style="11" customWidth="1"/>
    <col min="5" max="5" width="72" style="11" customWidth="1"/>
    <col min="6" max="18" width="9.14285714285714" style="11"/>
    <col min="19" max="19" width="9" style="11" bestFit="1" customWidth="1"/>
    <col min="20" max="20" width="10" style="11" bestFit="1" customWidth="1"/>
    <col min="21" max="16384" width="9.14285714285714" style="11"/>
  </cols>
  <sheetData>
    <row r="1" spans="2:2" ht="21">
      <c r="B1" s="90" t="s">
        <v>299</v>
      </c>
    </row>
    <row r="3" spans="2:20" ht="15">
      <c r="B3" s="26" t="s">
        <v>291</v>
      </c>
      <c r="M3" s="109" t="s">
        <v>376</v>
      </c>
      <c r="N3"/>
      <c r="O3"/>
      <c r="P3"/>
      <c r="Q3"/>
      <c r="R3"/>
      <c r="S3"/>
      <c r="T3"/>
    </row>
    <row r="4" spans="2:20" ht="15.75" thickBot="1">
      <c r="B4" s="16" t="s">
        <v>292</v>
      </c>
      <c r="C4" s="16" t="s">
        <v>1</v>
      </c>
      <c r="D4" s="16" t="s">
        <v>293</v>
      </c>
      <c r="E4" s="16" t="s">
        <v>294</v>
      </c>
      <c r="F4" s="16">
        <v>2018</v>
      </c>
      <c r="G4" s="16">
        <v>2030</v>
      </c>
      <c r="H4" s="16">
        <v>2040</v>
      </c>
      <c r="I4" s="16">
        <v>2050</v>
      </c>
      <c r="J4" s="16">
        <v>0</v>
      </c>
      <c r="M4" s="110" t="s">
        <v>377</v>
      </c>
      <c r="N4" s="110" t="s">
        <v>0</v>
      </c>
      <c r="O4" s="110" t="s">
        <v>1</v>
      </c>
      <c r="P4" s="110" t="s">
        <v>2</v>
      </c>
      <c r="Q4" s="111" t="str">
        <f>IF(Regions!C$3&lt;&gt;"",Regions!C$3,"*")</f>
        <v>IE</v>
      </c>
      <c r="R4" s="111" t="str">
        <f>IF(Regions!D$3&lt;&gt;"",Regions!D$3,"*")</f>
        <v>National</v>
      </c>
      <c r="S4" s="112" t="s">
        <v>6</v>
      </c>
      <c r="T4" s="112" t="s">
        <v>293</v>
      </c>
    </row>
    <row r="5" spans="2:20" s="0" customFormat="1" ht="15">
      <c r="B5" s="91" t="s">
        <v>298</v>
      </c>
      <c r="Q5" t="s">
        <v>436</v>
      </c>
      <c r="R5" t="str">
        <f>Q5</f>
        <v>OUT</v>
      </c>
      <c r="S5" t="s">
        <v>297</v>
      </c>
      <c r="T5" t="s">
        <v>375</v>
      </c>
    </row>
    <row r="6" spans="2:10" ht="15">
      <c r="B6" s="11" t="s">
        <v>279</v>
      </c>
      <c r="C6" s="11" t="s">
        <v>300</v>
      </c>
      <c r="D6" s="11" t="s">
        <v>297</v>
      </c>
      <c r="E6" s="11" t="s">
        <v>464</v>
      </c>
      <c r="F6" s="92">
        <f>MAX(0,1-(1/AVERAGEIFS(COP!$L$2:$L$750,COP!$C$2:$C$750,'Ambient Heat'!$B6,COP!$G$2:$G$750,'Ambient Heat'!F$4,COP!$D$2:$D$750,"RSDELC")))</f>
        <v>0.67428790394686389</v>
      </c>
      <c r="G6" s="92">
        <f>MAX(0,1-(1/AVERAGEIFS(COP!$L$2:$L$750,COP!$C$2:$C$750,'Ambient Heat'!$B6,COP!$G$2:$G$750,'Ambient Heat'!G$4,COP!$D$2:$D$750,"RSDELC")))</f>
        <v>0.69464490995018591</v>
      </c>
      <c r="H6" s="92">
        <f>MAX(0,1-(1/AVERAGEIFS(COP!$L$2:$L$750,COP!$C$2:$C$750,'Ambient Heat'!$B6,COP!$G$2:$G$750,'Ambient Heat'!H$4,COP!$D$2:$D$750,"RSDELC")))</f>
        <v>0.73590911130826742</v>
      </c>
      <c r="I6" s="92">
        <f>MAX(0,1-(1/AVERAGEIFS(COP!$L$2:$L$750,COP!$C$2:$C$750,'Ambient Heat'!$B6,COP!$G$2:$G$750,'Ambient Heat'!I$4,COP!$D$2:$D$750,"RSDELC")))</f>
        <v>0.7557159279601473</v>
      </c>
      <c r="J6" s="11">
        <v>5</v>
      </c>
    </row>
    <row r="7" spans="2:10" ht="15.75" thickBot="1">
      <c r="B7" s="54" t="s">
        <v>272</v>
      </c>
      <c r="C7" s="54" t="s">
        <v>300</v>
      </c>
      <c r="D7" s="54" t="s">
        <v>297</v>
      </c>
      <c r="E7" s="54" t="s">
        <v>464</v>
      </c>
      <c r="F7" s="139">
        <f>MAX(0,1-(1/AVERAGEIFS(COP!$L$2:$L$750,COP!$C$2:$C$750,'Ambient Heat'!$B7,COP!$G$2:$G$750,'Ambient Heat'!F$4,COP!$D$2:$D$750,"RSDELC")))</f>
        <v>0.67428790394686389</v>
      </c>
      <c r="G7" s="139">
        <f>MAX(0,1-(1/AVERAGEIFS(COP!$L$2:$L$750,COP!$C$2:$C$750,'Ambient Heat'!$B7,COP!$G$2:$G$750,'Ambient Heat'!G$4,COP!$D$2:$D$750,"RSDELC")))</f>
        <v>0.69464490995018591</v>
      </c>
      <c r="H7" s="139">
        <f>MAX(0,1-(1/AVERAGEIFS(COP!$L$2:$L$750,COP!$C$2:$C$750,'Ambient Heat'!$B7,COP!$G$2:$G$750,'Ambient Heat'!H$4,COP!$D$2:$D$750,"RSDELC")))</f>
        <v>0.73590911130826742</v>
      </c>
      <c r="I7" s="139">
        <f>MAX(0,1-(1/AVERAGEIFS(COP!$L$2:$L$750,COP!$C$2:$C$750,'Ambient Heat'!$B7,COP!$G$2:$G$750,'Ambient Heat'!I$4,COP!$D$2:$D$750,"RSDELC")))</f>
        <v>0.7557159279601473</v>
      </c>
      <c r="J7" s="54">
        <v>5</v>
      </c>
    </row>
    <row r="8" spans="2:10" ht="15">
      <c r="B8" s="11" t="s">
        <v>473</v>
      </c>
      <c r="C8" s="11" t="s">
        <v>300</v>
      </c>
      <c r="D8" s="11" t="s">
        <v>297</v>
      </c>
      <c r="E8" s="11" t="s">
        <v>479</v>
      </c>
      <c r="F8" s="92">
        <f>MAX(0,1-(1/AVERAGEIFS(COP!$L$2:$L$750,COP!$C$2:$C$750,'Ambient Heat'!$B8,COP!$G$2:$G$750,'Ambient Heat'!F$4,COP!$D$2:$D$750,"RSDELC")))</f>
        <v>0.67428790394686389</v>
      </c>
      <c r="G8" s="92">
        <f>MAX(0,1-(1/AVERAGEIFS(COP!$L$2:$L$750,COP!$C$2:$C$750,'Ambient Heat'!$B8,COP!$G$2:$G$750,'Ambient Heat'!G$4,COP!$D$2:$D$750,"RSDELC")))</f>
        <v>0.70389809449714913</v>
      </c>
      <c r="H8" s="92">
        <f>MAX(0,1-(1/AVERAGEIFS(COP!$L$2:$L$750,COP!$C$2:$C$750,'Ambient Heat'!$B8,COP!$G$2:$G$750,'Ambient Heat'!H$4,COP!$D$2:$D$750,"RSDELC")))</f>
        <v>0.73590911130826742</v>
      </c>
      <c r="I8" s="92">
        <f>MAX(0,1-(1/AVERAGEIFS(COP!$L$2:$L$750,COP!$C$2:$C$750,'Ambient Heat'!$B8,COP!$G$2:$G$750,'Ambient Heat'!I$4,COP!$D$2:$D$750,"RSDELC")))</f>
        <v>0.7557159279601473</v>
      </c>
      <c r="J8" s="11">
        <v>5</v>
      </c>
    </row>
    <row r="9" spans="2:10" ht="15">
      <c r="B9" s="11" t="s">
        <v>474</v>
      </c>
      <c r="C9" s="11" t="s">
        <v>300</v>
      </c>
      <c r="D9" s="11" t="s">
        <v>297</v>
      </c>
      <c r="E9" s="11" t="s">
        <v>481</v>
      </c>
      <c r="F9" s="92">
        <f>MAX(0,1-(1/AVERAGEIFS(COP!$L$2:$L$750,COP!$C$2:$C$750,'Ambient Heat'!$B9,COP!$G$2:$G$750,'Ambient Heat'!F$4,COP!$D$2:$D$750,"RSDELC")))</f>
        <v>0.65766458988828602</v>
      </c>
      <c r="G9" s="92">
        <f>MAX(0,1-(1/AVERAGEIFS(COP!$L$2:$L$750,COP!$C$2:$C$750,'Ambient Heat'!$B9,COP!$G$2:$G$750,'Ambient Heat'!G$4,COP!$D$2:$D$750,"RSDELC")))</f>
        <v>0.68878599080753411</v>
      </c>
      <c r="H9" s="92">
        <f>MAX(0,1-(1/AVERAGEIFS(COP!$L$2:$L$750,COP!$C$2:$C$750,'Ambient Heat'!$B9,COP!$G$2:$G$750,'Ambient Heat'!H$4,COP!$D$2:$D$750,"RSDELC")))</f>
        <v>0.72243074855806877</v>
      </c>
      <c r="I9" s="92">
        <f>MAX(0,1-(1/AVERAGEIFS(COP!$L$2:$L$750,COP!$C$2:$C$750,'Ambient Heat'!$B9,COP!$G$2:$G$750,'Ambient Heat'!I$4,COP!$D$2:$D$750,"RSDELC")))</f>
        <v>0.74324844241621491</v>
      </c>
      <c r="J9" s="11">
        <v>5</v>
      </c>
    </row>
    <row r="10" spans="2:10" ht="15">
      <c r="B10" s="11" t="s">
        <v>475</v>
      </c>
      <c r="C10" s="11" t="s">
        <v>300</v>
      </c>
      <c r="D10" s="11" t="s">
        <v>297</v>
      </c>
      <c r="E10" s="11" t="s">
        <v>482</v>
      </c>
      <c r="F10" s="92">
        <f>MAX(0,1-(1/AVERAGEIFS(COP!$L$2:$L$750,COP!$C$2:$C$750,'Ambient Heat'!$B10,COP!$G$2:$G$750,'Ambient Heat'!F$4,COP!$D$2:$D$750,"RSDELC")))</f>
        <v>0.63925321630514764</v>
      </c>
      <c r="G10" s="92">
        <f>MAX(0,1-(1/AVERAGEIFS(COP!$L$2:$L$750,COP!$C$2:$C$750,'Ambient Heat'!$B10,COP!$G$2:$G$750,'Ambient Heat'!G$4,COP!$D$2:$D$750,"RSDELC")))</f>
        <v>0.67204837845922505</v>
      </c>
      <c r="H10" s="92">
        <f>MAX(0,1-(1/AVERAGEIFS(COP!$L$2:$L$750,COP!$C$2:$C$750,'Ambient Heat'!$B10,COP!$G$2:$G$750,'Ambient Heat'!H$4,COP!$D$2:$D$750,"RSDELC")))</f>
        <v>0.70750260781498575</v>
      </c>
      <c r="I10" s="92">
        <f>MAX(0,1-(1/AVERAGEIFS(COP!$L$2:$L$750,COP!$C$2:$C$750,'Ambient Heat'!$B10,COP!$G$2:$G$750,'Ambient Heat'!I$4,COP!$D$2:$D$750,"RSDELC")))</f>
        <v>0.72943991222885995</v>
      </c>
      <c r="J10" s="11">
        <v>5</v>
      </c>
    </row>
    <row r="11" spans="2:10" ht="15">
      <c r="B11" s="11" t="s">
        <v>476</v>
      </c>
      <c r="C11" s="11" t="s">
        <v>300</v>
      </c>
      <c r="D11" s="11" t="s">
        <v>297</v>
      </c>
      <c r="E11" s="11" t="s">
        <v>483</v>
      </c>
      <c r="F11" s="92">
        <f>MAX(0,1-(1/AVERAGEIFS(COP!$L$2:$L$750,COP!$C$2:$C$750,'Ambient Heat'!$B11,COP!$G$2:$G$750,'Ambient Heat'!F$4,COP!$D$2:$D$750,"RSDELC")))</f>
        <v>0.61809109864192147</v>
      </c>
      <c r="G11" s="92">
        <f>MAX(0,1-(1/AVERAGEIFS(COP!$L$2:$L$750,COP!$C$2:$C$750,'Ambient Heat'!$B11,COP!$G$2:$G$750,'Ambient Heat'!G$4,COP!$D$2:$D$750,"RSDELC")))</f>
        <v>0.65281008967447396</v>
      </c>
      <c r="H11" s="92">
        <f>MAX(0,1-(1/AVERAGEIFS(COP!$L$2:$L$750,COP!$C$2:$C$750,'Ambient Heat'!$B11,COP!$G$2:$G$750,'Ambient Heat'!H$4,COP!$D$2:$D$750,"RSDELC")))</f>
        <v>0.69034413403398986</v>
      </c>
      <c r="I11" s="92">
        <f>MAX(0,1-(1/AVERAGEIFS(COP!$L$2:$L$750,COP!$C$2:$C$750,'Ambient Heat'!$B11,COP!$G$2:$G$750,'Ambient Heat'!I$4,COP!$D$2:$D$750,"RSDELC")))</f>
        <v>0.71356832398144177</v>
      </c>
      <c r="J11" s="11">
        <v>5</v>
      </c>
    </row>
    <row r="12" spans="2:10" ht="15">
      <c r="B12" s="11" t="s">
        <v>477</v>
      </c>
      <c r="C12" s="11" t="s">
        <v>300</v>
      </c>
      <c r="D12" s="11" t="s">
        <v>297</v>
      </c>
      <c r="E12" s="11" t="s">
        <v>484</v>
      </c>
      <c r="F12" s="92">
        <f>MAX(0,1-(1/AVERAGEIFS(COP!$L$2:$L$750,COP!$C$2:$C$750,'Ambient Heat'!$B12,COP!$G$2:$G$750,'Ambient Heat'!F$4,COP!$D$2:$D$750,"RSDELC")))</f>
        <v>0.58203418887979053</v>
      </c>
      <c r="G12" s="92">
        <f>MAX(0,1-(1/AVERAGEIFS(COP!$L$2:$L$750,COP!$C$2:$C$750,'Ambient Heat'!$B12,COP!$G$2:$G$750,'Ambient Heat'!G$4,COP!$D$2:$D$750,"RSDELC")))</f>
        <v>0.62003108079980973</v>
      </c>
      <c r="H12" s="92">
        <f>MAX(0,1-(1/AVERAGEIFS(COP!$L$2:$L$750,COP!$C$2:$C$750,'Ambient Heat'!$B12,COP!$G$2:$G$750,'Ambient Heat'!H$4,COP!$D$2:$D$750,"RSDELC")))</f>
        <v>0.66110880179442488</v>
      </c>
      <c r="I12" s="92">
        <f>MAX(0,1-(1/AVERAGEIFS(COP!$L$2:$L$750,COP!$C$2:$C$750,'Ambient Heat'!$B12,COP!$G$2:$G$750,'Ambient Heat'!I$4,COP!$D$2:$D$750,"RSDELC")))</f>
        <v>0.68652564165984331</v>
      </c>
      <c r="J12" s="11">
        <v>5</v>
      </c>
    </row>
    <row r="13" spans="2:10" ht="15.75" thickBot="1">
      <c r="B13" s="54" t="s">
        <v>478</v>
      </c>
      <c r="C13" s="54" t="s">
        <v>300</v>
      </c>
      <c r="D13" s="54" t="s">
        <v>297</v>
      </c>
      <c r="E13" s="54" t="s">
        <v>480</v>
      </c>
      <c r="F13" s="139">
        <f>MAX(0,1-(1/AVERAGEIFS(COP!$L$2:$L$750,COP!$C$2:$C$750,'Ambient Heat'!$B13,COP!$G$2:$G$750,'Ambient Heat'!F$4,COP!$D$2:$D$750,"RSDELC")))</f>
        <v>0.53845902984810956</v>
      </c>
      <c r="G13" s="139">
        <f>MAX(0,1-(1/AVERAGEIFS(COP!$L$2:$L$750,COP!$C$2:$C$750,'Ambient Heat'!$B13,COP!$G$2:$G$750,'Ambient Heat'!G$4,COP!$D$2:$D$750,"RSDELC")))</f>
        <v>0.58041729986191748</v>
      </c>
      <c r="H13" s="139">
        <f>MAX(0,1-(1/AVERAGEIFS(COP!$L$2:$L$750,COP!$C$2:$C$750,'Ambient Heat'!$B13,COP!$G$2:$G$750,'Ambient Heat'!H$4,COP!$D$2:$D$750,"RSDELC")))</f>
        <v>0.62577759176873715</v>
      </c>
      <c r="I13" s="139">
        <f>MAX(0,1-(1/AVERAGEIFS(COP!$L$2:$L$750,COP!$C$2:$C$750,'Ambient Heat'!$B13,COP!$G$2:$G$750,'Ambient Heat'!I$4,COP!$D$2:$D$750,"RSDELC")))</f>
        <v>0.653844272386082</v>
      </c>
      <c r="J13" s="54">
        <v>5</v>
      </c>
    </row>
    <row r="14" spans="2:10" ht="15">
      <c r="B14" s="11" t="s">
        <v>485</v>
      </c>
      <c r="C14" s="11" t="s">
        <v>300</v>
      </c>
      <c r="D14" s="11" t="s">
        <v>297</v>
      </c>
      <c r="E14" s="11" t="s">
        <v>479</v>
      </c>
      <c r="F14" s="92">
        <f>MAX(0,1-(1/AVERAGEIFS(COP!$L$2:$L$750,COP!$C$2:$C$750,'Ambient Heat'!$B14,COP!$G$2:$G$750,'Ambient Heat'!F$4,COP!$D$2:$D$750,"RSDELC")))</f>
        <v>0.67428790394686389</v>
      </c>
      <c r="G14" s="92">
        <f>MAX(0,1-(1/AVERAGEIFS(COP!$L$2:$L$750,COP!$C$2:$C$750,'Ambient Heat'!$B14,COP!$G$2:$G$750,'Ambient Heat'!G$4,COP!$D$2:$D$750,"RSDELC")))</f>
        <v>0.70389809449714913</v>
      </c>
      <c r="H14" s="92">
        <f>MAX(0,1-(1/AVERAGEIFS(COP!$L$2:$L$750,COP!$C$2:$C$750,'Ambient Heat'!$B14,COP!$G$2:$G$750,'Ambient Heat'!H$4,COP!$D$2:$D$750,"RSDELC")))</f>
        <v>0.73590911130826742</v>
      </c>
      <c r="I14" s="92">
        <f>MAX(0,1-(1/AVERAGEIFS(COP!$L$2:$L$750,COP!$C$2:$C$750,'Ambient Heat'!$B14,COP!$G$2:$G$750,'Ambient Heat'!I$4,COP!$D$2:$D$750,"RSDELC")))</f>
        <v>0.7557159279601473</v>
      </c>
      <c r="J14" s="138">
        <v>5</v>
      </c>
    </row>
    <row r="15" spans="2:10" ht="15">
      <c r="B15" s="11" t="s">
        <v>486</v>
      </c>
      <c r="C15" s="11" t="s">
        <v>300</v>
      </c>
      <c r="D15" s="11" t="s">
        <v>297</v>
      </c>
      <c r="E15" s="11" t="s">
        <v>481</v>
      </c>
      <c r="F15" s="92">
        <f>MAX(0,1-(1/AVERAGEIFS(COP!$L$2:$L$750,COP!$C$2:$C$750,'Ambient Heat'!$B15,COP!$G$2:$G$750,'Ambient Heat'!F$4,COP!$D$2:$D$750,"RSDELC")))</f>
        <v>0.67428790394686389</v>
      </c>
      <c r="G15" s="92">
        <f>MAX(0,1-(1/AVERAGEIFS(COP!$L$2:$L$750,COP!$C$2:$C$750,'Ambient Heat'!$B15,COP!$G$2:$G$750,'Ambient Heat'!G$4,COP!$D$2:$D$750,"RSDELC")))</f>
        <v>0.70389809449714913</v>
      </c>
      <c r="H15" s="92">
        <f>MAX(0,1-(1/AVERAGEIFS(COP!$L$2:$L$750,COP!$C$2:$C$750,'Ambient Heat'!$B15,COP!$G$2:$G$750,'Ambient Heat'!H$4,COP!$D$2:$D$750,"RSDELC")))</f>
        <v>0.73590911130826742</v>
      </c>
      <c r="I15" s="92">
        <f>MAX(0,1-(1/AVERAGEIFS(COP!$L$2:$L$750,COP!$C$2:$C$750,'Ambient Heat'!$B15,COP!$G$2:$G$750,'Ambient Heat'!I$4,COP!$D$2:$D$750,"RSDELC")))</f>
        <v>0.7557159279601473</v>
      </c>
      <c r="J15" s="11">
        <v>5</v>
      </c>
    </row>
    <row r="16" spans="2:10" ht="15">
      <c r="B16" s="11" t="s">
        <v>487</v>
      </c>
      <c r="C16" s="11" t="s">
        <v>300</v>
      </c>
      <c r="D16" s="11" t="s">
        <v>297</v>
      </c>
      <c r="E16" s="11" t="s">
        <v>482</v>
      </c>
      <c r="F16" s="92">
        <f>MAX(0,1-(1/AVERAGEIFS(COP!$L$2:$L$750,COP!$C$2:$C$750,'Ambient Heat'!$B16,COP!$G$2:$G$750,'Ambient Heat'!F$4,COP!$D$2:$D$750,"RSDELC")))</f>
        <v>0.67428790394686389</v>
      </c>
      <c r="G16" s="92">
        <f>MAX(0,1-(1/AVERAGEIFS(COP!$L$2:$L$750,COP!$C$2:$C$750,'Ambient Heat'!$B16,COP!$G$2:$G$750,'Ambient Heat'!G$4,COP!$D$2:$D$750,"RSDELC")))</f>
        <v>0.70389809449714913</v>
      </c>
      <c r="H16" s="92">
        <f>MAX(0,1-(1/AVERAGEIFS(COP!$L$2:$L$750,COP!$C$2:$C$750,'Ambient Heat'!$B16,COP!$G$2:$G$750,'Ambient Heat'!H$4,COP!$D$2:$D$750,"RSDELC")))</f>
        <v>0.73590911130826742</v>
      </c>
      <c r="I16" s="92">
        <f>MAX(0,1-(1/AVERAGEIFS(COP!$L$2:$L$750,COP!$C$2:$C$750,'Ambient Heat'!$B16,COP!$G$2:$G$750,'Ambient Heat'!I$4,COP!$D$2:$D$750,"RSDELC")))</f>
        <v>0.7557159279601473</v>
      </c>
      <c r="J16" s="11">
        <v>5</v>
      </c>
    </row>
    <row r="17" spans="2:10" ht="15">
      <c r="B17" s="11" t="s">
        <v>488</v>
      </c>
      <c r="C17" s="11" t="s">
        <v>300</v>
      </c>
      <c r="D17" s="11" t="s">
        <v>297</v>
      </c>
      <c r="E17" s="11" t="s">
        <v>483</v>
      </c>
      <c r="F17" s="92">
        <f>MAX(0,1-(1/AVERAGEIFS(COP!$L$2:$L$750,COP!$C$2:$C$750,'Ambient Heat'!$B17,COP!$G$2:$G$750,'Ambient Heat'!F$4,COP!$D$2:$D$750,"RSDELC")))</f>
        <v>0.61809109864192147</v>
      </c>
      <c r="G17" s="92">
        <f>MAX(0,1-(1/AVERAGEIFS(COP!$L$2:$L$750,COP!$C$2:$C$750,'Ambient Heat'!$B17,COP!$G$2:$G$750,'Ambient Heat'!G$4,COP!$D$2:$D$750,"RSDELC")))</f>
        <v>0.65281008967447396</v>
      </c>
      <c r="H17" s="92">
        <f>MAX(0,1-(1/AVERAGEIFS(COP!$L$2:$L$750,COP!$C$2:$C$750,'Ambient Heat'!$B17,COP!$G$2:$G$750,'Ambient Heat'!H$4,COP!$D$2:$D$750,"RSDELC")))</f>
        <v>0.69034413403398986</v>
      </c>
      <c r="I17" s="92">
        <f>MAX(0,1-(1/AVERAGEIFS(COP!$L$2:$L$750,COP!$C$2:$C$750,'Ambient Heat'!$B17,COP!$G$2:$G$750,'Ambient Heat'!I$4,COP!$D$2:$D$750,"RSDELC")))</f>
        <v>0.71356832398144177</v>
      </c>
      <c r="J17" s="11">
        <v>5</v>
      </c>
    </row>
    <row r="18" spans="2:10" ht="15">
      <c r="B18" s="11" t="s">
        <v>489</v>
      </c>
      <c r="C18" s="11" t="s">
        <v>300</v>
      </c>
      <c r="D18" s="11" t="s">
        <v>297</v>
      </c>
      <c r="E18" s="11" t="s">
        <v>484</v>
      </c>
      <c r="F18" s="92">
        <f>MAX(0,1-(1/AVERAGEIFS(COP!$L$2:$L$750,COP!$C$2:$C$750,'Ambient Heat'!$B18,COP!$G$2:$G$750,'Ambient Heat'!F$4,COP!$D$2:$D$750,"RSDELC")))</f>
        <v>0.58203418887979053</v>
      </c>
      <c r="G18" s="92">
        <f>MAX(0,1-(1/AVERAGEIFS(COP!$L$2:$L$750,COP!$C$2:$C$750,'Ambient Heat'!$B18,COP!$G$2:$G$750,'Ambient Heat'!G$4,COP!$D$2:$D$750,"RSDELC")))</f>
        <v>0.62003108079980973</v>
      </c>
      <c r="H18" s="92">
        <f>MAX(0,1-(1/AVERAGEIFS(COP!$L$2:$L$750,COP!$C$2:$C$750,'Ambient Heat'!$B18,COP!$G$2:$G$750,'Ambient Heat'!H$4,COP!$D$2:$D$750,"RSDELC")))</f>
        <v>0.66110880179442488</v>
      </c>
      <c r="I18" s="92">
        <f>MAX(0,1-(1/AVERAGEIFS(COP!$L$2:$L$750,COP!$C$2:$C$750,'Ambient Heat'!$B18,COP!$G$2:$G$750,'Ambient Heat'!I$4,COP!$D$2:$D$750,"RSDELC")))</f>
        <v>0.68652564165984331</v>
      </c>
      <c r="J18" s="11">
        <v>5</v>
      </c>
    </row>
    <row r="19" spans="2:10" ht="15.75" thickBot="1">
      <c r="B19" s="54" t="s">
        <v>490</v>
      </c>
      <c r="C19" s="54" t="s">
        <v>300</v>
      </c>
      <c r="D19" s="54" t="s">
        <v>297</v>
      </c>
      <c r="E19" s="54" t="s">
        <v>480</v>
      </c>
      <c r="F19" s="139">
        <f>MAX(0,1-(1/AVERAGEIFS(COP!$L$2:$L$750,COP!$C$2:$C$750,'Ambient Heat'!$B19,COP!$G$2:$G$750,'Ambient Heat'!F$4,COP!$D$2:$D$750,"RSDELC")))</f>
        <v>0.53845902984810956</v>
      </c>
      <c r="G19" s="139">
        <f>MAX(0,1-(1/AVERAGEIFS(COP!$L$2:$L$750,COP!$C$2:$C$750,'Ambient Heat'!$B19,COP!$G$2:$G$750,'Ambient Heat'!G$4,COP!$D$2:$D$750,"RSDELC")))</f>
        <v>0.58041729986191748</v>
      </c>
      <c r="H19" s="139">
        <f>MAX(0,1-(1/AVERAGEIFS(COP!$L$2:$L$750,COP!$C$2:$C$750,'Ambient Heat'!$B19,COP!$G$2:$G$750,'Ambient Heat'!H$4,COP!$D$2:$D$750,"RSDELC")))</f>
        <v>0.62577759176873715</v>
      </c>
      <c r="I19" s="139">
        <f>MAX(0,1-(1/AVERAGEIFS(COP!$L$2:$L$750,COP!$C$2:$C$750,'Ambient Heat'!$B19,COP!$G$2:$G$750,'Ambient Heat'!I$4,COP!$D$2:$D$750,"RSDELC")))</f>
        <v>0.653844272386082</v>
      </c>
      <c r="J19" s="54">
        <v>5</v>
      </c>
    </row>
    <row r="20" spans="2:10" ht="15">
      <c r="B20" s="11" t="s">
        <v>485</v>
      </c>
      <c r="C20" s="136" t="s">
        <v>300</v>
      </c>
      <c r="D20" s="136" t="s">
        <v>375</v>
      </c>
      <c r="E20" s="11" t="s">
        <v>139</v>
      </c>
      <c r="F20" s="137">
        <f>MAX(0,1-(1/AVERAGEIFS(COP!$L$2:$L$750,COP!$C$2:$C$750,'Ambient Heat'!$B20,COP!$G$2:$G$750,'Ambient Heat'!F$4,COP!$D$2:$D$750,"RSDWH*")))</f>
        <v>0.53469700563837708</v>
      </c>
      <c r="G20" s="137">
        <f>MAX(0,1-(1/AVERAGEIFS(COP!$L$2:$L$750,COP!$C$2:$C$750,'Ambient Heat'!$B20,COP!$G$2:$G$750,'Ambient Heat'!G$4,COP!$D$2:$D$750,"RSDWH*")))</f>
        <v>0.57699727785307009</v>
      </c>
      <c r="H20" s="137">
        <f>MAX(0,1-(1/AVERAGEIFS(COP!$L$2:$L$750,COP!$C$2:$C$750,'Ambient Heat'!$B20,COP!$G$2:$G$750,'Ambient Heat'!H$4,COP!$D$2:$D$750,"RSDWH*")))</f>
        <v>0.6227273018689542</v>
      </c>
      <c r="I20" s="137">
        <f>MAX(0,1-(1/AVERAGEIFS(COP!$L$2:$L$750,COP!$C$2:$C$750,'Ambient Heat'!$B20,COP!$G$2:$G$750,'Ambient Heat'!I$4,COP!$D$2:$D$750,"RSDWH*")))</f>
        <v>0.65102275422878275</v>
      </c>
      <c r="J20" s="11">
        <v>5</v>
      </c>
    </row>
    <row r="21" spans="2:10" ht="15">
      <c r="B21" s="11" t="s">
        <v>486</v>
      </c>
      <c r="C21" s="136" t="s">
        <v>300</v>
      </c>
      <c r="D21" s="136" t="s">
        <v>375</v>
      </c>
      <c r="E21" s="11" t="s">
        <v>139</v>
      </c>
      <c r="F21" s="137">
        <f>MAX(0,1-(1/AVERAGEIFS(COP!$L$2:$L$750,COP!$C$2:$C$750,'Ambient Heat'!$B21,COP!$G$2:$G$750,'Ambient Heat'!F$4,COP!$D$2:$D$750,"RSDWH*")))</f>
        <v>0.53469700563837708</v>
      </c>
      <c r="G21" s="137">
        <f>MAX(0,1-(1/AVERAGEIFS(COP!$L$2:$L$750,COP!$C$2:$C$750,'Ambient Heat'!$B21,COP!$G$2:$G$750,'Ambient Heat'!G$4,COP!$D$2:$D$750,"RSDWH*")))</f>
        <v>0.57699727785307009</v>
      </c>
      <c r="H21" s="137">
        <f>MAX(0,1-(1/AVERAGEIFS(COP!$L$2:$L$750,COP!$C$2:$C$750,'Ambient Heat'!$B21,COP!$G$2:$G$750,'Ambient Heat'!H$4,COP!$D$2:$D$750,"RSDWH*")))</f>
        <v>0.6227273018689542</v>
      </c>
      <c r="I21" s="137">
        <f>MAX(0,1-(1/AVERAGEIFS(COP!$L$2:$L$750,COP!$C$2:$C$750,'Ambient Heat'!$B21,COP!$G$2:$G$750,'Ambient Heat'!I$4,COP!$D$2:$D$750,"RSDWH*")))</f>
        <v>0.65102275422878275</v>
      </c>
      <c r="J21" s="11">
        <v>5</v>
      </c>
    </row>
    <row r="22" spans="2:10" ht="15">
      <c r="B22" s="11" t="s">
        <v>487</v>
      </c>
      <c r="C22" s="136" t="s">
        <v>300</v>
      </c>
      <c r="D22" s="136" t="s">
        <v>375</v>
      </c>
      <c r="E22" s="11" t="s">
        <v>139</v>
      </c>
      <c r="F22" s="137">
        <f>MAX(0,1-(1/AVERAGEIFS(COP!$L$2:$L$750,COP!$C$2:$C$750,'Ambient Heat'!$B22,COP!$G$2:$G$750,'Ambient Heat'!F$4,COP!$D$2:$D$750,"RSDWH*")))</f>
        <v>0.53469700563837708</v>
      </c>
      <c r="G22" s="137">
        <f>MAX(0,1-(1/AVERAGEIFS(COP!$L$2:$L$750,COP!$C$2:$C$750,'Ambient Heat'!$B22,COP!$G$2:$G$750,'Ambient Heat'!G$4,COP!$D$2:$D$750,"RSDWH*")))</f>
        <v>0.57699727785307009</v>
      </c>
      <c r="H22" s="137">
        <f>MAX(0,1-(1/AVERAGEIFS(COP!$L$2:$L$750,COP!$C$2:$C$750,'Ambient Heat'!$B22,COP!$G$2:$G$750,'Ambient Heat'!H$4,COP!$D$2:$D$750,"RSDWH*")))</f>
        <v>0.6227273018689542</v>
      </c>
      <c r="I22" s="137">
        <f>MAX(0,1-(1/AVERAGEIFS(COP!$L$2:$L$750,COP!$C$2:$C$750,'Ambient Heat'!$B22,COP!$G$2:$G$750,'Ambient Heat'!I$4,COP!$D$2:$D$750,"RSDWH*")))</f>
        <v>0.65102275422878275</v>
      </c>
      <c r="J22" s="11">
        <v>5</v>
      </c>
    </row>
    <row r="23" spans="2:10" ht="15">
      <c r="B23" s="11" t="s">
        <v>488</v>
      </c>
      <c r="C23" s="136" t="s">
        <v>300</v>
      </c>
      <c r="D23" s="136" t="s">
        <v>375</v>
      </c>
      <c r="E23" s="11" t="s">
        <v>139</v>
      </c>
      <c r="F23" s="137">
        <f>MAX(0,1-(1/AVERAGEIFS(COP!$L$2:$L$750,COP!$C$2:$C$750,'Ambient Heat'!$B23,COP!$G$2:$G$750,'Ambient Heat'!F$4,COP!$D$2:$D$750,"RSDWH*")))</f>
        <v>0.45441585520274497</v>
      </c>
      <c r="G23" s="137">
        <f>MAX(0,1-(1/AVERAGEIFS(COP!$L$2:$L$750,COP!$C$2:$C$750,'Ambient Heat'!$B23,COP!$G$2:$G$750,'Ambient Heat'!G$4,COP!$D$2:$D$750,"RSDWH*")))</f>
        <v>0.50401441382067746</v>
      </c>
      <c r="H23" s="137">
        <f>MAX(0,1-(1/AVERAGEIFS(COP!$L$2:$L$750,COP!$C$2:$C$750,'Ambient Heat'!$B23,COP!$G$2:$G$750,'Ambient Heat'!H$4,COP!$D$2:$D$750,"RSDWH*")))</f>
        <v>0.55763447719141468</v>
      </c>
      <c r="I23" s="137">
        <f>MAX(0,1-(1/AVERAGEIFS(COP!$L$2:$L$750,COP!$C$2:$C$750,'Ambient Heat'!$B23,COP!$G$2:$G$750,'Ambient Heat'!I$4,COP!$D$2:$D$750,"RSDWH*")))</f>
        <v>0.59081189140205881</v>
      </c>
      <c r="J23" s="11">
        <v>5</v>
      </c>
    </row>
    <row r="24" spans="2:10" ht="15">
      <c r="B24" s="11" t="s">
        <v>489</v>
      </c>
      <c r="C24" s="136" t="s">
        <v>300</v>
      </c>
      <c r="D24" s="136" t="s">
        <v>375</v>
      </c>
      <c r="E24" s="11" t="s">
        <v>139</v>
      </c>
      <c r="F24" s="137">
        <f>MAX(0,1-(1/AVERAGEIFS(COP!$L$2:$L$750,COP!$C$2:$C$750,'Ambient Heat'!$B24,COP!$G$2:$G$750,'Ambient Heat'!F$4,COP!$D$2:$D$750,"RSDWH*")))</f>
        <v>0.40290598411398626</v>
      </c>
      <c r="G24" s="137">
        <f>MAX(0,1-(1/AVERAGEIFS(COP!$L$2:$L$750,COP!$C$2:$C$750,'Ambient Heat'!$B24,COP!$G$2:$G$750,'Ambient Heat'!G$4,COP!$D$2:$D$750,"RSDWH*")))</f>
        <v>0.45718725828544249</v>
      </c>
      <c r="H24" s="137">
        <f>MAX(0,1-(1/AVERAGEIFS(COP!$L$2:$L$750,COP!$C$2:$C$750,'Ambient Heat'!$B24,COP!$G$2:$G$750,'Ambient Heat'!H$4,COP!$D$2:$D$750,"RSDWH*")))</f>
        <v>0.51586971684917859</v>
      </c>
      <c r="I24" s="137">
        <f>MAX(0,1-(1/AVERAGEIFS(COP!$L$2:$L$750,COP!$C$2:$C$750,'Ambient Heat'!$B24,COP!$G$2:$G$750,'Ambient Heat'!I$4,COP!$D$2:$D$750,"RSDWH*")))</f>
        <v>0.55217948808548978</v>
      </c>
      <c r="J24" s="11">
        <v>5</v>
      </c>
    </row>
    <row r="25" spans="2:10" ht="15.75" thickBot="1">
      <c r="B25" s="54" t="s">
        <v>490</v>
      </c>
      <c r="C25" s="140" t="s">
        <v>300</v>
      </c>
      <c r="D25" s="140" t="s">
        <v>375</v>
      </c>
      <c r="E25" s="11" t="s">
        <v>139</v>
      </c>
      <c r="F25" s="141">
        <f>MAX(0,1-(1/AVERAGEIFS(COP!$L$2:$L$750,COP!$C$2:$C$750,'Ambient Heat'!$B25,COP!$G$2:$G$750,'Ambient Heat'!F$4,COP!$D$2:$D$750,"RSDWH*")))</f>
        <v>0.34065575692587047</v>
      </c>
      <c r="G25" s="141">
        <f>MAX(0,1-(1/AVERAGEIFS(COP!$L$2:$L$750,COP!$C$2:$C$750,'Ambient Heat'!$B25,COP!$G$2:$G$750,'Ambient Heat'!G$4,COP!$D$2:$D$750,"RSDWH*")))</f>
        <v>0.40059614265988186</v>
      </c>
      <c r="H25" s="141">
        <f>MAX(0,1-(1/AVERAGEIFS(COP!$L$2:$L$750,COP!$C$2:$C$750,'Ambient Heat'!$B25,COP!$G$2:$G$750,'Ambient Heat'!H$4,COP!$D$2:$D$750,"RSDWH*")))</f>
        <v>0.46539655966962445</v>
      </c>
      <c r="I25" s="141">
        <f>MAX(0,1-(1/AVERAGEIFS(COP!$L$2:$L$750,COP!$C$2:$C$750,'Ambient Heat'!$B25,COP!$G$2:$G$750,'Ambient Heat'!I$4,COP!$D$2:$D$750,"RSDWH*")))</f>
        <v>0.5054918176944031</v>
      </c>
      <c r="J25" s="54">
        <v>5</v>
      </c>
    </row>
    <row r="26" spans="2:10" ht="15">
      <c r="B26" s="11" t="s">
        <v>491</v>
      </c>
      <c r="C26" s="11" t="s">
        <v>300</v>
      </c>
      <c r="D26" s="11" t="s">
        <v>297</v>
      </c>
      <c r="E26" s="11" t="s">
        <v>479</v>
      </c>
      <c r="F26" s="92">
        <f>MAX(0,1-(1/AVERAGEIFS(COP!$L$2:$L$750,COP!$C$2:$C$750,'Ambient Heat'!$B26,COP!$G$2:$G$750,'Ambient Heat'!F$4,COP!$D$2:$D$750,"RSDELC")))</f>
        <v>0.67428790394686389</v>
      </c>
      <c r="G26" s="92">
        <f>MAX(0,1-(1/AVERAGEIFS(COP!$L$2:$L$750,COP!$C$2:$C$750,'Ambient Heat'!$B26,COP!$G$2:$G$750,'Ambient Heat'!G$4,COP!$D$2:$D$750,"RSDELC")))</f>
        <v>0.72081820338302705</v>
      </c>
      <c r="H26" s="92">
        <f>MAX(0,1-(1/AVERAGEIFS(COP!$L$2:$L$750,COP!$C$2:$C$750,'Ambient Heat'!$B26,COP!$G$2:$G$750,'Ambient Heat'!H$4,COP!$D$2:$D$750,"RSDELC")))</f>
        <v>0.7557159279601473</v>
      </c>
      <c r="I26" s="92">
        <f>MAX(0,1-(1/AVERAGEIFS(COP!$L$2:$L$750,COP!$C$2:$C$750,'Ambient Heat'!$B26,COP!$G$2:$G$750,'Ambient Heat'!I$4,COP!$D$2:$D$750,"RSDELC")))</f>
        <v>0.78285860263124263</v>
      </c>
      <c r="J26" s="11">
        <v>5</v>
      </c>
    </row>
    <row r="27" spans="2:10" ht="15">
      <c r="B27" s="11" t="s">
        <v>492</v>
      </c>
      <c r="C27" s="11" t="s">
        <v>300</v>
      </c>
      <c r="D27" s="11" t="s">
        <v>297</v>
      </c>
      <c r="E27" s="11" t="s">
        <v>481</v>
      </c>
      <c r="F27" s="92">
        <f>MAX(0,1-(1/AVERAGEIFS(COP!$L$2:$L$750,COP!$C$2:$C$750,'Ambient Heat'!$B27,COP!$G$2:$G$750,'Ambient Heat'!F$4,COP!$D$2:$D$750,"RSDELC")))</f>
        <v>0.67428790394686389</v>
      </c>
      <c r="G27" s="92">
        <f>MAX(0,1-(1/AVERAGEIFS(COP!$L$2:$L$750,COP!$C$2:$C$750,'Ambient Heat'!$B27,COP!$G$2:$G$750,'Ambient Heat'!G$4,COP!$D$2:$D$750,"RSDELC")))</f>
        <v>0.72081820338302705</v>
      </c>
      <c r="H27" s="92">
        <f>MAX(0,1-(1/AVERAGEIFS(COP!$L$2:$L$750,COP!$C$2:$C$750,'Ambient Heat'!$B27,COP!$G$2:$G$750,'Ambient Heat'!H$4,COP!$D$2:$D$750,"RSDELC")))</f>
        <v>0.7557159279601473</v>
      </c>
      <c r="I27" s="92">
        <f>MAX(0,1-(1/AVERAGEIFS(COP!$L$2:$L$750,COP!$C$2:$C$750,'Ambient Heat'!$B27,COP!$G$2:$G$750,'Ambient Heat'!I$4,COP!$D$2:$D$750,"RSDELC")))</f>
        <v>0.78285860263124263</v>
      </c>
      <c r="J27" s="11">
        <v>5</v>
      </c>
    </row>
    <row r="28" spans="2:10" ht="15">
      <c r="B28" s="11" t="s">
        <v>493</v>
      </c>
      <c r="C28" s="11" t="s">
        <v>300</v>
      </c>
      <c r="D28" s="11" t="s">
        <v>297</v>
      </c>
      <c r="E28" s="11" t="s">
        <v>482</v>
      </c>
      <c r="F28" s="92">
        <f>MAX(0,1-(1/AVERAGEIFS(COP!$L$2:$L$750,COP!$C$2:$C$750,'Ambient Heat'!$B28,COP!$G$2:$G$750,'Ambient Heat'!F$4,COP!$D$2:$D$750,"RSDELC")))</f>
        <v>0.67428790394686389</v>
      </c>
      <c r="G28" s="92">
        <f>MAX(0,1-(1/AVERAGEIFS(COP!$L$2:$L$750,COP!$C$2:$C$750,'Ambient Heat'!$B28,COP!$G$2:$G$750,'Ambient Heat'!G$4,COP!$D$2:$D$750,"RSDELC")))</f>
        <v>0.72081820338302705</v>
      </c>
      <c r="H28" s="92">
        <f>MAX(0,1-(1/AVERAGEIFS(COP!$L$2:$L$750,COP!$C$2:$C$750,'Ambient Heat'!$B28,COP!$G$2:$G$750,'Ambient Heat'!H$4,COP!$D$2:$D$750,"RSDELC")))</f>
        <v>0.7557159279601473</v>
      </c>
      <c r="I28" s="92">
        <f>MAX(0,1-(1/AVERAGEIFS(COP!$L$2:$L$750,COP!$C$2:$C$750,'Ambient Heat'!$B28,COP!$G$2:$G$750,'Ambient Heat'!I$4,COP!$D$2:$D$750,"RSDELC")))</f>
        <v>0.78285860263124263</v>
      </c>
      <c r="J28" s="11">
        <v>5</v>
      </c>
    </row>
    <row r="29" spans="2:10" ht="15">
      <c r="B29" s="11" t="s">
        <v>494</v>
      </c>
      <c r="C29" s="11" t="s">
        <v>300</v>
      </c>
      <c r="D29" s="11" t="s">
        <v>297</v>
      </c>
      <c r="E29" s="11" t="s">
        <v>483</v>
      </c>
      <c r="F29" s="92">
        <f>MAX(0,1-(1/AVERAGEIFS(COP!$L$2:$L$750,COP!$C$2:$C$750,'Ambient Heat'!$B29,COP!$G$2:$G$750,'Ambient Heat'!F$4,COP!$D$2:$D$750,"RSDELC")))</f>
        <v>0.61809109864192147</v>
      </c>
      <c r="G29" s="92">
        <f>MAX(0,1-(1/AVERAGEIFS(COP!$L$2:$L$750,COP!$C$2:$C$750,'Ambient Heat'!$B29,COP!$G$2:$G$750,'Ambient Heat'!G$4,COP!$D$2:$D$750,"RSDELC")))</f>
        <v>0.65281008967447396</v>
      </c>
      <c r="H29" s="92">
        <f>MAX(0,1-(1/AVERAGEIFS(COP!$L$2:$L$750,COP!$C$2:$C$750,'Ambient Heat'!$B29,COP!$G$2:$G$750,'Ambient Heat'!H$4,COP!$D$2:$D$750,"RSDELC")))</f>
        <v>0.69034413403398986</v>
      </c>
      <c r="I29" s="92">
        <f>MAX(0,1-(1/AVERAGEIFS(COP!$L$2:$L$750,COP!$C$2:$C$750,'Ambient Heat'!$B29,COP!$G$2:$G$750,'Ambient Heat'!I$4,COP!$D$2:$D$750,"RSDELC")))</f>
        <v>0.71356832398144177</v>
      </c>
      <c r="J29" s="11">
        <v>5</v>
      </c>
    </row>
    <row r="30" spans="2:10" ht="15">
      <c r="B30" s="11" t="s">
        <v>495</v>
      </c>
      <c r="C30" s="11" t="s">
        <v>300</v>
      </c>
      <c r="D30" s="11" t="s">
        <v>297</v>
      </c>
      <c r="E30" s="11" t="s">
        <v>484</v>
      </c>
      <c r="F30" s="92">
        <f>MAX(0,1-(1/AVERAGEIFS(COP!$L$2:$L$750,COP!$C$2:$C$750,'Ambient Heat'!$B30,COP!$G$2:$G$750,'Ambient Heat'!F$4,COP!$D$2:$D$750,"RSDELC")))</f>
        <v>0.58203418887979053</v>
      </c>
      <c r="G30" s="92">
        <f>MAX(0,1-(1/AVERAGEIFS(COP!$L$2:$L$750,COP!$C$2:$C$750,'Ambient Heat'!$B30,COP!$G$2:$G$750,'Ambient Heat'!G$4,COP!$D$2:$D$750,"RSDELC")))</f>
        <v>0.62003108079980973</v>
      </c>
      <c r="H30" s="92">
        <f>MAX(0,1-(1/AVERAGEIFS(COP!$L$2:$L$750,COP!$C$2:$C$750,'Ambient Heat'!$B30,COP!$G$2:$G$750,'Ambient Heat'!H$4,COP!$D$2:$D$750,"RSDELC")))</f>
        <v>0.66110880179442488</v>
      </c>
      <c r="I30" s="92">
        <f>MAX(0,1-(1/AVERAGEIFS(COP!$L$2:$L$750,COP!$C$2:$C$750,'Ambient Heat'!$B30,COP!$G$2:$G$750,'Ambient Heat'!I$4,COP!$D$2:$D$750,"RSDELC")))</f>
        <v>0.68652564165984331</v>
      </c>
      <c r="J30" s="11">
        <v>5</v>
      </c>
    </row>
    <row r="31" spans="2:10" ht="15.75" thickBot="1">
      <c r="B31" s="54" t="s">
        <v>496</v>
      </c>
      <c r="C31" s="54" t="s">
        <v>300</v>
      </c>
      <c r="D31" s="54" t="s">
        <v>297</v>
      </c>
      <c r="E31" s="54" t="s">
        <v>480</v>
      </c>
      <c r="F31" s="139">
        <f>MAX(0,1-(1/AVERAGEIFS(COP!$L$2:$L$750,COP!$C$2:$C$750,'Ambient Heat'!$B31,COP!$G$2:$G$750,'Ambient Heat'!F$4,COP!$D$2:$D$750,"RSDELC")))</f>
        <v>0.53845902984810956</v>
      </c>
      <c r="G31" s="139">
        <f>MAX(0,1-(1/AVERAGEIFS(COP!$L$2:$L$750,COP!$C$2:$C$750,'Ambient Heat'!$B31,COP!$G$2:$G$750,'Ambient Heat'!G$4,COP!$D$2:$D$750,"RSDELC")))</f>
        <v>0.58041729986191748</v>
      </c>
      <c r="H31" s="139">
        <f>MAX(0,1-(1/AVERAGEIFS(COP!$L$2:$L$750,COP!$C$2:$C$750,'Ambient Heat'!$B31,COP!$G$2:$G$750,'Ambient Heat'!H$4,COP!$D$2:$D$750,"RSDELC")))</f>
        <v>0.62577759176873715</v>
      </c>
      <c r="I31" s="139">
        <f>MAX(0,1-(1/AVERAGEIFS(COP!$L$2:$L$750,COP!$C$2:$C$750,'Ambient Heat'!$B31,COP!$G$2:$G$750,'Ambient Heat'!I$4,COP!$D$2:$D$750,"RSDELC")))</f>
        <v>0.653844272386082</v>
      </c>
      <c r="J31" s="54">
        <v>5</v>
      </c>
    </row>
    <row r="32" spans="2:10" ht="15">
      <c r="B32" s="11" t="s">
        <v>497</v>
      </c>
      <c r="C32" s="11" t="s">
        <v>300</v>
      </c>
      <c r="D32" s="11" t="s">
        <v>297</v>
      </c>
      <c r="E32" s="11" t="s">
        <v>479</v>
      </c>
      <c r="F32" s="92">
        <f>MAX(0,1-(1/AVERAGEIFS(COP!$L$2:$L$750,COP!$C$2:$C$750,'Ambient Heat'!$B32,COP!$G$2:$G$750,'Ambient Heat'!F$4,COP!$D$2:$D$750,"RSDELC")))</f>
        <v>0.67428790394686389</v>
      </c>
      <c r="G32" s="92">
        <f>MAX(0,1-(1/AVERAGEIFS(COP!$L$2:$L$750,COP!$C$2:$C$750,'Ambient Heat'!$B32,COP!$G$2:$G$750,'Ambient Heat'!G$4,COP!$D$2:$D$750,"RSDELC")))</f>
        <v>0.72081820338302705</v>
      </c>
      <c r="H32" s="92">
        <f>MAX(0,1-(1/AVERAGEIFS(COP!$L$2:$L$750,COP!$C$2:$C$750,'Ambient Heat'!$B32,COP!$G$2:$G$750,'Ambient Heat'!H$4,COP!$D$2:$D$750,"RSDELC")))</f>
        <v>0.7557159279601473</v>
      </c>
      <c r="I32" s="92">
        <f>MAX(0,1-(1/AVERAGEIFS(COP!$L$2:$L$750,COP!$C$2:$C$750,'Ambient Heat'!$B32,COP!$G$2:$G$750,'Ambient Heat'!I$4,COP!$D$2:$D$750,"RSDELC")))</f>
        <v>0.78285860263124263</v>
      </c>
      <c r="J32" s="11">
        <v>5</v>
      </c>
    </row>
    <row r="33" spans="2:10" ht="15">
      <c r="B33" s="11" t="s">
        <v>498</v>
      </c>
      <c r="C33" s="11" t="s">
        <v>300</v>
      </c>
      <c r="D33" s="11" t="s">
        <v>297</v>
      </c>
      <c r="E33" s="11" t="s">
        <v>481</v>
      </c>
      <c r="F33" s="92">
        <f>MAX(0,1-(1/AVERAGEIFS(COP!$L$2:$L$750,COP!$C$2:$C$750,'Ambient Heat'!$B33,COP!$G$2:$G$750,'Ambient Heat'!F$4,COP!$D$2:$D$750,"RSDELC")))</f>
        <v>0.67428790394686389</v>
      </c>
      <c r="G33" s="92">
        <f>MAX(0,1-(1/AVERAGEIFS(COP!$L$2:$L$750,COP!$C$2:$C$750,'Ambient Heat'!$B33,COP!$G$2:$G$750,'Ambient Heat'!G$4,COP!$D$2:$D$750,"RSDELC")))</f>
        <v>0.72081820338302705</v>
      </c>
      <c r="H33" s="92">
        <f>MAX(0,1-(1/AVERAGEIFS(COP!$L$2:$L$750,COP!$C$2:$C$750,'Ambient Heat'!$B33,COP!$G$2:$G$750,'Ambient Heat'!H$4,COP!$D$2:$D$750,"RSDELC")))</f>
        <v>0.7557159279601473</v>
      </c>
      <c r="I33" s="92">
        <f>MAX(0,1-(1/AVERAGEIFS(COP!$L$2:$L$750,COP!$C$2:$C$750,'Ambient Heat'!$B33,COP!$G$2:$G$750,'Ambient Heat'!I$4,COP!$D$2:$D$750,"RSDELC")))</f>
        <v>0.78285860263124263</v>
      </c>
      <c r="J33" s="11">
        <v>5</v>
      </c>
    </row>
    <row r="34" spans="2:10" ht="15">
      <c r="B34" s="11" t="s">
        <v>499</v>
      </c>
      <c r="C34" s="11" t="s">
        <v>300</v>
      </c>
      <c r="D34" s="11" t="s">
        <v>297</v>
      </c>
      <c r="E34" s="11" t="s">
        <v>482</v>
      </c>
      <c r="F34" s="92">
        <f>MAX(0,1-(1/AVERAGEIFS(COP!$L$2:$L$750,COP!$C$2:$C$750,'Ambient Heat'!$B34,COP!$G$2:$G$750,'Ambient Heat'!F$4,COP!$D$2:$D$750,"RSDELC")))</f>
        <v>0.67428790394686389</v>
      </c>
      <c r="G34" s="92">
        <f>MAX(0,1-(1/AVERAGEIFS(COP!$L$2:$L$750,COP!$C$2:$C$750,'Ambient Heat'!$B34,COP!$G$2:$G$750,'Ambient Heat'!G$4,COP!$D$2:$D$750,"RSDELC")))</f>
        <v>0.72081820338302705</v>
      </c>
      <c r="H34" s="92">
        <f>MAX(0,1-(1/AVERAGEIFS(COP!$L$2:$L$750,COP!$C$2:$C$750,'Ambient Heat'!$B34,COP!$G$2:$G$750,'Ambient Heat'!H$4,COP!$D$2:$D$750,"RSDELC")))</f>
        <v>0.7557159279601473</v>
      </c>
      <c r="I34" s="92">
        <f>MAX(0,1-(1/AVERAGEIFS(COP!$L$2:$L$750,COP!$C$2:$C$750,'Ambient Heat'!$B34,COP!$G$2:$G$750,'Ambient Heat'!I$4,COP!$D$2:$D$750,"RSDELC")))</f>
        <v>0.78285860263124263</v>
      </c>
      <c r="J34" s="11">
        <v>5</v>
      </c>
    </row>
    <row r="35" spans="2:10" ht="15">
      <c r="B35" s="11" t="s">
        <v>500</v>
      </c>
      <c r="C35" s="11" t="s">
        <v>300</v>
      </c>
      <c r="D35" s="11" t="s">
        <v>297</v>
      </c>
      <c r="E35" s="11" t="s">
        <v>483</v>
      </c>
      <c r="F35" s="92">
        <f>MAX(0,1-(1/AVERAGEIFS(COP!$L$2:$L$750,COP!$C$2:$C$750,'Ambient Heat'!$B35,COP!$G$2:$G$750,'Ambient Heat'!F$4,COP!$D$2:$D$750,"RSDELC")))</f>
        <v>0.61809109864192147</v>
      </c>
      <c r="G35" s="92">
        <f>MAX(0,1-(1/AVERAGEIFS(COP!$L$2:$L$750,COP!$C$2:$C$750,'Ambient Heat'!$B35,COP!$G$2:$G$750,'Ambient Heat'!G$4,COP!$D$2:$D$750,"RSDELC")))</f>
        <v>0.65281008967447396</v>
      </c>
      <c r="H35" s="92">
        <f>MAX(0,1-(1/AVERAGEIFS(COP!$L$2:$L$750,COP!$C$2:$C$750,'Ambient Heat'!$B35,COP!$G$2:$G$750,'Ambient Heat'!H$4,COP!$D$2:$D$750,"RSDELC")))</f>
        <v>0.69034413403398986</v>
      </c>
      <c r="I35" s="92">
        <f>MAX(0,1-(1/AVERAGEIFS(COP!$L$2:$L$750,COP!$C$2:$C$750,'Ambient Heat'!$B35,COP!$G$2:$G$750,'Ambient Heat'!I$4,COP!$D$2:$D$750,"RSDELC")))</f>
        <v>0.71356832398144177</v>
      </c>
      <c r="J35" s="11">
        <v>5</v>
      </c>
    </row>
    <row r="36" spans="2:10" ht="15">
      <c r="B36" s="11" t="s">
        <v>501</v>
      </c>
      <c r="C36" s="11" t="s">
        <v>300</v>
      </c>
      <c r="D36" s="11" t="s">
        <v>297</v>
      </c>
      <c r="E36" s="11" t="s">
        <v>484</v>
      </c>
      <c r="F36" s="92">
        <f>MAX(0,1-(1/AVERAGEIFS(COP!$L$2:$L$750,COP!$C$2:$C$750,'Ambient Heat'!$B36,COP!$G$2:$G$750,'Ambient Heat'!F$4,COP!$D$2:$D$750,"RSDELC")))</f>
        <v>0.58203418887979053</v>
      </c>
      <c r="G36" s="92">
        <f>MAX(0,1-(1/AVERAGEIFS(COP!$L$2:$L$750,COP!$C$2:$C$750,'Ambient Heat'!$B36,COP!$G$2:$G$750,'Ambient Heat'!G$4,COP!$D$2:$D$750,"RSDELC")))</f>
        <v>0.62003108079980973</v>
      </c>
      <c r="H36" s="92">
        <f>MAX(0,1-(1/AVERAGEIFS(COP!$L$2:$L$750,COP!$C$2:$C$750,'Ambient Heat'!$B36,COP!$G$2:$G$750,'Ambient Heat'!H$4,COP!$D$2:$D$750,"RSDELC")))</f>
        <v>0.66110880179442488</v>
      </c>
      <c r="I36" s="92">
        <f>MAX(0,1-(1/AVERAGEIFS(COP!$L$2:$L$750,COP!$C$2:$C$750,'Ambient Heat'!$B36,COP!$G$2:$G$750,'Ambient Heat'!I$4,COP!$D$2:$D$750,"RSDELC")))</f>
        <v>0.68652564165984331</v>
      </c>
      <c r="J36" s="11">
        <v>5</v>
      </c>
    </row>
    <row r="37" spans="2:10" ht="15.75" thickBot="1">
      <c r="B37" s="54" t="s">
        <v>502</v>
      </c>
      <c r="C37" s="54" t="s">
        <v>300</v>
      </c>
      <c r="D37" s="54" t="s">
        <v>297</v>
      </c>
      <c r="E37" s="54" t="s">
        <v>480</v>
      </c>
      <c r="F37" s="139">
        <f>MAX(0,1-(1/AVERAGEIFS(COP!$L$2:$L$750,COP!$C$2:$C$750,'Ambient Heat'!$B37,COP!$G$2:$G$750,'Ambient Heat'!F$4,COP!$D$2:$D$750,"RSDELC")))</f>
        <v>0.53845902984810956</v>
      </c>
      <c r="G37" s="139">
        <f>MAX(0,1-(1/AVERAGEIFS(COP!$L$2:$L$750,COP!$C$2:$C$750,'Ambient Heat'!$B37,COP!$G$2:$G$750,'Ambient Heat'!G$4,COP!$D$2:$D$750,"RSDELC")))</f>
        <v>0.58041729986191748</v>
      </c>
      <c r="H37" s="139">
        <f>MAX(0,1-(1/AVERAGEIFS(COP!$L$2:$L$750,COP!$C$2:$C$750,'Ambient Heat'!$B37,COP!$G$2:$G$750,'Ambient Heat'!H$4,COP!$D$2:$D$750,"RSDELC")))</f>
        <v>0.62577759176873715</v>
      </c>
      <c r="I37" s="139">
        <f>MAX(0,1-(1/AVERAGEIFS(COP!$L$2:$L$750,COP!$C$2:$C$750,'Ambient Heat'!$B37,COP!$G$2:$G$750,'Ambient Heat'!I$4,COP!$D$2:$D$750,"RSDELC")))</f>
        <v>0.653844272386082</v>
      </c>
      <c r="J37" s="54">
        <v>5</v>
      </c>
    </row>
    <row r="38" spans="2:10" ht="15">
      <c r="B38" s="11" t="s">
        <v>497</v>
      </c>
      <c r="C38" s="11" t="s">
        <v>300</v>
      </c>
      <c r="D38" s="11" t="s">
        <v>297</v>
      </c>
      <c r="E38" s="11" t="s">
        <v>273</v>
      </c>
      <c r="F38" s="92">
        <f>MAX(0,1-(1/AVERAGEIFS(COP!$L$2:$L$750,COP!$C$2:$C$750,'Ambient Heat'!$B38,COP!$G$2:$G$750,'Ambient Heat'!F$4,COP!$D$2:$D$750,"RSDSC*")))</f>
        <v>0.63809767105207105</v>
      </c>
      <c r="G38" s="92">
        <f>MAX(0,1-(1/AVERAGEIFS(COP!$L$2:$L$750,COP!$C$2:$C$750,'Ambient Heat'!$B38,COP!$G$2:$G$750,'Ambient Heat'!G$4,COP!$D$2:$D$750,"RSDSC*")))</f>
        <v>0.68979800375891798</v>
      </c>
      <c r="H38" s="92">
        <f>MAX(0,1-(1/AVERAGEIFS(COP!$L$2:$L$750,COP!$C$2:$C$750,'Ambient Heat'!$B38,COP!$G$2:$G$750,'Ambient Heat'!H$4,COP!$D$2:$D$750,"RSDSC*")))</f>
        <v>0.7285732532890532</v>
      </c>
      <c r="I38" s="92">
        <f>MAX(0,1-(1/AVERAGEIFS(COP!$L$2:$L$750,COP!$C$2:$C$750,'Ambient Heat'!$B38,COP!$G$2:$G$750,'Ambient Heat'!I$4,COP!$D$2:$D$750,"RSDSC*")))</f>
        <v>0.7587317807013807</v>
      </c>
      <c r="J38" s="11">
        <v>5</v>
      </c>
    </row>
    <row r="39" spans="2:10" ht="15">
      <c r="B39" s="11" t="s">
        <v>498</v>
      </c>
      <c r="C39" s="11" t="s">
        <v>300</v>
      </c>
      <c r="D39" s="11" t="s">
        <v>297</v>
      </c>
      <c r="E39" s="11" t="s">
        <v>273</v>
      </c>
      <c r="F39" s="92">
        <f>MAX(0,1-(1/AVERAGEIFS(COP!$L$2:$L$750,COP!$C$2:$C$750,'Ambient Heat'!$B39,COP!$G$2:$G$750,'Ambient Heat'!F$4,COP!$D$2:$D$750,"RSDSC*")))</f>
        <v>0.63809767105207105</v>
      </c>
      <c r="G39" s="92">
        <f>MAX(0,1-(1/AVERAGEIFS(COP!$L$2:$L$750,COP!$C$2:$C$750,'Ambient Heat'!$B39,COP!$G$2:$G$750,'Ambient Heat'!G$4,COP!$D$2:$D$750,"RSDSC*")))</f>
        <v>0.68979800375891798</v>
      </c>
      <c r="H39" s="92">
        <f>MAX(0,1-(1/AVERAGEIFS(COP!$L$2:$L$750,COP!$C$2:$C$750,'Ambient Heat'!$B39,COP!$G$2:$G$750,'Ambient Heat'!H$4,COP!$D$2:$D$750,"RSDSC*")))</f>
        <v>0.7285732532890532</v>
      </c>
      <c r="I39" s="92">
        <f>MAX(0,1-(1/AVERAGEIFS(COP!$L$2:$L$750,COP!$C$2:$C$750,'Ambient Heat'!$B39,COP!$G$2:$G$750,'Ambient Heat'!I$4,COP!$D$2:$D$750,"RSDSC*")))</f>
        <v>0.7587317807013807</v>
      </c>
      <c r="J39" s="11">
        <v>5</v>
      </c>
    </row>
    <row r="40" spans="2:10" ht="15">
      <c r="B40" s="11" t="s">
        <v>499</v>
      </c>
      <c r="C40" s="11" t="s">
        <v>300</v>
      </c>
      <c r="D40" s="11" t="s">
        <v>297</v>
      </c>
      <c r="E40" s="11" t="s">
        <v>273</v>
      </c>
      <c r="F40" s="92">
        <f>MAX(0,1-(1/AVERAGEIFS(COP!$L$2:$L$750,COP!$C$2:$C$750,'Ambient Heat'!$B40,COP!$G$2:$G$750,'Ambient Heat'!F$4,COP!$D$2:$D$750,"RSDSC*")))</f>
        <v>0.63809767105207105</v>
      </c>
      <c r="G40" s="92">
        <f>MAX(0,1-(1/AVERAGEIFS(COP!$L$2:$L$750,COP!$C$2:$C$750,'Ambient Heat'!$B40,COP!$G$2:$G$750,'Ambient Heat'!G$4,COP!$D$2:$D$750,"RSDSC*")))</f>
        <v>0.68979800375891798</v>
      </c>
      <c r="H40" s="92">
        <f>MAX(0,1-(1/AVERAGEIFS(COP!$L$2:$L$750,COP!$C$2:$C$750,'Ambient Heat'!$B40,COP!$G$2:$G$750,'Ambient Heat'!H$4,COP!$D$2:$D$750,"RSDSC*")))</f>
        <v>0.7285732532890532</v>
      </c>
      <c r="I40" s="92">
        <f>MAX(0,1-(1/AVERAGEIFS(COP!$L$2:$L$750,COP!$C$2:$C$750,'Ambient Heat'!$B40,COP!$G$2:$G$750,'Ambient Heat'!I$4,COP!$D$2:$D$750,"RSDSC*")))</f>
        <v>0.7587317807013807</v>
      </c>
      <c r="J40" s="11">
        <v>5</v>
      </c>
    </row>
    <row r="41" spans="2:10" ht="15">
      <c r="B41" s="11" t="s">
        <v>500</v>
      </c>
      <c r="C41" s="11" t="s">
        <v>300</v>
      </c>
      <c r="D41" s="11" t="s">
        <v>297</v>
      </c>
      <c r="E41" s="11" t="s">
        <v>273</v>
      </c>
      <c r="F41" s="92">
        <f>MAX(0,1-(1/AVERAGEIFS(COP!$L$2:$L$750,COP!$C$2:$C$750,'Ambient Heat'!$B41,COP!$G$2:$G$750,'Ambient Heat'!F$4,COP!$D$2:$D$750,"RSDSC*")))</f>
        <v>0.57565677626880185</v>
      </c>
      <c r="G41" s="92">
        <f>MAX(0,1-(1/AVERAGEIFS(COP!$L$2:$L$750,COP!$C$2:$C$750,'Ambient Heat'!$B41,COP!$G$2:$G$750,'Ambient Heat'!G$4,COP!$D$2:$D$750,"RSDSC*")))</f>
        <v>0.61423343297163768</v>
      </c>
      <c r="H41" s="92">
        <f>MAX(0,1-(1/AVERAGEIFS(COP!$L$2:$L$750,COP!$C$2:$C$750,'Ambient Heat'!$B41,COP!$G$2:$G$750,'Ambient Heat'!H$4,COP!$D$2:$D$750,"RSDSC*")))</f>
        <v>0.65593792670443385</v>
      </c>
      <c r="I41" s="92">
        <f>MAX(0,1-(1/AVERAGEIFS(COP!$L$2:$L$750,COP!$C$2:$C$750,'Ambient Heat'!$B41,COP!$G$2:$G$750,'Ambient Heat'!I$4,COP!$D$2:$D$750,"RSDSC*")))</f>
        <v>0.68174258220160011</v>
      </c>
      <c r="J41" s="11">
        <v>5</v>
      </c>
    </row>
    <row r="42" spans="2:10" ht="15">
      <c r="B42" s="11" t="s">
        <v>501</v>
      </c>
      <c r="C42" s="11" t="s">
        <v>300</v>
      </c>
      <c r="D42" s="11" t="s">
        <v>297</v>
      </c>
      <c r="E42" s="11" t="s">
        <v>273</v>
      </c>
      <c r="F42" s="92">
        <f>MAX(0,1-(1/AVERAGEIFS(COP!$L$2:$L$750,COP!$C$2:$C$750,'Ambient Heat'!$B42,COP!$G$2:$G$750,'Ambient Heat'!F$4,COP!$D$2:$D$750,"RSDSC*")))</f>
        <v>0.53559354319976715</v>
      </c>
      <c r="G42" s="92">
        <f>MAX(0,1-(1/AVERAGEIFS(COP!$L$2:$L$750,COP!$C$2:$C$750,'Ambient Heat'!$B42,COP!$G$2:$G$750,'Ambient Heat'!G$4,COP!$D$2:$D$750,"RSDSC*")))</f>
        <v>0.57781231199978833</v>
      </c>
      <c r="H42" s="92">
        <f>MAX(0,1-(1/AVERAGEIFS(COP!$L$2:$L$750,COP!$C$2:$C$750,'Ambient Heat'!$B42,COP!$G$2:$G$750,'Ambient Heat'!H$4,COP!$D$2:$D$750,"RSDSC*")))</f>
        <v>0.6234542242160277</v>
      </c>
      <c r="I42" s="92">
        <f>MAX(0,1-(1/AVERAGEIFS(COP!$L$2:$L$750,COP!$C$2:$C$750,'Ambient Heat'!$B42,COP!$G$2:$G$750,'Ambient Heat'!I$4,COP!$D$2:$D$750,"RSDSC*")))</f>
        <v>0.65169515739982553</v>
      </c>
      <c r="J42" s="11">
        <v>5</v>
      </c>
    </row>
    <row r="43" spans="2:10" ht="15.75" thickBot="1">
      <c r="B43" s="54" t="s">
        <v>502</v>
      </c>
      <c r="C43" s="54" t="s">
        <v>300</v>
      </c>
      <c r="D43" s="54" t="s">
        <v>297</v>
      </c>
      <c r="E43" s="54" t="s">
        <v>273</v>
      </c>
      <c r="F43" s="139">
        <f>MAX(0,1-(1/AVERAGEIFS(COP!$L$2:$L$750,COP!$C$2:$C$750,'Ambient Heat'!$B43,COP!$G$2:$G$750,'Ambient Heat'!F$4,COP!$D$2:$D$750,"RSDSC*")))</f>
        <v>0.48717669983123246</v>
      </c>
      <c r="G43" s="139">
        <f>MAX(0,1-(1/AVERAGEIFS(COP!$L$2:$L$750,COP!$C$2:$C$750,'Ambient Heat'!$B43,COP!$G$2:$G$750,'Ambient Heat'!G$4,COP!$D$2:$D$750,"RSDSC*")))</f>
        <v>0.53379699984657525</v>
      </c>
      <c r="H43" s="139">
        <f>MAX(0,1-(1/AVERAGEIFS(COP!$L$2:$L$750,COP!$C$2:$C$750,'Ambient Heat'!$B43,COP!$G$2:$G$750,'Ambient Heat'!H$4,COP!$D$2:$D$750,"RSDSC*")))</f>
        <v>0.5841973241874856</v>
      </c>
      <c r="I43" s="139">
        <f>MAX(0,1-(1/AVERAGEIFS(COP!$L$2:$L$750,COP!$C$2:$C$750,'Ambient Heat'!$B43,COP!$G$2:$G$750,'Ambient Heat'!I$4,COP!$D$2:$D$750,"RSDSC*")))</f>
        <v>0.61538252487342449</v>
      </c>
      <c r="J43" s="54">
        <v>5</v>
      </c>
    </row>
    <row r="44" spans="2:9" ht="15">
      <c r="B44" s="91" t="s">
        <v>295</v>
      </c>
      <c r="F44" s="92"/>
      <c r="G44" s="92"/>
      <c r="H44" s="92"/>
      <c r="I44" s="92"/>
    </row>
    <row r="45" spans="2:10" ht="15">
      <c r="B45" s="11" t="s">
        <v>283</v>
      </c>
      <c r="C45" s="11" t="s">
        <v>300</v>
      </c>
      <c r="D45" s="11" t="s">
        <v>297</v>
      </c>
      <c r="E45" s="11" t="s">
        <v>464</v>
      </c>
      <c r="F45" s="92">
        <f>MAX(0,1-(1/AVERAGEIFS(COP!$L$2:$L$750,COP!$C$2:$C$750,'Ambient Heat'!$B45,COP!$G$2:$G$750,'Ambient Heat'!F$4,COP!$D$2:$D$750,"RSDGAS")))</f>
        <v>0.2595050096211281</v>
      </c>
      <c r="G45" s="92">
        <f>MAX(0,1-(1/AVERAGEIFS(COP!$L$2:$L$750,COP!$C$2:$C$750,'Ambient Heat'!$B45,COP!$G$2:$G$750,'Ambient Heat'!G$4,COP!$D$2:$D$750,"RSDGAS")))</f>
        <v>0.31057362964725443</v>
      </c>
      <c r="H45" s="92">
        <f>MAX(0,1-(1/AVERAGEIFS(COP!$L$2:$L$750,COP!$C$2:$C$750,'Ambient Heat'!$B45,COP!$G$2:$G$750,'Ambient Heat'!H$4,COP!$D$2:$D$750,"RSDGAS")))</f>
        <v>0.41195986058148415</v>
      </c>
      <c r="I45" s="92">
        <f>MAX(0,1-(1/AVERAGEIFS(COP!$L$2:$L$750,COP!$C$2:$C$750,'Ambient Heat'!$B45,COP!$G$2:$G$750,'Ambient Heat'!I$4,COP!$D$2:$D$750,"RSDGAS")))</f>
        <v>0.41195986058148415</v>
      </c>
      <c r="J45" s="11">
        <v>5</v>
      </c>
    </row>
    <row r="46" spans="2:10" ht="15">
      <c r="B46" s="11" t="s">
        <v>283</v>
      </c>
      <c r="C46" s="11" t="s">
        <v>300</v>
      </c>
      <c r="D46" s="11" t="s">
        <v>375</v>
      </c>
      <c r="E46" s="11" t="s">
        <v>139</v>
      </c>
      <c r="F46" s="92">
        <f>MAX(0,1-(1/AVERAGEIFS(COP!$L$2:$L$750,COP!$C$2:$C$750,'Ambient Heat'!$B45,COP!$G$2:$G$750,'Ambient Heat'!F$4,COP!$D$2:$D$750,"RSDWH*")))</f>
        <v>0</v>
      </c>
      <c r="G46" s="92">
        <f>MAX(0,1-(1/AVERAGEIFS(COP!$L$2:$L$750,COP!$C$2:$C$750,'Ambient Heat'!$B45,COP!$G$2:$G$750,'Ambient Heat'!G$4,COP!$D$2:$D$750,"RSDWH*")))</f>
        <v>0.015105185210368188</v>
      </c>
      <c r="H46" s="92">
        <f>MAX(0,1-(1/AVERAGEIFS(COP!$L$2:$L$750,COP!$C$2:$C$750,'Ambient Heat'!$B45,COP!$G$2:$G$750,'Ambient Heat'!H$4,COP!$D$2:$D$750,"RSDWH*")))</f>
        <v>0.15994265797354945</v>
      </c>
      <c r="I46" s="92">
        <f>MAX(0,1-(1/AVERAGEIFS(COP!$L$2:$L$750,COP!$C$2:$C$750,'Ambient Heat'!$B45,COP!$G$2:$G$750,'Ambient Heat'!I$4,COP!$D$2:$D$750,"RSDWH*")))</f>
        <v>0.15994265797354945</v>
      </c>
      <c r="J46" s="11">
        <v>5</v>
      </c>
    </row>
    <row r="47" spans="2:10" ht="15">
      <c r="B47" s="11" t="s">
        <v>284</v>
      </c>
      <c r="C47" s="11" t="s">
        <v>300</v>
      </c>
      <c r="D47" s="11" t="s">
        <v>297</v>
      </c>
      <c r="E47" s="11" t="s">
        <v>464</v>
      </c>
      <c r="F47" s="92">
        <f>MAX(0,1-(1/AVERAGEIFS(COP!$L$2:$L$750,COP!$C$2:$C$750,'Ambient Heat'!$B47,COP!$G$2:$G$750,'Ambient Heat'!F$4,COP!$D$2:$D$750,"RSDGAS")))</f>
        <v>0.2595050096211281</v>
      </c>
      <c r="G47" s="92">
        <f>MAX(0,1-(1/AVERAGEIFS(COP!$L$2:$L$750,COP!$C$2:$C$750,'Ambient Heat'!$B47,COP!$G$2:$G$750,'Ambient Heat'!G$4,COP!$D$2:$D$750,"RSDGAS")))</f>
        <v>0.28339194479463781</v>
      </c>
      <c r="H47" s="92">
        <f>MAX(0,1-(1/AVERAGEIFS(COP!$L$2:$L$750,COP!$C$2:$C$750,'Ambient Heat'!$B47,COP!$G$2:$G$750,'Ambient Heat'!H$4,COP!$D$2:$D$750,"RSDGAS")))</f>
        <v>0.28339194479463781</v>
      </c>
      <c r="I47" s="92">
        <f>MAX(0,1-(1/AVERAGEIFS(COP!$L$2:$L$750,COP!$C$2:$C$750,'Ambient Heat'!$B47,COP!$G$2:$G$750,'Ambient Heat'!I$4,COP!$D$2:$D$750,"RSDGAS")))</f>
        <v>0.30578594651980706</v>
      </c>
      <c r="J47" s="11">
        <v>5</v>
      </c>
    </row>
    <row r="48" spans="2:10" ht="15.75" thickBot="1">
      <c r="B48" s="54" t="s">
        <v>284</v>
      </c>
      <c r="C48" s="54" t="s">
        <v>300</v>
      </c>
      <c r="D48" s="54" t="s">
        <v>375</v>
      </c>
      <c r="E48" s="54" t="s">
        <v>139</v>
      </c>
      <c r="F48" s="139">
        <f>MAX(0,1-(1/AVERAGEIFS(COP!$L$2:$L$750,COP!$C$2:$C$750,'Ambient Heat'!$B47,COP!$G$2:$G$750,'Ambient Heat'!F$4,COP!$D$2:$D$750,"RSDWH*")))</f>
        <v>0</v>
      </c>
      <c r="G48" s="139">
        <f>MAX(0,1-(1/AVERAGEIFS(COP!$L$2:$L$750,COP!$C$2:$C$750,'Ambient Heat'!$B47,COP!$G$2:$G$750,'Ambient Heat'!G$4,COP!$D$2:$D$750,"RSDWH*")))</f>
        <v>0</v>
      </c>
      <c r="H48" s="139">
        <f>MAX(0,1-(1/AVERAGEIFS(COP!$L$2:$L$750,COP!$C$2:$C$750,'Ambient Heat'!$B47,COP!$G$2:$G$750,'Ambient Heat'!H$4,COP!$D$2:$D$750,"RSDWH*")))</f>
        <v>0</v>
      </c>
      <c r="I48" s="139">
        <f>MAX(0,1-(1/AVERAGEIFS(COP!$L$2:$L$750,COP!$C$2:$C$750,'Ambient Heat'!$B47,COP!$G$2:$G$750,'Ambient Heat'!I$4,COP!$D$2:$D$750,"RSDWH*")))</f>
        <v>0.0082656378854339962</v>
      </c>
      <c r="J48" s="54">
        <v>5</v>
      </c>
    </row>
    <row r="49" spans="2:9" ht="15">
      <c r="B49" s="91" t="s">
        <v>296</v>
      </c>
      <c r="F49" s="92"/>
      <c r="G49" s="92"/>
      <c r="H49" s="92"/>
      <c r="I49" s="92"/>
    </row>
    <row r="50" spans="2:10" ht="15">
      <c r="B50" s="11" t="s">
        <v>282</v>
      </c>
      <c r="C50" s="11" t="s">
        <v>300</v>
      </c>
      <c r="D50" s="11" t="s">
        <v>297</v>
      </c>
      <c r="E50" s="11" t="s">
        <v>464</v>
      </c>
      <c r="F50" s="92">
        <f>MAX(0,1-(1/AVERAGEIFS(COP!$L$2:$L$750,COP!$C$2:$C$750,'Ambient Heat'!$B50,COP!$G$2:$G$750,'Ambient Heat'!F$4,COP!$D$2:$D$750,"RSDGAS")))</f>
        <v>0.64586561913970664</v>
      </c>
      <c r="G50" s="92">
        <f>MAX(0,1-(1/AVERAGEIFS(COP!$L$2:$L$750,COP!$C$2:$C$750,'Ambient Heat'!$B50,COP!$G$2:$G$750,'Ambient Heat'!G$4,COP!$D$2:$D$750,"RSDGAS")))</f>
        <v>0.68068348840928272</v>
      </c>
      <c r="H50" s="92">
        <f>MAX(0,1-(1/AVERAGEIFS(COP!$L$2:$L$750,COP!$C$2:$C$750,'Ambient Heat'!$B50,COP!$G$2:$G$750,'Ambient Heat'!H$4,COP!$D$2:$D$750,"RSDGAS")))</f>
        <v>0.7026124536631031</v>
      </c>
      <c r="I50" s="92">
        <f>MAX(0,1-(1/AVERAGEIFS(COP!$L$2:$L$750,COP!$C$2:$C$750,'Ambient Heat'!$B50,COP!$G$2:$G$750,'Ambient Heat'!I$4,COP!$D$2:$D$750,"RSDGAS")))</f>
        <v>0.7026124536631031</v>
      </c>
      <c r="J50" s="11">
        <v>5</v>
      </c>
    </row>
    <row r="51" spans="2:10" ht="15.75" thickBot="1">
      <c r="B51" s="54" t="s">
        <v>282</v>
      </c>
      <c r="C51" s="54" t="s">
        <v>300</v>
      </c>
      <c r="D51" s="54" t="s">
        <v>375</v>
      </c>
      <c r="E51" s="54" t="s">
        <v>139</v>
      </c>
      <c r="F51" s="139">
        <f>MAX(0,1-(1/AVERAGEIFS(COP!$L$2:$L$750,COP!$C$2:$C$750,'Ambient Heat'!$B51,COP!$G$2:$G$750,'Ambient Heat'!F$4,COP!$D$2:$D$750,"RSDGAS")))</f>
        <v>0.64586561913970664</v>
      </c>
      <c r="G51" s="139">
        <f>MAX(0,1-(1/AVERAGEIFS(COP!$L$2:$L$750,COP!$C$2:$C$750,'Ambient Heat'!$B51,COP!$G$2:$G$750,'Ambient Heat'!G$4,COP!$D$2:$D$750,"RSDGAS")))</f>
        <v>0.68068348840928272</v>
      </c>
      <c r="H51" s="139">
        <f>MAX(0,1-(1/AVERAGEIFS(COP!$L$2:$L$750,COP!$C$2:$C$750,'Ambient Heat'!$B51,COP!$G$2:$G$750,'Ambient Heat'!H$4,COP!$D$2:$D$750,"RSDGAS")))</f>
        <v>0.7026124536631031</v>
      </c>
      <c r="I51" s="139">
        <f>MAX(0,1-(1/AVERAGEIFS(COP!$L$2:$L$750,COP!$C$2:$C$750,'Ambient Heat'!$B51,COP!$G$2:$G$750,'Ambient Heat'!I$4,COP!$D$2:$D$750,"RSDGAS")))</f>
        <v>0.7026124536631031</v>
      </c>
      <c r="J51" s="54">
        <v>5</v>
      </c>
    </row>
    <row r="52" spans="2:9" ht="15">
      <c r="B52" s="91" t="s">
        <v>298</v>
      </c>
      <c r="F52" s="92"/>
      <c r="G52" s="92"/>
      <c r="H52" s="92"/>
      <c r="I52" s="92"/>
    </row>
    <row r="53" spans="2:10" ht="15">
      <c r="B53" s="11" t="s">
        <v>280</v>
      </c>
      <c r="C53" s="11" t="s">
        <v>300</v>
      </c>
      <c r="D53" s="11" t="s">
        <v>297</v>
      </c>
      <c r="E53" s="11" t="s">
        <v>465</v>
      </c>
      <c r="F53" s="92">
        <f>MAX(0,1-(1/AVERAGEIFS(COP!$L$2:$L$750,COP!$C$2:$C$750,'Ambient Heat'!$B53,COP!$G$2:$G$750,'Ambient Heat'!F$4,COP!$D$2:$D$750,"RSDELC")))</f>
        <v>0.67905129739433201</v>
      </c>
      <c r="G53" s="92">
        <f>MAX(0,1-(1/AVERAGEIFS(COP!$L$2:$L$750,COP!$C$2:$C$750,'Ambient Heat'!$B53,COP!$G$2:$G$750,'Ambient Heat'!G$4,COP!$D$2:$D$750,"RSDELC")))</f>
        <v>0.69911059130718722</v>
      </c>
      <c r="H53" s="92">
        <f>MAX(0,1-(1/AVERAGEIFS(COP!$L$2:$L$750,COP!$C$2:$C$750,'Ambient Heat'!$B53,COP!$G$2:$G$750,'Ambient Heat'!H$4,COP!$D$2:$D$750,"RSDELC")))</f>
        <v>0.73977132221161979</v>
      </c>
      <c r="I53" s="92">
        <f>MAX(0,1-(1/AVERAGEIFS(COP!$L$2:$L$750,COP!$C$2:$C$750,'Ambient Heat'!$B53,COP!$G$2:$G$750,'Ambient Heat'!I$4,COP!$D$2:$D$750,"RSDELC")))</f>
        <v>0.75928847304574842</v>
      </c>
      <c r="J53" s="11">
        <v>5</v>
      </c>
    </row>
    <row r="54" spans="2:10" ht="15.75" thickBot="1">
      <c r="B54" s="54" t="s">
        <v>275</v>
      </c>
      <c r="C54" s="54" t="s">
        <v>300</v>
      </c>
      <c r="D54" s="54" t="s">
        <v>297</v>
      </c>
      <c r="E54" s="54" t="s">
        <v>465</v>
      </c>
      <c r="F54" s="139">
        <f>MAX(0,1-(1/AVERAGEIFS(COP!$L$2:$L$750,COP!$C$2:$C$750,'Ambient Heat'!$B54,COP!$G$2:$G$750,'Ambient Heat'!F$4,COP!$D$2:$D$750,"RSDELC")))</f>
        <v>0.67905129739433201</v>
      </c>
      <c r="G54" s="139">
        <f>MAX(0,1-(1/AVERAGEIFS(COP!$L$2:$L$750,COP!$C$2:$C$750,'Ambient Heat'!$B54,COP!$G$2:$G$750,'Ambient Heat'!G$4,COP!$D$2:$D$750,"RSDELC")))</f>
        <v>0.69911059130718722</v>
      </c>
      <c r="H54" s="139">
        <f>MAX(0,1-(1/AVERAGEIFS(COP!$L$2:$L$750,COP!$C$2:$C$750,'Ambient Heat'!$B54,COP!$G$2:$G$750,'Ambient Heat'!H$4,COP!$D$2:$D$750,"RSDELC")))</f>
        <v>0.73977132221161979</v>
      </c>
      <c r="I54" s="139">
        <f>MAX(0,1-(1/AVERAGEIFS(COP!$L$2:$L$750,COP!$C$2:$C$750,'Ambient Heat'!$B54,COP!$G$2:$G$750,'Ambient Heat'!I$4,COP!$D$2:$D$750,"RSDELC")))</f>
        <v>0.75928847304574842</v>
      </c>
      <c r="J54" s="54">
        <v>5</v>
      </c>
    </row>
    <row r="55" spans="2:10" ht="15">
      <c r="B55" s="11" t="s">
        <v>503</v>
      </c>
      <c r="C55" s="11" t="s">
        <v>300</v>
      </c>
      <c r="D55" s="11" t="s">
        <v>297</v>
      </c>
      <c r="E55" s="11" t="s">
        <v>521</v>
      </c>
      <c r="F55" s="92">
        <f>MAX(0,1-(1/AVERAGEIFS(COP!$L$2:$L$750,COP!$C$2:$C$750,'Ambient Heat'!$B55,COP!$G$2:$G$750,'Ambient Heat'!F$4,COP!$D$2:$D$750,"RSDELC")))</f>
        <v>0.67905129739433201</v>
      </c>
      <c r="G55" s="92">
        <f>MAX(0,1-(1/AVERAGEIFS(COP!$L$2:$L$750,COP!$C$2:$C$750,'Ambient Heat'!$B55,COP!$G$2:$G$750,'Ambient Heat'!G$4,COP!$D$2:$D$750,"RSDELC")))</f>
        <v>0.70822845217666552</v>
      </c>
      <c r="H55" s="92">
        <f>MAX(0,1-(1/AVERAGEIFS(COP!$L$2:$L$750,COP!$C$2:$C$750,'Ambient Heat'!$B55,COP!$G$2:$G$750,'Ambient Heat'!H$4,COP!$D$2:$D$750,"RSDELC")))</f>
        <v>0.73977132221161979</v>
      </c>
      <c r="I55" s="92">
        <f>MAX(0,1-(1/AVERAGEIFS(COP!$L$2:$L$750,COP!$C$2:$C$750,'Ambient Heat'!$B55,COP!$G$2:$G$750,'Ambient Heat'!I$4,COP!$D$2:$D$750,"RSDELC")))</f>
        <v>0.75928847304574842</v>
      </c>
      <c r="J55" s="11">
        <v>5</v>
      </c>
    </row>
    <row r="56" spans="2:10" ht="15">
      <c r="B56" s="11" t="s">
        <v>504</v>
      </c>
      <c r="C56" s="11" t="s">
        <v>300</v>
      </c>
      <c r="D56" s="11" t="s">
        <v>297</v>
      </c>
      <c r="E56" s="11" t="s">
        <v>522</v>
      </c>
      <c r="F56" s="92">
        <f>MAX(0,1-(1/AVERAGEIFS(COP!$L$2:$L$750,COP!$C$2:$C$750,'Ambient Heat'!$B56,COP!$G$2:$G$750,'Ambient Heat'!F$4,COP!$D$2:$D$750,"RSDELC")))</f>
        <v>0.67905129739433201</v>
      </c>
      <c r="G56" s="92">
        <f>MAX(0,1-(1/AVERAGEIFS(COP!$L$2:$L$750,COP!$C$2:$C$750,'Ambient Heat'!$B56,COP!$G$2:$G$750,'Ambient Heat'!G$4,COP!$D$2:$D$750,"RSDELC")))</f>
        <v>0.70822845217666552</v>
      </c>
      <c r="H56" s="92">
        <f>MAX(0,1-(1/AVERAGEIFS(COP!$L$2:$L$750,COP!$C$2:$C$750,'Ambient Heat'!$B56,COP!$G$2:$G$750,'Ambient Heat'!H$4,COP!$D$2:$D$750,"RSDELC")))</f>
        <v>0.73977132221161979</v>
      </c>
      <c r="I56" s="92">
        <f>MAX(0,1-(1/AVERAGEIFS(COP!$L$2:$L$750,COP!$C$2:$C$750,'Ambient Heat'!$B56,COP!$G$2:$G$750,'Ambient Heat'!I$4,COP!$D$2:$D$750,"RSDELC")))</f>
        <v>0.75928847304574842</v>
      </c>
      <c r="J56" s="11">
        <v>5</v>
      </c>
    </row>
    <row r="57" spans="2:10" ht="15">
      <c r="B57" s="11" t="s">
        <v>505</v>
      </c>
      <c r="C57" s="11" t="s">
        <v>300</v>
      </c>
      <c r="D57" s="11" t="s">
        <v>297</v>
      </c>
      <c r="E57" s="11" t="s">
        <v>523</v>
      </c>
      <c r="F57" s="92">
        <f>MAX(0,1-(1/AVERAGEIFS(COP!$L$2:$L$750,COP!$C$2:$C$750,'Ambient Heat'!$B57,COP!$G$2:$G$750,'Ambient Heat'!F$4,COP!$D$2:$D$750,"RSDELC")))</f>
        <v>0.67905129739433201</v>
      </c>
      <c r="G57" s="92">
        <f>MAX(0,1-(1/AVERAGEIFS(COP!$L$2:$L$750,COP!$C$2:$C$750,'Ambient Heat'!$B57,COP!$G$2:$G$750,'Ambient Heat'!G$4,COP!$D$2:$D$750,"RSDELC")))</f>
        <v>0.70822845217666552</v>
      </c>
      <c r="H57" s="92">
        <f>MAX(0,1-(1/AVERAGEIFS(COP!$L$2:$L$750,COP!$C$2:$C$750,'Ambient Heat'!$B57,COP!$G$2:$G$750,'Ambient Heat'!H$4,COP!$D$2:$D$750,"RSDELC")))</f>
        <v>0.73977132221161979</v>
      </c>
      <c r="I57" s="92">
        <f>MAX(0,1-(1/AVERAGEIFS(COP!$L$2:$L$750,COP!$C$2:$C$750,'Ambient Heat'!$B57,COP!$G$2:$G$750,'Ambient Heat'!I$4,COP!$D$2:$D$750,"RSDELC")))</f>
        <v>0.75928847304574842</v>
      </c>
      <c r="J57" s="11">
        <v>5</v>
      </c>
    </row>
    <row r="58" spans="2:10" ht="15">
      <c r="B58" s="11" t="s">
        <v>506</v>
      </c>
      <c r="C58" s="11" t="s">
        <v>300</v>
      </c>
      <c r="D58" s="11" t="s">
        <v>297</v>
      </c>
      <c r="E58" s="11" t="s">
        <v>524</v>
      </c>
      <c r="F58" s="92">
        <f>MAX(0,1-(1/AVERAGEIFS(COP!$L$2:$L$750,COP!$C$2:$C$750,'Ambient Heat'!$B58,COP!$G$2:$G$750,'Ambient Heat'!F$4,COP!$D$2:$D$750,"RSDELC")))</f>
        <v>0.67905129739433201</v>
      </c>
      <c r="G58" s="92">
        <f>MAX(0,1-(1/AVERAGEIFS(COP!$L$2:$L$750,COP!$C$2:$C$750,'Ambient Heat'!$B58,COP!$G$2:$G$750,'Ambient Heat'!G$4,COP!$D$2:$D$750,"RSDELC")))</f>
        <v>0.70822845217666552</v>
      </c>
      <c r="H58" s="92">
        <f>MAX(0,1-(1/AVERAGEIFS(COP!$L$2:$L$750,COP!$C$2:$C$750,'Ambient Heat'!$B58,COP!$G$2:$G$750,'Ambient Heat'!H$4,COP!$D$2:$D$750,"RSDELC")))</f>
        <v>0.73977132221161979</v>
      </c>
      <c r="I58" s="92">
        <f>MAX(0,1-(1/AVERAGEIFS(COP!$L$2:$L$750,COP!$C$2:$C$750,'Ambient Heat'!$B58,COP!$G$2:$G$750,'Ambient Heat'!I$4,COP!$D$2:$D$750,"RSDELC")))</f>
        <v>0.75928847304574842</v>
      </c>
      <c r="J58" s="11">
        <v>5</v>
      </c>
    </row>
    <row r="59" spans="2:10" ht="15">
      <c r="B59" s="11" t="s">
        <v>507</v>
      </c>
      <c r="C59" s="11" t="s">
        <v>300</v>
      </c>
      <c r="D59" s="11" t="s">
        <v>297</v>
      </c>
      <c r="E59" s="11" t="s">
        <v>525</v>
      </c>
      <c r="F59" s="92">
        <f>MAX(0,1-(1/AVERAGEIFS(COP!$L$2:$L$750,COP!$C$2:$C$750,'Ambient Heat'!$B59,COP!$G$2:$G$750,'Ambient Heat'!F$4,COP!$D$2:$D$750,"RSDELC")))</f>
        <v>0.67905129739433201</v>
      </c>
      <c r="G59" s="92">
        <f>MAX(0,1-(1/AVERAGEIFS(COP!$L$2:$L$750,COP!$C$2:$C$750,'Ambient Heat'!$B59,COP!$G$2:$G$750,'Ambient Heat'!G$4,COP!$D$2:$D$750,"RSDELC")))</f>
        <v>0.70822845217666552</v>
      </c>
      <c r="H59" s="92">
        <f>MAX(0,1-(1/AVERAGEIFS(COP!$L$2:$L$750,COP!$C$2:$C$750,'Ambient Heat'!$B59,COP!$G$2:$G$750,'Ambient Heat'!H$4,COP!$D$2:$D$750,"RSDELC")))</f>
        <v>0.73977132221161979</v>
      </c>
      <c r="I59" s="92">
        <f>MAX(0,1-(1/AVERAGEIFS(COP!$L$2:$L$750,COP!$C$2:$C$750,'Ambient Heat'!$B59,COP!$G$2:$G$750,'Ambient Heat'!I$4,COP!$D$2:$D$750,"RSDELC")))</f>
        <v>0.75928847304574842</v>
      </c>
      <c r="J59" s="11">
        <v>5</v>
      </c>
    </row>
    <row r="60" spans="2:10" ht="15.75" thickBot="1">
      <c r="B60" s="54" t="s">
        <v>508</v>
      </c>
      <c r="C60" s="54" t="s">
        <v>300</v>
      </c>
      <c r="D60" s="54" t="s">
        <v>297</v>
      </c>
      <c r="E60" s="54" t="s">
        <v>526</v>
      </c>
      <c r="F60" s="139">
        <f>MAX(0,1-(1/AVERAGEIFS(COP!$L$2:$L$750,COP!$C$2:$C$750,'Ambient Heat'!$B60,COP!$G$2:$G$750,'Ambient Heat'!F$4,COP!$D$2:$D$750,"RSDELC")))</f>
        <v>0.67905129739433201</v>
      </c>
      <c r="G60" s="139">
        <f>MAX(0,1-(1/AVERAGEIFS(COP!$L$2:$L$750,COP!$C$2:$C$750,'Ambient Heat'!$B60,COP!$G$2:$G$750,'Ambient Heat'!G$4,COP!$D$2:$D$750,"RSDELC")))</f>
        <v>0.70822845217666552</v>
      </c>
      <c r="H60" s="139">
        <f>MAX(0,1-(1/AVERAGEIFS(COP!$L$2:$L$750,COP!$C$2:$C$750,'Ambient Heat'!$B60,COP!$G$2:$G$750,'Ambient Heat'!H$4,COP!$D$2:$D$750,"RSDELC")))</f>
        <v>0.73977132221161979</v>
      </c>
      <c r="I60" s="139">
        <f>MAX(0,1-(1/AVERAGEIFS(COP!$L$2:$L$750,COP!$C$2:$C$750,'Ambient Heat'!$B60,COP!$G$2:$G$750,'Ambient Heat'!I$4,COP!$D$2:$D$750,"RSDELC")))</f>
        <v>0.75928847304574842</v>
      </c>
      <c r="J60" s="54">
        <v>5</v>
      </c>
    </row>
    <row r="61" spans="2:10" ht="15">
      <c r="B61" s="11" t="s">
        <v>509</v>
      </c>
      <c r="C61" s="11" t="s">
        <v>300</v>
      </c>
      <c r="D61" s="11" t="s">
        <v>297</v>
      </c>
      <c r="E61" s="11" t="s">
        <v>521</v>
      </c>
      <c r="F61" s="92">
        <f>MAX(0,1-(1/AVERAGEIFS(COP!$L$2:$L$750,COP!$C$2:$C$750,'Ambient Heat'!$B61,COP!$G$2:$G$750,'Ambient Heat'!F$4,COP!$D$2:$D$750,"RSDELC")))</f>
        <v>0.67905129739433201</v>
      </c>
      <c r="G61" s="92">
        <f>MAX(0,1-(1/AVERAGEIFS(COP!$L$2:$L$750,COP!$C$2:$C$750,'Ambient Heat'!$B61,COP!$G$2:$G$750,'Ambient Heat'!G$4,COP!$D$2:$D$750,"RSDELC")))</f>
        <v>0.70822845217666552</v>
      </c>
      <c r="H61" s="92">
        <f>MAX(0,1-(1/AVERAGEIFS(COP!$L$2:$L$750,COP!$C$2:$C$750,'Ambient Heat'!$B61,COP!$G$2:$G$750,'Ambient Heat'!H$4,COP!$D$2:$D$750,"RSDELC")))</f>
        <v>0.73977132221161979</v>
      </c>
      <c r="I61" s="92">
        <f>MAX(0,1-(1/AVERAGEIFS(COP!$L$2:$L$750,COP!$C$2:$C$750,'Ambient Heat'!$B61,COP!$G$2:$G$750,'Ambient Heat'!I$4,COP!$D$2:$D$750,"RSDELC")))</f>
        <v>0.75928847304574842</v>
      </c>
      <c r="J61" s="138">
        <v>5</v>
      </c>
    </row>
    <row r="62" spans="2:10" ht="15">
      <c r="B62" s="11" t="s">
        <v>510</v>
      </c>
      <c r="C62" s="11" t="s">
        <v>300</v>
      </c>
      <c r="D62" s="11" t="s">
        <v>297</v>
      </c>
      <c r="E62" s="11" t="s">
        <v>522</v>
      </c>
      <c r="F62" s="92">
        <f>MAX(0,1-(1/AVERAGEIFS(COP!$L$2:$L$750,COP!$C$2:$C$750,'Ambient Heat'!$B62,COP!$G$2:$G$750,'Ambient Heat'!F$4,COP!$D$2:$D$750,"RSDELC")))</f>
        <v>0.67905129739433201</v>
      </c>
      <c r="G62" s="92">
        <f>MAX(0,1-(1/AVERAGEIFS(COP!$L$2:$L$750,COP!$C$2:$C$750,'Ambient Heat'!$B62,COP!$G$2:$G$750,'Ambient Heat'!G$4,COP!$D$2:$D$750,"RSDELC")))</f>
        <v>0.70822845217666552</v>
      </c>
      <c r="H62" s="92">
        <f>MAX(0,1-(1/AVERAGEIFS(COP!$L$2:$L$750,COP!$C$2:$C$750,'Ambient Heat'!$B62,COP!$G$2:$G$750,'Ambient Heat'!H$4,COP!$D$2:$D$750,"RSDELC")))</f>
        <v>0.73977132221161979</v>
      </c>
      <c r="I62" s="92">
        <f>MAX(0,1-(1/AVERAGEIFS(COP!$L$2:$L$750,COP!$C$2:$C$750,'Ambient Heat'!$B62,COP!$G$2:$G$750,'Ambient Heat'!I$4,COP!$D$2:$D$750,"RSDELC")))</f>
        <v>0.75928847304574842</v>
      </c>
      <c r="J62" s="11">
        <v>5</v>
      </c>
    </row>
    <row r="63" spans="2:10" ht="15">
      <c r="B63" s="11" t="s">
        <v>511</v>
      </c>
      <c r="C63" s="11" t="s">
        <v>300</v>
      </c>
      <c r="D63" s="11" t="s">
        <v>297</v>
      </c>
      <c r="E63" s="11" t="s">
        <v>523</v>
      </c>
      <c r="F63" s="92">
        <f>MAX(0,1-(1/AVERAGEIFS(COP!$L$2:$L$750,COP!$C$2:$C$750,'Ambient Heat'!$B63,COP!$G$2:$G$750,'Ambient Heat'!F$4,COP!$D$2:$D$750,"RSDELC")))</f>
        <v>0.67905129739433201</v>
      </c>
      <c r="G63" s="92">
        <f>MAX(0,1-(1/AVERAGEIFS(COP!$L$2:$L$750,COP!$C$2:$C$750,'Ambient Heat'!$B63,COP!$G$2:$G$750,'Ambient Heat'!G$4,COP!$D$2:$D$750,"RSDELC")))</f>
        <v>0.70822845217666552</v>
      </c>
      <c r="H63" s="92">
        <f>MAX(0,1-(1/AVERAGEIFS(COP!$L$2:$L$750,COP!$C$2:$C$750,'Ambient Heat'!$B63,COP!$G$2:$G$750,'Ambient Heat'!H$4,COP!$D$2:$D$750,"RSDELC")))</f>
        <v>0.73977132221161979</v>
      </c>
      <c r="I63" s="92">
        <f>MAX(0,1-(1/AVERAGEIFS(COP!$L$2:$L$750,COP!$C$2:$C$750,'Ambient Heat'!$B63,COP!$G$2:$G$750,'Ambient Heat'!I$4,COP!$D$2:$D$750,"RSDELC")))</f>
        <v>0.75928847304574842</v>
      </c>
      <c r="J63" s="11">
        <v>5</v>
      </c>
    </row>
    <row r="64" spans="2:10" ht="15">
      <c r="B64" s="11" t="s">
        <v>512</v>
      </c>
      <c r="C64" s="11" t="s">
        <v>300</v>
      </c>
      <c r="D64" s="11" t="s">
        <v>297</v>
      </c>
      <c r="E64" s="11" t="s">
        <v>524</v>
      </c>
      <c r="F64" s="92">
        <f>MAX(0,1-(1/AVERAGEIFS(COP!$L$2:$L$750,COP!$C$2:$C$750,'Ambient Heat'!$B64,COP!$G$2:$G$750,'Ambient Heat'!F$4,COP!$D$2:$D$750,"RSDELC")))</f>
        <v>0.67905129739433201</v>
      </c>
      <c r="G64" s="92">
        <f>MAX(0,1-(1/AVERAGEIFS(COP!$L$2:$L$750,COP!$C$2:$C$750,'Ambient Heat'!$B64,COP!$G$2:$G$750,'Ambient Heat'!G$4,COP!$D$2:$D$750,"RSDELC")))</f>
        <v>0.70822845217666552</v>
      </c>
      <c r="H64" s="92">
        <f>MAX(0,1-(1/AVERAGEIFS(COP!$L$2:$L$750,COP!$C$2:$C$750,'Ambient Heat'!$B64,COP!$G$2:$G$750,'Ambient Heat'!H$4,COP!$D$2:$D$750,"RSDELC")))</f>
        <v>0.73977132221161979</v>
      </c>
      <c r="I64" s="92">
        <f>MAX(0,1-(1/AVERAGEIFS(COP!$L$2:$L$750,COP!$C$2:$C$750,'Ambient Heat'!$B64,COP!$G$2:$G$750,'Ambient Heat'!I$4,COP!$D$2:$D$750,"RSDELC")))</f>
        <v>0.75928847304574842</v>
      </c>
      <c r="J64" s="11">
        <v>5</v>
      </c>
    </row>
    <row r="65" spans="2:10" ht="15">
      <c r="B65" s="11" t="s">
        <v>513</v>
      </c>
      <c r="C65" s="11" t="s">
        <v>300</v>
      </c>
      <c r="D65" s="11" t="s">
        <v>297</v>
      </c>
      <c r="E65" s="11" t="s">
        <v>525</v>
      </c>
      <c r="F65" s="92">
        <f>MAX(0,1-(1/AVERAGEIFS(COP!$L$2:$L$750,COP!$C$2:$C$750,'Ambient Heat'!$B65,COP!$G$2:$G$750,'Ambient Heat'!F$4,COP!$D$2:$D$750,"RSDELC")))</f>
        <v>0.67905129739433201</v>
      </c>
      <c r="G65" s="92">
        <f>MAX(0,1-(1/AVERAGEIFS(COP!$L$2:$L$750,COP!$C$2:$C$750,'Ambient Heat'!$B65,COP!$G$2:$G$750,'Ambient Heat'!G$4,COP!$D$2:$D$750,"RSDELC")))</f>
        <v>0.70822845217666552</v>
      </c>
      <c r="H65" s="92">
        <f>MAX(0,1-(1/AVERAGEIFS(COP!$L$2:$L$750,COP!$C$2:$C$750,'Ambient Heat'!$B65,COP!$G$2:$G$750,'Ambient Heat'!H$4,COP!$D$2:$D$750,"RSDELC")))</f>
        <v>0.73977132221161979</v>
      </c>
      <c r="I65" s="92">
        <f>MAX(0,1-(1/AVERAGEIFS(COP!$L$2:$L$750,COP!$C$2:$C$750,'Ambient Heat'!$B65,COP!$G$2:$G$750,'Ambient Heat'!I$4,COP!$D$2:$D$750,"RSDELC")))</f>
        <v>0.75928847304574842</v>
      </c>
      <c r="J65" s="11">
        <v>5</v>
      </c>
    </row>
    <row r="66" spans="2:10" ht="15.75" thickBot="1">
      <c r="B66" s="54" t="s">
        <v>514</v>
      </c>
      <c r="C66" s="54" t="s">
        <v>300</v>
      </c>
      <c r="D66" s="54" t="s">
        <v>297</v>
      </c>
      <c r="E66" s="54" t="s">
        <v>526</v>
      </c>
      <c r="F66" s="139">
        <f>MAX(0,1-(1/AVERAGEIFS(COP!$L$2:$L$750,COP!$C$2:$C$750,'Ambient Heat'!$B66,COP!$G$2:$G$750,'Ambient Heat'!F$4,COP!$D$2:$D$750,"RSDELC")))</f>
        <v>0.67905129739433201</v>
      </c>
      <c r="G66" s="139">
        <f>MAX(0,1-(1/AVERAGEIFS(COP!$L$2:$L$750,COP!$C$2:$C$750,'Ambient Heat'!$B66,COP!$G$2:$G$750,'Ambient Heat'!G$4,COP!$D$2:$D$750,"RSDELC")))</f>
        <v>0.70822845217666552</v>
      </c>
      <c r="H66" s="139">
        <f>MAX(0,1-(1/AVERAGEIFS(COP!$L$2:$L$750,COP!$C$2:$C$750,'Ambient Heat'!$B66,COP!$G$2:$G$750,'Ambient Heat'!H$4,COP!$D$2:$D$750,"RSDELC")))</f>
        <v>0.73977132221161979</v>
      </c>
      <c r="I66" s="139">
        <f>MAX(0,1-(1/AVERAGEIFS(COP!$L$2:$L$750,COP!$C$2:$C$750,'Ambient Heat'!$B66,COP!$G$2:$G$750,'Ambient Heat'!I$4,COP!$D$2:$D$750,"RSDELC")))</f>
        <v>0.75928847304574842</v>
      </c>
      <c r="J66" s="54">
        <v>5</v>
      </c>
    </row>
    <row r="67" spans="2:10" ht="15">
      <c r="B67" s="11" t="s">
        <v>509</v>
      </c>
      <c r="C67" s="136" t="s">
        <v>300</v>
      </c>
      <c r="D67" s="136" t="s">
        <v>375</v>
      </c>
      <c r="E67" s="11" t="s">
        <v>216</v>
      </c>
      <c r="F67" s="137">
        <f>MAX(0,1-(1/AVERAGEIFS(COP!$L$2:$L$750,COP!$C$2:$C$750,'Ambient Heat'!$B67,COP!$G$2:$G$750,'Ambient Heat'!F$4,COP!$D$2:$D$750,"RSDWH*")))</f>
        <v>0.5415018534204743</v>
      </c>
      <c r="G67" s="137">
        <f>MAX(0,1-(1/AVERAGEIFS(COP!$L$2:$L$750,COP!$C$2:$C$750,'Ambient Heat'!$B67,COP!$G$2:$G$750,'Ambient Heat'!G$4,COP!$D$2:$D$750,"RSDWH*")))</f>
        <v>0.58318350310952205</v>
      </c>
      <c r="H67" s="137">
        <f>MAX(0,1-(1/AVERAGEIFS(COP!$L$2:$L$750,COP!$C$2:$C$750,'Ambient Heat'!$B67,COP!$G$2:$G$750,'Ambient Heat'!H$4,COP!$D$2:$D$750,"RSDWH*")))</f>
        <v>0.62824474601660063</v>
      </c>
      <c r="I67" s="137">
        <f>MAX(0,1-(1/AVERAGEIFS(COP!$L$2:$L$750,COP!$C$2:$C$750,'Ambient Heat'!$B67,COP!$G$2:$G$750,'Ambient Heat'!I$4,COP!$D$2:$D$750,"RSDWH*")))</f>
        <v>0.65612639006535567</v>
      </c>
      <c r="J67" s="11">
        <v>5</v>
      </c>
    </row>
    <row r="68" spans="2:10" ht="15">
      <c r="B68" s="11" t="s">
        <v>510</v>
      </c>
      <c r="C68" s="136" t="s">
        <v>300</v>
      </c>
      <c r="D68" s="136" t="s">
        <v>375</v>
      </c>
      <c r="E68" s="11" t="s">
        <v>216</v>
      </c>
      <c r="F68" s="137">
        <f>MAX(0,1-(1/AVERAGEIFS(COP!$L$2:$L$750,COP!$C$2:$C$750,'Ambient Heat'!$B68,COP!$G$2:$G$750,'Ambient Heat'!F$4,COP!$D$2:$D$750,"RSDWH*")))</f>
        <v>0.5415018534204743</v>
      </c>
      <c r="G68" s="137">
        <f>MAX(0,1-(1/AVERAGEIFS(COP!$L$2:$L$750,COP!$C$2:$C$750,'Ambient Heat'!$B68,COP!$G$2:$G$750,'Ambient Heat'!G$4,COP!$D$2:$D$750,"RSDWH*")))</f>
        <v>0.58318350310952205</v>
      </c>
      <c r="H68" s="137">
        <f>MAX(0,1-(1/AVERAGEIFS(COP!$L$2:$L$750,COP!$C$2:$C$750,'Ambient Heat'!$B68,COP!$G$2:$G$750,'Ambient Heat'!H$4,COP!$D$2:$D$750,"RSDWH*")))</f>
        <v>0.62824474601660063</v>
      </c>
      <c r="I68" s="137">
        <f>MAX(0,1-(1/AVERAGEIFS(COP!$L$2:$L$750,COP!$C$2:$C$750,'Ambient Heat'!$B68,COP!$G$2:$G$750,'Ambient Heat'!I$4,COP!$D$2:$D$750,"RSDWH*")))</f>
        <v>0.65612639006535567</v>
      </c>
      <c r="J68" s="11">
        <v>5</v>
      </c>
    </row>
    <row r="69" spans="2:10" ht="15">
      <c r="B69" s="11" t="s">
        <v>511</v>
      </c>
      <c r="C69" s="136" t="s">
        <v>300</v>
      </c>
      <c r="D69" s="136" t="s">
        <v>375</v>
      </c>
      <c r="E69" s="11" t="s">
        <v>216</v>
      </c>
      <c r="F69" s="137">
        <f>MAX(0,1-(1/AVERAGEIFS(COP!$L$2:$L$750,COP!$C$2:$C$750,'Ambient Heat'!$B69,COP!$G$2:$G$750,'Ambient Heat'!F$4,COP!$D$2:$D$750,"RSDWH*")))</f>
        <v>0.5415018534204743</v>
      </c>
      <c r="G69" s="137">
        <f>MAX(0,1-(1/AVERAGEIFS(COP!$L$2:$L$750,COP!$C$2:$C$750,'Ambient Heat'!$B69,COP!$G$2:$G$750,'Ambient Heat'!G$4,COP!$D$2:$D$750,"RSDWH*")))</f>
        <v>0.58318350310952205</v>
      </c>
      <c r="H69" s="137">
        <f>MAX(0,1-(1/AVERAGEIFS(COP!$L$2:$L$750,COP!$C$2:$C$750,'Ambient Heat'!$B69,COP!$G$2:$G$750,'Ambient Heat'!H$4,COP!$D$2:$D$750,"RSDWH*")))</f>
        <v>0.62824474601660063</v>
      </c>
      <c r="I69" s="137">
        <f>MAX(0,1-(1/AVERAGEIFS(COP!$L$2:$L$750,COP!$C$2:$C$750,'Ambient Heat'!$B69,COP!$G$2:$G$750,'Ambient Heat'!I$4,COP!$D$2:$D$750,"RSDWH*")))</f>
        <v>0.65612639006535567</v>
      </c>
      <c r="J69" s="11">
        <v>5</v>
      </c>
    </row>
    <row r="70" spans="2:10" ht="15">
      <c r="B70" s="11" t="s">
        <v>512</v>
      </c>
      <c r="C70" s="136" t="s">
        <v>300</v>
      </c>
      <c r="D70" s="136" t="s">
        <v>375</v>
      </c>
      <c r="E70" s="11" t="s">
        <v>216</v>
      </c>
      <c r="F70" s="137">
        <f>MAX(0,1-(1/AVERAGEIFS(COP!$L$2:$L$750,COP!$C$2:$C$750,'Ambient Heat'!$B70,COP!$G$2:$G$750,'Ambient Heat'!F$4,COP!$D$2:$D$750,"RSDWH*")))</f>
        <v>0.5415018534204743</v>
      </c>
      <c r="G70" s="137">
        <f>MAX(0,1-(1/AVERAGEIFS(COP!$L$2:$L$750,COP!$C$2:$C$750,'Ambient Heat'!$B70,COP!$G$2:$G$750,'Ambient Heat'!G$4,COP!$D$2:$D$750,"RSDWH*")))</f>
        <v>0.58318350310952205</v>
      </c>
      <c r="H70" s="137">
        <f>MAX(0,1-(1/AVERAGEIFS(COP!$L$2:$L$750,COP!$C$2:$C$750,'Ambient Heat'!$B70,COP!$G$2:$G$750,'Ambient Heat'!H$4,COP!$D$2:$D$750,"RSDWH*")))</f>
        <v>0.62824474601660063</v>
      </c>
      <c r="I70" s="137">
        <f>MAX(0,1-(1/AVERAGEIFS(COP!$L$2:$L$750,COP!$C$2:$C$750,'Ambient Heat'!$B70,COP!$G$2:$G$750,'Ambient Heat'!I$4,COP!$D$2:$D$750,"RSDWH*")))</f>
        <v>0.65612639006535567</v>
      </c>
      <c r="J70" s="11">
        <v>5</v>
      </c>
    </row>
    <row r="71" spans="2:10" ht="15">
      <c r="B71" s="11" t="s">
        <v>513</v>
      </c>
      <c r="C71" s="136" t="s">
        <v>300</v>
      </c>
      <c r="D71" s="136" t="s">
        <v>375</v>
      </c>
      <c r="E71" s="11" t="s">
        <v>216</v>
      </c>
      <c r="F71" s="137">
        <f>MAX(0,1-(1/AVERAGEIFS(COP!$L$2:$L$750,COP!$C$2:$C$750,'Ambient Heat'!$B71,COP!$G$2:$G$750,'Ambient Heat'!F$4,COP!$D$2:$D$750,"RSDWH*")))</f>
        <v>0.5415018534204743</v>
      </c>
      <c r="G71" s="137">
        <f>MAX(0,1-(1/AVERAGEIFS(COP!$L$2:$L$750,COP!$C$2:$C$750,'Ambient Heat'!$B71,COP!$G$2:$G$750,'Ambient Heat'!G$4,COP!$D$2:$D$750,"RSDWH*")))</f>
        <v>0.58318350310952205</v>
      </c>
      <c r="H71" s="137">
        <f>MAX(0,1-(1/AVERAGEIFS(COP!$L$2:$L$750,COP!$C$2:$C$750,'Ambient Heat'!$B71,COP!$G$2:$G$750,'Ambient Heat'!H$4,COP!$D$2:$D$750,"RSDWH*")))</f>
        <v>0.62824474601660063</v>
      </c>
      <c r="I71" s="137">
        <f>MAX(0,1-(1/AVERAGEIFS(COP!$L$2:$L$750,COP!$C$2:$C$750,'Ambient Heat'!$B71,COP!$G$2:$G$750,'Ambient Heat'!I$4,COP!$D$2:$D$750,"RSDWH*")))</f>
        <v>0.65612639006535567</v>
      </c>
      <c r="J71" s="11">
        <v>5</v>
      </c>
    </row>
    <row r="72" spans="2:10" ht="15.75" thickBot="1">
      <c r="B72" s="54" t="s">
        <v>514</v>
      </c>
      <c r="C72" s="140" t="s">
        <v>300</v>
      </c>
      <c r="D72" s="140" t="s">
        <v>375</v>
      </c>
      <c r="E72" s="54" t="s">
        <v>216</v>
      </c>
      <c r="F72" s="141">
        <f>MAX(0,1-(1/AVERAGEIFS(COP!$L$2:$L$750,COP!$C$2:$C$750,'Ambient Heat'!$B72,COP!$G$2:$G$750,'Ambient Heat'!F$4,COP!$D$2:$D$750,"RSDWH*")))</f>
        <v>0.5415018534204743</v>
      </c>
      <c r="G72" s="141">
        <f>MAX(0,1-(1/AVERAGEIFS(COP!$L$2:$L$750,COP!$C$2:$C$750,'Ambient Heat'!$B72,COP!$G$2:$G$750,'Ambient Heat'!G$4,COP!$D$2:$D$750,"RSDWH*")))</f>
        <v>0.58318350310952205</v>
      </c>
      <c r="H72" s="141">
        <f>MAX(0,1-(1/AVERAGEIFS(COP!$L$2:$L$750,COP!$C$2:$C$750,'Ambient Heat'!$B72,COP!$G$2:$G$750,'Ambient Heat'!H$4,COP!$D$2:$D$750,"RSDWH*")))</f>
        <v>0.62824474601660063</v>
      </c>
      <c r="I72" s="141">
        <f>MAX(0,1-(1/AVERAGEIFS(COP!$L$2:$L$750,COP!$C$2:$C$750,'Ambient Heat'!$B72,COP!$G$2:$G$750,'Ambient Heat'!I$4,COP!$D$2:$D$750,"RSDWH*")))</f>
        <v>0.65612639006535567</v>
      </c>
      <c r="J72" s="54">
        <v>5</v>
      </c>
    </row>
    <row r="73" spans="2:10" ht="15">
      <c r="B73" s="11" t="s">
        <v>515</v>
      </c>
      <c r="C73" s="11" t="s">
        <v>300</v>
      </c>
      <c r="D73" s="11" t="s">
        <v>297</v>
      </c>
      <c r="E73" s="11" t="s">
        <v>521</v>
      </c>
      <c r="F73" s="92">
        <f>MAX(0,1-(1/AVERAGEIFS(COP!$L$2:$L$750,COP!$C$2:$C$750,'Ambient Heat'!$B73,COP!$G$2:$G$750,'Ambient Heat'!F$4,COP!$D$2:$D$750,"RSDELC")))</f>
        <v>0.67905129739433201</v>
      </c>
      <c r="G73" s="92">
        <f>MAX(0,1-(1/AVERAGEIFS(COP!$L$2:$L$750,COP!$C$2:$C$750,'Ambient Heat'!$B73,COP!$G$2:$G$750,'Ambient Heat'!G$4,COP!$D$2:$D$750,"RSDELC")))</f>
        <v>0.71085702467957845</v>
      </c>
      <c r="H73" s="92">
        <f>MAX(0,1-(1/AVERAGEIFS(COP!$L$2:$L$750,COP!$C$2:$C$750,'Ambient Heat'!$B73,COP!$G$2:$G$750,'Ambient Heat'!H$4,COP!$D$2:$D$750,"RSDELC")))</f>
        <v>0.73029520789439673</v>
      </c>
      <c r="I73" s="92">
        <f>MAX(0,1-(1/AVERAGEIFS(COP!$L$2:$L$750,COP!$C$2:$C$750,'Ambient Heat'!$B73,COP!$G$2:$G$750,'Ambient Heat'!I$4,COP!$D$2:$D$750,"RSDELC")))</f>
        <v>0.73029520789439673</v>
      </c>
      <c r="J73" s="11">
        <v>5</v>
      </c>
    </row>
    <row r="74" spans="2:10" ht="15">
      <c r="B74" s="11" t="s">
        <v>516</v>
      </c>
      <c r="C74" s="11" t="s">
        <v>300</v>
      </c>
      <c r="D74" s="11" t="s">
        <v>297</v>
      </c>
      <c r="E74" s="11" t="s">
        <v>522</v>
      </c>
      <c r="F74" s="92">
        <f>MAX(0,1-(1/AVERAGEIFS(COP!$L$2:$L$750,COP!$C$2:$C$750,'Ambient Heat'!$B74,COP!$G$2:$G$750,'Ambient Heat'!F$4,COP!$D$2:$D$750,"RSDELC")))</f>
        <v>0.67905129739433201</v>
      </c>
      <c r="G74" s="92">
        <f>MAX(0,1-(1/AVERAGEIFS(COP!$L$2:$L$750,COP!$C$2:$C$750,'Ambient Heat'!$B74,COP!$G$2:$G$750,'Ambient Heat'!G$4,COP!$D$2:$D$750,"RSDELC")))</f>
        <v>0.71085702467957845</v>
      </c>
      <c r="H74" s="92">
        <f>MAX(0,1-(1/AVERAGEIFS(COP!$L$2:$L$750,COP!$C$2:$C$750,'Ambient Heat'!$B74,COP!$G$2:$G$750,'Ambient Heat'!H$4,COP!$D$2:$D$750,"RSDELC")))</f>
        <v>0.73029520789439673</v>
      </c>
      <c r="I74" s="92">
        <f>MAX(0,1-(1/AVERAGEIFS(COP!$L$2:$L$750,COP!$C$2:$C$750,'Ambient Heat'!$B74,COP!$G$2:$G$750,'Ambient Heat'!I$4,COP!$D$2:$D$750,"RSDELC")))</f>
        <v>0.73029520789439673</v>
      </c>
      <c r="J74" s="11">
        <v>5</v>
      </c>
    </row>
    <row r="75" spans="2:10" ht="15">
      <c r="B75" s="11" t="s">
        <v>517</v>
      </c>
      <c r="C75" s="11" t="s">
        <v>300</v>
      </c>
      <c r="D75" s="11" t="s">
        <v>297</v>
      </c>
      <c r="E75" s="11" t="s">
        <v>523</v>
      </c>
      <c r="F75" s="92">
        <f>MAX(0,1-(1/AVERAGEIFS(COP!$L$2:$L$750,COP!$C$2:$C$750,'Ambient Heat'!$B75,COP!$G$2:$G$750,'Ambient Heat'!F$4,COP!$D$2:$D$750,"RSDELC")))</f>
        <v>0.67905129739433201</v>
      </c>
      <c r="G75" s="92">
        <f>MAX(0,1-(1/AVERAGEIFS(COP!$L$2:$L$750,COP!$C$2:$C$750,'Ambient Heat'!$B75,COP!$G$2:$G$750,'Ambient Heat'!G$4,COP!$D$2:$D$750,"RSDELC")))</f>
        <v>0.71085702467957845</v>
      </c>
      <c r="H75" s="92">
        <f>MAX(0,1-(1/AVERAGEIFS(COP!$L$2:$L$750,COP!$C$2:$C$750,'Ambient Heat'!$B75,COP!$G$2:$G$750,'Ambient Heat'!H$4,COP!$D$2:$D$750,"RSDELC")))</f>
        <v>0.73029520789439673</v>
      </c>
      <c r="I75" s="92">
        <f>MAX(0,1-(1/AVERAGEIFS(COP!$L$2:$L$750,COP!$C$2:$C$750,'Ambient Heat'!$B75,COP!$G$2:$G$750,'Ambient Heat'!I$4,COP!$D$2:$D$750,"RSDELC")))</f>
        <v>0.73029520789439673</v>
      </c>
      <c r="J75" s="11">
        <v>5</v>
      </c>
    </row>
    <row r="76" spans="2:10" ht="15">
      <c r="B76" s="11" t="s">
        <v>518</v>
      </c>
      <c r="C76" s="11" t="s">
        <v>300</v>
      </c>
      <c r="D76" s="11" t="s">
        <v>297</v>
      </c>
      <c r="E76" s="11" t="s">
        <v>524</v>
      </c>
      <c r="F76" s="92">
        <f>MAX(0,1-(1/AVERAGEIFS(COP!$L$2:$L$750,COP!$C$2:$C$750,'Ambient Heat'!$B76,COP!$G$2:$G$750,'Ambient Heat'!F$4,COP!$D$2:$D$750,"RSDELC")))</f>
        <v>0.67905129739433201</v>
      </c>
      <c r="G76" s="92">
        <f>MAX(0,1-(1/AVERAGEIFS(COP!$L$2:$L$750,COP!$C$2:$C$750,'Ambient Heat'!$B76,COP!$G$2:$G$750,'Ambient Heat'!G$4,COP!$D$2:$D$750,"RSDELC")))</f>
        <v>0.71085702467957845</v>
      </c>
      <c r="H76" s="92">
        <f>MAX(0,1-(1/AVERAGEIFS(COP!$L$2:$L$750,COP!$C$2:$C$750,'Ambient Heat'!$B76,COP!$G$2:$G$750,'Ambient Heat'!H$4,COP!$D$2:$D$750,"RSDELC")))</f>
        <v>0.73029520789439673</v>
      </c>
      <c r="I76" s="92">
        <f>MAX(0,1-(1/AVERAGEIFS(COP!$L$2:$L$750,COP!$C$2:$C$750,'Ambient Heat'!$B76,COP!$G$2:$G$750,'Ambient Heat'!I$4,COP!$D$2:$D$750,"RSDELC")))</f>
        <v>0.73029520789439673</v>
      </c>
      <c r="J76" s="11">
        <v>5</v>
      </c>
    </row>
    <row r="77" spans="2:10" ht="15">
      <c r="B77" s="11" t="s">
        <v>519</v>
      </c>
      <c r="C77" s="11" t="s">
        <v>300</v>
      </c>
      <c r="D77" s="11" t="s">
        <v>297</v>
      </c>
      <c r="E77" s="11" t="s">
        <v>525</v>
      </c>
      <c r="F77" s="92">
        <f>MAX(0,1-(1/AVERAGEIFS(COP!$L$2:$L$750,COP!$C$2:$C$750,'Ambient Heat'!$B77,COP!$G$2:$G$750,'Ambient Heat'!F$4,COP!$D$2:$D$750,"RSDELC")))</f>
        <v>0.67905129739433201</v>
      </c>
      <c r="G77" s="92">
        <f>MAX(0,1-(1/AVERAGEIFS(COP!$L$2:$L$750,COP!$C$2:$C$750,'Ambient Heat'!$B77,COP!$G$2:$G$750,'Ambient Heat'!G$4,COP!$D$2:$D$750,"RSDELC")))</f>
        <v>0.71085702467957845</v>
      </c>
      <c r="H77" s="92">
        <f>MAX(0,1-(1/AVERAGEIFS(COP!$L$2:$L$750,COP!$C$2:$C$750,'Ambient Heat'!$B77,COP!$G$2:$G$750,'Ambient Heat'!H$4,COP!$D$2:$D$750,"RSDELC")))</f>
        <v>0.73029520789439673</v>
      </c>
      <c r="I77" s="92">
        <f>MAX(0,1-(1/AVERAGEIFS(COP!$L$2:$L$750,COP!$C$2:$C$750,'Ambient Heat'!$B77,COP!$G$2:$G$750,'Ambient Heat'!I$4,COP!$D$2:$D$750,"RSDELC")))</f>
        <v>0.73029520789439673</v>
      </c>
      <c r="J77" s="11">
        <v>5</v>
      </c>
    </row>
    <row r="78" spans="2:10" ht="15.75" thickBot="1">
      <c r="B78" s="54" t="s">
        <v>520</v>
      </c>
      <c r="C78" s="54" t="s">
        <v>300</v>
      </c>
      <c r="D78" s="54" t="s">
        <v>297</v>
      </c>
      <c r="E78" s="54" t="s">
        <v>526</v>
      </c>
      <c r="F78" s="139">
        <f>MAX(0,1-(1/AVERAGEIFS(COP!$L$2:$L$750,COP!$C$2:$C$750,'Ambient Heat'!$B78,COP!$G$2:$G$750,'Ambient Heat'!F$4,COP!$D$2:$D$750,"RSDELC")))</f>
        <v>0.67905129739433201</v>
      </c>
      <c r="G78" s="139">
        <f>MAX(0,1-(1/AVERAGEIFS(COP!$L$2:$L$750,COP!$C$2:$C$750,'Ambient Heat'!$B78,COP!$G$2:$G$750,'Ambient Heat'!G$4,COP!$D$2:$D$750,"RSDELC")))</f>
        <v>0.71085702467957845</v>
      </c>
      <c r="H78" s="139">
        <f>MAX(0,1-(1/AVERAGEIFS(COP!$L$2:$L$750,COP!$C$2:$C$750,'Ambient Heat'!$B78,COP!$G$2:$G$750,'Ambient Heat'!H$4,COP!$D$2:$D$750,"RSDELC")))</f>
        <v>0.73029520789439673</v>
      </c>
      <c r="I78" s="139">
        <f>MAX(0,1-(1/AVERAGEIFS(COP!$L$2:$L$750,COP!$C$2:$C$750,'Ambient Heat'!$B78,COP!$G$2:$G$750,'Ambient Heat'!I$4,COP!$D$2:$D$750,"RSDELC")))</f>
        <v>0.73029520789439673</v>
      </c>
      <c r="J78" s="54">
        <v>5</v>
      </c>
    </row>
    <row r="79" spans="2:10" ht="15">
      <c r="B79" s="11" t="s">
        <v>515</v>
      </c>
      <c r="C79" s="11" t="s">
        <v>300</v>
      </c>
      <c r="D79" s="11" t="s">
        <v>375</v>
      </c>
      <c r="E79" s="11" t="s">
        <v>216</v>
      </c>
      <c r="F79" s="137">
        <f>MAX(0,1-(1/AVERAGEIFS(COP!$L$2:$L$750,COP!$C$2:$C$750,'Ambient Heat'!$B79,COP!$G$2:$G$750,'Ambient Heat'!F$4,COP!$D$2:$D$750,"RSDWH*")))</f>
        <v>0.5415018534204743</v>
      </c>
      <c r="G79" s="137">
        <f>MAX(0,1-(1/AVERAGEIFS(COP!$L$2:$L$750,COP!$C$2:$C$750,'Ambient Heat'!$B79,COP!$G$2:$G$750,'Ambient Heat'!G$4,COP!$D$2:$D$750,"RSDWH*")))</f>
        <v>0.586938606685112</v>
      </c>
      <c r="H79" s="137">
        <f>MAX(0,1-(1/AVERAGEIFS(COP!$L$2:$L$750,COP!$C$2:$C$750,'Ambient Heat'!$B79,COP!$G$2:$G$750,'Ambient Heat'!H$4,COP!$D$2:$D$750,"RSDWH*")))</f>
        <v>0.61470743984913812</v>
      </c>
      <c r="I79" s="137">
        <f>MAX(0,1-(1/AVERAGEIFS(COP!$L$2:$L$750,COP!$C$2:$C$750,'Ambient Heat'!$B79,COP!$G$2:$G$750,'Ambient Heat'!I$4,COP!$D$2:$D$750,"RSDWH*")))</f>
        <v>0.61470743984913812</v>
      </c>
      <c r="J79" s="11">
        <v>5</v>
      </c>
    </row>
    <row r="80" spans="2:10" ht="15">
      <c r="B80" s="11" t="s">
        <v>516</v>
      </c>
      <c r="C80" s="11" t="s">
        <v>300</v>
      </c>
      <c r="D80" s="11" t="s">
        <v>375</v>
      </c>
      <c r="E80" s="11" t="s">
        <v>216</v>
      </c>
      <c r="F80" s="137">
        <f>MAX(0,1-(1/AVERAGEIFS(COP!$L$2:$L$750,COP!$C$2:$C$750,'Ambient Heat'!$B80,COP!$G$2:$G$750,'Ambient Heat'!F$4,COP!$D$2:$D$750,"RSDWH*")))</f>
        <v>0.5415018534204743</v>
      </c>
      <c r="G80" s="137">
        <f>MAX(0,1-(1/AVERAGEIFS(COP!$L$2:$L$750,COP!$C$2:$C$750,'Ambient Heat'!$B80,COP!$G$2:$G$750,'Ambient Heat'!G$4,COP!$D$2:$D$750,"RSDWH*")))</f>
        <v>0.586938606685112</v>
      </c>
      <c r="H80" s="137">
        <f>MAX(0,1-(1/AVERAGEIFS(COP!$L$2:$L$750,COP!$C$2:$C$750,'Ambient Heat'!$B80,COP!$G$2:$G$750,'Ambient Heat'!H$4,COP!$D$2:$D$750,"RSDWH*")))</f>
        <v>0.61470743984913812</v>
      </c>
      <c r="I80" s="137">
        <f>MAX(0,1-(1/AVERAGEIFS(COP!$L$2:$L$750,COP!$C$2:$C$750,'Ambient Heat'!$B80,COP!$G$2:$G$750,'Ambient Heat'!I$4,COP!$D$2:$D$750,"RSDWH*")))</f>
        <v>0.61470743984913812</v>
      </c>
      <c r="J80" s="11">
        <v>5</v>
      </c>
    </row>
    <row r="81" spans="2:10" ht="15">
      <c r="B81" s="11" t="s">
        <v>517</v>
      </c>
      <c r="C81" s="11" t="s">
        <v>300</v>
      </c>
      <c r="D81" s="11" t="s">
        <v>375</v>
      </c>
      <c r="E81" s="11" t="s">
        <v>216</v>
      </c>
      <c r="F81" s="137">
        <f>MAX(0,1-(1/AVERAGEIFS(COP!$L$2:$L$750,COP!$C$2:$C$750,'Ambient Heat'!$B81,COP!$G$2:$G$750,'Ambient Heat'!F$4,COP!$D$2:$D$750,"RSDWH*")))</f>
        <v>0.5415018534204743</v>
      </c>
      <c r="G81" s="137">
        <f>MAX(0,1-(1/AVERAGEIFS(COP!$L$2:$L$750,COP!$C$2:$C$750,'Ambient Heat'!$B81,COP!$G$2:$G$750,'Ambient Heat'!G$4,COP!$D$2:$D$750,"RSDWH*")))</f>
        <v>0.586938606685112</v>
      </c>
      <c r="H81" s="137">
        <f>MAX(0,1-(1/AVERAGEIFS(COP!$L$2:$L$750,COP!$C$2:$C$750,'Ambient Heat'!$B81,COP!$G$2:$G$750,'Ambient Heat'!H$4,COP!$D$2:$D$750,"RSDWH*")))</f>
        <v>0.61470743984913812</v>
      </c>
      <c r="I81" s="137">
        <f>MAX(0,1-(1/AVERAGEIFS(COP!$L$2:$L$750,COP!$C$2:$C$750,'Ambient Heat'!$B81,COP!$G$2:$G$750,'Ambient Heat'!I$4,COP!$D$2:$D$750,"RSDWH*")))</f>
        <v>0.61470743984913812</v>
      </c>
      <c r="J81" s="11">
        <v>5</v>
      </c>
    </row>
    <row r="82" spans="2:10" ht="15">
      <c r="B82" s="11" t="s">
        <v>518</v>
      </c>
      <c r="C82" s="11" t="s">
        <v>300</v>
      </c>
      <c r="D82" s="11" t="s">
        <v>375</v>
      </c>
      <c r="E82" s="11" t="s">
        <v>216</v>
      </c>
      <c r="F82" s="137">
        <f>MAX(0,1-(1/AVERAGEIFS(COP!$L$2:$L$750,COP!$C$2:$C$750,'Ambient Heat'!$B82,COP!$G$2:$G$750,'Ambient Heat'!F$4,COP!$D$2:$D$750,"RSDWH*")))</f>
        <v>0.5415018534204743</v>
      </c>
      <c r="G82" s="137">
        <f>MAX(0,1-(1/AVERAGEIFS(COP!$L$2:$L$750,COP!$C$2:$C$750,'Ambient Heat'!$B82,COP!$G$2:$G$750,'Ambient Heat'!G$4,COP!$D$2:$D$750,"RSDWH*")))</f>
        <v>0.586938606685112</v>
      </c>
      <c r="H82" s="137">
        <f>MAX(0,1-(1/AVERAGEIFS(COP!$L$2:$L$750,COP!$C$2:$C$750,'Ambient Heat'!$B82,COP!$G$2:$G$750,'Ambient Heat'!H$4,COP!$D$2:$D$750,"RSDWH*")))</f>
        <v>0.61470743984913812</v>
      </c>
      <c r="I82" s="137">
        <f>MAX(0,1-(1/AVERAGEIFS(COP!$L$2:$L$750,COP!$C$2:$C$750,'Ambient Heat'!$B82,COP!$G$2:$G$750,'Ambient Heat'!I$4,COP!$D$2:$D$750,"RSDWH*")))</f>
        <v>0.61470743984913812</v>
      </c>
      <c r="J82" s="11">
        <v>5</v>
      </c>
    </row>
    <row r="83" spans="2:10" ht="15">
      <c r="B83" s="11" t="s">
        <v>519</v>
      </c>
      <c r="C83" s="11" t="s">
        <v>300</v>
      </c>
      <c r="D83" s="11" t="s">
        <v>375</v>
      </c>
      <c r="E83" s="11" t="s">
        <v>216</v>
      </c>
      <c r="F83" s="137">
        <f>MAX(0,1-(1/AVERAGEIFS(COP!$L$2:$L$750,COP!$C$2:$C$750,'Ambient Heat'!$B83,COP!$G$2:$G$750,'Ambient Heat'!F$4,COP!$D$2:$D$750,"RSDWH*")))</f>
        <v>0.5415018534204743</v>
      </c>
      <c r="G83" s="137">
        <f>MAX(0,1-(1/AVERAGEIFS(COP!$L$2:$L$750,COP!$C$2:$C$750,'Ambient Heat'!$B83,COP!$G$2:$G$750,'Ambient Heat'!G$4,COP!$D$2:$D$750,"RSDWH*")))</f>
        <v>0.586938606685112</v>
      </c>
      <c r="H83" s="137">
        <f>MAX(0,1-(1/AVERAGEIFS(COP!$L$2:$L$750,COP!$C$2:$C$750,'Ambient Heat'!$B83,COP!$G$2:$G$750,'Ambient Heat'!H$4,COP!$D$2:$D$750,"RSDWH*")))</f>
        <v>0.61470743984913812</v>
      </c>
      <c r="I83" s="137">
        <f>MAX(0,1-(1/AVERAGEIFS(COP!$L$2:$L$750,COP!$C$2:$C$750,'Ambient Heat'!$B83,COP!$G$2:$G$750,'Ambient Heat'!I$4,COP!$D$2:$D$750,"RSDWH*")))</f>
        <v>0.61470743984913812</v>
      </c>
      <c r="J83" s="11">
        <v>5</v>
      </c>
    </row>
    <row r="84" spans="2:10" ht="15.75" thickBot="1">
      <c r="B84" s="54" t="s">
        <v>520</v>
      </c>
      <c r="C84" s="54" t="s">
        <v>300</v>
      </c>
      <c r="D84" s="54" t="s">
        <v>375</v>
      </c>
      <c r="E84" s="54" t="s">
        <v>216</v>
      </c>
      <c r="F84" s="141">
        <f>MAX(0,1-(1/AVERAGEIFS(COP!$L$2:$L$750,COP!$C$2:$C$750,'Ambient Heat'!$B84,COP!$G$2:$G$750,'Ambient Heat'!F$4,COP!$D$2:$D$750,"RSDWH*")))</f>
        <v>0.5415018534204743</v>
      </c>
      <c r="G84" s="141">
        <f>MAX(0,1-(1/AVERAGEIFS(COP!$L$2:$L$750,COP!$C$2:$C$750,'Ambient Heat'!$B84,COP!$G$2:$G$750,'Ambient Heat'!G$4,COP!$D$2:$D$750,"RSDWH*")))</f>
        <v>0.586938606685112</v>
      </c>
      <c r="H84" s="141">
        <f>MAX(0,1-(1/AVERAGEIFS(COP!$L$2:$L$750,COP!$C$2:$C$750,'Ambient Heat'!$B84,COP!$G$2:$G$750,'Ambient Heat'!H$4,COP!$D$2:$D$750,"RSDWH*")))</f>
        <v>0.61470743984913812</v>
      </c>
      <c r="I84" s="141">
        <f>MAX(0,1-(1/AVERAGEIFS(COP!$L$2:$L$750,COP!$C$2:$C$750,'Ambient Heat'!$B84,COP!$G$2:$G$750,'Ambient Heat'!I$4,COP!$D$2:$D$750,"RSDWH*")))</f>
        <v>0.61470743984913812</v>
      </c>
      <c r="J84" s="54">
        <v>5</v>
      </c>
    </row>
    <row r="85" spans="2:10" ht="15">
      <c r="B85" s="11" t="s">
        <v>527</v>
      </c>
      <c r="C85" s="11" t="s">
        <v>300</v>
      </c>
      <c r="D85" s="11" t="s">
        <v>297</v>
      </c>
      <c r="E85" s="11" t="s">
        <v>521</v>
      </c>
      <c r="F85" s="92">
        <f>MAX(0,1-(1/AVERAGEIFS(COP!$L$2:$L$750,COP!$C$2:$C$750,'Ambient Heat'!$B85,COP!$G$2:$G$750,'Ambient Heat'!F$4,COP!$D$2:$D$750,"RSDELC")))</f>
        <v>0.67905129739433201</v>
      </c>
      <c r="G85" s="92">
        <f>MAX(0,1-(1/AVERAGEIFS(COP!$L$2:$L$750,COP!$C$2:$C$750,'Ambient Heat'!$B85,COP!$G$2:$G$750,'Ambient Heat'!G$4,COP!$D$2:$D$750,"RSDELC")))</f>
        <v>0.72490111205228547</v>
      </c>
      <c r="H85" s="92">
        <f>MAX(0,1-(1/AVERAGEIFS(COP!$L$2:$L$750,COP!$C$2:$C$750,'Ambient Heat'!$B85,COP!$G$2:$G$750,'Ambient Heat'!H$4,COP!$D$2:$D$750,"RSDELC")))</f>
        <v>0.75928847304574842</v>
      </c>
      <c r="I85" s="92">
        <f>MAX(0,1-(1/AVERAGEIFS(COP!$L$2:$L$750,COP!$C$2:$C$750,'Ambient Heat'!$B85,COP!$G$2:$G$750,'Ambient Heat'!I$4,COP!$D$2:$D$750,"RSDELC")))</f>
        <v>0.78603419826288801</v>
      </c>
      <c r="J85" s="11">
        <v>5</v>
      </c>
    </row>
    <row r="86" spans="2:10" ht="15">
      <c r="B86" s="11" t="s">
        <v>528</v>
      </c>
      <c r="C86" s="11" t="s">
        <v>300</v>
      </c>
      <c r="D86" s="11" t="s">
        <v>297</v>
      </c>
      <c r="E86" s="11" t="s">
        <v>522</v>
      </c>
      <c r="F86" s="92">
        <f>MAX(0,1-(1/AVERAGEIFS(COP!$L$2:$L$750,COP!$C$2:$C$750,'Ambient Heat'!$B86,COP!$G$2:$G$750,'Ambient Heat'!F$4,COP!$D$2:$D$750,"RSDELC")))</f>
        <v>0.67905129739433201</v>
      </c>
      <c r="G86" s="92">
        <f>MAX(0,1-(1/AVERAGEIFS(COP!$L$2:$L$750,COP!$C$2:$C$750,'Ambient Heat'!$B86,COP!$G$2:$G$750,'Ambient Heat'!G$4,COP!$D$2:$D$750,"RSDELC")))</f>
        <v>0.72490111205228547</v>
      </c>
      <c r="H86" s="92">
        <f>MAX(0,1-(1/AVERAGEIFS(COP!$L$2:$L$750,COP!$C$2:$C$750,'Ambient Heat'!$B86,COP!$G$2:$G$750,'Ambient Heat'!H$4,COP!$D$2:$D$750,"RSDELC")))</f>
        <v>0.75928847304574842</v>
      </c>
      <c r="I86" s="92">
        <f>MAX(0,1-(1/AVERAGEIFS(COP!$L$2:$L$750,COP!$C$2:$C$750,'Ambient Heat'!$B86,COP!$G$2:$G$750,'Ambient Heat'!I$4,COP!$D$2:$D$750,"RSDELC")))</f>
        <v>0.78603419826288801</v>
      </c>
      <c r="J86" s="11">
        <v>5</v>
      </c>
    </row>
    <row r="87" spans="2:10" ht="15">
      <c r="B87" s="11" t="s">
        <v>529</v>
      </c>
      <c r="C87" s="11" t="s">
        <v>300</v>
      </c>
      <c r="D87" s="11" t="s">
        <v>297</v>
      </c>
      <c r="E87" s="11" t="s">
        <v>523</v>
      </c>
      <c r="F87" s="92">
        <f>MAX(0,1-(1/AVERAGEIFS(COP!$L$2:$L$750,COP!$C$2:$C$750,'Ambient Heat'!$B87,COP!$G$2:$G$750,'Ambient Heat'!F$4,COP!$D$2:$D$750,"RSDELC")))</f>
        <v>0.67905129739433201</v>
      </c>
      <c r="G87" s="92">
        <f>MAX(0,1-(1/AVERAGEIFS(COP!$L$2:$L$750,COP!$C$2:$C$750,'Ambient Heat'!$B87,COP!$G$2:$G$750,'Ambient Heat'!G$4,COP!$D$2:$D$750,"RSDELC")))</f>
        <v>0.72490111205228547</v>
      </c>
      <c r="H87" s="92">
        <f>MAX(0,1-(1/AVERAGEIFS(COP!$L$2:$L$750,COP!$C$2:$C$750,'Ambient Heat'!$B87,COP!$G$2:$G$750,'Ambient Heat'!H$4,COP!$D$2:$D$750,"RSDELC")))</f>
        <v>0.75928847304574842</v>
      </c>
      <c r="I87" s="92">
        <f>MAX(0,1-(1/AVERAGEIFS(COP!$L$2:$L$750,COP!$C$2:$C$750,'Ambient Heat'!$B87,COP!$G$2:$G$750,'Ambient Heat'!I$4,COP!$D$2:$D$750,"RSDELC")))</f>
        <v>0.78603419826288801</v>
      </c>
      <c r="J87" s="11">
        <v>5</v>
      </c>
    </row>
    <row r="88" spans="2:10" ht="15">
      <c r="B88" s="11" t="s">
        <v>530</v>
      </c>
      <c r="C88" s="11" t="s">
        <v>300</v>
      </c>
      <c r="D88" s="11" t="s">
        <v>297</v>
      </c>
      <c r="E88" s="11" t="s">
        <v>524</v>
      </c>
      <c r="F88" s="92">
        <f>MAX(0,1-(1/AVERAGEIFS(COP!$L$2:$L$750,COP!$C$2:$C$750,'Ambient Heat'!$B88,COP!$G$2:$G$750,'Ambient Heat'!F$4,COP!$D$2:$D$750,"RSDELC")))</f>
        <v>0.67905129739433201</v>
      </c>
      <c r="G88" s="92">
        <f>MAX(0,1-(1/AVERAGEIFS(COP!$L$2:$L$750,COP!$C$2:$C$750,'Ambient Heat'!$B88,COP!$G$2:$G$750,'Ambient Heat'!G$4,COP!$D$2:$D$750,"RSDELC")))</f>
        <v>0.72490111205228547</v>
      </c>
      <c r="H88" s="92">
        <f>MAX(0,1-(1/AVERAGEIFS(COP!$L$2:$L$750,COP!$C$2:$C$750,'Ambient Heat'!$B88,COP!$G$2:$G$750,'Ambient Heat'!H$4,COP!$D$2:$D$750,"RSDELC")))</f>
        <v>0.75928847304574842</v>
      </c>
      <c r="I88" s="92">
        <f>MAX(0,1-(1/AVERAGEIFS(COP!$L$2:$L$750,COP!$C$2:$C$750,'Ambient Heat'!$B88,COP!$G$2:$G$750,'Ambient Heat'!I$4,COP!$D$2:$D$750,"RSDELC")))</f>
        <v>0.78603419826288801</v>
      </c>
      <c r="J88" s="11">
        <v>5</v>
      </c>
    </row>
    <row r="89" spans="2:10" ht="15">
      <c r="B89" s="11" t="s">
        <v>531</v>
      </c>
      <c r="C89" s="11" t="s">
        <v>300</v>
      </c>
      <c r="D89" s="11" t="s">
        <v>297</v>
      </c>
      <c r="E89" s="11" t="s">
        <v>525</v>
      </c>
      <c r="F89" s="92">
        <f>MAX(0,1-(1/AVERAGEIFS(COP!$L$2:$L$750,COP!$C$2:$C$750,'Ambient Heat'!$B89,COP!$G$2:$G$750,'Ambient Heat'!F$4,COP!$D$2:$D$750,"RSDELC")))</f>
        <v>0.67905129739433201</v>
      </c>
      <c r="G89" s="92">
        <f>MAX(0,1-(1/AVERAGEIFS(COP!$L$2:$L$750,COP!$C$2:$C$750,'Ambient Heat'!$B89,COP!$G$2:$G$750,'Ambient Heat'!G$4,COP!$D$2:$D$750,"RSDELC")))</f>
        <v>0.72490111205228547</v>
      </c>
      <c r="H89" s="92">
        <f>MAX(0,1-(1/AVERAGEIFS(COP!$L$2:$L$750,COP!$C$2:$C$750,'Ambient Heat'!$B89,COP!$G$2:$G$750,'Ambient Heat'!H$4,COP!$D$2:$D$750,"RSDELC")))</f>
        <v>0.75928847304574842</v>
      </c>
      <c r="I89" s="92">
        <f>MAX(0,1-(1/AVERAGEIFS(COP!$L$2:$L$750,COP!$C$2:$C$750,'Ambient Heat'!$B89,COP!$G$2:$G$750,'Ambient Heat'!I$4,COP!$D$2:$D$750,"RSDELC")))</f>
        <v>0.78603419826288801</v>
      </c>
      <c r="J89" s="11">
        <v>5</v>
      </c>
    </row>
    <row r="90" spans="2:10" ht="15.75" thickBot="1">
      <c r="B90" s="54" t="s">
        <v>532</v>
      </c>
      <c r="C90" s="54" t="s">
        <v>300</v>
      </c>
      <c r="D90" s="54" t="s">
        <v>297</v>
      </c>
      <c r="E90" s="54" t="s">
        <v>526</v>
      </c>
      <c r="F90" s="139">
        <f>MAX(0,1-(1/AVERAGEIFS(COP!$L$2:$L$750,COP!$C$2:$C$750,'Ambient Heat'!$B90,COP!$G$2:$G$750,'Ambient Heat'!F$4,COP!$D$2:$D$750,"RSDELC")))</f>
        <v>0.67905129739433201</v>
      </c>
      <c r="G90" s="139">
        <f>MAX(0,1-(1/AVERAGEIFS(COP!$L$2:$L$750,COP!$C$2:$C$750,'Ambient Heat'!$B90,COP!$G$2:$G$750,'Ambient Heat'!G$4,COP!$D$2:$D$750,"RSDELC")))</f>
        <v>0.72490111205228547</v>
      </c>
      <c r="H90" s="139">
        <f>MAX(0,1-(1/AVERAGEIFS(COP!$L$2:$L$750,COP!$C$2:$C$750,'Ambient Heat'!$B90,COP!$G$2:$G$750,'Ambient Heat'!H$4,COP!$D$2:$D$750,"RSDELC")))</f>
        <v>0.75928847304574842</v>
      </c>
      <c r="I90" s="139">
        <f>MAX(0,1-(1/AVERAGEIFS(COP!$L$2:$L$750,COP!$C$2:$C$750,'Ambient Heat'!$B90,COP!$G$2:$G$750,'Ambient Heat'!I$4,COP!$D$2:$D$750,"RSDELC")))</f>
        <v>0.78603419826288801</v>
      </c>
      <c r="J90" s="54">
        <v>5</v>
      </c>
    </row>
    <row r="91" spans="2:10" ht="15">
      <c r="B91" s="11" t="s">
        <v>533</v>
      </c>
      <c r="C91" s="11" t="s">
        <v>300</v>
      </c>
      <c r="D91" s="11" t="s">
        <v>297</v>
      </c>
      <c r="E91" s="11" t="s">
        <v>521</v>
      </c>
      <c r="F91" s="92">
        <f>MAX(0,1-(1/AVERAGEIFS(COP!$L$2:$L$750,COP!$C$2:$C$750,'Ambient Heat'!$B91,COP!$G$2:$G$750,'Ambient Heat'!F$4,COP!$D$2:$D$750,"RSDELC")))</f>
        <v>0.67905129739433201</v>
      </c>
      <c r="G91" s="92">
        <f>MAX(0,1-(1/AVERAGEIFS(COP!$L$2:$L$750,COP!$C$2:$C$750,'Ambient Heat'!$B91,COP!$G$2:$G$750,'Ambient Heat'!G$4,COP!$D$2:$D$750,"RSDELC")))</f>
        <v>0.72490111205228547</v>
      </c>
      <c r="H91" s="92">
        <f>MAX(0,1-(1/AVERAGEIFS(COP!$L$2:$L$750,COP!$C$2:$C$750,'Ambient Heat'!$B91,COP!$G$2:$G$750,'Ambient Heat'!H$4,COP!$D$2:$D$750,"RSDELC")))</f>
        <v>0.75928847304574842</v>
      </c>
      <c r="I91" s="92">
        <f>MAX(0,1-(1/AVERAGEIFS(COP!$L$2:$L$750,COP!$C$2:$C$750,'Ambient Heat'!$B91,COP!$G$2:$G$750,'Ambient Heat'!I$4,COP!$D$2:$D$750,"RSDELC")))</f>
        <v>0.78603419826288801</v>
      </c>
      <c r="J91" s="11">
        <v>5</v>
      </c>
    </row>
    <row r="92" spans="2:10" ht="15">
      <c r="B92" s="11" t="s">
        <v>534</v>
      </c>
      <c r="C92" s="11" t="s">
        <v>300</v>
      </c>
      <c r="D92" s="11" t="s">
        <v>297</v>
      </c>
      <c r="E92" s="11" t="s">
        <v>522</v>
      </c>
      <c r="F92" s="92">
        <f>MAX(0,1-(1/AVERAGEIFS(COP!$L$2:$L$750,COP!$C$2:$C$750,'Ambient Heat'!$B92,COP!$G$2:$G$750,'Ambient Heat'!F$4,COP!$D$2:$D$750,"RSDELC")))</f>
        <v>0.67905129739433201</v>
      </c>
      <c r="G92" s="92">
        <f>MAX(0,1-(1/AVERAGEIFS(COP!$L$2:$L$750,COP!$C$2:$C$750,'Ambient Heat'!$B92,COP!$G$2:$G$750,'Ambient Heat'!G$4,COP!$D$2:$D$750,"RSDELC")))</f>
        <v>0.72490111205228547</v>
      </c>
      <c r="H92" s="92">
        <f>MAX(0,1-(1/AVERAGEIFS(COP!$L$2:$L$750,COP!$C$2:$C$750,'Ambient Heat'!$B92,COP!$G$2:$G$750,'Ambient Heat'!H$4,COP!$D$2:$D$750,"RSDELC")))</f>
        <v>0.75928847304574842</v>
      </c>
      <c r="I92" s="92">
        <f>MAX(0,1-(1/AVERAGEIFS(COP!$L$2:$L$750,COP!$C$2:$C$750,'Ambient Heat'!$B92,COP!$G$2:$G$750,'Ambient Heat'!I$4,COP!$D$2:$D$750,"RSDELC")))</f>
        <v>0.78603419826288801</v>
      </c>
      <c r="J92" s="11">
        <v>5</v>
      </c>
    </row>
    <row r="93" spans="2:10" ht="15">
      <c r="B93" s="11" t="s">
        <v>535</v>
      </c>
      <c r="C93" s="11" t="s">
        <v>300</v>
      </c>
      <c r="D93" s="11" t="s">
        <v>297</v>
      </c>
      <c r="E93" s="11" t="s">
        <v>523</v>
      </c>
      <c r="F93" s="92">
        <f>MAX(0,1-(1/AVERAGEIFS(COP!$L$2:$L$750,COP!$C$2:$C$750,'Ambient Heat'!$B93,COP!$G$2:$G$750,'Ambient Heat'!F$4,COP!$D$2:$D$750,"RSDELC")))</f>
        <v>0.67905129739433201</v>
      </c>
      <c r="G93" s="92">
        <f>MAX(0,1-(1/AVERAGEIFS(COP!$L$2:$L$750,COP!$C$2:$C$750,'Ambient Heat'!$B93,COP!$G$2:$G$750,'Ambient Heat'!G$4,COP!$D$2:$D$750,"RSDELC")))</f>
        <v>0.72490111205228547</v>
      </c>
      <c r="H93" s="92">
        <f>MAX(0,1-(1/AVERAGEIFS(COP!$L$2:$L$750,COP!$C$2:$C$750,'Ambient Heat'!$B93,COP!$G$2:$G$750,'Ambient Heat'!H$4,COP!$D$2:$D$750,"RSDELC")))</f>
        <v>0.75928847304574842</v>
      </c>
      <c r="I93" s="92">
        <f>MAX(0,1-(1/AVERAGEIFS(COP!$L$2:$L$750,COP!$C$2:$C$750,'Ambient Heat'!$B93,COP!$G$2:$G$750,'Ambient Heat'!I$4,COP!$D$2:$D$750,"RSDELC")))</f>
        <v>0.78603419826288801</v>
      </c>
      <c r="J93" s="11">
        <v>5</v>
      </c>
    </row>
    <row r="94" spans="2:10" ht="15">
      <c r="B94" s="11" t="s">
        <v>536</v>
      </c>
      <c r="C94" s="11" t="s">
        <v>300</v>
      </c>
      <c r="D94" s="11" t="s">
        <v>297</v>
      </c>
      <c r="E94" s="11" t="s">
        <v>524</v>
      </c>
      <c r="F94" s="92">
        <f>MAX(0,1-(1/AVERAGEIFS(COP!$L$2:$L$750,COP!$C$2:$C$750,'Ambient Heat'!$B94,COP!$G$2:$G$750,'Ambient Heat'!F$4,COP!$D$2:$D$750,"RSDELC")))</f>
        <v>0.67905129739433201</v>
      </c>
      <c r="G94" s="92">
        <f>MAX(0,1-(1/AVERAGEIFS(COP!$L$2:$L$750,COP!$C$2:$C$750,'Ambient Heat'!$B94,COP!$G$2:$G$750,'Ambient Heat'!G$4,COP!$D$2:$D$750,"RSDELC")))</f>
        <v>0.72490111205228547</v>
      </c>
      <c r="H94" s="92">
        <f>MAX(0,1-(1/AVERAGEIFS(COP!$L$2:$L$750,COP!$C$2:$C$750,'Ambient Heat'!$B94,COP!$G$2:$G$750,'Ambient Heat'!H$4,COP!$D$2:$D$750,"RSDELC")))</f>
        <v>0.75928847304574842</v>
      </c>
      <c r="I94" s="92">
        <f>MAX(0,1-(1/AVERAGEIFS(COP!$L$2:$L$750,COP!$C$2:$C$750,'Ambient Heat'!$B94,COP!$G$2:$G$750,'Ambient Heat'!I$4,COP!$D$2:$D$750,"RSDELC")))</f>
        <v>0.78603419826288801</v>
      </c>
      <c r="J94" s="11">
        <v>5</v>
      </c>
    </row>
    <row r="95" spans="2:10" ht="15">
      <c r="B95" s="11" t="s">
        <v>537</v>
      </c>
      <c r="C95" s="11" t="s">
        <v>300</v>
      </c>
      <c r="D95" s="11" t="s">
        <v>297</v>
      </c>
      <c r="E95" s="11" t="s">
        <v>525</v>
      </c>
      <c r="F95" s="92">
        <f>MAX(0,1-(1/AVERAGEIFS(COP!$L$2:$L$750,COP!$C$2:$C$750,'Ambient Heat'!$B95,COP!$G$2:$G$750,'Ambient Heat'!F$4,COP!$D$2:$D$750,"RSDELC")))</f>
        <v>0.67905129739433201</v>
      </c>
      <c r="G95" s="92">
        <f>MAX(0,1-(1/AVERAGEIFS(COP!$L$2:$L$750,COP!$C$2:$C$750,'Ambient Heat'!$B95,COP!$G$2:$G$750,'Ambient Heat'!G$4,COP!$D$2:$D$750,"RSDELC")))</f>
        <v>0.72490111205228547</v>
      </c>
      <c r="H95" s="92">
        <f>MAX(0,1-(1/AVERAGEIFS(COP!$L$2:$L$750,COP!$C$2:$C$750,'Ambient Heat'!$B95,COP!$G$2:$G$750,'Ambient Heat'!H$4,COP!$D$2:$D$750,"RSDELC")))</f>
        <v>0.75928847304574842</v>
      </c>
      <c r="I95" s="92">
        <f>MAX(0,1-(1/AVERAGEIFS(COP!$L$2:$L$750,COP!$C$2:$C$750,'Ambient Heat'!$B95,COP!$G$2:$G$750,'Ambient Heat'!I$4,COP!$D$2:$D$750,"RSDELC")))</f>
        <v>0.78603419826288801</v>
      </c>
      <c r="J95" s="11">
        <v>5</v>
      </c>
    </row>
    <row r="96" spans="2:10" ht="15.75" thickBot="1">
      <c r="B96" s="54" t="s">
        <v>538</v>
      </c>
      <c r="C96" s="54" t="s">
        <v>300</v>
      </c>
      <c r="D96" s="54" t="s">
        <v>297</v>
      </c>
      <c r="E96" s="54" t="s">
        <v>526</v>
      </c>
      <c r="F96" s="139">
        <f>MAX(0,1-(1/AVERAGEIFS(COP!$L$2:$L$750,COP!$C$2:$C$750,'Ambient Heat'!$B96,COP!$G$2:$G$750,'Ambient Heat'!F$4,COP!$D$2:$D$750,"RSDELC")))</f>
        <v>0.67905129739433201</v>
      </c>
      <c r="G96" s="139">
        <f>MAX(0,1-(1/AVERAGEIFS(COP!$L$2:$L$750,COP!$C$2:$C$750,'Ambient Heat'!$B96,COP!$G$2:$G$750,'Ambient Heat'!G$4,COP!$D$2:$D$750,"RSDELC")))</f>
        <v>0.72490111205228547</v>
      </c>
      <c r="H96" s="139">
        <f>MAX(0,1-(1/AVERAGEIFS(COP!$L$2:$L$750,COP!$C$2:$C$750,'Ambient Heat'!$B96,COP!$G$2:$G$750,'Ambient Heat'!H$4,COP!$D$2:$D$750,"RSDELC")))</f>
        <v>0.75928847304574842</v>
      </c>
      <c r="I96" s="139">
        <f>MAX(0,1-(1/AVERAGEIFS(COP!$L$2:$L$750,COP!$C$2:$C$750,'Ambient Heat'!$B96,COP!$G$2:$G$750,'Ambient Heat'!I$4,COP!$D$2:$D$750,"RSDELC")))</f>
        <v>0.78603419826288801</v>
      </c>
      <c r="J96" s="54">
        <v>5</v>
      </c>
    </row>
    <row r="97" spans="2:10" ht="15">
      <c r="B97" s="11" t="s">
        <v>533</v>
      </c>
      <c r="C97" s="11" t="s">
        <v>300</v>
      </c>
      <c r="D97" s="11" t="s">
        <v>297</v>
      </c>
      <c r="E97" s="11" t="s">
        <v>276</v>
      </c>
      <c r="F97" s="92">
        <f>MAX(0,1-(1/AVERAGEIFS(COP!$L$2:$L$750,COP!$C$2:$C$750,'Ambient Heat'!$B97,COP!$G$2:$G$750,'Ambient Heat'!F$4,COP!$D$2:$D$750,"RSDSC*")))</f>
        <v>0.64339033043814675</v>
      </c>
      <c r="G97" s="92">
        <f>MAX(0,1-(1/AVERAGEIFS(COP!$L$2:$L$750,COP!$C$2:$C$750,'Ambient Heat'!$B97,COP!$G$2:$G$750,'Ambient Heat'!G$4,COP!$D$2:$D$750,"RSDSC*")))</f>
        <v>0.69433456894698287</v>
      </c>
      <c r="H97" s="92">
        <f>MAX(0,1-(1/AVERAGEIFS(COP!$L$2:$L$750,COP!$C$2:$C$750,'Ambient Heat'!$B97,COP!$G$2:$G$750,'Ambient Heat'!H$4,COP!$D$2:$D$750,"RSDSC*")))</f>
        <v>0.73254274782860995</v>
      </c>
      <c r="I97" s="92">
        <f>MAX(0,1-(1/AVERAGEIFS(COP!$L$2:$L$750,COP!$C$2:$C$750,'Ambient Heat'!$B97,COP!$G$2:$G$750,'Ambient Heat'!I$4,COP!$D$2:$D$750,"RSDSC*")))</f>
        <v>0.76226022029209783</v>
      </c>
      <c r="J97" s="11">
        <v>5</v>
      </c>
    </row>
    <row r="98" spans="2:10" ht="15">
      <c r="B98" s="11" t="s">
        <v>534</v>
      </c>
      <c r="C98" s="11" t="s">
        <v>300</v>
      </c>
      <c r="D98" s="11" t="s">
        <v>297</v>
      </c>
      <c r="E98" s="11" t="s">
        <v>276</v>
      </c>
      <c r="F98" s="92">
        <f>MAX(0,1-(1/AVERAGEIFS(COP!$L$2:$L$750,COP!$C$2:$C$750,'Ambient Heat'!$B98,COP!$G$2:$G$750,'Ambient Heat'!F$4,COP!$D$2:$D$750,"RSDSC*")))</f>
        <v>0.64339033043814675</v>
      </c>
      <c r="G98" s="92">
        <f>MAX(0,1-(1/AVERAGEIFS(COP!$L$2:$L$750,COP!$C$2:$C$750,'Ambient Heat'!$B98,COP!$G$2:$G$750,'Ambient Heat'!G$4,COP!$D$2:$D$750,"RSDSC*")))</f>
        <v>0.69433456894698287</v>
      </c>
      <c r="H98" s="92">
        <f>MAX(0,1-(1/AVERAGEIFS(COP!$L$2:$L$750,COP!$C$2:$C$750,'Ambient Heat'!$B98,COP!$G$2:$G$750,'Ambient Heat'!H$4,COP!$D$2:$D$750,"RSDSC*")))</f>
        <v>0.73254274782860995</v>
      </c>
      <c r="I98" s="92">
        <f>MAX(0,1-(1/AVERAGEIFS(COP!$L$2:$L$750,COP!$C$2:$C$750,'Ambient Heat'!$B98,COP!$G$2:$G$750,'Ambient Heat'!I$4,COP!$D$2:$D$750,"RSDSC*")))</f>
        <v>0.76226022029209783</v>
      </c>
      <c r="J98" s="11">
        <v>5</v>
      </c>
    </row>
    <row r="99" spans="2:10" ht="15">
      <c r="B99" s="11" t="s">
        <v>535</v>
      </c>
      <c r="C99" s="11" t="s">
        <v>300</v>
      </c>
      <c r="D99" s="11" t="s">
        <v>297</v>
      </c>
      <c r="E99" s="11" t="s">
        <v>276</v>
      </c>
      <c r="F99" s="92">
        <f>MAX(0,1-(1/AVERAGEIFS(COP!$L$2:$L$750,COP!$C$2:$C$750,'Ambient Heat'!$B99,COP!$G$2:$G$750,'Ambient Heat'!F$4,COP!$D$2:$D$750,"RSDSC*")))</f>
        <v>0.64339033043814675</v>
      </c>
      <c r="G99" s="92">
        <f>MAX(0,1-(1/AVERAGEIFS(COP!$L$2:$L$750,COP!$C$2:$C$750,'Ambient Heat'!$B99,COP!$G$2:$G$750,'Ambient Heat'!G$4,COP!$D$2:$D$750,"RSDSC*")))</f>
        <v>0.69433456894698287</v>
      </c>
      <c r="H99" s="92">
        <f>MAX(0,1-(1/AVERAGEIFS(COP!$L$2:$L$750,COP!$C$2:$C$750,'Ambient Heat'!$B99,COP!$G$2:$G$750,'Ambient Heat'!H$4,COP!$D$2:$D$750,"RSDSC*")))</f>
        <v>0.73254274782860995</v>
      </c>
      <c r="I99" s="92">
        <f>MAX(0,1-(1/AVERAGEIFS(COP!$L$2:$L$750,COP!$C$2:$C$750,'Ambient Heat'!$B99,COP!$G$2:$G$750,'Ambient Heat'!I$4,COP!$D$2:$D$750,"RSDSC*")))</f>
        <v>0.76226022029209783</v>
      </c>
      <c r="J99" s="11">
        <v>5</v>
      </c>
    </row>
    <row r="100" spans="2:10" ht="15">
      <c r="B100" s="11" t="s">
        <v>536</v>
      </c>
      <c r="C100" s="11" t="s">
        <v>300</v>
      </c>
      <c r="D100" s="11" t="s">
        <v>297</v>
      </c>
      <c r="E100" s="11" t="s">
        <v>276</v>
      </c>
      <c r="F100" s="92">
        <f>MAX(0,1-(1/AVERAGEIFS(COP!$L$2:$L$750,COP!$C$2:$C$750,'Ambient Heat'!$B100,COP!$G$2:$G$750,'Ambient Heat'!F$4,COP!$D$2:$D$750,"RSDSC*")))</f>
        <v>0.64339033043814675</v>
      </c>
      <c r="G100" s="92">
        <f>MAX(0,1-(1/AVERAGEIFS(COP!$L$2:$L$750,COP!$C$2:$C$750,'Ambient Heat'!$B100,COP!$G$2:$G$750,'Ambient Heat'!G$4,COP!$D$2:$D$750,"RSDSC*")))</f>
        <v>0.69433456894698287</v>
      </c>
      <c r="H100" s="92">
        <f>MAX(0,1-(1/AVERAGEIFS(COP!$L$2:$L$750,COP!$C$2:$C$750,'Ambient Heat'!$B100,COP!$G$2:$G$750,'Ambient Heat'!H$4,COP!$D$2:$D$750,"RSDSC*")))</f>
        <v>0.73254274782860995</v>
      </c>
      <c r="I100" s="92">
        <f>MAX(0,1-(1/AVERAGEIFS(COP!$L$2:$L$750,COP!$C$2:$C$750,'Ambient Heat'!$B100,COP!$G$2:$G$750,'Ambient Heat'!I$4,COP!$D$2:$D$750,"RSDSC*")))</f>
        <v>0.76226022029209783</v>
      </c>
      <c r="J100" s="11">
        <v>5</v>
      </c>
    </row>
    <row r="101" spans="2:10" ht="15">
      <c r="B101" s="11" t="s">
        <v>537</v>
      </c>
      <c r="C101" s="11" t="s">
        <v>300</v>
      </c>
      <c r="D101" s="11" t="s">
        <v>297</v>
      </c>
      <c r="E101" s="11" t="s">
        <v>276</v>
      </c>
      <c r="F101" s="92">
        <f>MAX(0,1-(1/AVERAGEIFS(COP!$L$2:$L$750,COP!$C$2:$C$750,'Ambient Heat'!$B101,COP!$G$2:$G$750,'Ambient Heat'!F$4,COP!$D$2:$D$750,"RSDSC*")))</f>
        <v>0.64339033043814675</v>
      </c>
      <c r="G101" s="92">
        <f>MAX(0,1-(1/AVERAGEIFS(COP!$L$2:$L$750,COP!$C$2:$C$750,'Ambient Heat'!$B101,COP!$G$2:$G$750,'Ambient Heat'!G$4,COP!$D$2:$D$750,"RSDSC*")))</f>
        <v>0.69433456894698287</v>
      </c>
      <c r="H101" s="92">
        <f>MAX(0,1-(1/AVERAGEIFS(COP!$L$2:$L$750,COP!$C$2:$C$750,'Ambient Heat'!$B101,COP!$G$2:$G$750,'Ambient Heat'!H$4,COP!$D$2:$D$750,"RSDSC*")))</f>
        <v>0.73254274782860995</v>
      </c>
      <c r="I101" s="92">
        <f>MAX(0,1-(1/AVERAGEIFS(COP!$L$2:$L$750,COP!$C$2:$C$750,'Ambient Heat'!$B101,COP!$G$2:$G$750,'Ambient Heat'!I$4,COP!$D$2:$D$750,"RSDSC*")))</f>
        <v>0.76226022029209783</v>
      </c>
      <c r="J101" s="11">
        <v>5</v>
      </c>
    </row>
    <row r="102" spans="2:10" ht="15.75" thickBot="1">
      <c r="B102" s="54" t="s">
        <v>538</v>
      </c>
      <c r="C102" s="54" t="s">
        <v>300</v>
      </c>
      <c r="D102" s="54" t="s">
        <v>297</v>
      </c>
      <c r="E102" s="54" t="s">
        <v>276</v>
      </c>
      <c r="F102" s="139">
        <f>MAX(0,1-(1/AVERAGEIFS(COP!$L$2:$L$750,COP!$C$2:$C$750,'Ambient Heat'!$B102,COP!$G$2:$G$750,'Ambient Heat'!F$4,COP!$D$2:$D$750,"RSDSC*")))</f>
        <v>0.64339033043814675</v>
      </c>
      <c r="G102" s="139">
        <f>MAX(0,1-(1/AVERAGEIFS(COP!$L$2:$L$750,COP!$C$2:$C$750,'Ambient Heat'!$B102,COP!$G$2:$G$750,'Ambient Heat'!G$4,COP!$D$2:$D$750,"RSDSC*")))</f>
        <v>0.69433456894698287</v>
      </c>
      <c r="H102" s="139">
        <f>MAX(0,1-(1/AVERAGEIFS(COP!$L$2:$L$750,COP!$C$2:$C$750,'Ambient Heat'!$B102,COP!$G$2:$G$750,'Ambient Heat'!H$4,COP!$D$2:$D$750,"RSDSC*")))</f>
        <v>0.73254274782860995</v>
      </c>
      <c r="I102" s="139">
        <f>MAX(0,1-(1/AVERAGEIFS(COP!$L$2:$L$750,COP!$C$2:$C$750,'Ambient Heat'!$B102,COP!$G$2:$G$750,'Ambient Heat'!I$4,COP!$D$2:$D$750,"RSDSC*")))</f>
        <v>0.76226022029209783</v>
      </c>
      <c r="J102" s="54">
        <v>5</v>
      </c>
    </row>
    <row r="103" spans="2:9" ht="15">
      <c r="B103" s="91" t="s">
        <v>295</v>
      </c>
      <c r="F103" s="92"/>
      <c r="G103" s="92"/>
      <c r="H103" s="92"/>
      <c r="I103" s="92"/>
    </row>
    <row r="104" spans="2:10" ht="15">
      <c r="B104" s="11" t="s">
        <v>286</v>
      </c>
      <c r="C104" s="11" t="s">
        <v>300</v>
      </c>
      <c r="D104" s="11" t="s">
        <v>297</v>
      </c>
      <c r="E104" s="11" t="s">
        <v>465</v>
      </c>
      <c r="F104" s="92">
        <f>MAX(0,1-(1/AVERAGEIFS(COP!$L$2:$L$750,COP!$C$2:$C$750,'Ambient Heat'!$B104,COP!$G$2:$G$750,'Ambient Heat'!F$4,COP!$D$2:$D$750,"RSDGAS")))</f>
        <v>0.2658701597812021</v>
      </c>
      <c r="G104" s="92">
        <f>MAX(0,1-(1/AVERAGEIFS(COP!$L$2:$L$750,COP!$C$2:$C$750,'Ambient Heat'!$B104,COP!$G$2:$G$750,'Ambient Heat'!G$4,COP!$D$2:$D$750,"RSDGAS")))</f>
        <v>0.31649980393421995</v>
      </c>
      <c r="H104" s="92">
        <f>MAX(0,1-(1/AVERAGEIFS(COP!$L$2:$L$750,COP!$C$2:$C$750,'Ambient Heat'!$B104,COP!$G$2:$G$750,'Ambient Heat'!H$4,COP!$D$2:$D$750,"RSDGAS")))</f>
        <v>0.41701453864977822</v>
      </c>
      <c r="I104" s="92">
        <f>MAX(0,1-(1/AVERAGEIFS(COP!$L$2:$L$750,COP!$C$2:$C$750,'Ambient Heat'!$B104,COP!$G$2:$G$750,'Ambient Heat'!I$4,COP!$D$2:$D$750,"RSDGAS")))</f>
        <v>0.41701453864977822</v>
      </c>
      <c r="J104" s="11">
        <v>5</v>
      </c>
    </row>
    <row r="105" spans="2:10" ht="15">
      <c r="B105" s="11" t="s">
        <v>286</v>
      </c>
      <c r="C105" s="11" t="s">
        <v>300</v>
      </c>
      <c r="D105" s="11" t="s">
        <v>375</v>
      </c>
      <c r="E105" s="11" t="s">
        <v>216</v>
      </c>
      <c r="F105" s="92">
        <f>MAX(0,1-(1/AVERAGEIFS(COP!$L$2:$L$750,COP!$C$2:$C$750,'Ambient Heat'!$B104,COP!$G$2:$G$750,'Ambient Heat'!F$4,COP!$D$2:$D$750,"RSDWH*")))</f>
        <v>0</v>
      </c>
      <c r="G105" s="92">
        <f>MAX(0,1-(1/AVERAGEIFS(COP!$L$2:$L$750,COP!$C$2:$C$750,'Ambient Heat'!$B104,COP!$G$2:$G$750,'Ambient Heat'!G$4,COP!$D$2:$D$750,"RSDWH*")))</f>
        <v>0.023571148477461779</v>
      </c>
      <c r="H105" s="92">
        <f>MAX(0,1-(1/AVERAGEIFS(COP!$L$2:$L$750,COP!$C$2:$C$750,'Ambient Heat'!$B104,COP!$G$2:$G$750,'Ambient Heat'!H$4,COP!$D$2:$D$750,"RSDWH*")))</f>
        <v>0.16716362664254103</v>
      </c>
      <c r="I105" s="92">
        <f>MAX(0,1-(1/AVERAGEIFS(COP!$L$2:$L$750,COP!$C$2:$C$750,'Ambient Heat'!$B104,COP!$G$2:$G$750,'Ambient Heat'!I$4,COP!$D$2:$D$750,"RSDWH*")))</f>
        <v>0.16716362664254103</v>
      </c>
      <c r="J105" s="11">
        <v>5</v>
      </c>
    </row>
    <row r="106" spans="2:10" ht="15">
      <c r="B106" s="11" t="s">
        <v>287</v>
      </c>
      <c r="C106" s="11" t="s">
        <v>300</v>
      </c>
      <c r="D106" s="11" t="s">
        <v>297</v>
      </c>
      <c r="E106" s="11" t="s">
        <v>465</v>
      </c>
      <c r="F106" s="92">
        <f>MAX(0,1-(1/AVERAGEIFS(COP!$L$2:$L$750,COP!$C$2:$C$750,'Ambient Heat'!$B106,COP!$G$2:$G$750,'Ambient Heat'!F$4,COP!$D$2:$D$750,"RSDGAS")))</f>
        <v>0.2658701597812021</v>
      </c>
      <c r="G106" s="92">
        <f>MAX(0,1-(1/AVERAGEIFS(COP!$L$2:$L$750,COP!$C$2:$C$750,'Ambient Heat'!$B106,COP!$G$2:$G$750,'Ambient Heat'!G$4,COP!$D$2:$D$750,"RSDGAS")))</f>
        <v>0.28955176753019329</v>
      </c>
      <c r="H106" s="92">
        <f>MAX(0,1-(1/AVERAGEIFS(COP!$L$2:$L$750,COP!$C$2:$C$750,'Ambient Heat'!$B106,COP!$G$2:$G$750,'Ambient Heat'!H$4,COP!$D$2:$D$750,"RSDGAS")))</f>
        <v>0.28955176753019329</v>
      </c>
      <c r="I106" s="92">
        <f>MAX(0,1-(1/AVERAGEIFS(COP!$L$2:$L$750,COP!$C$2:$C$750,'Ambient Heat'!$B106,COP!$G$2:$G$750,'Ambient Heat'!I$4,COP!$D$2:$D$750,"RSDGAS")))</f>
        <v>0.31175327479487647</v>
      </c>
      <c r="J106" s="11">
        <v>5</v>
      </c>
    </row>
    <row r="107" spans="2:10" ht="15.75" thickBot="1">
      <c r="B107" s="11" t="s">
        <v>287</v>
      </c>
      <c r="C107" s="11" t="s">
        <v>300</v>
      </c>
      <c r="D107" s="11" t="s">
        <v>375</v>
      </c>
      <c r="E107" s="11" t="s">
        <v>216</v>
      </c>
      <c r="F107" s="139">
        <f>MAX(0,1-(1/AVERAGEIFS(COP!$L$2:$L$750,COP!$C$2:$C$750,'Ambient Heat'!$B106,COP!$G$2:$G$750,'Ambient Heat'!F$4,COP!$D$2:$D$750,"RSDWH*")))</f>
        <v>0</v>
      </c>
      <c r="G107" s="139">
        <f>MAX(0,1-(1/AVERAGEIFS(COP!$L$2:$L$750,COP!$C$2:$C$750,'Ambient Heat'!$B106,COP!$G$2:$G$750,'Ambient Heat'!G$4,COP!$D$2:$D$750,"RSDWH*")))</f>
        <v>0</v>
      </c>
      <c r="H107" s="139">
        <f>MAX(0,1-(1/AVERAGEIFS(COP!$L$2:$L$750,COP!$C$2:$C$750,'Ambient Heat'!$B106,COP!$G$2:$G$750,'Ambient Heat'!H$4,COP!$D$2:$D$750,"RSDWH*")))</f>
        <v>0</v>
      </c>
      <c r="I107" s="139">
        <f>MAX(0,1-(1/AVERAGEIFS(COP!$L$2:$L$750,COP!$C$2:$C$750,'Ambient Heat'!$B106,COP!$G$2:$G$750,'Ambient Heat'!I$4,COP!$D$2:$D$750,"RSDWH*")))</f>
        <v>0.016790392564104417</v>
      </c>
      <c r="J107" s="11">
        <v>5</v>
      </c>
    </row>
    <row r="108" spans="2:9" ht="15">
      <c r="B108" s="91" t="s">
        <v>296</v>
      </c>
      <c r="F108" s="92"/>
      <c r="G108" s="92"/>
      <c r="H108" s="92"/>
      <c r="I108" s="92"/>
    </row>
    <row r="109" spans="2:10" ht="15">
      <c r="B109" s="11" t="s">
        <v>285</v>
      </c>
      <c r="C109" s="11" t="s">
        <v>300</v>
      </c>
      <c r="D109" s="11" t="s">
        <v>297</v>
      </c>
      <c r="E109" s="11" t="s">
        <v>465</v>
      </c>
      <c r="F109" s="92">
        <f>MAX(0,1-(1/AVERAGEIFS(COP!$L$2:$L$750,COP!$C$2:$C$750,'Ambient Heat'!$B109,COP!$G$2:$G$750,'Ambient Heat'!F$4,COP!$D$2:$D$750,"RSDGAS")))</f>
        <v>0.64890968903931157</v>
      </c>
      <c r="G109" s="92">
        <f>MAX(0,1-(1/AVERAGEIFS(COP!$L$2:$L$750,COP!$C$2:$C$750,'Ambient Heat'!$B109,COP!$G$2:$G$750,'Ambient Heat'!G$4,COP!$D$2:$D$750,"RSDGAS")))</f>
        <v>0.68342827071203138</v>
      </c>
      <c r="H109" s="92">
        <f>MAX(0,1-(1/AVERAGEIFS(COP!$L$2:$L$750,COP!$C$2:$C$750,'Ambient Heat'!$B109,COP!$G$2:$G$750,'Ambient Heat'!H$4,COP!$D$2:$D$750,"RSDGAS")))</f>
        <v>0.70516873886795206</v>
      </c>
      <c r="I109" s="92">
        <f>MAX(0,1-(1/AVERAGEIFS(COP!$L$2:$L$750,COP!$C$2:$C$750,'Ambient Heat'!$B109,COP!$G$2:$G$750,'Ambient Heat'!I$4,COP!$D$2:$D$750,"RSDGAS")))</f>
        <v>0.70516873886795206</v>
      </c>
      <c r="J109" s="11">
        <v>5</v>
      </c>
    </row>
    <row r="110" spans="2:10" ht="15.75" thickBot="1">
      <c r="B110" s="11" t="s">
        <v>285</v>
      </c>
      <c r="C110" s="11" t="s">
        <v>300</v>
      </c>
      <c r="D110" s="11" t="s">
        <v>375</v>
      </c>
      <c r="E110" s="11" t="s">
        <v>216</v>
      </c>
      <c r="F110" s="139">
        <f>MAX(0,1-(1/AVERAGEIFS(COP!$L$2:$L$750,COP!$C$2:$C$750,'Ambient Heat'!$B110,COP!$G$2:$G$750,'Ambient Heat'!F$4,COP!$D$2:$D$750,"RSDGAS")))</f>
        <v>0.64890968903931157</v>
      </c>
      <c r="G110" s="139">
        <f>MAX(0,1-(1/AVERAGEIFS(COP!$L$2:$L$750,COP!$C$2:$C$750,'Ambient Heat'!$B110,COP!$G$2:$G$750,'Ambient Heat'!G$4,COP!$D$2:$D$750,"RSDGAS")))</f>
        <v>0.68342827071203138</v>
      </c>
      <c r="H110" s="139">
        <f>MAX(0,1-(1/AVERAGEIFS(COP!$L$2:$L$750,COP!$C$2:$C$750,'Ambient Heat'!$B110,COP!$G$2:$G$750,'Ambient Heat'!H$4,COP!$D$2:$D$750,"RSDGAS")))</f>
        <v>0.70516873886795206</v>
      </c>
      <c r="I110" s="139">
        <f>MAX(0,1-(1/AVERAGEIFS(COP!$L$2:$L$750,COP!$C$2:$C$750,'Ambient Heat'!$B110,COP!$G$2:$G$750,'Ambient Heat'!I$4,COP!$D$2:$D$750,"RSDGAS")))</f>
        <v>0.70516873886795206</v>
      </c>
      <c r="J110" s="11">
        <v>5</v>
      </c>
    </row>
    <row r="111" spans="2:9" ht="15">
      <c r="B111" s="91" t="s">
        <v>298</v>
      </c>
      <c r="F111" s="92"/>
      <c r="G111" s="92"/>
      <c r="H111" s="92"/>
      <c r="I111" s="92"/>
    </row>
    <row r="112" spans="2:10" ht="15">
      <c r="B112" s="11" t="s">
        <v>281</v>
      </c>
      <c r="C112" s="11" t="s">
        <v>300</v>
      </c>
      <c r="D112" s="11" t="s">
        <v>297</v>
      </c>
      <c r="E112" s="11" t="s">
        <v>466</v>
      </c>
      <c r="F112" s="92">
        <f>MAX(0,1-(1/AVERAGEIFS(COP!$L$2:$L$750,COP!$C$2:$C$750,'Ambient Heat'!$B112,COP!$G$2:$G$750,'Ambient Heat'!F$4,COP!$D$2:$D$750,"RSDELC")))</f>
        <v>0.67635275799933481</v>
      </c>
      <c r="G112" s="92">
        <f>MAX(0,1-(1/AVERAGEIFS(COP!$L$2:$L$750,COP!$C$2:$C$750,'Ambient Heat'!$B112,COP!$G$2:$G$750,'Ambient Heat'!G$4,COP!$D$2:$D$750,"RSDELC")))</f>
        <v>0.69658071062437732</v>
      </c>
      <c r="H112" s="92">
        <f>MAX(0,1-(1/AVERAGEIFS(COP!$L$2:$L$750,COP!$C$2:$C$750,'Ambient Heat'!$B112,COP!$G$2:$G$750,'Ambient Heat'!H$4,COP!$D$2:$D$750,"RSDELC")))</f>
        <v>0.73758331729675719</v>
      </c>
      <c r="I112" s="92">
        <f>MAX(0,1-(1/AVERAGEIFS(COP!$L$2:$L$750,COP!$C$2:$C$750,'Ambient Heat'!$B112,COP!$G$2:$G$750,'Ambient Heat'!I$4,COP!$D$2:$D$750,"RSDELC")))</f>
        <v>0.75726456849950041</v>
      </c>
      <c r="J112" s="11">
        <v>5</v>
      </c>
    </row>
    <row r="113" spans="2:10" ht="15.75" thickBot="1">
      <c r="B113" s="54" t="s">
        <v>277</v>
      </c>
      <c r="C113" s="54" t="s">
        <v>300</v>
      </c>
      <c r="D113" s="54" t="s">
        <v>297</v>
      </c>
      <c r="E113" s="54" t="s">
        <v>466</v>
      </c>
      <c r="F113" s="139">
        <f>MAX(0,1-(1/AVERAGEIFS(COP!$L$2:$L$750,COP!$C$2:$C$750,'Ambient Heat'!$B113,COP!$G$2:$G$750,'Ambient Heat'!F$4,COP!$D$2:$D$750,"RSDELC")))</f>
        <v>0.67635275799933481</v>
      </c>
      <c r="G113" s="139">
        <f>MAX(0,1-(1/AVERAGEIFS(COP!$L$2:$L$750,COP!$C$2:$C$750,'Ambient Heat'!$B113,COP!$G$2:$G$750,'Ambient Heat'!G$4,COP!$D$2:$D$750,"RSDELC")))</f>
        <v>0.69658071062437732</v>
      </c>
      <c r="H113" s="139">
        <f>MAX(0,1-(1/AVERAGEIFS(COP!$L$2:$L$750,COP!$C$2:$C$750,'Ambient Heat'!$B113,COP!$G$2:$G$750,'Ambient Heat'!H$4,COP!$D$2:$D$750,"RSDELC")))</f>
        <v>0.73758331729675719</v>
      </c>
      <c r="I113" s="139">
        <f>MAX(0,1-(1/AVERAGEIFS(COP!$L$2:$L$750,COP!$C$2:$C$750,'Ambient Heat'!$B113,COP!$G$2:$G$750,'Ambient Heat'!I$4,COP!$D$2:$D$750,"RSDELC")))</f>
        <v>0.75726456849950041</v>
      </c>
      <c r="J113" s="54">
        <v>5</v>
      </c>
    </row>
    <row r="114" spans="2:10" ht="15">
      <c r="B114" s="11" t="s">
        <v>539</v>
      </c>
      <c r="C114" s="11" t="s">
        <v>300</v>
      </c>
      <c r="D114" s="11" t="s">
        <v>297</v>
      </c>
      <c r="E114" s="11" t="s">
        <v>540</v>
      </c>
      <c r="F114" s="92">
        <f>MAX(0,1-(1/AVERAGEIFS(COP!$L$2:$L$750,COP!$C$2:$C$750,'Ambient Heat'!$B114,COP!$G$2:$G$750,'Ambient Heat'!F$4,COP!$D$2:$D$750,"RSDELC")))</f>
        <v>0.67635275799933481</v>
      </c>
      <c r="G114" s="92">
        <f>MAX(0,1-(1/AVERAGEIFS(COP!$L$2:$L$750,COP!$C$2:$C$750,'Ambient Heat'!$B114,COP!$G$2:$G$750,'Ambient Heat'!G$4,COP!$D$2:$D$750,"RSDELC")))</f>
        <v>0.70577523454484981</v>
      </c>
      <c r="H114" s="92">
        <f>MAX(0,1-(1/AVERAGEIFS(COP!$L$2:$L$750,COP!$C$2:$C$750,'Ambient Heat'!$B114,COP!$G$2:$G$750,'Ambient Heat'!H$4,COP!$D$2:$D$750,"RSDELC")))</f>
        <v>0.73758331729675719</v>
      </c>
      <c r="I114" s="92">
        <f>MAX(0,1-(1/AVERAGEIFS(COP!$L$2:$L$750,COP!$C$2:$C$750,'Ambient Heat'!$B114,COP!$G$2:$G$750,'Ambient Heat'!I$4,COP!$D$2:$D$750,"RSDELC")))</f>
        <v>0.75726456849950041</v>
      </c>
      <c r="J114" s="11">
        <v>5</v>
      </c>
    </row>
    <row r="115" spans="2:10" ht="15">
      <c r="B115" s="11" t="s">
        <v>541</v>
      </c>
      <c r="C115" s="11" t="s">
        <v>300</v>
      </c>
      <c r="D115" s="11" t="s">
        <v>297</v>
      </c>
      <c r="E115" s="11" t="s">
        <v>542</v>
      </c>
      <c r="F115" s="92">
        <f>MAX(0,1-(1/AVERAGEIFS(COP!$L$2:$L$750,COP!$C$2:$C$750,'Ambient Heat'!$B115,COP!$G$2:$G$750,'Ambient Heat'!F$4,COP!$D$2:$D$750,"RSDELC")))</f>
        <v>0.67635275799933481</v>
      </c>
      <c r="G115" s="92">
        <f>MAX(0,1-(1/AVERAGEIFS(COP!$L$2:$L$750,COP!$C$2:$C$750,'Ambient Heat'!$B115,COP!$G$2:$G$750,'Ambient Heat'!G$4,COP!$D$2:$D$750,"RSDELC")))</f>
        <v>0.70577523454484981</v>
      </c>
      <c r="H115" s="92">
        <f>MAX(0,1-(1/AVERAGEIFS(COP!$L$2:$L$750,COP!$C$2:$C$750,'Ambient Heat'!$B115,COP!$G$2:$G$750,'Ambient Heat'!H$4,COP!$D$2:$D$750,"RSDELC")))</f>
        <v>0.73758331729675719</v>
      </c>
      <c r="I115" s="92">
        <f>MAX(0,1-(1/AVERAGEIFS(COP!$L$2:$L$750,COP!$C$2:$C$750,'Ambient Heat'!$B115,COP!$G$2:$G$750,'Ambient Heat'!I$4,COP!$D$2:$D$750,"RSDELC")))</f>
        <v>0.75726456849950041</v>
      </c>
      <c r="J115" s="11">
        <v>5</v>
      </c>
    </row>
    <row r="116" spans="2:10" ht="15">
      <c r="B116" s="11" t="s">
        <v>543</v>
      </c>
      <c r="C116" s="11" t="s">
        <v>300</v>
      </c>
      <c r="D116" s="11" t="s">
        <v>297</v>
      </c>
      <c r="E116" s="11" t="s">
        <v>544</v>
      </c>
      <c r="F116" s="92">
        <f>MAX(0,1-(1/AVERAGEIFS(COP!$L$2:$L$750,COP!$C$2:$C$750,'Ambient Heat'!$B116,COP!$G$2:$G$750,'Ambient Heat'!F$4,COP!$D$2:$D$750,"RSDELC")))</f>
        <v>0.67635275799933481</v>
      </c>
      <c r="G116" s="92">
        <f>MAX(0,1-(1/AVERAGEIFS(COP!$L$2:$L$750,COP!$C$2:$C$750,'Ambient Heat'!$B116,COP!$G$2:$G$750,'Ambient Heat'!G$4,COP!$D$2:$D$750,"RSDELC")))</f>
        <v>0.70577523454484981</v>
      </c>
      <c r="H116" s="92">
        <f>MAX(0,1-(1/AVERAGEIFS(COP!$L$2:$L$750,COP!$C$2:$C$750,'Ambient Heat'!$B116,COP!$G$2:$G$750,'Ambient Heat'!H$4,COP!$D$2:$D$750,"RSDELC")))</f>
        <v>0.73758331729675719</v>
      </c>
      <c r="I116" s="92">
        <f>MAX(0,1-(1/AVERAGEIFS(COP!$L$2:$L$750,COP!$C$2:$C$750,'Ambient Heat'!$B116,COP!$G$2:$G$750,'Ambient Heat'!I$4,COP!$D$2:$D$750,"RSDELC")))</f>
        <v>0.75726456849950041</v>
      </c>
      <c r="J116" s="11">
        <v>5</v>
      </c>
    </row>
    <row r="117" spans="2:10" ht="15">
      <c r="B117" s="11" t="s">
        <v>545</v>
      </c>
      <c r="C117" s="11" t="s">
        <v>300</v>
      </c>
      <c r="D117" s="11" t="s">
        <v>297</v>
      </c>
      <c r="E117" s="11" t="s">
        <v>546</v>
      </c>
      <c r="F117" s="92">
        <f>MAX(0,1-(1/AVERAGEIFS(COP!$L$2:$L$750,COP!$C$2:$C$750,'Ambient Heat'!$B117,COP!$G$2:$G$750,'Ambient Heat'!F$4,COP!$D$2:$D$750,"RSDELC")))</f>
        <v>0.67635275799933481</v>
      </c>
      <c r="G117" s="92">
        <f>MAX(0,1-(1/AVERAGEIFS(COP!$L$2:$L$750,COP!$C$2:$C$750,'Ambient Heat'!$B117,COP!$G$2:$G$750,'Ambient Heat'!G$4,COP!$D$2:$D$750,"RSDELC")))</f>
        <v>0.70577523454484981</v>
      </c>
      <c r="H117" s="92">
        <f>MAX(0,1-(1/AVERAGEIFS(COP!$L$2:$L$750,COP!$C$2:$C$750,'Ambient Heat'!$B117,COP!$G$2:$G$750,'Ambient Heat'!H$4,COP!$D$2:$D$750,"RSDELC")))</f>
        <v>0.73758331729675719</v>
      </c>
      <c r="I117" s="92">
        <f>MAX(0,1-(1/AVERAGEIFS(COP!$L$2:$L$750,COP!$C$2:$C$750,'Ambient Heat'!$B117,COP!$G$2:$G$750,'Ambient Heat'!I$4,COP!$D$2:$D$750,"RSDELC")))</f>
        <v>0.75726456849950041</v>
      </c>
      <c r="J117" s="11">
        <v>5</v>
      </c>
    </row>
    <row r="118" spans="2:10" ht="15">
      <c r="B118" s="11" t="s">
        <v>547</v>
      </c>
      <c r="C118" s="11" t="s">
        <v>300</v>
      </c>
      <c r="D118" s="11" t="s">
        <v>297</v>
      </c>
      <c r="E118" s="11" t="s">
        <v>548</v>
      </c>
      <c r="F118" s="92">
        <f>MAX(0,1-(1/AVERAGEIFS(COP!$L$2:$L$750,COP!$C$2:$C$750,'Ambient Heat'!$B118,COP!$G$2:$G$750,'Ambient Heat'!F$4,COP!$D$2:$D$750,"RSDELC")))</f>
        <v>0.67635275799933481</v>
      </c>
      <c r="G118" s="92">
        <f>MAX(0,1-(1/AVERAGEIFS(COP!$L$2:$L$750,COP!$C$2:$C$750,'Ambient Heat'!$B118,COP!$G$2:$G$750,'Ambient Heat'!G$4,COP!$D$2:$D$750,"RSDELC")))</f>
        <v>0.70577523454484981</v>
      </c>
      <c r="H118" s="92">
        <f>MAX(0,1-(1/AVERAGEIFS(COP!$L$2:$L$750,COP!$C$2:$C$750,'Ambient Heat'!$B118,COP!$G$2:$G$750,'Ambient Heat'!H$4,COP!$D$2:$D$750,"RSDELC")))</f>
        <v>0.73758331729675719</v>
      </c>
      <c r="I118" s="92">
        <f>MAX(0,1-(1/AVERAGEIFS(COP!$L$2:$L$750,COP!$C$2:$C$750,'Ambient Heat'!$B118,COP!$G$2:$G$750,'Ambient Heat'!I$4,COP!$D$2:$D$750,"RSDELC")))</f>
        <v>0.75726456849950041</v>
      </c>
      <c r="J118" s="11">
        <v>5</v>
      </c>
    </row>
    <row r="119" spans="2:10" ht="15.75" thickBot="1">
      <c r="B119" s="54" t="s">
        <v>549</v>
      </c>
      <c r="C119" s="54" t="s">
        <v>300</v>
      </c>
      <c r="D119" s="54" t="s">
        <v>297</v>
      </c>
      <c r="E119" s="54" t="s">
        <v>550</v>
      </c>
      <c r="F119" s="139">
        <f>MAX(0,1-(1/AVERAGEIFS(COP!$L$2:$L$750,COP!$C$2:$C$750,'Ambient Heat'!$B119,COP!$G$2:$G$750,'Ambient Heat'!F$4,COP!$D$2:$D$750,"RSDELC")))</f>
        <v>0.67635275799933481</v>
      </c>
      <c r="G119" s="139">
        <f>MAX(0,1-(1/AVERAGEIFS(COP!$L$2:$L$750,COP!$C$2:$C$750,'Ambient Heat'!$B119,COP!$G$2:$G$750,'Ambient Heat'!G$4,COP!$D$2:$D$750,"RSDELC")))</f>
        <v>0.70577523454484981</v>
      </c>
      <c r="H119" s="139">
        <f>MAX(0,1-(1/AVERAGEIFS(COP!$L$2:$L$750,COP!$C$2:$C$750,'Ambient Heat'!$B119,COP!$G$2:$G$750,'Ambient Heat'!H$4,COP!$D$2:$D$750,"RSDELC")))</f>
        <v>0.73758331729675719</v>
      </c>
      <c r="I119" s="139">
        <f>MAX(0,1-(1/AVERAGEIFS(COP!$L$2:$L$750,COP!$C$2:$C$750,'Ambient Heat'!$B119,COP!$G$2:$G$750,'Ambient Heat'!I$4,COP!$D$2:$D$750,"RSDELC")))</f>
        <v>0.75726456849950041</v>
      </c>
      <c r="J119" s="54">
        <v>5</v>
      </c>
    </row>
    <row r="120" spans="2:10" ht="15">
      <c r="B120" s="11" t="s">
        <v>551</v>
      </c>
      <c r="C120" s="11" t="s">
        <v>300</v>
      </c>
      <c r="D120" s="11" t="s">
        <v>297</v>
      </c>
      <c r="E120" s="11" t="s">
        <v>540</v>
      </c>
      <c r="F120" s="92">
        <f>MAX(0,1-(1/AVERAGEIFS(COP!$L$2:$L$750,COP!$C$2:$C$750,'Ambient Heat'!$B120,COP!$G$2:$G$750,'Ambient Heat'!F$4,COP!$D$2:$D$750,"RSDELC")))</f>
        <v>0.67635275799933481</v>
      </c>
      <c r="G120" s="92">
        <f>MAX(0,1-(1/AVERAGEIFS(COP!$L$2:$L$750,COP!$C$2:$C$750,'Ambient Heat'!$B120,COP!$G$2:$G$750,'Ambient Heat'!G$4,COP!$D$2:$D$750,"RSDELC")))</f>
        <v>0.70577523454484981</v>
      </c>
      <c r="H120" s="92">
        <f>MAX(0,1-(1/AVERAGEIFS(COP!$L$2:$L$750,COP!$C$2:$C$750,'Ambient Heat'!$B120,COP!$G$2:$G$750,'Ambient Heat'!H$4,COP!$D$2:$D$750,"RSDELC")))</f>
        <v>0.73758331729675719</v>
      </c>
      <c r="I120" s="92">
        <f>MAX(0,1-(1/AVERAGEIFS(COP!$L$2:$L$750,COP!$C$2:$C$750,'Ambient Heat'!$B120,COP!$G$2:$G$750,'Ambient Heat'!I$4,COP!$D$2:$D$750,"RSDELC")))</f>
        <v>0.75726456849950041</v>
      </c>
      <c r="J120" s="138">
        <v>5</v>
      </c>
    </row>
    <row r="121" spans="2:10" ht="15">
      <c r="B121" s="11" t="s">
        <v>552</v>
      </c>
      <c r="C121" s="11" t="s">
        <v>300</v>
      </c>
      <c r="D121" s="11" t="s">
        <v>297</v>
      </c>
      <c r="E121" s="11" t="s">
        <v>542</v>
      </c>
      <c r="F121" s="92">
        <f>MAX(0,1-(1/AVERAGEIFS(COP!$L$2:$L$750,COP!$C$2:$C$750,'Ambient Heat'!$B121,COP!$G$2:$G$750,'Ambient Heat'!F$4,COP!$D$2:$D$750,"RSDELC")))</f>
        <v>0.67635275799933481</v>
      </c>
      <c r="G121" s="92">
        <f>MAX(0,1-(1/AVERAGEIFS(COP!$L$2:$L$750,COP!$C$2:$C$750,'Ambient Heat'!$B121,COP!$G$2:$G$750,'Ambient Heat'!G$4,COP!$D$2:$D$750,"RSDELC")))</f>
        <v>0.70577523454484981</v>
      </c>
      <c r="H121" s="92">
        <f>MAX(0,1-(1/AVERAGEIFS(COP!$L$2:$L$750,COP!$C$2:$C$750,'Ambient Heat'!$B121,COP!$G$2:$G$750,'Ambient Heat'!H$4,COP!$D$2:$D$750,"RSDELC")))</f>
        <v>0.73758331729675719</v>
      </c>
      <c r="I121" s="92">
        <f>MAX(0,1-(1/AVERAGEIFS(COP!$L$2:$L$750,COP!$C$2:$C$750,'Ambient Heat'!$B121,COP!$G$2:$G$750,'Ambient Heat'!I$4,COP!$D$2:$D$750,"RSDELC")))</f>
        <v>0.75726456849950041</v>
      </c>
      <c r="J121" s="11">
        <v>5</v>
      </c>
    </row>
    <row r="122" spans="2:10" ht="15">
      <c r="B122" s="11" t="s">
        <v>553</v>
      </c>
      <c r="C122" s="11" t="s">
        <v>300</v>
      </c>
      <c r="D122" s="11" t="s">
        <v>297</v>
      </c>
      <c r="E122" s="11" t="s">
        <v>544</v>
      </c>
      <c r="F122" s="92">
        <f>MAX(0,1-(1/AVERAGEIFS(COP!$L$2:$L$750,COP!$C$2:$C$750,'Ambient Heat'!$B122,COP!$G$2:$G$750,'Ambient Heat'!F$4,COP!$D$2:$D$750,"RSDELC")))</f>
        <v>0.67635275799933481</v>
      </c>
      <c r="G122" s="92">
        <f>MAX(0,1-(1/AVERAGEIFS(COP!$L$2:$L$750,COP!$C$2:$C$750,'Ambient Heat'!$B122,COP!$G$2:$G$750,'Ambient Heat'!G$4,COP!$D$2:$D$750,"RSDELC")))</f>
        <v>0.70577523454484981</v>
      </c>
      <c r="H122" s="92">
        <f>MAX(0,1-(1/AVERAGEIFS(COP!$L$2:$L$750,COP!$C$2:$C$750,'Ambient Heat'!$B122,COP!$G$2:$G$750,'Ambient Heat'!H$4,COP!$D$2:$D$750,"RSDELC")))</f>
        <v>0.73758331729675719</v>
      </c>
      <c r="I122" s="92">
        <f>MAX(0,1-(1/AVERAGEIFS(COP!$L$2:$L$750,COP!$C$2:$C$750,'Ambient Heat'!$B122,COP!$G$2:$G$750,'Ambient Heat'!I$4,COP!$D$2:$D$750,"RSDELC")))</f>
        <v>0.75726456849950041</v>
      </c>
      <c r="J122" s="11">
        <v>5</v>
      </c>
    </row>
    <row r="123" spans="2:10" ht="15">
      <c r="B123" s="11" t="s">
        <v>554</v>
      </c>
      <c r="C123" s="11" t="s">
        <v>300</v>
      </c>
      <c r="D123" s="11" t="s">
        <v>297</v>
      </c>
      <c r="E123" s="11" t="s">
        <v>546</v>
      </c>
      <c r="F123" s="92">
        <f>MAX(0,1-(1/AVERAGEIFS(COP!$L$2:$L$750,COP!$C$2:$C$750,'Ambient Heat'!$B123,COP!$G$2:$G$750,'Ambient Heat'!F$4,COP!$D$2:$D$750,"RSDELC")))</f>
        <v>0.67635275799933481</v>
      </c>
      <c r="G123" s="92">
        <f>MAX(0,1-(1/AVERAGEIFS(COP!$L$2:$L$750,COP!$C$2:$C$750,'Ambient Heat'!$B123,COP!$G$2:$G$750,'Ambient Heat'!G$4,COP!$D$2:$D$750,"RSDELC")))</f>
        <v>0.70577523454484981</v>
      </c>
      <c r="H123" s="92">
        <f>MAX(0,1-(1/AVERAGEIFS(COP!$L$2:$L$750,COP!$C$2:$C$750,'Ambient Heat'!$B123,COP!$G$2:$G$750,'Ambient Heat'!H$4,COP!$D$2:$D$750,"RSDELC")))</f>
        <v>0.73758331729675719</v>
      </c>
      <c r="I123" s="92">
        <f>MAX(0,1-(1/AVERAGEIFS(COP!$L$2:$L$750,COP!$C$2:$C$750,'Ambient Heat'!$B123,COP!$G$2:$G$750,'Ambient Heat'!I$4,COP!$D$2:$D$750,"RSDELC")))</f>
        <v>0.75726456849950041</v>
      </c>
      <c r="J123" s="11">
        <v>5</v>
      </c>
    </row>
    <row r="124" spans="2:10" ht="15">
      <c r="B124" s="11" t="s">
        <v>555</v>
      </c>
      <c r="C124" s="11" t="s">
        <v>300</v>
      </c>
      <c r="D124" s="11" t="s">
        <v>297</v>
      </c>
      <c r="E124" s="11" t="s">
        <v>548</v>
      </c>
      <c r="F124" s="92">
        <f>MAX(0,1-(1/AVERAGEIFS(COP!$L$2:$L$750,COP!$C$2:$C$750,'Ambient Heat'!$B124,COP!$G$2:$G$750,'Ambient Heat'!F$4,COP!$D$2:$D$750,"RSDELC")))</f>
        <v>0.67635275799933481</v>
      </c>
      <c r="G124" s="92">
        <f>MAX(0,1-(1/AVERAGEIFS(COP!$L$2:$L$750,COP!$C$2:$C$750,'Ambient Heat'!$B124,COP!$G$2:$G$750,'Ambient Heat'!G$4,COP!$D$2:$D$750,"RSDELC")))</f>
        <v>0.70577523454484981</v>
      </c>
      <c r="H124" s="92">
        <f>MAX(0,1-(1/AVERAGEIFS(COP!$L$2:$L$750,COP!$C$2:$C$750,'Ambient Heat'!$B124,COP!$G$2:$G$750,'Ambient Heat'!H$4,COP!$D$2:$D$750,"RSDELC")))</f>
        <v>0.73758331729675719</v>
      </c>
      <c r="I124" s="92">
        <f>MAX(0,1-(1/AVERAGEIFS(COP!$L$2:$L$750,COP!$C$2:$C$750,'Ambient Heat'!$B124,COP!$G$2:$G$750,'Ambient Heat'!I$4,COP!$D$2:$D$750,"RSDELC")))</f>
        <v>0.75726456849950041</v>
      </c>
      <c r="J124" s="11">
        <v>5</v>
      </c>
    </row>
    <row r="125" spans="2:10" ht="15.75" thickBot="1">
      <c r="B125" s="54" t="s">
        <v>556</v>
      </c>
      <c r="C125" s="54" t="s">
        <v>300</v>
      </c>
      <c r="D125" s="54" t="s">
        <v>297</v>
      </c>
      <c r="E125" s="54" t="s">
        <v>550</v>
      </c>
      <c r="F125" s="139">
        <f>MAX(0,1-(1/AVERAGEIFS(COP!$L$2:$L$750,COP!$C$2:$C$750,'Ambient Heat'!$B125,COP!$G$2:$G$750,'Ambient Heat'!F$4,COP!$D$2:$D$750,"RSDELC")))</f>
        <v>0.67635275799933481</v>
      </c>
      <c r="G125" s="139">
        <f>MAX(0,1-(1/AVERAGEIFS(COP!$L$2:$L$750,COP!$C$2:$C$750,'Ambient Heat'!$B125,COP!$G$2:$G$750,'Ambient Heat'!G$4,COP!$D$2:$D$750,"RSDELC")))</f>
        <v>0.70577523454484981</v>
      </c>
      <c r="H125" s="139">
        <f>MAX(0,1-(1/AVERAGEIFS(COP!$L$2:$L$750,COP!$C$2:$C$750,'Ambient Heat'!$B125,COP!$G$2:$G$750,'Ambient Heat'!H$4,COP!$D$2:$D$750,"RSDELC")))</f>
        <v>0.73758331729675719</v>
      </c>
      <c r="I125" s="139">
        <f>MAX(0,1-(1/AVERAGEIFS(COP!$L$2:$L$750,COP!$C$2:$C$750,'Ambient Heat'!$B125,COP!$G$2:$G$750,'Ambient Heat'!I$4,COP!$D$2:$D$750,"RSDELC")))</f>
        <v>0.75726456849950041</v>
      </c>
      <c r="J125" s="54">
        <v>5</v>
      </c>
    </row>
    <row r="126" spans="2:10" ht="15">
      <c r="B126" s="11" t="s">
        <v>551</v>
      </c>
      <c r="C126" s="136" t="s">
        <v>300</v>
      </c>
      <c r="D126" s="136" t="s">
        <v>375</v>
      </c>
      <c r="E126" s="11" t="s">
        <v>245</v>
      </c>
      <c r="F126" s="137">
        <f>MAX(0,1-(1/AVERAGEIFS(COP!$L$2:$L$750,COP!$C$2:$C$750,'Ambient Heat'!$B126,COP!$G$2:$G$750,'Ambient Heat'!F$4,COP!$D$2:$D$750,"RSDWH*")))</f>
        <v>0.53764679714190677</v>
      </c>
      <c r="G126" s="137">
        <f>MAX(0,1-(1/AVERAGEIFS(COP!$L$2:$L$750,COP!$C$2:$C$750,'Ambient Heat'!$B126,COP!$G$2:$G$750,'Ambient Heat'!G$4,COP!$D$2:$D$750,"RSDWH*")))</f>
        <v>0.57967890649264264</v>
      </c>
      <c r="H126" s="137">
        <f>MAX(0,1-(1/AVERAGEIFS(COP!$L$2:$L$750,COP!$C$2:$C$750,'Ambient Heat'!$B126,COP!$G$2:$G$750,'Ambient Heat'!H$4,COP!$D$2:$D$750,"RSDWH*")))</f>
        <v>0.62511902470965408</v>
      </c>
      <c r="I126" s="137">
        <f>MAX(0,1-(1/AVERAGEIFS(COP!$L$2:$L$750,COP!$C$2:$C$750,'Ambient Heat'!$B126,COP!$G$2:$G$750,'Ambient Heat'!I$4,COP!$D$2:$D$750,"RSDWH*")))</f>
        <v>0.65323509785643008</v>
      </c>
      <c r="J126" s="11">
        <v>5</v>
      </c>
    </row>
    <row r="127" spans="2:10" ht="15">
      <c r="B127" s="11" t="s">
        <v>552</v>
      </c>
      <c r="C127" s="136" t="s">
        <v>300</v>
      </c>
      <c r="D127" s="136" t="s">
        <v>375</v>
      </c>
      <c r="E127" s="11" t="s">
        <v>245</v>
      </c>
      <c r="F127" s="137">
        <f>MAX(0,1-(1/AVERAGEIFS(COP!$L$2:$L$750,COP!$C$2:$C$750,'Ambient Heat'!$B127,COP!$G$2:$G$750,'Ambient Heat'!F$4,COP!$D$2:$D$750,"RSDWH*")))</f>
        <v>0.53764679714190677</v>
      </c>
      <c r="G127" s="137">
        <f>MAX(0,1-(1/AVERAGEIFS(COP!$L$2:$L$750,COP!$C$2:$C$750,'Ambient Heat'!$B127,COP!$G$2:$G$750,'Ambient Heat'!G$4,COP!$D$2:$D$750,"RSDWH*")))</f>
        <v>0.57967890649264264</v>
      </c>
      <c r="H127" s="137">
        <f>MAX(0,1-(1/AVERAGEIFS(COP!$L$2:$L$750,COP!$C$2:$C$750,'Ambient Heat'!$B127,COP!$G$2:$G$750,'Ambient Heat'!H$4,COP!$D$2:$D$750,"RSDWH*")))</f>
        <v>0.62511902470965408</v>
      </c>
      <c r="I127" s="137">
        <f>MAX(0,1-(1/AVERAGEIFS(COP!$L$2:$L$750,COP!$C$2:$C$750,'Ambient Heat'!$B127,COP!$G$2:$G$750,'Ambient Heat'!I$4,COP!$D$2:$D$750,"RSDWH*")))</f>
        <v>0.65323509785643008</v>
      </c>
      <c r="J127" s="11">
        <v>5</v>
      </c>
    </row>
    <row r="128" spans="2:10" ht="15">
      <c r="B128" s="11" t="s">
        <v>553</v>
      </c>
      <c r="C128" s="136" t="s">
        <v>300</v>
      </c>
      <c r="D128" s="136" t="s">
        <v>375</v>
      </c>
      <c r="E128" s="11" t="s">
        <v>245</v>
      </c>
      <c r="F128" s="137">
        <f>MAX(0,1-(1/AVERAGEIFS(COP!$L$2:$L$750,COP!$C$2:$C$750,'Ambient Heat'!$B128,COP!$G$2:$G$750,'Ambient Heat'!F$4,COP!$D$2:$D$750,"RSDWH*")))</f>
        <v>0.53764679714190677</v>
      </c>
      <c r="G128" s="137">
        <f>MAX(0,1-(1/AVERAGEIFS(COP!$L$2:$L$750,COP!$C$2:$C$750,'Ambient Heat'!$B128,COP!$G$2:$G$750,'Ambient Heat'!G$4,COP!$D$2:$D$750,"RSDWH*")))</f>
        <v>0.57967890649264264</v>
      </c>
      <c r="H128" s="137">
        <f>MAX(0,1-(1/AVERAGEIFS(COP!$L$2:$L$750,COP!$C$2:$C$750,'Ambient Heat'!$B128,COP!$G$2:$G$750,'Ambient Heat'!H$4,COP!$D$2:$D$750,"RSDWH*")))</f>
        <v>0.62511902470965408</v>
      </c>
      <c r="I128" s="137">
        <f>MAX(0,1-(1/AVERAGEIFS(COP!$L$2:$L$750,COP!$C$2:$C$750,'Ambient Heat'!$B128,COP!$G$2:$G$750,'Ambient Heat'!I$4,COP!$D$2:$D$750,"RSDWH*")))</f>
        <v>0.65323509785643008</v>
      </c>
      <c r="J128" s="11">
        <v>5</v>
      </c>
    </row>
    <row r="129" spans="2:10" ht="15">
      <c r="B129" s="11" t="s">
        <v>554</v>
      </c>
      <c r="C129" s="136" t="s">
        <v>300</v>
      </c>
      <c r="D129" s="136" t="s">
        <v>375</v>
      </c>
      <c r="E129" s="11" t="s">
        <v>245</v>
      </c>
      <c r="F129" s="137">
        <f>MAX(0,1-(1/AVERAGEIFS(COP!$L$2:$L$750,COP!$C$2:$C$750,'Ambient Heat'!$B129,COP!$G$2:$G$750,'Ambient Heat'!F$4,COP!$D$2:$D$750,"RSDWH*")))</f>
        <v>0.53764679714190677</v>
      </c>
      <c r="G129" s="137">
        <f>MAX(0,1-(1/AVERAGEIFS(COP!$L$2:$L$750,COP!$C$2:$C$750,'Ambient Heat'!$B129,COP!$G$2:$G$750,'Ambient Heat'!G$4,COP!$D$2:$D$750,"RSDWH*")))</f>
        <v>0.57967890649264264</v>
      </c>
      <c r="H129" s="137">
        <f>MAX(0,1-(1/AVERAGEIFS(COP!$L$2:$L$750,COP!$C$2:$C$750,'Ambient Heat'!$B129,COP!$G$2:$G$750,'Ambient Heat'!H$4,COP!$D$2:$D$750,"RSDWH*")))</f>
        <v>0.62511902470965408</v>
      </c>
      <c r="I129" s="137">
        <f>MAX(0,1-(1/AVERAGEIFS(COP!$L$2:$L$750,COP!$C$2:$C$750,'Ambient Heat'!$B129,COP!$G$2:$G$750,'Ambient Heat'!I$4,COP!$D$2:$D$750,"RSDWH*")))</f>
        <v>0.65323509785643008</v>
      </c>
      <c r="J129" s="11">
        <v>5</v>
      </c>
    </row>
    <row r="130" spans="2:10" ht="15">
      <c r="B130" s="11" t="s">
        <v>555</v>
      </c>
      <c r="C130" s="136" t="s">
        <v>300</v>
      </c>
      <c r="D130" s="136" t="s">
        <v>375</v>
      </c>
      <c r="E130" s="11" t="s">
        <v>245</v>
      </c>
      <c r="F130" s="137">
        <f>MAX(0,1-(1/AVERAGEIFS(COP!$L$2:$L$750,COP!$C$2:$C$750,'Ambient Heat'!$B130,COP!$G$2:$G$750,'Ambient Heat'!F$4,COP!$D$2:$D$750,"RSDWH*")))</f>
        <v>0.53764679714190677</v>
      </c>
      <c r="G130" s="137">
        <f>MAX(0,1-(1/AVERAGEIFS(COP!$L$2:$L$750,COP!$C$2:$C$750,'Ambient Heat'!$B130,COP!$G$2:$G$750,'Ambient Heat'!G$4,COP!$D$2:$D$750,"RSDWH*")))</f>
        <v>0.57967890649264264</v>
      </c>
      <c r="H130" s="137">
        <f>MAX(0,1-(1/AVERAGEIFS(COP!$L$2:$L$750,COP!$C$2:$C$750,'Ambient Heat'!$B130,COP!$G$2:$G$750,'Ambient Heat'!H$4,COP!$D$2:$D$750,"RSDWH*")))</f>
        <v>0.62511902470965408</v>
      </c>
      <c r="I130" s="137">
        <f>MAX(0,1-(1/AVERAGEIFS(COP!$L$2:$L$750,COP!$C$2:$C$750,'Ambient Heat'!$B130,COP!$G$2:$G$750,'Ambient Heat'!I$4,COP!$D$2:$D$750,"RSDWH*")))</f>
        <v>0.65323509785643008</v>
      </c>
      <c r="J130" s="11">
        <v>5</v>
      </c>
    </row>
    <row r="131" spans="2:10" ht="15.75" thickBot="1">
      <c r="B131" s="54" t="s">
        <v>556</v>
      </c>
      <c r="C131" s="140" t="s">
        <v>300</v>
      </c>
      <c r="D131" s="140" t="s">
        <v>375</v>
      </c>
      <c r="E131" s="54" t="s">
        <v>245</v>
      </c>
      <c r="F131" s="141">
        <f>MAX(0,1-(1/AVERAGEIFS(COP!$L$2:$L$750,COP!$C$2:$C$750,'Ambient Heat'!$B131,COP!$G$2:$G$750,'Ambient Heat'!F$4,COP!$D$2:$D$750,"RSDWH*")))</f>
        <v>0.53764679714190677</v>
      </c>
      <c r="G131" s="141">
        <f>MAX(0,1-(1/AVERAGEIFS(COP!$L$2:$L$750,COP!$C$2:$C$750,'Ambient Heat'!$B131,COP!$G$2:$G$750,'Ambient Heat'!G$4,COP!$D$2:$D$750,"RSDWH*")))</f>
        <v>0.57967890649264264</v>
      </c>
      <c r="H131" s="141">
        <f>MAX(0,1-(1/AVERAGEIFS(COP!$L$2:$L$750,COP!$C$2:$C$750,'Ambient Heat'!$B131,COP!$G$2:$G$750,'Ambient Heat'!H$4,COP!$D$2:$D$750,"RSDWH*")))</f>
        <v>0.62511902470965408</v>
      </c>
      <c r="I131" s="141">
        <f>MAX(0,1-(1/AVERAGEIFS(COP!$L$2:$L$750,COP!$C$2:$C$750,'Ambient Heat'!$B131,COP!$G$2:$G$750,'Ambient Heat'!I$4,COP!$D$2:$D$750,"RSDWH*")))</f>
        <v>0.65323509785643008</v>
      </c>
      <c r="J131" s="54">
        <v>5</v>
      </c>
    </row>
    <row r="132" spans="2:10" ht="15">
      <c r="B132" s="11" t="s">
        <v>557</v>
      </c>
      <c r="C132" s="11" t="s">
        <v>300</v>
      </c>
      <c r="D132" s="11" t="s">
        <v>297</v>
      </c>
      <c r="E132" s="11" t="s">
        <v>540</v>
      </c>
      <c r="F132" s="92">
        <f>MAX(0,1-(1/AVERAGEIFS(COP!$L$2:$L$750,COP!$C$2:$C$750,'Ambient Heat'!$B132,COP!$G$2:$G$750,'Ambient Heat'!F$4,COP!$D$2:$D$750,"RSDELC")))</f>
        <v>0.67635275799933481</v>
      </c>
      <c r="G132" s="92">
        <f>MAX(0,1-(1/AVERAGEIFS(COP!$L$2:$L$750,COP!$C$2:$C$750,'Ambient Heat'!$B132,COP!$G$2:$G$750,'Ambient Heat'!G$4,COP!$D$2:$D$750,"RSDELC")))</f>
        <v>0.70842590810750883</v>
      </c>
      <c r="H132" s="92">
        <f>MAX(0,1-(1/AVERAGEIFS(COP!$L$2:$L$750,COP!$C$2:$C$750,'Ambient Heat'!$B132,COP!$G$2:$G$750,'Ambient Heat'!H$4,COP!$D$2:$D$750,"RSDELC")))</f>
        <v>0.72802752773053347</v>
      </c>
      <c r="I132" s="92">
        <f>MAX(0,1-(1/AVERAGEIFS(COP!$L$2:$L$750,COP!$C$2:$C$750,'Ambient Heat'!$B132,COP!$G$2:$G$750,'Ambient Heat'!I$4,COP!$D$2:$D$750,"RSDELC")))</f>
        <v>0.72802752773053347</v>
      </c>
      <c r="J132" s="11">
        <v>5</v>
      </c>
    </row>
    <row r="133" spans="2:10" ht="15">
      <c r="B133" s="11" t="s">
        <v>558</v>
      </c>
      <c r="C133" s="11" t="s">
        <v>300</v>
      </c>
      <c r="D133" s="11" t="s">
        <v>297</v>
      </c>
      <c r="E133" s="11" t="s">
        <v>542</v>
      </c>
      <c r="F133" s="92">
        <f>MAX(0,1-(1/AVERAGEIFS(COP!$L$2:$L$750,COP!$C$2:$C$750,'Ambient Heat'!$B133,COP!$G$2:$G$750,'Ambient Heat'!F$4,COP!$D$2:$D$750,"RSDELC")))</f>
        <v>0.67635275799933481</v>
      </c>
      <c r="G133" s="92">
        <f>MAX(0,1-(1/AVERAGEIFS(COP!$L$2:$L$750,COP!$C$2:$C$750,'Ambient Heat'!$B133,COP!$G$2:$G$750,'Ambient Heat'!G$4,COP!$D$2:$D$750,"RSDELC")))</f>
        <v>0.70842590810750883</v>
      </c>
      <c r="H133" s="92">
        <f>MAX(0,1-(1/AVERAGEIFS(COP!$L$2:$L$750,COP!$C$2:$C$750,'Ambient Heat'!$B133,COP!$G$2:$G$750,'Ambient Heat'!H$4,COP!$D$2:$D$750,"RSDELC")))</f>
        <v>0.72802752773053347</v>
      </c>
      <c r="I133" s="92">
        <f>MAX(0,1-(1/AVERAGEIFS(COP!$L$2:$L$750,COP!$C$2:$C$750,'Ambient Heat'!$B133,COP!$G$2:$G$750,'Ambient Heat'!I$4,COP!$D$2:$D$750,"RSDELC")))</f>
        <v>0.72802752773053347</v>
      </c>
      <c r="J133" s="11">
        <v>5</v>
      </c>
    </row>
    <row r="134" spans="2:10" ht="15">
      <c r="B134" s="11" t="s">
        <v>559</v>
      </c>
      <c r="C134" s="11" t="s">
        <v>300</v>
      </c>
      <c r="D134" s="11" t="s">
        <v>297</v>
      </c>
      <c r="E134" s="11" t="s">
        <v>544</v>
      </c>
      <c r="F134" s="92">
        <f>MAX(0,1-(1/AVERAGEIFS(COP!$L$2:$L$750,COP!$C$2:$C$750,'Ambient Heat'!$B134,COP!$G$2:$G$750,'Ambient Heat'!F$4,COP!$D$2:$D$750,"RSDELC")))</f>
        <v>0.67635275799933481</v>
      </c>
      <c r="G134" s="92">
        <f>MAX(0,1-(1/AVERAGEIFS(COP!$L$2:$L$750,COP!$C$2:$C$750,'Ambient Heat'!$B134,COP!$G$2:$G$750,'Ambient Heat'!G$4,COP!$D$2:$D$750,"RSDELC")))</f>
        <v>0.70842590810750883</v>
      </c>
      <c r="H134" s="92">
        <f>MAX(0,1-(1/AVERAGEIFS(COP!$L$2:$L$750,COP!$C$2:$C$750,'Ambient Heat'!$B134,COP!$G$2:$G$750,'Ambient Heat'!H$4,COP!$D$2:$D$750,"RSDELC")))</f>
        <v>0.72802752773053347</v>
      </c>
      <c r="I134" s="92">
        <f>MAX(0,1-(1/AVERAGEIFS(COP!$L$2:$L$750,COP!$C$2:$C$750,'Ambient Heat'!$B134,COP!$G$2:$G$750,'Ambient Heat'!I$4,COP!$D$2:$D$750,"RSDELC")))</f>
        <v>0.72802752773053347</v>
      </c>
      <c r="J134" s="11">
        <v>5</v>
      </c>
    </row>
    <row r="135" spans="2:10" ht="15">
      <c r="B135" s="11" t="s">
        <v>560</v>
      </c>
      <c r="C135" s="11" t="s">
        <v>300</v>
      </c>
      <c r="D135" s="11" t="s">
        <v>297</v>
      </c>
      <c r="E135" s="11" t="s">
        <v>546</v>
      </c>
      <c r="F135" s="92">
        <f>MAX(0,1-(1/AVERAGEIFS(COP!$L$2:$L$750,COP!$C$2:$C$750,'Ambient Heat'!$B135,COP!$G$2:$G$750,'Ambient Heat'!F$4,COP!$D$2:$D$750,"RSDELC")))</f>
        <v>0.67635275799933481</v>
      </c>
      <c r="G135" s="92">
        <f>MAX(0,1-(1/AVERAGEIFS(COP!$L$2:$L$750,COP!$C$2:$C$750,'Ambient Heat'!$B135,COP!$G$2:$G$750,'Ambient Heat'!G$4,COP!$D$2:$D$750,"RSDELC")))</f>
        <v>0.70842590810750883</v>
      </c>
      <c r="H135" s="92">
        <f>MAX(0,1-(1/AVERAGEIFS(COP!$L$2:$L$750,COP!$C$2:$C$750,'Ambient Heat'!$B135,COP!$G$2:$G$750,'Ambient Heat'!H$4,COP!$D$2:$D$750,"RSDELC")))</f>
        <v>0.72802752773053347</v>
      </c>
      <c r="I135" s="92">
        <f>MAX(0,1-(1/AVERAGEIFS(COP!$L$2:$L$750,COP!$C$2:$C$750,'Ambient Heat'!$B135,COP!$G$2:$G$750,'Ambient Heat'!I$4,COP!$D$2:$D$750,"RSDELC")))</f>
        <v>0.72802752773053347</v>
      </c>
      <c r="J135" s="11">
        <v>5</v>
      </c>
    </row>
    <row r="136" spans="2:10" ht="15">
      <c r="B136" s="11" t="s">
        <v>561</v>
      </c>
      <c r="C136" s="11" t="s">
        <v>300</v>
      </c>
      <c r="D136" s="11" t="s">
        <v>297</v>
      </c>
      <c r="E136" s="11" t="s">
        <v>548</v>
      </c>
      <c r="F136" s="92">
        <f>MAX(0,1-(1/AVERAGEIFS(COP!$L$2:$L$750,COP!$C$2:$C$750,'Ambient Heat'!$B136,COP!$G$2:$G$750,'Ambient Heat'!F$4,COP!$D$2:$D$750,"RSDELC")))</f>
        <v>0.67635275799933481</v>
      </c>
      <c r="G136" s="92">
        <f>MAX(0,1-(1/AVERAGEIFS(COP!$L$2:$L$750,COP!$C$2:$C$750,'Ambient Heat'!$B136,COP!$G$2:$G$750,'Ambient Heat'!G$4,COP!$D$2:$D$750,"RSDELC")))</f>
        <v>0.70842590810750883</v>
      </c>
      <c r="H136" s="92">
        <f>MAX(0,1-(1/AVERAGEIFS(COP!$L$2:$L$750,COP!$C$2:$C$750,'Ambient Heat'!$B136,COP!$G$2:$G$750,'Ambient Heat'!H$4,COP!$D$2:$D$750,"RSDELC")))</f>
        <v>0.72802752773053347</v>
      </c>
      <c r="I136" s="92">
        <f>MAX(0,1-(1/AVERAGEIFS(COP!$L$2:$L$750,COP!$C$2:$C$750,'Ambient Heat'!$B136,COP!$G$2:$G$750,'Ambient Heat'!I$4,COP!$D$2:$D$750,"RSDELC")))</f>
        <v>0.72802752773053347</v>
      </c>
      <c r="J136" s="11">
        <v>5</v>
      </c>
    </row>
    <row r="137" spans="2:10" ht="15.75" thickBot="1">
      <c r="B137" s="54" t="s">
        <v>562</v>
      </c>
      <c r="C137" s="54" t="s">
        <v>300</v>
      </c>
      <c r="D137" s="54" t="s">
        <v>297</v>
      </c>
      <c r="E137" s="54" t="s">
        <v>550</v>
      </c>
      <c r="F137" s="139">
        <f>MAX(0,1-(1/AVERAGEIFS(COP!$L$2:$L$750,COP!$C$2:$C$750,'Ambient Heat'!$B137,COP!$G$2:$G$750,'Ambient Heat'!F$4,COP!$D$2:$D$750,"RSDELC")))</f>
        <v>0.67635275799933481</v>
      </c>
      <c r="G137" s="139">
        <f>MAX(0,1-(1/AVERAGEIFS(COP!$L$2:$L$750,COP!$C$2:$C$750,'Ambient Heat'!$B137,COP!$G$2:$G$750,'Ambient Heat'!G$4,COP!$D$2:$D$750,"RSDELC")))</f>
        <v>0.70842590810750883</v>
      </c>
      <c r="H137" s="139">
        <f>MAX(0,1-(1/AVERAGEIFS(COP!$L$2:$L$750,COP!$C$2:$C$750,'Ambient Heat'!$B137,COP!$G$2:$G$750,'Ambient Heat'!H$4,COP!$D$2:$D$750,"RSDELC")))</f>
        <v>0.72802752773053347</v>
      </c>
      <c r="I137" s="139">
        <f>MAX(0,1-(1/AVERAGEIFS(COP!$L$2:$L$750,COP!$C$2:$C$750,'Ambient Heat'!$B137,COP!$G$2:$G$750,'Ambient Heat'!I$4,COP!$D$2:$D$750,"RSDELC")))</f>
        <v>0.72802752773053347</v>
      </c>
      <c r="J137" s="54">
        <v>5</v>
      </c>
    </row>
    <row r="138" spans="2:10" ht="15">
      <c r="B138" s="11" t="s">
        <v>557</v>
      </c>
      <c r="C138" s="11" t="s">
        <v>300</v>
      </c>
      <c r="D138" s="11" t="s">
        <v>375</v>
      </c>
      <c r="E138" s="11" t="s">
        <v>245</v>
      </c>
      <c r="F138" s="137">
        <f>MAX(0,1-(1/AVERAGEIFS(COP!$L$2:$L$750,COP!$C$2:$C$750,'Ambient Heat'!$B138,COP!$G$2:$G$750,'Ambient Heat'!F$4,COP!$D$2:$D$750,"RSDWH*")))</f>
        <v>0.53764679714190677</v>
      </c>
      <c r="G138" s="137">
        <f>MAX(0,1-(1/AVERAGEIFS(COP!$L$2:$L$750,COP!$C$2:$C$750,'Ambient Heat'!$B138,COP!$G$2:$G$750,'Ambient Heat'!G$4,COP!$D$2:$D$750,"RSDWH*")))</f>
        <v>0.58346558301072693</v>
      </c>
      <c r="H138" s="137">
        <f>MAX(0,1-(1/AVERAGEIFS(COP!$L$2:$L$750,COP!$C$2:$C$750,'Ambient Heat'!$B138,COP!$G$2:$G$750,'Ambient Heat'!H$4,COP!$D$2:$D$750,"RSDWH*")))</f>
        <v>0.61146789675790492</v>
      </c>
      <c r="I138" s="137">
        <f>MAX(0,1-(1/AVERAGEIFS(COP!$L$2:$L$750,COP!$C$2:$C$750,'Ambient Heat'!$B138,COP!$G$2:$G$750,'Ambient Heat'!I$4,COP!$D$2:$D$750,"RSDWH*")))</f>
        <v>0.61146789675790492</v>
      </c>
      <c r="J138" s="11">
        <v>5</v>
      </c>
    </row>
    <row r="139" spans="2:10" ht="15">
      <c r="B139" s="11" t="s">
        <v>558</v>
      </c>
      <c r="C139" s="11" t="s">
        <v>300</v>
      </c>
      <c r="D139" s="11" t="s">
        <v>375</v>
      </c>
      <c r="E139" s="11" t="s">
        <v>245</v>
      </c>
      <c r="F139" s="137">
        <f>MAX(0,1-(1/AVERAGEIFS(COP!$L$2:$L$750,COP!$C$2:$C$750,'Ambient Heat'!$B139,COP!$G$2:$G$750,'Ambient Heat'!F$4,COP!$D$2:$D$750,"RSDWH*")))</f>
        <v>0.53764679714190677</v>
      </c>
      <c r="G139" s="137">
        <f>MAX(0,1-(1/AVERAGEIFS(COP!$L$2:$L$750,COP!$C$2:$C$750,'Ambient Heat'!$B139,COP!$G$2:$G$750,'Ambient Heat'!G$4,COP!$D$2:$D$750,"RSDWH*")))</f>
        <v>0.58346558301072693</v>
      </c>
      <c r="H139" s="137">
        <f>MAX(0,1-(1/AVERAGEIFS(COP!$L$2:$L$750,COP!$C$2:$C$750,'Ambient Heat'!$B139,COP!$G$2:$G$750,'Ambient Heat'!H$4,COP!$D$2:$D$750,"RSDWH*")))</f>
        <v>0.61146789675790492</v>
      </c>
      <c r="I139" s="137">
        <f>MAX(0,1-(1/AVERAGEIFS(COP!$L$2:$L$750,COP!$C$2:$C$750,'Ambient Heat'!$B139,COP!$G$2:$G$750,'Ambient Heat'!I$4,COP!$D$2:$D$750,"RSDWH*")))</f>
        <v>0.61146789675790492</v>
      </c>
      <c r="J139" s="11">
        <v>5</v>
      </c>
    </row>
    <row r="140" spans="2:10" ht="15">
      <c r="B140" s="11" t="s">
        <v>559</v>
      </c>
      <c r="C140" s="11" t="s">
        <v>300</v>
      </c>
      <c r="D140" s="11" t="s">
        <v>375</v>
      </c>
      <c r="E140" s="11" t="s">
        <v>245</v>
      </c>
      <c r="F140" s="137">
        <f>MAX(0,1-(1/AVERAGEIFS(COP!$L$2:$L$750,COP!$C$2:$C$750,'Ambient Heat'!$B140,COP!$G$2:$G$750,'Ambient Heat'!F$4,COP!$D$2:$D$750,"RSDWH*")))</f>
        <v>0.53764679714190677</v>
      </c>
      <c r="G140" s="137">
        <f>MAX(0,1-(1/AVERAGEIFS(COP!$L$2:$L$750,COP!$C$2:$C$750,'Ambient Heat'!$B140,COP!$G$2:$G$750,'Ambient Heat'!G$4,COP!$D$2:$D$750,"RSDWH*")))</f>
        <v>0.58346558301072693</v>
      </c>
      <c r="H140" s="137">
        <f>MAX(0,1-(1/AVERAGEIFS(COP!$L$2:$L$750,COP!$C$2:$C$750,'Ambient Heat'!$B140,COP!$G$2:$G$750,'Ambient Heat'!H$4,COP!$D$2:$D$750,"RSDWH*")))</f>
        <v>0.61146789675790492</v>
      </c>
      <c r="I140" s="137">
        <f>MAX(0,1-(1/AVERAGEIFS(COP!$L$2:$L$750,COP!$C$2:$C$750,'Ambient Heat'!$B140,COP!$G$2:$G$750,'Ambient Heat'!I$4,COP!$D$2:$D$750,"RSDWH*")))</f>
        <v>0.61146789675790492</v>
      </c>
      <c r="J140" s="11">
        <v>5</v>
      </c>
    </row>
    <row r="141" spans="2:10" ht="15">
      <c r="B141" s="11" t="s">
        <v>560</v>
      </c>
      <c r="C141" s="11" t="s">
        <v>300</v>
      </c>
      <c r="D141" s="11" t="s">
        <v>375</v>
      </c>
      <c r="E141" s="11" t="s">
        <v>245</v>
      </c>
      <c r="F141" s="137">
        <f>MAX(0,1-(1/AVERAGEIFS(COP!$L$2:$L$750,COP!$C$2:$C$750,'Ambient Heat'!$B141,COP!$G$2:$G$750,'Ambient Heat'!F$4,COP!$D$2:$D$750,"RSDWH*")))</f>
        <v>0.53764679714190677</v>
      </c>
      <c r="G141" s="137">
        <f>MAX(0,1-(1/AVERAGEIFS(COP!$L$2:$L$750,COP!$C$2:$C$750,'Ambient Heat'!$B141,COP!$G$2:$G$750,'Ambient Heat'!G$4,COP!$D$2:$D$750,"RSDWH*")))</f>
        <v>0.58346558301072693</v>
      </c>
      <c r="H141" s="137">
        <f>MAX(0,1-(1/AVERAGEIFS(COP!$L$2:$L$750,COP!$C$2:$C$750,'Ambient Heat'!$B141,COP!$G$2:$G$750,'Ambient Heat'!H$4,COP!$D$2:$D$750,"RSDWH*")))</f>
        <v>0.61146789675790492</v>
      </c>
      <c r="I141" s="137">
        <f>MAX(0,1-(1/AVERAGEIFS(COP!$L$2:$L$750,COP!$C$2:$C$750,'Ambient Heat'!$B141,COP!$G$2:$G$750,'Ambient Heat'!I$4,COP!$D$2:$D$750,"RSDWH*")))</f>
        <v>0.61146789675790492</v>
      </c>
      <c r="J141" s="11">
        <v>5</v>
      </c>
    </row>
    <row r="142" spans="2:10" ht="15">
      <c r="B142" s="11" t="s">
        <v>561</v>
      </c>
      <c r="C142" s="11" t="s">
        <v>300</v>
      </c>
      <c r="D142" s="11" t="s">
        <v>375</v>
      </c>
      <c r="E142" s="11" t="s">
        <v>245</v>
      </c>
      <c r="F142" s="137">
        <f>MAX(0,1-(1/AVERAGEIFS(COP!$L$2:$L$750,COP!$C$2:$C$750,'Ambient Heat'!$B142,COP!$G$2:$G$750,'Ambient Heat'!F$4,COP!$D$2:$D$750,"RSDWH*")))</f>
        <v>0.53764679714190677</v>
      </c>
      <c r="G142" s="137">
        <f>MAX(0,1-(1/AVERAGEIFS(COP!$L$2:$L$750,COP!$C$2:$C$750,'Ambient Heat'!$B142,COP!$G$2:$G$750,'Ambient Heat'!G$4,COP!$D$2:$D$750,"RSDWH*")))</f>
        <v>0.58346558301072693</v>
      </c>
      <c r="H142" s="137">
        <f>MAX(0,1-(1/AVERAGEIFS(COP!$L$2:$L$750,COP!$C$2:$C$750,'Ambient Heat'!$B142,COP!$G$2:$G$750,'Ambient Heat'!H$4,COP!$D$2:$D$750,"RSDWH*")))</f>
        <v>0.61146789675790492</v>
      </c>
      <c r="I142" s="137">
        <f>MAX(0,1-(1/AVERAGEIFS(COP!$L$2:$L$750,COP!$C$2:$C$750,'Ambient Heat'!$B142,COP!$G$2:$G$750,'Ambient Heat'!I$4,COP!$D$2:$D$750,"RSDWH*")))</f>
        <v>0.61146789675790492</v>
      </c>
      <c r="J142" s="11">
        <v>5</v>
      </c>
    </row>
    <row r="143" spans="2:10" ht="15.75" thickBot="1">
      <c r="B143" s="54" t="s">
        <v>562</v>
      </c>
      <c r="C143" s="54" t="s">
        <v>300</v>
      </c>
      <c r="D143" s="54" t="s">
        <v>375</v>
      </c>
      <c r="E143" s="54" t="s">
        <v>245</v>
      </c>
      <c r="F143" s="141">
        <f>MAX(0,1-(1/AVERAGEIFS(COP!$L$2:$L$750,COP!$C$2:$C$750,'Ambient Heat'!$B143,COP!$G$2:$G$750,'Ambient Heat'!F$4,COP!$D$2:$D$750,"RSDWH*")))</f>
        <v>0.53764679714190677</v>
      </c>
      <c r="G143" s="141">
        <f>MAX(0,1-(1/AVERAGEIFS(COP!$L$2:$L$750,COP!$C$2:$C$750,'Ambient Heat'!$B143,COP!$G$2:$G$750,'Ambient Heat'!G$4,COP!$D$2:$D$750,"RSDWH*")))</f>
        <v>0.58346558301072693</v>
      </c>
      <c r="H143" s="141">
        <f>MAX(0,1-(1/AVERAGEIFS(COP!$L$2:$L$750,COP!$C$2:$C$750,'Ambient Heat'!$B143,COP!$G$2:$G$750,'Ambient Heat'!H$4,COP!$D$2:$D$750,"RSDWH*")))</f>
        <v>0.61146789675790492</v>
      </c>
      <c r="I143" s="141">
        <f>MAX(0,1-(1/AVERAGEIFS(COP!$L$2:$L$750,COP!$C$2:$C$750,'Ambient Heat'!$B143,COP!$G$2:$G$750,'Ambient Heat'!I$4,COP!$D$2:$D$750,"RSDWH*")))</f>
        <v>0.61146789675790492</v>
      </c>
      <c r="J143" s="54">
        <v>5</v>
      </c>
    </row>
    <row r="144" spans="2:10" ht="15">
      <c r="B144" s="11" t="s">
        <v>563</v>
      </c>
      <c r="C144" s="11" t="s">
        <v>300</v>
      </c>
      <c r="D144" s="11" t="s">
        <v>297</v>
      </c>
      <c r="E144" s="11" t="s">
        <v>540</v>
      </c>
      <c r="F144" s="92">
        <f>MAX(0,1-(1/AVERAGEIFS(COP!$L$2:$L$750,COP!$C$2:$C$750,'Ambient Heat'!$B144,COP!$G$2:$G$750,'Ambient Heat'!F$4,COP!$D$2:$D$750,"RSDELC")))</f>
        <v>0.70577523454484981</v>
      </c>
      <c r="G144" s="92">
        <f>MAX(0,1-(1/AVERAGEIFS(COP!$L$2:$L$750,COP!$C$2:$C$750,'Ambient Heat'!$B144,COP!$G$2:$G$750,'Ambient Heat'!G$4,COP!$D$2:$D$750,"RSDELC")))</f>
        <v>0.72258807828514493</v>
      </c>
      <c r="H144" s="92">
        <f>MAX(0,1-(1/AVERAGEIFS(COP!$L$2:$L$750,COP!$C$2:$C$750,'Ambient Heat'!$B144,COP!$G$2:$G$750,'Ambient Heat'!H$4,COP!$D$2:$D$750,"RSDELC")))</f>
        <v>0.75726456849950041</v>
      </c>
      <c r="I144" s="92">
        <f>MAX(0,1-(1/AVERAGEIFS(COP!$L$2:$L$750,COP!$C$2:$C$750,'Ambient Heat'!$B144,COP!$G$2:$G$750,'Ambient Heat'!I$4,COP!$D$2:$D$750,"RSDELC")))</f>
        <v>0.7842351719995565</v>
      </c>
      <c r="J144" s="11">
        <v>5</v>
      </c>
    </row>
    <row r="145" spans="2:10" ht="15">
      <c r="B145" s="11" t="s">
        <v>564</v>
      </c>
      <c r="C145" s="11" t="s">
        <v>300</v>
      </c>
      <c r="D145" s="11" t="s">
        <v>297</v>
      </c>
      <c r="E145" s="11" t="s">
        <v>542</v>
      </c>
      <c r="F145" s="92">
        <f>MAX(0,1-(1/AVERAGEIFS(COP!$L$2:$L$750,COP!$C$2:$C$750,'Ambient Heat'!$B145,COP!$G$2:$G$750,'Ambient Heat'!F$4,COP!$D$2:$D$750,"RSDELC")))</f>
        <v>0.70577523454484981</v>
      </c>
      <c r="G145" s="92">
        <f>MAX(0,1-(1/AVERAGEIFS(COP!$L$2:$L$750,COP!$C$2:$C$750,'Ambient Heat'!$B145,COP!$G$2:$G$750,'Ambient Heat'!G$4,COP!$D$2:$D$750,"RSDELC")))</f>
        <v>0.72258807828514493</v>
      </c>
      <c r="H145" s="92">
        <f>MAX(0,1-(1/AVERAGEIFS(COP!$L$2:$L$750,COP!$C$2:$C$750,'Ambient Heat'!$B145,COP!$G$2:$G$750,'Ambient Heat'!H$4,COP!$D$2:$D$750,"RSDELC")))</f>
        <v>0.75726456849950041</v>
      </c>
      <c r="I145" s="92">
        <f>MAX(0,1-(1/AVERAGEIFS(COP!$L$2:$L$750,COP!$C$2:$C$750,'Ambient Heat'!$B145,COP!$G$2:$G$750,'Ambient Heat'!I$4,COP!$D$2:$D$750,"RSDELC")))</f>
        <v>0.7842351719995565</v>
      </c>
      <c r="J145" s="11">
        <v>5</v>
      </c>
    </row>
    <row r="146" spans="2:10" ht="15">
      <c r="B146" s="11" t="s">
        <v>565</v>
      </c>
      <c r="C146" s="11" t="s">
        <v>300</v>
      </c>
      <c r="D146" s="11" t="s">
        <v>297</v>
      </c>
      <c r="E146" s="11" t="s">
        <v>544</v>
      </c>
      <c r="F146" s="92">
        <f>MAX(0,1-(1/AVERAGEIFS(COP!$L$2:$L$750,COP!$C$2:$C$750,'Ambient Heat'!$B146,COP!$G$2:$G$750,'Ambient Heat'!F$4,COP!$D$2:$D$750,"RSDELC")))</f>
        <v>0.70577523454484981</v>
      </c>
      <c r="G146" s="92">
        <f>MAX(0,1-(1/AVERAGEIFS(COP!$L$2:$L$750,COP!$C$2:$C$750,'Ambient Heat'!$B146,COP!$G$2:$G$750,'Ambient Heat'!G$4,COP!$D$2:$D$750,"RSDELC")))</f>
        <v>0.72258807828514493</v>
      </c>
      <c r="H146" s="92">
        <f>MAX(0,1-(1/AVERAGEIFS(COP!$L$2:$L$750,COP!$C$2:$C$750,'Ambient Heat'!$B146,COP!$G$2:$G$750,'Ambient Heat'!H$4,COP!$D$2:$D$750,"RSDELC")))</f>
        <v>0.75726456849950041</v>
      </c>
      <c r="I146" s="92">
        <f>MAX(0,1-(1/AVERAGEIFS(COP!$L$2:$L$750,COP!$C$2:$C$750,'Ambient Heat'!$B146,COP!$G$2:$G$750,'Ambient Heat'!I$4,COP!$D$2:$D$750,"RSDELC")))</f>
        <v>0.7842351719995565</v>
      </c>
      <c r="J146" s="11">
        <v>5</v>
      </c>
    </row>
    <row r="147" spans="2:10" ht="15">
      <c r="B147" s="11" t="s">
        <v>566</v>
      </c>
      <c r="C147" s="11" t="s">
        <v>300</v>
      </c>
      <c r="D147" s="11" t="s">
        <v>297</v>
      </c>
      <c r="E147" s="11" t="s">
        <v>546</v>
      </c>
      <c r="F147" s="92">
        <f>MAX(0,1-(1/AVERAGEIFS(COP!$L$2:$L$750,COP!$C$2:$C$750,'Ambient Heat'!$B147,COP!$G$2:$G$750,'Ambient Heat'!F$4,COP!$D$2:$D$750,"RSDELC")))</f>
        <v>0.70577523454484981</v>
      </c>
      <c r="G147" s="92">
        <f>MAX(0,1-(1/AVERAGEIFS(COP!$L$2:$L$750,COP!$C$2:$C$750,'Ambient Heat'!$B147,COP!$G$2:$G$750,'Ambient Heat'!G$4,COP!$D$2:$D$750,"RSDELC")))</f>
        <v>0.72258807828514493</v>
      </c>
      <c r="H147" s="92">
        <f>MAX(0,1-(1/AVERAGEIFS(COP!$L$2:$L$750,COP!$C$2:$C$750,'Ambient Heat'!$B147,COP!$G$2:$G$750,'Ambient Heat'!H$4,COP!$D$2:$D$750,"RSDELC")))</f>
        <v>0.75726456849950041</v>
      </c>
      <c r="I147" s="92">
        <f>MAX(0,1-(1/AVERAGEIFS(COP!$L$2:$L$750,COP!$C$2:$C$750,'Ambient Heat'!$B147,COP!$G$2:$G$750,'Ambient Heat'!I$4,COP!$D$2:$D$750,"RSDELC")))</f>
        <v>0.7842351719995565</v>
      </c>
      <c r="J147" s="11">
        <v>5</v>
      </c>
    </row>
    <row r="148" spans="2:10" ht="15">
      <c r="B148" s="11" t="s">
        <v>567</v>
      </c>
      <c r="C148" s="11" t="s">
        <v>300</v>
      </c>
      <c r="D148" s="11" t="s">
        <v>297</v>
      </c>
      <c r="E148" s="11" t="s">
        <v>548</v>
      </c>
      <c r="F148" s="92">
        <f>MAX(0,1-(1/AVERAGEIFS(COP!$L$2:$L$750,COP!$C$2:$C$750,'Ambient Heat'!$B148,COP!$G$2:$G$750,'Ambient Heat'!F$4,COP!$D$2:$D$750,"RSDELC")))</f>
        <v>0.70577523454484981</v>
      </c>
      <c r="G148" s="92">
        <f>MAX(0,1-(1/AVERAGEIFS(COP!$L$2:$L$750,COP!$C$2:$C$750,'Ambient Heat'!$B148,COP!$G$2:$G$750,'Ambient Heat'!G$4,COP!$D$2:$D$750,"RSDELC")))</f>
        <v>0.72258807828514493</v>
      </c>
      <c r="H148" s="92">
        <f>MAX(0,1-(1/AVERAGEIFS(COP!$L$2:$L$750,COP!$C$2:$C$750,'Ambient Heat'!$B148,COP!$G$2:$G$750,'Ambient Heat'!H$4,COP!$D$2:$D$750,"RSDELC")))</f>
        <v>0.75726456849950041</v>
      </c>
      <c r="I148" s="92">
        <f>MAX(0,1-(1/AVERAGEIFS(COP!$L$2:$L$750,COP!$C$2:$C$750,'Ambient Heat'!$B148,COP!$G$2:$G$750,'Ambient Heat'!I$4,COP!$D$2:$D$750,"RSDELC")))</f>
        <v>0.7842351719995565</v>
      </c>
      <c r="J148" s="11">
        <v>5</v>
      </c>
    </row>
    <row r="149" spans="2:10" ht="15.75" thickBot="1">
      <c r="B149" s="54" t="s">
        <v>568</v>
      </c>
      <c r="C149" s="54" t="s">
        <v>300</v>
      </c>
      <c r="D149" s="54" t="s">
        <v>297</v>
      </c>
      <c r="E149" s="54" t="s">
        <v>550</v>
      </c>
      <c r="F149" s="139">
        <f>MAX(0,1-(1/AVERAGEIFS(COP!$L$2:$L$750,COP!$C$2:$C$750,'Ambient Heat'!$B149,COP!$G$2:$G$750,'Ambient Heat'!F$4,COP!$D$2:$D$750,"RSDELC")))</f>
        <v>0.70577523454484981</v>
      </c>
      <c r="G149" s="139">
        <f>MAX(0,1-(1/AVERAGEIFS(COP!$L$2:$L$750,COP!$C$2:$C$750,'Ambient Heat'!$B149,COP!$G$2:$G$750,'Ambient Heat'!G$4,COP!$D$2:$D$750,"RSDELC")))</f>
        <v>0.72258807828514493</v>
      </c>
      <c r="H149" s="139">
        <f>MAX(0,1-(1/AVERAGEIFS(COP!$L$2:$L$750,COP!$C$2:$C$750,'Ambient Heat'!$B149,COP!$G$2:$G$750,'Ambient Heat'!H$4,COP!$D$2:$D$750,"RSDELC")))</f>
        <v>0.75726456849950041</v>
      </c>
      <c r="I149" s="139">
        <f>MAX(0,1-(1/AVERAGEIFS(COP!$L$2:$L$750,COP!$C$2:$C$750,'Ambient Heat'!$B149,COP!$G$2:$G$750,'Ambient Heat'!I$4,COP!$D$2:$D$750,"RSDELC")))</f>
        <v>0.7842351719995565</v>
      </c>
      <c r="J149" s="54">
        <v>5</v>
      </c>
    </row>
    <row r="150" spans="2:10" ht="15">
      <c r="B150" s="11" t="s">
        <v>569</v>
      </c>
      <c r="C150" s="11" t="s">
        <v>300</v>
      </c>
      <c r="D150" s="11" t="s">
        <v>297</v>
      </c>
      <c r="E150" s="11" t="s">
        <v>540</v>
      </c>
      <c r="F150" s="92">
        <f>MAX(0,1-(1/AVERAGEIFS(COP!$L$2:$L$750,COP!$C$2:$C$750,'Ambient Heat'!$B150,COP!$G$2:$G$750,'Ambient Heat'!F$4,COP!$D$2:$D$750,"RSDELC")))</f>
        <v>0.70577523454484981</v>
      </c>
      <c r="G150" s="92">
        <f>MAX(0,1-(1/AVERAGEIFS(COP!$L$2:$L$750,COP!$C$2:$C$750,'Ambient Heat'!$B150,COP!$G$2:$G$750,'Ambient Heat'!G$4,COP!$D$2:$D$750,"RSDELC")))</f>
        <v>0.72258807828514493</v>
      </c>
      <c r="H150" s="92">
        <f>MAX(0,1-(1/AVERAGEIFS(COP!$L$2:$L$750,COP!$C$2:$C$750,'Ambient Heat'!$B150,COP!$G$2:$G$750,'Ambient Heat'!H$4,COP!$D$2:$D$750,"RSDELC")))</f>
        <v>0.75726456849950041</v>
      </c>
      <c r="I150" s="92">
        <f>MAX(0,1-(1/AVERAGEIFS(COP!$L$2:$L$750,COP!$C$2:$C$750,'Ambient Heat'!$B150,COP!$G$2:$G$750,'Ambient Heat'!I$4,COP!$D$2:$D$750,"RSDELC")))</f>
        <v>0.7842351719995565</v>
      </c>
      <c r="J150" s="11">
        <v>5</v>
      </c>
    </row>
    <row r="151" spans="2:10" ht="15">
      <c r="B151" s="11" t="s">
        <v>570</v>
      </c>
      <c r="C151" s="11" t="s">
        <v>300</v>
      </c>
      <c r="D151" s="11" t="s">
        <v>297</v>
      </c>
      <c r="E151" s="11" t="s">
        <v>542</v>
      </c>
      <c r="F151" s="92">
        <f>MAX(0,1-(1/AVERAGEIFS(COP!$L$2:$L$750,COP!$C$2:$C$750,'Ambient Heat'!$B151,COP!$G$2:$G$750,'Ambient Heat'!F$4,COP!$D$2:$D$750,"RSDELC")))</f>
        <v>0.70577523454484981</v>
      </c>
      <c r="G151" s="92">
        <f>MAX(0,1-(1/AVERAGEIFS(COP!$L$2:$L$750,COP!$C$2:$C$750,'Ambient Heat'!$B151,COP!$G$2:$G$750,'Ambient Heat'!G$4,COP!$D$2:$D$750,"RSDELC")))</f>
        <v>0.72258807828514493</v>
      </c>
      <c r="H151" s="92">
        <f>MAX(0,1-(1/AVERAGEIFS(COP!$L$2:$L$750,COP!$C$2:$C$750,'Ambient Heat'!$B151,COP!$G$2:$G$750,'Ambient Heat'!H$4,COP!$D$2:$D$750,"RSDELC")))</f>
        <v>0.75726456849950041</v>
      </c>
      <c r="I151" s="92">
        <f>MAX(0,1-(1/AVERAGEIFS(COP!$L$2:$L$750,COP!$C$2:$C$750,'Ambient Heat'!$B151,COP!$G$2:$G$750,'Ambient Heat'!I$4,COP!$D$2:$D$750,"RSDELC")))</f>
        <v>0.7842351719995565</v>
      </c>
      <c r="J151" s="11">
        <v>5</v>
      </c>
    </row>
    <row r="152" spans="2:10" ht="15">
      <c r="B152" s="11" t="s">
        <v>571</v>
      </c>
      <c r="C152" s="11" t="s">
        <v>300</v>
      </c>
      <c r="D152" s="11" t="s">
        <v>297</v>
      </c>
      <c r="E152" s="11" t="s">
        <v>544</v>
      </c>
      <c r="F152" s="92">
        <f>MAX(0,1-(1/AVERAGEIFS(COP!$L$2:$L$750,COP!$C$2:$C$750,'Ambient Heat'!$B152,COP!$G$2:$G$750,'Ambient Heat'!F$4,COP!$D$2:$D$750,"RSDELC")))</f>
        <v>0.70577523454484981</v>
      </c>
      <c r="G152" s="92">
        <f>MAX(0,1-(1/AVERAGEIFS(COP!$L$2:$L$750,COP!$C$2:$C$750,'Ambient Heat'!$B152,COP!$G$2:$G$750,'Ambient Heat'!G$4,COP!$D$2:$D$750,"RSDELC")))</f>
        <v>0.72258807828514493</v>
      </c>
      <c r="H152" s="92">
        <f>MAX(0,1-(1/AVERAGEIFS(COP!$L$2:$L$750,COP!$C$2:$C$750,'Ambient Heat'!$B152,COP!$G$2:$G$750,'Ambient Heat'!H$4,COP!$D$2:$D$750,"RSDELC")))</f>
        <v>0.75726456849950041</v>
      </c>
      <c r="I152" s="92">
        <f>MAX(0,1-(1/AVERAGEIFS(COP!$L$2:$L$750,COP!$C$2:$C$750,'Ambient Heat'!$B152,COP!$G$2:$G$750,'Ambient Heat'!I$4,COP!$D$2:$D$750,"RSDELC")))</f>
        <v>0.7842351719995565</v>
      </c>
      <c r="J152" s="11">
        <v>5</v>
      </c>
    </row>
    <row r="153" spans="2:10" ht="15">
      <c r="B153" s="11" t="s">
        <v>572</v>
      </c>
      <c r="C153" s="11" t="s">
        <v>300</v>
      </c>
      <c r="D153" s="11" t="s">
        <v>297</v>
      </c>
      <c r="E153" s="11" t="s">
        <v>546</v>
      </c>
      <c r="F153" s="92">
        <f>MAX(0,1-(1/AVERAGEIFS(COP!$L$2:$L$750,COP!$C$2:$C$750,'Ambient Heat'!$B153,COP!$G$2:$G$750,'Ambient Heat'!F$4,COP!$D$2:$D$750,"RSDELC")))</f>
        <v>0.70577523454484981</v>
      </c>
      <c r="G153" s="92">
        <f>MAX(0,1-(1/AVERAGEIFS(COP!$L$2:$L$750,COP!$C$2:$C$750,'Ambient Heat'!$B153,COP!$G$2:$G$750,'Ambient Heat'!G$4,COP!$D$2:$D$750,"RSDELC")))</f>
        <v>0.72258807828514493</v>
      </c>
      <c r="H153" s="92">
        <f>MAX(0,1-(1/AVERAGEIFS(COP!$L$2:$L$750,COP!$C$2:$C$750,'Ambient Heat'!$B153,COP!$G$2:$G$750,'Ambient Heat'!H$4,COP!$D$2:$D$750,"RSDELC")))</f>
        <v>0.75726456849950041</v>
      </c>
      <c r="I153" s="92">
        <f>MAX(0,1-(1/AVERAGEIFS(COP!$L$2:$L$750,COP!$C$2:$C$750,'Ambient Heat'!$B153,COP!$G$2:$G$750,'Ambient Heat'!I$4,COP!$D$2:$D$750,"RSDELC")))</f>
        <v>0.7842351719995565</v>
      </c>
      <c r="J153" s="11">
        <v>5</v>
      </c>
    </row>
    <row r="154" spans="2:10" ht="15">
      <c r="B154" s="11" t="s">
        <v>573</v>
      </c>
      <c r="C154" s="11" t="s">
        <v>300</v>
      </c>
      <c r="D154" s="11" t="s">
        <v>297</v>
      </c>
      <c r="E154" s="11" t="s">
        <v>548</v>
      </c>
      <c r="F154" s="92">
        <f>MAX(0,1-(1/AVERAGEIFS(COP!$L$2:$L$750,COP!$C$2:$C$750,'Ambient Heat'!$B154,COP!$G$2:$G$750,'Ambient Heat'!F$4,COP!$D$2:$D$750,"RSDELC")))</f>
        <v>0.70577523454484981</v>
      </c>
      <c r="G154" s="92">
        <f>MAX(0,1-(1/AVERAGEIFS(COP!$L$2:$L$750,COP!$C$2:$C$750,'Ambient Heat'!$B154,COP!$G$2:$G$750,'Ambient Heat'!G$4,COP!$D$2:$D$750,"RSDELC")))</f>
        <v>0.72258807828514493</v>
      </c>
      <c r="H154" s="92">
        <f>MAX(0,1-(1/AVERAGEIFS(COP!$L$2:$L$750,COP!$C$2:$C$750,'Ambient Heat'!$B154,COP!$G$2:$G$750,'Ambient Heat'!H$4,COP!$D$2:$D$750,"RSDELC")))</f>
        <v>0.75726456849950041</v>
      </c>
      <c r="I154" s="92">
        <f>MAX(0,1-(1/AVERAGEIFS(COP!$L$2:$L$750,COP!$C$2:$C$750,'Ambient Heat'!$B154,COP!$G$2:$G$750,'Ambient Heat'!I$4,COP!$D$2:$D$750,"RSDELC")))</f>
        <v>0.7842351719995565</v>
      </c>
      <c r="J154" s="11">
        <v>5</v>
      </c>
    </row>
    <row r="155" spans="2:10" ht="15.75" thickBot="1">
      <c r="B155" s="54" t="s">
        <v>574</v>
      </c>
      <c r="C155" s="54" t="s">
        <v>300</v>
      </c>
      <c r="D155" s="54" t="s">
        <v>297</v>
      </c>
      <c r="E155" s="54" t="s">
        <v>550</v>
      </c>
      <c r="F155" s="139">
        <f>MAX(0,1-(1/AVERAGEIFS(COP!$L$2:$L$750,COP!$C$2:$C$750,'Ambient Heat'!$B155,COP!$G$2:$G$750,'Ambient Heat'!F$4,COP!$D$2:$D$750,"RSDELC")))</f>
        <v>0.70577523454484981</v>
      </c>
      <c r="G155" s="139">
        <f>MAX(0,1-(1/AVERAGEIFS(COP!$L$2:$L$750,COP!$C$2:$C$750,'Ambient Heat'!$B155,COP!$G$2:$G$750,'Ambient Heat'!G$4,COP!$D$2:$D$750,"RSDELC")))</f>
        <v>0.72258807828514493</v>
      </c>
      <c r="H155" s="139">
        <f>MAX(0,1-(1/AVERAGEIFS(COP!$L$2:$L$750,COP!$C$2:$C$750,'Ambient Heat'!$B155,COP!$G$2:$G$750,'Ambient Heat'!H$4,COP!$D$2:$D$750,"RSDELC")))</f>
        <v>0.75726456849950041</v>
      </c>
      <c r="I155" s="139">
        <f>MAX(0,1-(1/AVERAGEIFS(COP!$L$2:$L$750,COP!$C$2:$C$750,'Ambient Heat'!$B155,COP!$G$2:$G$750,'Ambient Heat'!I$4,COP!$D$2:$D$750,"RSDELC")))</f>
        <v>0.7842351719995565</v>
      </c>
      <c r="J155" s="54">
        <v>5</v>
      </c>
    </row>
    <row r="156" spans="2:10" ht="15">
      <c r="B156" s="11" t="s">
        <v>569</v>
      </c>
      <c r="C156" s="11" t="s">
        <v>300</v>
      </c>
      <c r="D156" s="11" t="s">
        <v>297</v>
      </c>
      <c r="E156" s="11" t="s">
        <v>278</v>
      </c>
      <c r="F156" s="92">
        <f>MAX(0,1-(1/AVERAGEIFS(COP!$L$2:$L$750,COP!$C$2:$C$750,'Ambient Heat'!$B156,COP!$G$2:$G$750,'Ambient Heat'!F$4,COP!$D$2:$D$750,"RSDSC*")))</f>
        <v>0.67308359393872208</v>
      </c>
      <c r="G156" s="92">
        <f>MAX(0,1-(1/AVERAGEIFS(COP!$L$2:$L$750,COP!$C$2:$C$750,'Ambient Heat'!$B156,COP!$G$2:$G$750,'Ambient Heat'!G$4,COP!$D$2:$D$750,"RSDSC*")))</f>
        <v>0.69176453142793792</v>
      </c>
      <c r="H156" s="92">
        <f>MAX(0,1-(1/AVERAGEIFS(COP!$L$2:$L$750,COP!$C$2:$C$750,'Ambient Heat'!$B156,COP!$G$2:$G$750,'Ambient Heat'!H$4,COP!$D$2:$D$750,"RSDSC*")))</f>
        <v>0.73029396499944566</v>
      </c>
      <c r="I156" s="92">
        <f>MAX(0,1-(1/AVERAGEIFS(COP!$L$2:$L$750,COP!$C$2:$C$750,'Ambient Heat'!$B156,COP!$G$2:$G$750,'Ambient Heat'!I$4,COP!$D$2:$D$750,"RSDSC*")))</f>
        <v>0.7602613022217295</v>
      </c>
      <c r="J156" s="11">
        <v>5</v>
      </c>
    </row>
    <row r="157" spans="2:10" ht="15">
      <c r="B157" s="11" t="s">
        <v>570</v>
      </c>
      <c r="C157" s="11" t="s">
        <v>300</v>
      </c>
      <c r="D157" s="11" t="s">
        <v>297</v>
      </c>
      <c r="E157" s="11" t="s">
        <v>278</v>
      </c>
      <c r="F157" s="92">
        <f>MAX(0,1-(1/AVERAGEIFS(COP!$L$2:$L$750,COP!$C$2:$C$750,'Ambient Heat'!$B157,COP!$G$2:$G$750,'Ambient Heat'!F$4,COP!$D$2:$D$750,"RSDSC*")))</f>
        <v>0.67308359393872208</v>
      </c>
      <c r="G157" s="92">
        <f>MAX(0,1-(1/AVERAGEIFS(COP!$L$2:$L$750,COP!$C$2:$C$750,'Ambient Heat'!$B157,COP!$G$2:$G$750,'Ambient Heat'!G$4,COP!$D$2:$D$750,"RSDSC*")))</f>
        <v>0.69176453142793792</v>
      </c>
      <c r="H157" s="92">
        <f>MAX(0,1-(1/AVERAGEIFS(COP!$L$2:$L$750,COP!$C$2:$C$750,'Ambient Heat'!$B157,COP!$G$2:$G$750,'Ambient Heat'!H$4,COP!$D$2:$D$750,"RSDSC*")))</f>
        <v>0.73029396499944566</v>
      </c>
      <c r="I157" s="92">
        <f>MAX(0,1-(1/AVERAGEIFS(COP!$L$2:$L$750,COP!$C$2:$C$750,'Ambient Heat'!$B157,COP!$G$2:$G$750,'Ambient Heat'!I$4,COP!$D$2:$D$750,"RSDSC*")))</f>
        <v>0.7602613022217295</v>
      </c>
      <c r="J157" s="11">
        <v>5</v>
      </c>
    </row>
    <row r="158" spans="2:10" ht="15">
      <c r="B158" s="11" t="s">
        <v>571</v>
      </c>
      <c r="C158" s="11" t="s">
        <v>300</v>
      </c>
      <c r="D158" s="11" t="s">
        <v>297</v>
      </c>
      <c r="E158" s="11" t="s">
        <v>278</v>
      </c>
      <c r="F158" s="92">
        <f>MAX(0,1-(1/AVERAGEIFS(COP!$L$2:$L$750,COP!$C$2:$C$750,'Ambient Heat'!$B158,COP!$G$2:$G$750,'Ambient Heat'!F$4,COP!$D$2:$D$750,"RSDSC*")))</f>
        <v>0.67308359393872208</v>
      </c>
      <c r="G158" s="92">
        <f>MAX(0,1-(1/AVERAGEIFS(COP!$L$2:$L$750,COP!$C$2:$C$750,'Ambient Heat'!$B158,COP!$G$2:$G$750,'Ambient Heat'!G$4,COP!$D$2:$D$750,"RSDSC*")))</f>
        <v>0.69176453142793792</v>
      </c>
      <c r="H158" s="92">
        <f>MAX(0,1-(1/AVERAGEIFS(COP!$L$2:$L$750,COP!$C$2:$C$750,'Ambient Heat'!$B158,COP!$G$2:$G$750,'Ambient Heat'!H$4,COP!$D$2:$D$750,"RSDSC*")))</f>
        <v>0.73029396499944566</v>
      </c>
      <c r="I158" s="92">
        <f>MAX(0,1-(1/AVERAGEIFS(COP!$L$2:$L$750,COP!$C$2:$C$750,'Ambient Heat'!$B158,COP!$G$2:$G$750,'Ambient Heat'!I$4,COP!$D$2:$D$750,"RSDSC*")))</f>
        <v>0.7602613022217295</v>
      </c>
      <c r="J158" s="11">
        <v>5</v>
      </c>
    </row>
    <row r="159" spans="2:10" ht="15">
      <c r="B159" s="11" t="s">
        <v>572</v>
      </c>
      <c r="C159" s="11" t="s">
        <v>300</v>
      </c>
      <c r="D159" s="11" t="s">
        <v>297</v>
      </c>
      <c r="E159" s="11" t="s">
        <v>278</v>
      </c>
      <c r="F159" s="92">
        <f>MAX(0,1-(1/AVERAGEIFS(COP!$L$2:$L$750,COP!$C$2:$C$750,'Ambient Heat'!$B159,COP!$G$2:$G$750,'Ambient Heat'!F$4,COP!$D$2:$D$750,"RSDSC*")))</f>
        <v>0.67308359393872208</v>
      </c>
      <c r="G159" s="92">
        <f>MAX(0,1-(1/AVERAGEIFS(COP!$L$2:$L$750,COP!$C$2:$C$750,'Ambient Heat'!$B159,COP!$G$2:$G$750,'Ambient Heat'!G$4,COP!$D$2:$D$750,"RSDSC*")))</f>
        <v>0.69176453142793792</v>
      </c>
      <c r="H159" s="92">
        <f>MAX(0,1-(1/AVERAGEIFS(COP!$L$2:$L$750,COP!$C$2:$C$750,'Ambient Heat'!$B159,COP!$G$2:$G$750,'Ambient Heat'!H$4,COP!$D$2:$D$750,"RSDSC*")))</f>
        <v>0.73029396499944566</v>
      </c>
      <c r="I159" s="92">
        <f>MAX(0,1-(1/AVERAGEIFS(COP!$L$2:$L$750,COP!$C$2:$C$750,'Ambient Heat'!$B159,COP!$G$2:$G$750,'Ambient Heat'!I$4,COP!$D$2:$D$750,"RSDSC*")))</f>
        <v>0.7602613022217295</v>
      </c>
      <c r="J159" s="11">
        <v>5</v>
      </c>
    </row>
    <row r="160" spans="2:10" ht="15">
      <c r="B160" s="11" t="s">
        <v>573</v>
      </c>
      <c r="C160" s="11" t="s">
        <v>300</v>
      </c>
      <c r="D160" s="11" t="s">
        <v>297</v>
      </c>
      <c r="E160" s="11" t="s">
        <v>278</v>
      </c>
      <c r="F160" s="92">
        <f>MAX(0,1-(1/AVERAGEIFS(COP!$L$2:$L$750,COP!$C$2:$C$750,'Ambient Heat'!$B160,COP!$G$2:$G$750,'Ambient Heat'!F$4,COP!$D$2:$D$750,"RSDSC*")))</f>
        <v>0.67308359393872208</v>
      </c>
      <c r="G160" s="92">
        <f>MAX(0,1-(1/AVERAGEIFS(COP!$L$2:$L$750,COP!$C$2:$C$750,'Ambient Heat'!$B160,COP!$G$2:$G$750,'Ambient Heat'!G$4,COP!$D$2:$D$750,"RSDSC*")))</f>
        <v>0.69176453142793792</v>
      </c>
      <c r="H160" s="92">
        <f>MAX(0,1-(1/AVERAGEIFS(COP!$L$2:$L$750,COP!$C$2:$C$750,'Ambient Heat'!$B160,COP!$G$2:$G$750,'Ambient Heat'!H$4,COP!$D$2:$D$750,"RSDSC*")))</f>
        <v>0.73029396499944566</v>
      </c>
      <c r="I160" s="92">
        <f>MAX(0,1-(1/AVERAGEIFS(COP!$L$2:$L$750,COP!$C$2:$C$750,'Ambient Heat'!$B160,COP!$G$2:$G$750,'Ambient Heat'!I$4,COP!$D$2:$D$750,"RSDSC*")))</f>
        <v>0.7602613022217295</v>
      </c>
      <c r="J160" s="11">
        <v>5</v>
      </c>
    </row>
    <row r="161" spans="2:10" ht="15.75" thickBot="1">
      <c r="B161" s="54" t="s">
        <v>574</v>
      </c>
      <c r="C161" s="54" t="s">
        <v>300</v>
      </c>
      <c r="D161" s="54" t="s">
        <v>297</v>
      </c>
      <c r="E161" s="54" t="s">
        <v>278</v>
      </c>
      <c r="F161" s="139">
        <f>MAX(0,1-(1/AVERAGEIFS(COP!$L$2:$L$750,COP!$C$2:$C$750,'Ambient Heat'!$B161,COP!$G$2:$G$750,'Ambient Heat'!F$4,COP!$D$2:$D$750,"RSDSC*")))</f>
        <v>0.67308359393872208</v>
      </c>
      <c r="G161" s="139">
        <f>MAX(0,1-(1/AVERAGEIFS(COP!$L$2:$L$750,COP!$C$2:$C$750,'Ambient Heat'!$B161,COP!$G$2:$G$750,'Ambient Heat'!G$4,COP!$D$2:$D$750,"RSDSC*")))</f>
        <v>0.69176453142793792</v>
      </c>
      <c r="H161" s="139">
        <f>MAX(0,1-(1/AVERAGEIFS(COP!$L$2:$L$750,COP!$C$2:$C$750,'Ambient Heat'!$B161,COP!$G$2:$G$750,'Ambient Heat'!H$4,COP!$D$2:$D$750,"RSDSC*")))</f>
        <v>0.73029396499944566</v>
      </c>
      <c r="I161" s="139">
        <f>MAX(0,1-(1/AVERAGEIFS(COP!$L$2:$L$750,COP!$C$2:$C$750,'Ambient Heat'!$B161,COP!$G$2:$G$750,'Ambient Heat'!I$4,COP!$D$2:$D$750,"RSDSC*")))</f>
        <v>0.7602613022217295</v>
      </c>
      <c r="J161" s="54">
        <v>5</v>
      </c>
    </row>
    <row r="162" spans="2:9" ht="15">
      <c r="B162" s="91" t="s">
        <v>295</v>
      </c>
      <c r="F162" s="92"/>
      <c r="G162" s="92"/>
      <c r="H162" s="92"/>
      <c r="I162" s="92"/>
    </row>
    <row r="163" spans="2:10" ht="15">
      <c r="B163" s="11" t="s">
        <v>289</v>
      </c>
      <c r="C163" s="11" t="s">
        <v>300</v>
      </c>
      <c r="D163" s="11" t="s">
        <v>297</v>
      </c>
      <c r="E163" s="11" t="s">
        <v>466</v>
      </c>
      <c r="F163" s="92">
        <f>MAX(0,1-(1/AVERAGEIFS(COP!$L$2:$L$750,COP!$C$2:$C$750,'Ambient Heat'!$B163,COP!$G$2:$G$750,'Ambient Heat'!F$4,COP!$D$2:$D$750,"RSDGAS")))</f>
        <v>0.27473829745210465</v>
      </c>
      <c r="G163" s="92">
        <f>MAX(0,1-(1/AVERAGEIFS(COP!$L$2:$L$750,COP!$C$2:$C$750,'Ambient Heat'!$B163,COP!$G$2:$G$750,'Ambient Heat'!G$4,COP!$D$2:$D$750,"RSDGAS")))</f>
        <v>0.32475634590368097</v>
      </c>
      <c r="H163" s="92">
        <f>MAX(0,1-(1/AVERAGEIFS(COP!$L$2:$L$750,COP!$C$2:$C$750,'Ambient Heat'!$B163,COP!$G$2:$G$750,'Ambient Heat'!H$4,COP!$D$2:$D$750,"RSDGAS")))</f>
        <v>0.42405688327078905</v>
      </c>
      <c r="I163" s="92">
        <f>MAX(0,1-(1/AVERAGEIFS(COP!$L$2:$L$750,COP!$C$2:$C$750,'Ambient Heat'!$B163,COP!$G$2:$G$750,'Ambient Heat'!I$4,COP!$D$2:$D$750,"RSDGAS")))</f>
        <v>0.42405688327078905</v>
      </c>
      <c r="J163" s="11">
        <v>5</v>
      </c>
    </row>
    <row r="164" spans="2:10" ht="15">
      <c r="B164" s="11" t="s">
        <v>289</v>
      </c>
      <c r="C164" s="11" t="s">
        <v>300</v>
      </c>
      <c r="D164" s="11" t="s">
        <v>375</v>
      </c>
      <c r="E164" s="11" t="s">
        <v>245</v>
      </c>
      <c r="F164" s="92">
        <f>MAX(0,1-(1/AVERAGEIFS(COP!$L$2:$L$750,COP!$C$2:$C$750,'Ambient Heat'!$B163,COP!$G$2:$G$750,'Ambient Heat'!F$4,COP!$D$2:$D$750,"RSDWH*")))</f>
        <v>0</v>
      </c>
      <c r="G164" s="92">
        <f>MAX(0,1-(1/AVERAGEIFS(COP!$L$2:$L$750,COP!$C$2:$C$750,'Ambient Heat'!$B163,COP!$G$2:$G$750,'Ambient Heat'!G$4,COP!$D$2:$D$750,"RSDWH*")))</f>
        <v>0.035366208433834534</v>
      </c>
      <c r="H164" s="92">
        <f>MAX(0,1-(1/AVERAGEIFS(COP!$L$2:$L$750,COP!$C$2:$C$750,'Ambient Heat'!$B163,COP!$G$2:$G$750,'Ambient Heat'!H$4,COP!$D$2:$D$750,"RSDWH*")))</f>
        <v>0.17722411895827073</v>
      </c>
      <c r="I164" s="92">
        <f>MAX(0,1-(1/AVERAGEIFS(COP!$L$2:$L$750,COP!$C$2:$C$750,'Ambient Heat'!$B163,COP!$G$2:$G$750,'Ambient Heat'!I$4,COP!$D$2:$D$750,"RSDWH*")))</f>
        <v>0.17722411895827073</v>
      </c>
      <c r="J164" s="11">
        <v>5</v>
      </c>
    </row>
    <row r="165" spans="2:10" ht="15">
      <c r="B165" s="11" t="s">
        <v>290</v>
      </c>
      <c r="C165" s="11" t="s">
        <v>300</v>
      </c>
      <c r="D165" s="11" t="s">
        <v>297</v>
      </c>
      <c r="E165" s="11" t="s">
        <v>466</v>
      </c>
      <c r="F165" s="92">
        <f>MAX(0,1-(1/AVERAGEIFS(COP!$L$2:$L$750,COP!$C$2:$C$750,'Ambient Heat'!$B165,COP!$G$2:$G$750,'Ambient Heat'!F$4,COP!$D$2:$D$750,"RSDGAS")))</f>
        <v>0.27473829745210465</v>
      </c>
      <c r="G165" s="92">
        <f>MAX(0,1-(1/AVERAGEIFS(COP!$L$2:$L$750,COP!$C$2:$C$750,'Ambient Heat'!$B165,COP!$G$2:$G$750,'Ambient Heat'!G$4,COP!$D$2:$D$750,"RSDGAS")))</f>
        <v>0.29813383624396994</v>
      </c>
      <c r="H165" s="92">
        <f>MAX(0,1-(1/AVERAGEIFS(COP!$L$2:$L$750,COP!$C$2:$C$750,'Ambient Heat'!$B165,COP!$G$2:$G$750,'Ambient Heat'!H$4,COP!$D$2:$D$750,"RSDGAS")))</f>
        <v>0.29813383624396994</v>
      </c>
      <c r="I165" s="92">
        <f>MAX(0,1-(1/AVERAGEIFS(COP!$L$2:$L$750,COP!$C$2:$C$750,'Ambient Heat'!$B165,COP!$G$2:$G$750,'Ambient Heat'!I$4,COP!$D$2:$D$750,"RSDGAS")))</f>
        <v>0.32006715386134754</v>
      </c>
      <c r="J165" s="11">
        <v>5</v>
      </c>
    </row>
    <row r="166" spans="2:10" ht="15.75" thickBot="1">
      <c r="B166" s="11" t="s">
        <v>290</v>
      </c>
      <c r="C166" s="11" t="s">
        <v>300</v>
      </c>
      <c r="D166" s="11" t="s">
        <v>375</v>
      </c>
      <c r="E166" s="11" t="s">
        <v>245</v>
      </c>
      <c r="F166" s="139">
        <f>MAX(0,1-(1/AVERAGEIFS(COP!$L$2:$L$750,COP!$C$2:$C$750,'Ambient Heat'!$B165,COP!$G$2:$G$750,'Ambient Heat'!F$4,COP!$D$2:$D$750,"RSDWH*")))</f>
        <v>0</v>
      </c>
      <c r="G166" s="139">
        <f>MAX(0,1-(1/AVERAGEIFS(COP!$L$2:$L$750,COP!$C$2:$C$750,'Ambient Heat'!$B165,COP!$G$2:$G$750,'Ambient Heat'!G$4,COP!$D$2:$D$750,"RSDWH*")))</f>
        <v>0</v>
      </c>
      <c r="H166" s="139">
        <f>MAX(0,1-(1/AVERAGEIFS(COP!$L$2:$L$750,COP!$C$2:$C$750,'Ambient Heat'!$B165,COP!$G$2:$G$750,'Ambient Heat'!H$4,COP!$D$2:$D$750,"RSDWH*")))</f>
        <v>0</v>
      </c>
      <c r="I166" s="139">
        <f>MAX(0,1-(1/AVERAGEIFS(COP!$L$2:$L$750,COP!$C$2:$C$750,'Ambient Heat'!$B165,COP!$G$2:$G$750,'Ambient Heat'!I$4,COP!$D$2:$D$750,"RSDWH*")))</f>
        <v>0.028667362659063333</v>
      </c>
      <c r="J166" s="11">
        <v>5</v>
      </c>
    </row>
    <row r="167" spans="2:9" ht="15">
      <c r="B167" s="91" t="s">
        <v>296</v>
      </c>
      <c r="F167" s="92"/>
      <c r="G167" s="92"/>
      <c r="H167" s="92"/>
      <c r="I167" s="92"/>
    </row>
    <row r="168" spans="2:10" ht="15">
      <c r="B168" s="11" t="s">
        <v>288</v>
      </c>
      <c r="C168" s="11" t="s">
        <v>300</v>
      </c>
      <c r="D168" s="11" t="s">
        <v>297</v>
      </c>
      <c r="E168" s="11" t="s">
        <v>466</v>
      </c>
      <c r="F168" s="92">
        <f>MAX(0,1-(1/AVERAGEIFS(COP!$L$2:$L$750,COP!$C$2:$C$750,'Ambient Heat'!$B168,COP!$G$2:$G$750,'Ambient Heat'!F$4,COP!$D$2:$D$750,"RSDGAS")))</f>
        <v>0.65315078787761993</v>
      </c>
      <c r="G168" s="92">
        <f>MAX(0,1-(1/AVERAGEIFS(COP!$L$2:$L$750,COP!$C$2:$C$750,'Ambient Heat'!$B168,COP!$G$2:$G$750,'Ambient Heat'!G$4,COP!$D$2:$D$750,"RSDGAS")))</f>
        <v>0.68725239217425749</v>
      </c>
      <c r="H168" s="92">
        <f>MAX(0,1-(1/AVERAGEIFS(COP!$L$2:$L$750,COP!$C$2:$C$750,'Ambient Heat'!$B168,COP!$G$2:$G$750,'Ambient Heat'!H$4,COP!$D$2:$D$750,"RSDGAS")))</f>
        <v>0.70873023994060369</v>
      </c>
      <c r="I168" s="92">
        <f>MAX(0,1-(1/AVERAGEIFS(COP!$L$2:$L$750,COP!$C$2:$C$750,'Ambient Heat'!$B168,COP!$G$2:$G$750,'Ambient Heat'!I$4,COP!$D$2:$D$750,"RSDGAS")))</f>
        <v>0.70873023994060369</v>
      </c>
      <c r="J168" s="11">
        <v>5</v>
      </c>
    </row>
    <row r="169" spans="2:10" ht="15.75" thickBot="1">
      <c r="B169" s="11" t="s">
        <v>288</v>
      </c>
      <c r="C169" s="11" t="s">
        <v>300</v>
      </c>
      <c r="D169" s="11" t="s">
        <v>375</v>
      </c>
      <c r="E169" s="11" t="s">
        <v>245</v>
      </c>
      <c r="F169" s="139">
        <f>MAX(0,1-(1/AVERAGEIFS(COP!$L$2:$L$750,COP!$C$2:$C$750,'Ambient Heat'!$B169,COP!$G$2:$G$750,'Ambient Heat'!F$4,COP!$D$2:$D$750,"RSDGAS")))</f>
        <v>0.65315078787761993</v>
      </c>
      <c r="G169" s="139">
        <f>MAX(0,1-(1/AVERAGEIFS(COP!$L$2:$L$750,COP!$C$2:$C$750,'Ambient Heat'!$B169,COP!$G$2:$G$750,'Ambient Heat'!G$4,COP!$D$2:$D$750,"RSDGAS")))</f>
        <v>0.68725239217425749</v>
      </c>
      <c r="H169" s="139">
        <f>MAX(0,1-(1/AVERAGEIFS(COP!$L$2:$L$750,COP!$C$2:$C$750,'Ambient Heat'!$B169,COP!$G$2:$G$750,'Ambient Heat'!H$4,COP!$D$2:$D$750,"RSDGAS")))</f>
        <v>0.70873023994060369</v>
      </c>
      <c r="I169" s="139">
        <f>MAX(0,1-(1/AVERAGEIFS(COP!$L$2:$L$750,COP!$C$2:$C$750,'Ambient Heat'!$B169,COP!$G$2:$G$750,'Ambient Heat'!I$4,COP!$D$2:$D$750,"RSDGAS")))</f>
        <v>0.70873023994060369</v>
      </c>
      <c r="J169" s="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60029125214"/>
  </sheetPr>
  <dimension ref="A1:Z41"/>
  <sheetViews>
    <sheetView zoomScale="80" zoomScaleNormal="80" workbookViewId="0" topLeftCell="A1">
      <selection pane="topLeft" activeCell="D15" sqref="D1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12.5714285714286" style="41" customWidth="1"/>
    <col min="8" max="8" width="13.5714285714286" style="41" customWidth="1"/>
    <col min="9" max="9" width="14.4285714285714" style="41" customWidth="1"/>
    <col min="10" max="22" width="12.5714285714286" style="41" customWidth="1"/>
    <col min="23" max="24" width="6" style="41" customWidth="1"/>
    <col min="25" max="25" width="7.42857142857143" style="41" customWidth="1"/>
    <col min="26" max="26" width="10.5714285714286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259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259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256</v>
      </c>
      <c r="B6" s="33" t="s">
        <v>34</v>
      </c>
      <c r="C6" s="29"/>
      <c r="D6" s="52"/>
      <c r="E6" s="47" t="str">
        <f>IF($D6=0,"",MAX($D6*(1-$S$4)^($E$5-$D$5),S6))</f>
        <v/>
      </c>
      <c r="F6" s="47" t="str">
        <f>IF($D6=0,"",MAX($D6*(1-$S$4)^($F$5-$D$5),S6))</f>
        <v/>
      </c>
      <c r="G6" s="47" t="str">
        <f>IF($D6=0,"",MAX($D6*(1-$S$4)^($G$5-$D$5),S6))</f>
        <v/>
      </c>
      <c r="H6" s="47" t="str">
        <f>IF($D6=0,"",MAX($D6*(1-$S$4)^($H$5-$D$5),S6))</f>
        <v/>
      </c>
      <c r="I6" s="47" t="str">
        <f>IF($D6=0,"",MAX($D6*(1-$S$4)^($I$5-$D$5),S6))</f>
        <v/>
      </c>
      <c r="J6" s="47" t="str">
        <f>IF($D6=0,"",MAX($D6*(1-$S$4)^($J$5-$D$5),S6))</f>
        <v/>
      </c>
      <c r="K6" s="29"/>
      <c r="L6" s="48" t="str">
        <f>IF($D6=0,"",MIN($D6*(1+$S$4)^($L$5-$D$5),T6))</f>
        <v/>
      </c>
      <c r="M6" s="48" t="str">
        <f>IF($D6=0,"",MIN($D6*(1+$S$4)^($M$5-$D$5),T6))</f>
        <v/>
      </c>
      <c r="N6" s="48" t="str">
        <f>IF($D6=0,"",MIN($D6*(1+$S$4)^($N$5-$D$5),T6))</f>
        <v/>
      </c>
      <c r="O6" s="48" t="str">
        <f>IF($D6=0,"",MIN($D6*(1+$S$4)^($O$5-$D$5),T6))</f>
        <v/>
      </c>
      <c r="P6" s="48" t="str">
        <f>IF($D6=0,"",MIN($D6*(1+$S$4)^($P$5-$D$5),T6))</f>
        <v/>
      </c>
      <c r="Q6" s="48" t="str">
        <f>IF($D6=0,"",MIN($D6*(1+$S$4)^($Q$5-$D$5),T6))</f>
        <v/>
      </c>
      <c r="S6" s="77">
        <v>0</v>
      </c>
      <c r="T6" s="77">
        <v>0.90</v>
      </c>
    </row>
    <row r="7" spans="1:26" ht="15.75" thickBot="1">
      <c r="A7" s="33" t="s">
        <v>257</v>
      </c>
      <c r="B7" s="33" t="s">
        <v>119</v>
      </c>
      <c r="C7" s="29"/>
      <c r="D7" s="52">
        <f>SharesElab!C81</f>
        <v>0.20213169663402616</v>
      </c>
      <c r="E7" s="47">
        <f t="shared" si="0" ref="E7:E8">IF($D7=0,"",MAX($D7*(1-$S$4)^($E$5-$D$5),S7))</f>
        <v>0.18191852697062355</v>
      </c>
      <c r="F7" s="47">
        <f t="shared" si="1" ref="F7:F8">IF($D7=0,"",MAX($D7*(1-$S$4)^($F$5-$D$5),S7))</f>
        <v>0.16372667427356119</v>
      </c>
      <c r="G7" s="47">
        <f t="shared" si="2" ref="G7:G8">IF($D7=0,"",MAX($D7*(1-$S$4)^($G$5-$D$5),S7))</f>
        <v>0.096678963891795172</v>
      </c>
      <c r="H7" s="47">
        <f t="shared" si="3" ref="H7:H8">IF($D7=0,"",MAX($D7*(1-$S$4)^($H$5-$D$5),S7))</f>
        <v>0.057087961388466141</v>
      </c>
      <c r="I7" s="47">
        <f t="shared" si="4" ref="I7:I8">IF($D7=0,"",MAX($D7*(1-$S$4)^($I$5-$D$5),S7))</f>
        <v>0.0069405633630053067</v>
      </c>
      <c r="J7" s="47">
        <f t="shared" si="5" ref="J7:J8">IF($D7=0,"",MAX($D7*(1-$S$4)^($J$5-$D$5),S7))</f>
        <v>0.0008438104746480566</v>
      </c>
      <c r="K7" s="29"/>
      <c r="L7" s="48">
        <f t="shared" si="6" ref="L7:L8">IF($D7=0,"",MIN($D7*(1+$S$4)^($L$5-$D$5),T7))</f>
        <v>0.22234486629742881</v>
      </c>
      <c r="M7" s="48">
        <f t="shared" si="7" ref="M7:M8">IF($D7=0,"",MIN($D7*(1+$S$4)^($M$5-$D$5),T7))</f>
        <v>0.2445793529271717</v>
      </c>
      <c r="N7" s="48">
        <f t="shared" si="8" ref="N7:N8">IF($D7=0,"",MIN($D7*(1+$S$4)^($N$5-$D$5),T7))</f>
        <v>0.39389749368273946</v>
      </c>
      <c r="O7" s="48">
        <f t="shared" si="9" ref="O7:O8">IF($D7=0,"",MIN($D7*(1+$S$4)^($O$5-$D$5),T7))</f>
        <v>0.59192273396277695</v>
      </c>
      <c r="P7" s="48">
        <f t="shared" si="10" ref="P7:P8">IF($D7=0,"",MIN($D7*(1+$S$4)^($P$5-$D$5),T7))</f>
        <v>0.59192273396277695</v>
      </c>
      <c r="Q7" s="48">
        <f t="shared" si="11" ref="Q7:Q8">IF($D7=0,"",MIN($D7*(1+$S$4)^($Q$5-$D$5),T7))</f>
        <v>0.59192273396277695</v>
      </c>
      <c r="S7" s="77">
        <v>0</v>
      </c>
      <c r="T7" s="77">
        <f>(G40*0.41+S35*Z13+S37*Z14+S39*Z15)/SUM(S40:S41)</f>
        <v>0.59192273396277695</v>
      </c>
      <c r="Y7" s="1" t="s">
        <v>251</v>
      </c>
      <c r="Z7" s="1"/>
    </row>
    <row r="8" spans="1:26" ht="15.75" thickBot="1">
      <c r="A8" s="33" t="s">
        <v>258</v>
      </c>
      <c r="B8" s="33" t="s">
        <v>117</v>
      </c>
      <c r="C8" s="29"/>
      <c r="D8" s="52">
        <f>SharesElab!C82</f>
        <v>0.01191569237487825</v>
      </c>
      <c r="E8" s="47">
        <f t="shared" si="0"/>
        <v>0.010724123137390426</v>
      </c>
      <c r="F8" s="47">
        <f t="shared" si="1"/>
        <v>0.0096517108236513841</v>
      </c>
      <c r="G8" s="47">
        <f t="shared" si="2"/>
        <v>0.005699238724257906</v>
      </c>
      <c r="H8" s="47">
        <f t="shared" si="3"/>
        <v>0.0033653434742870517</v>
      </c>
      <c r="I8" s="47">
        <f t="shared" si="4"/>
        <v>0.00040914720115202343</v>
      </c>
      <c r="J8" s="47">
        <f t="shared" si="5"/>
        <v>4.9742747951157755E-05</v>
      </c>
      <c r="K8" s="29"/>
      <c r="L8" s="48">
        <f t="shared" si="6"/>
        <v>0.013107261612366077</v>
      </c>
      <c r="M8" s="48">
        <f t="shared" si="7"/>
        <v>0.014417987773602686</v>
      </c>
      <c r="N8" s="48">
        <f t="shared" si="8"/>
        <v>0.023220313489264871</v>
      </c>
      <c r="O8" s="48">
        <f t="shared" si="9"/>
        <v>0.03739654707759598</v>
      </c>
      <c r="P8" s="48">
        <f t="shared" si="10"/>
        <v>0.10000000000000001</v>
      </c>
      <c r="Q8" s="48">
        <f t="shared" si="11"/>
        <v>0.10000000000000001</v>
      </c>
      <c r="S8" s="77">
        <v>0</v>
      </c>
      <c r="T8" s="77">
        <v>0.10</v>
      </c>
      <c r="Y8" s="73" t="s">
        <v>249</v>
      </c>
      <c r="Z8" s="79">
        <v>0.19400000000000001</v>
      </c>
    </row>
    <row r="10" s="49" customFormat="1" ht="12.75"/>
    <row r="11" spans="1:1" ht="23.25">
      <c r="A11" s="13" t="s">
        <v>44</v>
      </c>
    </row>
    <row r="12" spans="1:26" ht="11.25" customHeight="1">
      <c r="A12" s="13"/>
      <c r="Y12" s="1" t="s">
        <v>457</v>
      </c>
      <c r="Z12" s="1"/>
    </row>
    <row r="13" spans="4:26" ht="15.75" thickBot="1">
      <c r="D13" s="26" t="s">
        <v>584</v>
      </c>
      <c r="Y13" s="73" t="s">
        <v>454</v>
      </c>
      <c r="Z13" s="79">
        <v>0.95</v>
      </c>
    </row>
    <row r="14" spans="4:26" ht="15.75" thickBot="1">
      <c r="D14" s="26" t="s">
        <v>585</v>
      </c>
      <c r="Y14" s="73" t="s">
        <v>455</v>
      </c>
      <c r="Z14" s="79">
        <v>0.60</v>
      </c>
    </row>
    <row r="15" spans="25:26" ht="15.75" thickBot="1">
      <c r="Y15" s="73" t="s">
        <v>456</v>
      </c>
      <c r="Z15" s="79">
        <v>0.15</v>
      </c>
    </row>
    <row r="16" spans="1:1" ht="23.25">
      <c r="A16" s="13" t="s">
        <v>260</v>
      </c>
    </row>
    <row r="17" spans="9:17" s="29" customFormat="1" ht="15">
      <c r="I17" s="11"/>
      <c r="J17" s="11"/>
      <c r="K17" s="11"/>
      <c r="L17" s="11"/>
      <c r="M17" s="11"/>
      <c r="N17" s="11"/>
      <c r="O17" s="11"/>
      <c r="P17" s="11"/>
      <c r="Q17" s="11"/>
    </row>
    <row r="18" spans="8:16" s="29" customFormat="1" ht="15">
      <c r="H18" s="26" t="s">
        <v>583</v>
      </c>
      <c r="J18" s="11"/>
      <c r="K18" s="11"/>
      <c r="L18" s="11"/>
      <c r="M18" s="11"/>
      <c r="N18" s="11"/>
      <c r="O18" s="11"/>
      <c r="P18" s="11"/>
    </row>
    <row r="19" spans="1:26" s="29" customFormat="1" ht="28.5" customHeight="1" thickBot="1">
      <c r="A19" s="29" t="s">
        <v>25</v>
      </c>
      <c r="B19" s="29" t="s">
        <v>26</v>
      </c>
      <c r="D19" s="14" t="s">
        <v>11</v>
      </c>
      <c r="E19" s="14" t="s">
        <v>246</v>
      </c>
      <c r="F19" s="14" t="s">
        <v>9</v>
      </c>
      <c r="G19" s="14" t="s">
        <v>30</v>
      </c>
      <c r="H19" s="14" t="s">
        <v>10</v>
      </c>
      <c r="I19" s="16" t="s">
        <v>132</v>
      </c>
      <c r="J19" s="16">
        <v>2019</v>
      </c>
      <c r="K19" s="16">
        <v>2020</v>
      </c>
      <c r="L19" s="16">
        <v>2025</v>
      </c>
      <c r="M19" s="16">
        <v>2030</v>
      </c>
      <c r="N19" s="16">
        <v>2050</v>
      </c>
      <c r="O19" s="16">
        <v>2070</v>
      </c>
      <c r="P19" s="16" t="s">
        <v>131</v>
      </c>
      <c r="Q19" s="16" t="s">
        <v>29</v>
      </c>
      <c r="R19" s="14" t="s">
        <v>27</v>
      </c>
      <c r="Z19" s="81" t="s">
        <v>255</v>
      </c>
    </row>
    <row r="20" spans="1:26" s="29" customFormat="1" ht="15">
      <c r="A20" s="29" t="s">
        <v>194</v>
      </c>
      <c r="B20" s="29" t="s">
        <v>261</v>
      </c>
      <c r="D20" s="29" t="str">
        <f>IF(Z20="","UC-UP_"&amp;A6,"\I: DISABLED")</f>
        <v>\I: DISABLED</v>
      </c>
      <c r="E20" s="29" t="str">
        <f>A20</f>
        <v>RSDELC</v>
      </c>
      <c r="F20" s="29" t="str">
        <f t="shared" si="12" ref="F20:F22">H20</f>
        <v>RSDCK</v>
      </c>
      <c r="H20" s="29" t="str">
        <f t="shared" si="13" ref="H20:H22">B20</f>
        <v>RSDCK</v>
      </c>
      <c r="I20" s="11">
        <v>1</v>
      </c>
      <c r="J20" s="37" t="str">
        <f t="shared" si="14" ref="J20:O22">IF(L6="","",-L6)</f>
        <v/>
      </c>
      <c r="K20" s="37" t="str">
        <f t="shared" si="14"/>
        <v/>
      </c>
      <c r="L20" s="37" t="str">
        <f t="shared" si="14"/>
        <v/>
      </c>
      <c r="M20" s="37" t="str">
        <f t="shared" si="14"/>
        <v/>
      </c>
      <c r="N20" s="37" t="str">
        <f t="shared" si="14"/>
        <v/>
      </c>
      <c r="O20" s="37" t="str">
        <f t="shared" si="14"/>
        <v/>
      </c>
      <c r="P20" s="11">
        <v>0</v>
      </c>
      <c r="Q20" s="11">
        <v>5</v>
      </c>
      <c r="R20" s="29" t="s">
        <v>265</v>
      </c>
      <c r="Z20" s="80" t="s">
        <v>254</v>
      </c>
    </row>
    <row r="21" spans="1:26" s="29" customFormat="1" ht="15">
      <c r="A21" s="29" t="s">
        <v>196</v>
      </c>
      <c r="B21" s="29" t="s">
        <v>261</v>
      </c>
      <c r="D21" s="29" t="str">
        <f>IF(Z21="","UC-UP_"&amp;A7,"\I: DISABLED")</f>
        <v>\I: DISABLED</v>
      </c>
      <c r="E21" s="74" t="str">
        <f t="shared" si="15" ref="E21:E22">A21</f>
        <v>RSDGAS</v>
      </c>
      <c r="F21" s="29" t="str">
        <f t="shared" si="12"/>
        <v>RSDCK</v>
      </c>
      <c r="H21" s="29" t="str">
        <f t="shared" si="13"/>
        <v>RSDCK</v>
      </c>
      <c r="I21" s="11">
        <v>1</v>
      </c>
      <c r="J21" s="37">
        <f t="shared" si="14"/>
        <v>-0.22234486629742881</v>
      </c>
      <c r="K21" s="37">
        <f t="shared" si="14"/>
        <v>-0.2445793529271717</v>
      </c>
      <c r="L21" s="37">
        <f t="shared" si="14"/>
        <v>-0.39389749368273946</v>
      </c>
      <c r="M21" s="37">
        <f t="shared" si="14"/>
        <v>-0.59192273396277695</v>
      </c>
      <c r="N21" s="37">
        <f t="shared" si="14"/>
        <v>-0.59192273396277695</v>
      </c>
      <c r="O21" s="37">
        <f t="shared" si="14"/>
        <v>-0.59192273396277695</v>
      </c>
      <c r="P21" s="11">
        <v>0</v>
      </c>
      <c r="Q21" s="11">
        <v>5</v>
      </c>
      <c r="R21" s="29" t="s">
        <v>266</v>
      </c>
      <c r="Z21" s="80" t="s">
        <v>254</v>
      </c>
    </row>
    <row r="22" spans="1:26" s="29" customFormat="1" ht="15">
      <c r="A22" s="29" t="s">
        <v>193</v>
      </c>
      <c r="B22" s="29" t="s">
        <v>261</v>
      </c>
      <c r="D22" s="29" t="str">
        <f>IF(Z22="","UC-UP_"&amp;A8,"\I: DISABLED")</f>
        <v>\I: DISABLED</v>
      </c>
      <c r="E22" s="74" t="str">
        <f t="shared" si="15"/>
        <v>RSDLPG</v>
      </c>
      <c r="F22" s="29" t="str">
        <f t="shared" si="12"/>
        <v>RSDCK</v>
      </c>
      <c r="H22" s="29" t="str">
        <f t="shared" si="13"/>
        <v>RSDCK</v>
      </c>
      <c r="I22" s="11">
        <v>1</v>
      </c>
      <c r="J22" s="37">
        <f t="shared" si="14"/>
        <v>-0.013107261612366077</v>
      </c>
      <c r="K22" s="37">
        <f t="shared" si="14"/>
        <v>-0.014417987773602686</v>
      </c>
      <c r="L22" s="37">
        <f t="shared" si="14"/>
        <v>-0.023220313489264871</v>
      </c>
      <c r="M22" s="37">
        <f t="shared" si="14"/>
        <v>-0.03739654707759598</v>
      </c>
      <c r="N22" s="37">
        <f t="shared" si="14"/>
        <v>-0.10000000000000001</v>
      </c>
      <c r="O22" s="37">
        <f t="shared" si="14"/>
        <v>-0.10000000000000001</v>
      </c>
      <c r="P22" s="11">
        <v>0</v>
      </c>
      <c r="Q22" s="11">
        <v>5</v>
      </c>
      <c r="R22" s="29" t="s">
        <v>267</v>
      </c>
      <c r="Z22" s="80" t="s">
        <v>254</v>
      </c>
    </row>
    <row r="30" spans="4:4" ht="12.75">
      <c r="D30" s="41" t="s">
        <v>367</v>
      </c>
    </row>
    <row r="32" spans="4:19" ht="15">
      <c r="D32" s="94" t="s">
        <v>353</v>
      </c>
      <c r="E32" s="93" t="s">
        <v>354</v>
      </c>
      <c r="F32" s="93" t="s">
        <v>354</v>
      </c>
      <c r="G32" s="94" t="s">
        <v>355</v>
      </c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</row>
    <row r="33" spans="4:19" ht="12.75">
      <c r="D33" s="94" t="s">
        <v>8</v>
      </c>
      <c r="E33" s="94" t="s">
        <v>356</v>
      </c>
      <c r="F33" s="94" t="s">
        <v>357</v>
      </c>
      <c r="G33" s="96">
        <v>2018</v>
      </c>
      <c r="H33" s="96">
        <v>2020</v>
      </c>
      <c r="I33" s="96">
        <v>2022</v>
      </c>
      <c r="J33" s="96">
        <v>2025</v>
      </c>
      <c r="K33" s="96">
        <v>2030</v>
      </c>
      <c r="L33" s="96">
        <v>2035</v>
      </c>
      <c r="M33" s="96">
        <v>2040</v>
      </c>
      <c r="N33" s="96">
        <v>2045</v>
      </c>
      <c r="O33" s="96">
        <v>2050</v>
      </c>
      <c r="P33" s="96">
        <v>2055</v>
      </c>
      <c r="Q33" s="96">
        <v>2060</v>
      </c>
      <c r="R33" s="96">
        <v>2065</v>
      </c>
      <c r="S33" s="96">
        <v>2070</v>
      </c>
    </row>
    <row r="34" spans="4:19" ht="12.75">
      <c r="D34" s="95" t="s">
        <v>358</v>
      </c>
      <c r="E34" s="95" t="s">
        <v>359</v>
      </c>
      <c r="F34" s="95" t="s">
        <v>209</v>
      </c>
      <c r="G34" s="97">
        <v>206.79888500000001</v>
      </c>
      <c r="H34" s="97">
        <v>205.47315865384601</v>
      </c>
      <c r="I34" s="97">
        <v>204.14743230769199</v>
      </c>
      <c r="J34" s="97">
        <v>202.15884278846201</v>
      </c>
      <c r="K34" s="97">
        <v>198.84452692307701</v>
      </c>
      <c r="L34" s="97">
        <v>195.53021105769199</v>
      </c>
      <c r="M34" s="97">
        <v>192.21589519230801</v>
      </c>
      <c r="N34" s="97">
        <v>188.90157932692301</v>
      </c>
      <c r="O34" s="97">
        <v>185.58726346153799</v>
      </c>
      <c r="P34" s="97">
        <v>182.27294759615401</v>
      </c>
      <c r="Q34" s="97">
        <v>178.95863173076901</v>
      </c>
      <c r="R34" s="97">
        <v>175.64431586538501</v>
      </c>
      <c r="S34" s="97">
        <v>172.33</v>
      </c>
    </row>
    <row r="35" spans="4:19" ht="12.75">
      <c r="D35" s="95" t="s">
        <v>360</v>
      </c>
      <c r="E35" s="95" t="s">
        <v>359</v>
      </c>
      <c r="F35" s="95" t="s">
        <v>209</v>
      </c>
      <c r="G35" s="98"/>
      <c r="H35" s="97">
        <v>19.827179546153801</v>
      </c>
      <c r="I35" s="97">
        <v>55.414514392307701</v>
      </c>
      <c r="J35" s="97">
        <v>100.058340911538</v>
      </c>
      <c r="K35" s="97">
        <v>160.20883557692301</v>
      </c>
      <c r="L35" s="97">
        <v>245.24645174230801</v>
      </c>
      <c r="M35" s="97">
        <v>331.829702807692</v>
      </c>
      <c r="N35" s="97">
        <v>444.08010267307702</v>
      </c>
      <c r="O35" s="97">
        <v>555.16270963846205</v>
      </c>
      <c r="P35" s="97">
        <v>671.71042000384602</v>
      </c>
      <c r="Q35" s="97">
        <v>794.35521066923104</v>
      </c>
      <c r="R35" s="97">
        <v>926.27590313461599</v>
      </c>
      <c r="S35" s="97">
        <v>1071.1269420000001</v>
      </c>
    </row>
    <row r="36" spans="4:19" ht="12.75">
      <c r="D36" s="95" t="s">
        <v>361</v>
      </c>
      <c r="E36" s="95" t="s">
        <v>362</v>
      </c>
      <c r="F36" s="95" t="s">
        <v>209</v>
      </c>
      <c r="G36" s="97">
        <v>766.351721</v>
      </c>
      <c r="H36" s="97">
        <v>761.43934711538498</v>
      </c>
      <c r="I36" s="97">
        <v>756.52697323076904</v>
      </c>
      <c r="J36" s="97">
        <v>749.158412403846</v>
      </c>
      <c r="K36" s="97">
        <v>736.87747769230805</v>
      </c>
      <c r="L36" s="97">
        <v>724.59654298076896</v>
      </c>
      <c r="M36" s="97">
        <v>712.31560826923101</v>
      </c>
      <c r="N36" s="97">
        <v>700.03467355769203</v>
      </c>
      <c r="O36" s="97">
        <v>687.75373884615396</v>
      </c>
      <c r="P36" s="97">
        <v>675.47280413461499</v>
      </c>
      <c r="Q36" s="97">
        <v>663.19186942307704</v>
      </c>
      <c r="R36" s="97">
        <v>650.91093471153795</v>
      </c>
      <c r="S36" s="97">
        <v>638.63</v>
      </c>
    </row>
    <row r="37" spans="4:19" ht="12.75">
      <c r="D37" s="95" t="s">
        <v>363</v>
      </c>
      <c r="E37" s="95" t="s">
        <v>362</v>
      </c>
      <c r="F37" s="95" t="s">
        <v>209</v>
      </c>
      <c r="G37" s="98"/>
      <c r="H37" s="97">
        <v>26.861509084615498</v>
      </c>
      <c r="I37" s="97">
        <v>62.533352969230698</v>
      </c>
      <c r="J37" s="97">
        <v>113.17294079615399</v>
      </c>
      <c r="K37" s="97">
        <v>191.388898607692</v>
      </c>
      <c r="L37" s="97">
        <v>274.59811831923099</v>
      </c>
      <c r="M37" s="97">
        <v>354.68028573076901</v>
      </c>
      <c r="N37" s="97">
        <v>466.72876144230798</v>
      </c>
      <c r="O37" s="97">
        <v>556.58292615384596</v>
      </c>
      <c r="P37" s="97">
        <v>639.23816586538499</v>
      </c>
      <c r="Q37" s="97">
        <v>716.68692657692304</v>
      </c>
      <c r="R37" s="97">
        <v>793.71905828846195</v>
      </c>
      <c r="S37" s="97">
        <v>874.35938799999997</v>
      </c>
    </row>
    <row r="38" spans="4:19" ht="12.75">
      <c r="D38" s="95" t="s">
        <v>364</v>
      </c>
      <c r="E38" s="95" t="s">
        <v>365</v>
      </c>
      <c r="F38" s="95" t="s">
        <v>209</v>
      </c>
      <c r="G38" s="97">
        <v>724.42972899999995</v>
      </c>
      <c r="H38" s="97">
        <v>719.785624550031</v>
      </c>
      <c r="I38" s="97">
        <v>715.14152010006296</v>
      </c>
      <c r="J38" s="97">
        <v>708.17536342511005</v>
      </c>
      <c r="K38" s="97">
        <v>696.56510230018898</v>
      </c>
      <c r="L38" s="97">
        <v>684.95484117526803</v>
      </c>
      <c r="M38" s="97">
        <v>673.34458005034696</v>
      </c>
      <c r="N38" s="97">
        <v>661.73431892542499</v>
      </c>
      <c r="O38" s="97">
        <v>650.12405780050403</v>
      </c>
      <c r="P38" s="97">
        <v>638.51379667558297</v>
      </c>
      <c r="Q38" s="97">
        <v>626.90353555066099</v>
      </c>
      <c r="R38" s="97">
        <v>615.29327442574004</v>
      </c>
      <c r="S38" s="97">
        <v>603.68301330081897</v>
      </c>
    </row>
    <row r="39" spans="4:19" ht="12.75">
      <c r="D39" s="95" t="s">
        <v>366</v>
      </c>
      <c r="E39" s="95" t="s">
        <v>365</v>
      </c>
      <c r="F39" s="95" t="s">
        <v>209</v>
      </c>
      <c r="G39" s="98"/>
      <c r="H39" s="97">
        <v>19.898061149968498</v>
      </c>
      <c r="I39" s="97">
        <v>45.489201199937</v>
      </c>
      <c r="J39" s="97">
        <v>83.645112174889803</v>
      </c>
      <c r="K39" s="97">
        <v>145.31736759981101</v>
      </c>
      <c r="L39" s="97">
        <v>204.39419322473199</v>
      </c>
      <c r="M39" s="97">
        <v>259.77539804965397</v>
      </c>
      <c r="N39" s="97">
        <v>340.01571207457499</v>
      </c>
      <c r="O39" s="97">
        <v>397.82287719949602</v>
      </c>
      <c r="P39" s="97">
        <v>446.53819432441702</v>
      </c>
      <c r="Q39" s="97">
        <v>488.01179144933798</v>
      </c>
      <c r="R39" s="97">
        <v>526.17582857425998</v>
      </c>
      <c r="S39" s="97">
        <v>564.02895469918099</v>
      </c>
    </row>
    <row r="40" spans="4:19" ht="12.75">
      <c r="D40" s="41" t="s">
        <v>368</v>
      </c>
      <c r="G40" s="41">
        <f>SUM(G34,G36,G38)</f>
        <v>1697.5803350000001</v>
      </c>
      <c r="H40" s="41">
        <f t="shared" si="16" ref="H40:S40">SUM(H34,H36,H38)</f>
        <v>1686.698130319262</v>
      </c>
      <c r="I40" s="41">
        <f t="shared" si="16"/>
        <v>1675.815925638524</v>
      </c>
      <c r="J40" s="41">
        <f t="shared" si="16"/>
        <v>1659.492618617418</v>
      </c>
      <c r="K40" s="41">
        <f t="shared" si="16"/>
        <v>1632.287106915574</v>
      </c>
      <c r="L40" s="41">
        <f t="shared" si="16"/>
        <v>1605.0815952137291</v>
      </c>
      <c r="M40" s="41">
        <f t="shared" si="16"/>
        <v>1577.876083511886</v>
      </c>
      <c r="N40" s="41">
        <f t="shared" si="16"/>
        <v>1550.67057181004</v>
      </c>
      <c r="O40" s="41">
        <f t="shared" si="16"/>
        <v>1523.465060108196</v>
      </c>
      <c r="P40" s="41">
        <f t="shared" si="16"/>
        <v>1496.259548406352</v>
      </c>
      <c r="Q40" s="41">
        <f t="shared" si="16"/>
        <v>1469.0540367045071</v>
      </c>
      <c r="R40" s="41">
        <f t="shared" si="16"/>
        <v>1441.8485250026629</v>
      </c>
      <c r="S40" s="41">
        <f t="shared" si="16"/>
        <v>1414.6430133008189</v>
      </c>
    </row>
    <row r="41" spans="4:19" ht="12.75">
      <c r="D41" s="41" t="s">
        <v>369</v>
      </c>
      <c r="G41" s="99">
        <f>SUM(G35,G37,G39)</f>
        <v>0</v>
      </c>
      <c r="H41" s="99">
        <f t="shared" si="17" ref="H41:S41">SUM(H35,H37,H39)</f>
        <v>66.58674978073779</v>
      </c>
      <c r="I41" s="99">
        <f t="shared" si="17"/>
        <v>163.4370685614754</v>
      </c>
      <c r="J41" s="99">
        <f t="shared" si="17"/>
        <v>296.87639388258179</v>
      </c>
      <c r="K41" s="99">
        <f t="shared" si="17"/>
        <v>496.91510178442599</v>
      </c>
      <c r="L41" s="99">
        <f t="shared" si="17"/>
        <v>724.23876328627102</v>
      </c>
      <c r="M41" s="99">
        <f t="shared" si="17"/>
        <v>946.28538658811499</v>
      </c>
      <c r="N41" s="99">
        <f t="shared" si="17"/>
        <v>1250.82457618996</v>
      </c>
      <c r="O41" s="99">
        <f t="shared" si="17"/>
        <v>1509.5685129918038</v>
      </c>
      <c r="P41" s="99">
        <f t="shared" si="17"/>
        <v>1757.486780193648</v>
      </c>
      <c r="Q41" s="99">
        <f t="shared" si="17"/>
        <v>1999.0539286954922</v>
      </c>
      <c r="R41" s="99">
        <f t="shared" si="17"/>
        <v>2246.170789997338</v>
      </c>
      <c r="S41" s="99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priority="2" dxfId="16" operator="containsText" text="\I: DISABLED">
      <formula>NOT(ISERROR(SEARCH("\I: DISABLED",D20)))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60029125214"/>
  </sheetPr>
  <dimension ref="A1:Z98"/>
  <sheetViews>
    <sheetView zoomScale="70" zoomScaleNormal="70" workbookViewId="0" topLeftCell="A1">
      <selection pane="topLeft" activeCell="G53" sqref="G53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16.8571428571429" style="4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3.1428571428571" style="41" customWidth="1"/>
    <col min="8" max="8" width="20.4285714285714" style="41" customWidth="1"/>
    <col min="9" max="22" width="12.5714285714286" style="41" customWidth="1"/>
    <col min="23" max="24" width="6" style="41" customWidth="1"/>
    <col min="25" max="25" width="8.85714285714286" style="41" customWidth="1"/>
    <col min="26" max="26" width="12.4285714285714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2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</row>
    <row r="4" spans="1:19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48</v>
      </c>
      <c r="B6" s="33" t="s">
        <v>125</v>
      </c>
      <c r="C6" s="29"/>
      <c r="D6" s="52">
        <f>SUMIF(SharesElab!$B$2:$B$79,Apt_RSD_share!$A6,SharesElab!C$2:C$79)+D15*Z8</f>
        <v>0.020662076476288913</v>
      </c>
      <c r="E6" s="47">
        <f>IF($D6=0,"",MAX($D6*(1-$S$4)^($E$5-$D$5),S6))</f>
        <v>0.018595868828660021</v>
      </c>
      <c r="F6" s="47">
        <f>IF($D6=0,"",MAX($D6*(1-$S$4)^($F$5-$D$5),S6))</f>
        <v>0.016736281945794022</v>
      </c>
      <c r="G6" s="47">
        <f>IF($D6=0,"",MAX($D6*(1-$S$4)^($G$5-$D$5),S6))</f>
        <v>0.0098826071261719113</v>
      </c>
      <c r="H6" s="47">
        <f>IF($D6=0,"",MAX($D6*(1-$S$4)^($H$5-$D$5),S6))</f>
        <v>0.0058355806819332537</v>
      </c>
      <c r="I6" s="47">
        <f>IF($D6=0,"",MAX($D6*(1-$S$4)^($I$5-$D$5),S6))</f>
        <v>0.00070947037690279817</v>
      </c>
      <c r="J6" s="47">
        <f>IF($D6=0,"",MAX($D6*(1-$S$4)^($J$5-$D$5),S6))</f>
        <v>8.6255034954952554E-05</v>
      </c>
      <c r="K6" s="29"/>
      <c r="L6" s="48">
        <f>IF($D6=0,"",MIN($D6*(1+$S$4)^($L$5-$D$5),T6))</f>
        <v>0.02169518030010336</v>
      </c>
      <c r="M6" s="48">
        <f>IF($D6=0,"",MIN($D6*(1+$S$4)^($M$5-$D$5),T6))</f>
        <v>0.02169518030010336</v>
      </c>
      <c r="N6" s="48">
        <f>IF($D6=0,"",MIN($D6*(1+$S$4)^($N$5-$D$5),T6))</f>
        <v>0.02169518030010336</v>
      </c>
      <c r="O6" s="48">
        <f>IF($D6=0,"",MIN($D6*(1+$S$4)^($O$5-$D$5),T6))</f>
        <v>0.02169518030010336</v>
      </c>
      <c r="P6" s="48">
        <f>IF($D6=0,"",MIN($D6*(1+$S$4)^($P$5-$D$5),T6))</f>
        <v>0.02169518030010336</v>
      </c>
      <c r="Q6" s="48">
        <f>IF($D6=0,"",MIN($D6*(1+$S$4)^($Q$5-$D$5),T6))</f>
        <v>0.02169518030010336</v>
      </c>
      <c r="S6" s="77">
        <v>0</v>
      </c>
      <c r="T6" s="77">
        <f>D6*$Z$15</f>
        <v>0.02169518030010336</v>
      </c>
    </row>
    <row r="7" spans="1:26" ht="15.75" thickBot="1">
      <c r="A7" s="33" t="s">
        <v>49</v>
      </c>
      <c r="B7" s="33" t="s">
        <v>126</v>
      </c>
      <c r="C7" s="29"/>
      <c r="D7" s="52">
        <f>SUMIF(SharesElab!$B$2:$B$79,Apt_RSD_share!$A7,SharesElab!C$2:C$79)</f>
        <v>4.5925988652435401E-06</v>
      </c>
      <c r="E7" s="47">
        <f t="shared" si="0" ref="E7:E18">IF($D7=0,"",MAX($D7*(1-$S$4)^($E$5-$D$5),S7))</f>
        <v>4.1333389787191865E-06</v>
      </c>
      <c r="F7" s="47">
        <f t="shared" si="1" ref="F7:F18">IF($D7=0,"",MAX($D7*(1-$S$4)^($F$5-$D$5),S7))</f>
        <v>3.7200050808472678E-06</v>
      </c>
      <c r="G7" s="47">
        <f t="shared" si="2" ref="G7:G18">IF($D7=0,"",MAX($D7*(1-$S$4)^($G$5-$D$5),S7))</f>
        <v>2.1966258001895031E-06</v>
      </c>
      <c r="H7" s="47">
        <f t="shared" si="3" ref="H7:H18">IF($D7=0,"",MAX($D7*(1-$S$4)^($H$5-$D$5),S7))</f>
        <v>1.2970855687539002E-06</v>
      </c>
      <c r="I7" s="47">
        <f t="shared" si="4" ref="I7:I18">IF($D7=0,"",MAX($D7*(1-$S$4)^($I$5-$D$5),S7))</f>
        <v>1.5769532416680508E-07</v>
      </c>
      <c r="J7" s="47">
        <f t="shared" si="5" ref="J7:J18">IF($D7=0,"",MAX($D7*(1-$S$4)^($J$5-$D$5),S7))</f>
        <v>1.9172069956775525E-08</v>
      </c>
      <c r="K7" s="29"/>
      <c r="L7" s="48">
        <f t="shared" si="6" ref="L7:L18">IF($D7=0,"",MIN($D7*(1+$S$4)^($L$5-$D$5),T7))</f>
        <v>5.0518587517678945E-06</v>
      </c>
      <c r="M7" s="48">
        <f t="shared" si="7" ref="M7:M18">IF($D7=0,"",MIN($D7*(1+$S$4)^($M$5-$D$5),T7))</f>
        <v>5.5570446269446842E-06</v>
      </c>
      <c r="N7" s="48">
        <f t="shared" si="8" ref="N7:N18">IF($D7=0,"",MIN($D7*(1+$S$4)^($N$5-$D$5),T7))</f>
        <v>8.9496759421406882E-06</v>
      </c>
      <c r="O7" s="48">
        <f t="shared" si="9" ref="O7:O18">IF($D7=0,"",MIN($D7*(1+$S$4)^($O$5-$D$5),T7))</f>
        <v>1.4413542601577004E-05</v>
      </c>
      <c r="P7" s="48">
        <f t="shared" si="10" ref="P7:P18">IF($D7=0,"",MIN($D7*(1+$S$4)^($P$5-$D$5),T7))</f>
        <v>9.6967107121711819E-05</v>
      </c>
      <c r="Q7" s="48">
        <f t="shared" si="11" ref="Q7:Q18">IF($D7=0,"",MIN($D7*(1+$S$4)^($Q$5-$D$5),T7))</f>
        <v>0.00065234620824756746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50</v>
      </c>
      <c r="B8" s="33" t="s">
        <v>127</v>
      </c>
      <c r="C8" s="29"/>
      <c r="D8" s="52">
        <f>SUMIF(SharesElab!$B$2:$B$79,Apt_RSD_share!$A8,SharesElab!C$2:C$79)</f>
        <v>3.2945472490986766E-09</v>
      </c>
      <c r="E8" s="47">
        <f t="shared" si="0"/>
        <v>2.9650925241888089E-09</v>
      </c>
      <c r="F8" s="47">
        <f t="shared" si="1"/>
        <v>2.6685832717699281E-09</v>
      </c>
      <c r="G8" s="47">
        <f t="shared" si="2"/>
        <v>1.575771736147425E-09</v>
      </c>
      <c r="H8" s="47">
        <f t="shared" si="3"/>
        <v>9.3047745247769327E-10</v>
      </c>
      <c r="I8" s="47">
        <f t="shared" si="4"/>
        <v>1.131243358441934E-10</v>
      </c>
      <c r="J8" s="47">
        <f t="shared" si="5"/>
        <v>1.3753278304717065E-11</v>
      </c>
      <c r="K8" s="29"/>
      <c r="L8" s="48">
        <f t="shared" si="6"/>
        <v>3.6240019740085447E-09</v>
      </c>
      <c r="M8" s="48">
        <f t="shared" si="7"/>
        <v>3.9864021714093997E-09</v>
      </c>
      <c r="N8" s="48">
        <f t="shared" si="8"/>
        <v>6.4201405610765546E-09</v>
      </c>
      <c r="O8" s="48">
        <f t="shared" si="9"/>
        <v>1.0339700575019406E-08</v>
      </c>
      <c r="P8" s="48">
        <f t="shared" si="10"/>
        <v>6.9560335094485036E-08</v>
      </c>
      <c r="Q8" s="48">
        <f t="shared" si="11"/>
        <v>4.6796715082322064E-07</v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51</v>
      </c>
      <c r="B9" s="33" t="s">
        <v>117</v>
      </c>
      <c r="C9" s="29"/>
      <c r="D9" s="52">
        <f>SUMIF(SharesElab!$B$2:$B$79,Apt_RSD_share!$A9,SharesElab!C$2:C$79)</f>
        <v>0.014359649956979257</v>
      </c>
      <c r="E9" s="47">
        <f t="shared" si="0"/>
        <v>0.012923684961281332</v>
      </c>
      <c r="F9" s="47">
        <f t="shared" si="1"/>
        <v>0.011631316465153198</v>
      </c>
      <c r="G9" s="47">
        <f t="shared" si="2"/>
        <v>0.0068681760595083133</v>
      </c>
      <c r="H9" s="47">
        <f t="shared" si="3"/>
        <v>0.0040555892813790642</v>
      </c>
      <c r="I9" s="47">
        <f t="shared" si="4"/>
        <v>0.00049306497722343778</v>
      </c>
      <c r="J9" s="47">
        <f t="shared" si="5"/>
        <v>5.9945190426600848E-05</v>
      </c>
      <c r="K9" s="29"/>
      <c r="L9" s="48">
        <f t="shared" si="6"/>
        <v>0.015795614952677183</v>
      </c>
      <c r="M9" s="48">
        <f t="shared" si="7"/>
        <v>0.017375176447944903</v>
      </c>
      <c r="N9" s="48">
        <f t="shared" si="8"/>
        <v>0.027982895421179758</v>
      </c>
      <c r="O9" s="48">
        <f t="shared" si="9"/>
        <v>0.045066732904764227</v>
      </c>
      <c r="P9" s="48">
        <f t="shared" si="10"/>
        <v>0.30318644333307215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52</v>
      </c>
      <c r="B10" s="33" t="s">
        <v>34</v>
      </c>
      <c r="C10" s="29"/>
      <c r="D10" s="52">
        <f>SUMIF(SharesElab!$B$2:$B$79,Apt_RSD_share!$A10,SharesElab!C$2:C$79)</f>
        <v>0.096567403374678826</v>
      </c>
      <c r="E10" s="47">
        <f t="shared" si="0"/>
        <v>0.086910663037210942</v>
      </c>
      <c r="F10" s="47">
        <f t="shared" si="1"/>
        <v>0.078219596733489855</v>
      </c>
      <c r="G10" s="47">
        <f t="shared" si="2"/>
        <v>0.046187889675158432</v>
      </c>
      <c r="H10" s="47">
        <f t="shared" si="3"/>
        <v>0.027273486974284306</v>
      </c>
      <c r="I10" s="47">
        <f t="shared" si="4"/>
        <v>0.003315819305352955</v>
      </c>
      <c r="J10" s="47">
        <f t="shared" si="5"/>
        <v>0.00040312621837163785</v>
      </c>
      <c r="K10" s="29"/>
      <c r="L10" s="48">
        <f t="shared" si="6"/>
        <v>0.10622414371214672</v>
      </c>
      <c r="M10" s="48">
        <f t="shared" si="7"/>
        <v>0.11684655808336139</v>
      </c>
      <c r="N10" s="48">
        <f t="shared" si="8"/>
        <v>0.18818255025883446</v>
      </c>
      <c r="O10" s="48">
        <f t="shared" si="9"/>
        <v>0.3030698790173556</v>
      </c>
      <c r="P10" s="48">
        <f t="shared" si="10"/>
        <v>0.48283701687339414</v>
      </c>
      <c r="Q10" s="48">
        <f t="shared" si="11"/>
        <v>0.48283701687339414</v>
      </c>
      <c r="S10" s="77">
        <v>0</v>
      </c>
      <c r="T10" s="77">
        <f>D10*Z14</f>
        <v>0.48283701687339414</v>
      </c>
      <c r="Y10" s="73" t="s">
        <v>253</v>
      </c>
      <c r="Z10" s="79">
        <v>0.062</v>
      </c>
    </row>
    <row r="11" spans="1:20" ht="15.75" thickBot="1">
      <c r="A11" s="33" t="s">
        <v>53</v>
      </c>
      <c r="B11" s="33" t="s">
        <v>34</v>
      </c>
      <c r="C11" s="29"/>
      <c r="D11" s="52">
        <f>SUMIF(SharesElab!$B$2:$B$79,Apt_RSD_share!$A11,SharesElab!C$2:C$79)</f>
        <v>0.591411664574087</v>
      </c>
      <c r="E11" s="47">
        <f t="shared" si="0"/>
        <v>0.53227049811667837</v>
      </c>
      <c r="F11" s="47">
        <f t="shared" si="1"/>
        <v>0.4790434483050105</v>
      </c>
      <c r="G11" s="47">
        <f t="shared" si="2"/>
        <v>0.28287036578962566</v>
      </c>
      <c r="H11" s="47">
        <f t="shared" si="3"/>
        <v>0.1670321222951161</v>
      </c>
      <c r="I11" s="47">
        <f t="shared" si="4"/>
        <v>0.020307206637803065</v>
      </c>
      <c r="J11" s="47">
        <f t="shared" si="5"/>
        <v>0.0024688822471035008</v>
      </c>
      <c r="K11" s="29"/>
      <c r="L11" s="48">
        <f t="shared" si="6"/>
        <v>0.65055283103149575</v>
      </c>
      <c r="M11" s="48">
        <f t="shared" si="7"/>
        <v>0.71560811413464542</v>
      </c>
      <c r="N11" s="48">
        <f t="shared" si="8"/>
        <v>0.90000000000000002</v>
      </c>
      <c r="O11" s="48">
        <f t="shared" si="9"/>
        <v>0.90000000000000002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0" ht="15.75" thickBot="1">
      <c r="A12" s="33" t="s">
        <v>54</v>
      </c>
      <c r="B12" s="33" t="s">
        <v>118</v>
      </c>
      <c r="C12" s="29"/>
      <c r="D12" s="52">
        <f>SUMIF(SharesElab!$B$2:$B$79,Apt_RSD_share!$A12,SharesElab!C$2:C$79)</f>
        <v>0.041390494762336444</v>
      </c>
      <c r="E12" s="47">
        <f t="shared" si="0"/>
        <v>0.037251445286102802</v>
      </c>
      <c r="F12" s="47">
        <f t="shared" si="1"/>
        <v>0.033526300757492522</v>
      </c>
      <c r="G12" s="47">
        <f t="shared" si="2"/>
        <v>0.019796945334291761</v>
      </c>
      <c r="H12" s="47">
        <f t="shared" si="3"/>
        <v>0.011689898250445944</v>
      </c>
      <c r="I12" s="47">
        <f t="shared" si="4"/>
        <v>0.0014212187217933674</v>
      </c>
      <c r="J12" s="47">
        <f t="shared" si="5"/>
        <v>0.0001727870176371227</v>
      </c>
      <c r="K12" s="29"/>
      <c r="L12" s="48">
        <f t="shared" si="6"/>
        <v>0.045529544238570092</v>
      </c>
      <c r="M12" s="48">
        <f t="shared" si="7"/>
        <v>0.050082498662427102</v>
      </c>
      <c r="N12" s="48">
        <f t="shared" si="8"/>
        <v>0.080658364920825509</v>
      </c>
      <c r="O12" s="48">
        <f t="shared" si="9"/>
        <v>0.12990110328863874</v>
      </c>
      <c r="P12" s="48">
        <f t="shared" si="10"/>
        <v>0.87390966579165807</v>
      </c>
      <c r="Q12" s="48">
        <f t="shared" si="11"/>
        <v>0.90000000000000002</v>
      </c>
      <c r="S12" s="77">
        <v>0</v>
      </c>
      <c r="T12" s="77">
        <v>0.90</v>
      </c>
    </row>
    <row r="13" spans="1:26" ht="15.75" thickBot="1">
      <c r="A13" s="33" t="s">
        <v>458</v>
      </c>
      <c r="B13" s="33" t="s">
        <v>119</v>
      </c>
      <c r="C13" s="29"/>
      <c r="D13" s="52">
        <f>SUMIF(SharesElab!$B$2:$B$79,Apt_RSD_share!$A13,SharesElab!C$2:C$79)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>
        <f>D13*1.1</f>
        <v>0</v>
      </c>
      <c r="M13" s="48"/>
      <c r="N13" s="48"/>
      <c r="O13" s="48"/>
      <c r="P13" s="48"/>
      <c r="Q13" s="48" t="str">
        <f t="shared" si="11"/>
        <v/>
      </c>
      <c r="S13" s="77">
        <v>0</v>
      </c>
      <c r="T13" s="135">
        <f>(RSDCK_share!S34*D13*2+RSDCK_share!S35*RSDCK_share!Z13)/SUM(RSDCK_share!S34:S35)</f>
        <v>0.81834003295950075</v>
      </c>
      <c r="Y13" s="1" t="s">
        <v>371</v>
      </c>
      <c r="Z13" s="1"/>
    </row>
    <row r="14" spans="1:26" ht="15.75" thickBot="1">
      <c r="A14" s="33" t="s">
        <v>55</v>
      </c>
      <c r="B14" s="33" t="s">
        <v>120</v>
      </c>
      <c r="C14" s="29"/>
      <c r="D14" s="52">
        <f>SUMIF(SharesElab!$B$2:$B$79,Apt_RSD_share!$A14,SharesElab!C$2:C$79)+D15*Z9</f>
        <v>0.0077274090566507702</v>
      </c>
      <c r="E14" s="47">
        <f t="shared" si="0"/>
        <v>0.0069546681509856934</v>
      </c>
      <c r="F14" s="47">
        <f t="shared" si="1"/>
        <v>0.0062592013358871244</v>
      </c>
      <c r="G14" s="47">
        <f t="shared" si="2"/>
        <v>0.0036959957968279882</v>
      </c>
      <c r="H14" s="47">
        <f t="shared" si="3"/>
        <v>0.0021824485580689596</v>
      </c>
      <c r="I14" s="47">
        <f t="shared" si="4"/>
        <v>0.00026533479450603598</v>
      </c>
      <c r="J14" s="47">
        <f t="shared" si="5"/>
        <v>3.2258516662520033E-05</v>
      </c>
      <c r="K14" s="29"/>
      <c r="L14" s="48">
        <f t="shared" si="6"/>
        <v>0.008500149962315847</v>
      </c>
      <c r="M14" s="48">
        <f t="shared" si="7"/>
        <v>0.0093501649585474335</v>
      </c>
      <c r="N14" s="48">
        <f t="shared" si="8"/>
        <v>0.015058534167390234</v>
      </c>
      <c r="O14" s="48">
        <f t="shared" si="9"/>
        <v>0.024251919861923654</v>
      </c>
      <c r="P14" s="48">
        <f t="shared" si="10"/>
        <v>0.16315478964214014</v>
      </c>
      <c r="Q14" s="48">
        <f t="shared" si="11"/>
        <v>0.90000000000000002</v>
      </c>
      <c r="S14" s="77">
        <v>0</v>
      </c>
      <c r="T14" s="77">
        <v>0.90</v>
      </c>
      <c r="Y14" s="73" t="s">
        <v>370</v>
      </c>
      <c r="Z14" s="100">
        <v>5</v>
      </c>
    </row>
    <row r="15" spans="1:26" ht="15.75" thickBot="1">
      <c r="A15" s="33" t="s">
        <v>56</v>
      </c>
      <c r="B15" s="33" t="s">
        <v>121</v>
      </c>
      <c r="C15" s="29"/>
      <c r="D15" s="89">
        <f>SUMIF(SharesElab!$B$2:$B$79,Apt_RSD_share!$A15,SharesElab!C$2:C$79)</f>
        <v>0.0099041738457841463</v>
      </c>
      <c r="E15" s="47">
        <f t="shared" si="0"/>
        <v>0.0089137564612057317</v>
      </c>
      <c r="F15" s="47">
        <f t="shared" si="1"/>
        <v>0.0080223808150851599</v>
      </c>
      <c r="G15" s="47">
        <f t="shared" si="2"/>
        <v>0.0047371356474996363</v>
      </c>
      <c r="H15" s="47">
        <f t="shared" si="3"/>
        <v>0.0027972312284920606</v>
      </c>
      <c r="I15" s="47">
        <f t="shared" si="4"/>
        <v>0.00034007801487633319</v>
      </c>
      <c r="J15" s="47">
        <f t="shared" si="5"/>
        <v>4.1345547348466469E-05</v>
      </c>
      <c r="K15" s="29"/>
      <c r="L15" s="48">
        <f t="shared" si="6"/>
        <v>0.010894591230362563</v>
      </c>
      <c r="M15" s="48">
        <f t="shared" si="7"/>
        <v>0.011984050353398818</v>
      </c>
      <c r="N15" s="48">
        <f t="shared" si="8"/>
        <v>0.019300432934652341</v>
      </c>
      <c r="O15" s="48">
        <f t="shared" si="9"/>
        <v>0.031083540245586953</v>
      </c>
      <c r="P15" s="48">
        <f t="shared" si="10"/>
        <v>0.20911451542704679</v>
      </c>
      <c r="Q15" s="48">
        <f t="shared" si="11"/>
        <v>0.90000000000000002</v>
      </c>
      <c r="S15" s="77">
        <v>0</v>
      </c>
      <c r="T15" s="77">
        <v>0.90</v>
      </c>
      <c r="Y15" s="73" t="s">
        <v>249</v>
      </c>
      <c r="Z15" s="105">
        <v>1.05</v>
      </c>
    </row>
    <row r="16" spans="1:20" ht="15.75" thickBot="1">
      <c r="A16" s="33" t="s">
        <v>57</v>
      </c>
      <c r="B16" s="33" t="s">
        <v>122</v>
      </c>
      <c r="C16" s="29"/>
      <c r="D16" s="52">
        <f>SUMIF(SharesElab!$B$2:$B$79,Apt_RSD_share!$A16,SharesElab!C$2:C$79)+D15*Z10</f>
        <v>0.0016870230550146831</v>
      </c>
      <c r="E16" s="47">
        <f t="shared" si="0"/>
        <v>0.0015183207495132148</v>
      </c>
      <c r="F16" s="47">
        <f t="shared" si="1"/>
        <v>0.0013664886745618934</v>
      </c>
      <c r="G16" s="47">
        <f t="shared" si="2"/>
        <v>0.00080689789744205253</v>
      </c>
      <c r="H16" s="47">
        <f t="shared" si="3"/>
        <v>0.00047646513946055771</v>
      </c>
      <c r="I16" s="47">
        <f t="shared" si="4"/>
        <v>5.7927037684643671E-05</v>
      </c>
      <c r="J16" s="47">
        <f t="shared" si="5"/>
        <v>7.0425754520408181E-06</v>
      </c>
      <c r="K16" s="29"/>
      <c r="L16" s="48">
        <f t="shared" si="6"/>
        <v>0.0018557253605161516</v>
      </c>
      <c r="M16" s="48">
        <v>0.35</v>
      </c>
      <c r="N16" s="48">
        <f t="shared" si="8"/>
        <v>0.0032875306754013558</v>
      </c>
      <c r="O16" s="48">
        <f t="shared" si="9"/>
        <v>0.0052946010280406396</v>
      </c>
      <c r="P16" s="48">
        <f t="shared" si="10"/>
        <v>0.035619428147842726</v>
      </c>
      <c r="Q16" s="48">
        <f t="shared" si="11"/>
        <v>0.2396297010596192</v>
      </c>
      <c r="S16" s="77">
        <v>0</v>
      </c>
      <c r="T16" s="77">
        <v>0.90</v>
      </c>
    </row>
    <row r="17" spans="1:22" ht="15.75" thickBot="1">
      <c r="A17" s="33" t="s">
        <v>58</v>
      </c>
      <c r="B17" s="33" t="s">
        <v>123</v>
      </c>
      <c r="C17" s="29"/>
      <c r="D17" s="52">
        <f>SUMIF(SharesElab!$B$2:$B$79,Apt_RSD_share!$A17,SharesElab!C$2:C$79)</f>
        <v>0.0033334523994729753</v>
      </c>
      <c r="E17" s="47">
        <f t="shared" si="0"/>
        <v>0.0030001071595256779</v>
      </c>
      <c r="F17" s="47">
        <f t="shared" si="1"/>
        <v>0.00270009644357311</v>
      </c>
      <c r="G17" s="47">
        <f t="shared" si="2"/>
        <v>0.001594379948965486</v>
      </c>
      <c r="H17" s="47">
        <f t="shared" si="3"/>
        <v>0.00094146541606463007</v>
      </c>
      <c r="I17" s="47">
        <f t="shared" si="4"/>
        <v>0.00011446021569785617</v>
      </c>
      <c r="J17" s="47">
        <f t="shared" si="5"/>
        <v>1.3915690108260325E-05</v>
      </c>
      <c r="K17" s="29"/>
      <c r="L17" s="48">
        <f t="shared" si="6"/>
        <v>0.0036667976394202731</v>
      </c>
      <c r="M17" s="48">
        <f t="shared" si="7"/>
        <v>0.0040334774033623007</v>
      </c>
      <c r="N17" s="48">
        <f t="shared" si="8"/>
        <v>0.0064959556928890216</v>
      </c>
      <c r="O17" s="48">
        <f t="shared" si="9"/>
        <v>0.010461801602954703</v>
      </c>
      <c r="P17" s="48">
        <f t="shared" si="10"/>
        <v>0.070381769753732351</v>
      </c>
      <c r="Q17" s="48">
        <f t="shared" si="11"/>
        <v>0.47349335245168123</v>
      </c>
      <c r="S17" s="77">
        <v>0</v>
      </c>
      <c r="T17" s="77">
        <v>0.50</v>
      </c>
      <c r="V17" s="73" t="s">
        <v>252</v>
      </c>
    </row>
    <row r="18" spans="1:22" ht="15">
      <c r="A18" s="33" t="s">
        <v>59</v>
      </c>
      <c r="B18" s="33" t="s">
        <v>124</v>
      </c>
      <c r="C18" s="29"/>
      <c r="D18" s="52">
        <f>SUMIF(SharesElab!$B$2:$B$79,Apt_RSD_share!$A18,SharesElab!C$2:C$79)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0.7771437695489215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60</v>
      </c>
      <c r="B21" s="33" t="s">
        <v>125</v>
      </c>
      <c r="C21" s="29"/>
      <c r="D21" s="46">
        <f>SUMIF(SharesElab!$B$2:$B$79,Apt_RSD_share!$A21,SharesElab!C$2:C$79)+D30*Z8</f>
        <v>0.00072799275140739226</v>
      </c>
      <c r="E21" s="47">
        <f>IF($D21=0,"",MAX($D21*(1-$S$4)^($E$5-$D$5),S21))</f>
        <v>0.00065519347626665306</v>
      </c>
      <c r="F21" s="47">
        <f>IF($D21=0,"",MAX($D21*(1-$S$4)^($F$5-$D$5),S21))</f>
        <v>0.00058967412863998776</v>
      </c>
      <c r="G21" s="47">
        <f>IF($D21=0,"",MAX($D21*(1-$S$4)^($G$5-$D$5),S21))</f>
        <v>0.00034819667622062642</v>
      </c>
      <c r="H21" s="47">
        <f>IF($D21=0,"",MAX($D21*(1-$S$4)^($H$5-$D$5),S21))</f>
        <v>0.00020560665534151773</v>
      </c>
      <c r="I21" s="47">
        <f>IF($D21=0,"",MAX($D21*(1-$S$4)^($I$5-$D$5),S21))</f>
        <v>2.4996969317977937E-05</v>
      </c>
      <c r="J21" s="47">
        <f>IF($D21=0,"",MAX($D21*(1-$S$4)^($J$5-$D$5),S21))</f>
        <v>3.0390479045828639E-06</v>
      </c>
      <c r="K21" s="29"/>
      <c r="L21" s="48">
        <f>IF($D21=0,"",MIN($D21*(1+$S$4)^($L$5-$D$5),T21))</f>
        <v>0.00076439238897776192</v>
      </c>
      <c r="M21" s="48">
        <f>IF($D21=0,"",MIN($D21*(1+$S$4)^($M$5-$D$5),T21))</f>
        <v>0.00076439238897776192</v>
      </c>
      <c r="N21" s="48">
        <f>IF($D21=0,"",MIN($D21*(1+$S$4)^($N$5-$D$5),T21))</f>
        <v>0.00076439238897776192</v>
      </c>
      <c r="O21" s="48">
        <f>IF($D21=0,"",MIN($D21*(1+$S$4)^($O$5-$D$5),T21))</f>
        <v>0.00076439238897776192</v>
      </c>
      <c r="P21" s="48">
        <f>IF($D21=0,"",MIN($D21*(1+$S$4)^($P$5-$D$5),T21))</f>
        <v>0.00076439238897776192</v>
      </c>
      <c r="Q21" s="48">
        <f>IF($D21=0,"",MIN($D21*(1+$S$4)^($Q$5-$D$5),T21))</f>
        <v>0.00076439238897776192</v>
      </c>
      <c r="S21" s="77">
        <v>0</v>
      </c>
      <c r="T21" s="102">
        <f>D21*$Z$15</f>
        <v>0.00076439238897776192</v>
      </c>
    </row>
    <row r="22" spans="1:20" ht="15.75" thickBot="1">
      <c r="A22" s="33" t="s">
        <v>61</v>
      </c>
      <c r="B22" s="33" t="s">
        <v>126</v>
      </c>
      <c r="C22" s="29"/>
      <c r="D22" s="46">
        <f>SUMIF(SharesElab!$B$2:$B$79,Apt_RSD_share!$A22,SharesElab!C$2:C$79)</f>
        <v>8.2129353318290107E-06</v>
      </c>
      <c r="E22" s="47">
        <f t="shared" si="12" ref="E22:E33">IF($D22=0,"",MAX($D22*(1-$S$4)^($E$5-$D$5),S22))</f>
        <v>7.3916417986461098E-06</v>
      </c>
      <c r="F22" s="47">
        <f t="shared" si="13" ref="F22:F33">IF($D22=0,"",MAX($D22*(1-$S$4)^($F$5-$D$5),S22))</f>
        <v>6.652477618781499E-06</v>
      </c>
      <c r="G22" s="47">
        <f t="shared" si="14" ref="G22:G33">IF($D22=0,"",MAX($D22*(1-$S$4)^($G$5-$D$5),S22))</f>
        <v>3.9282215091142875E-06</v>
      </c>
      <c r="H22" s="47">
        <f t="shared" si="15" ref="H22:H33">IF($D22=0,"",MAX($D22*(1-$S$4)^($H$5-$D$5),S22))</f>
        <v>2.3195755189168963E-06</v>
      </c>
      <c r="I22" s="47">
        <f t="shared" si="16" ref="I22:I33">IF($D22=0,"",MAX($D22*(1-$S$4)^($I$5-$D$5),S22))</f>
        <v>2.8200623166010014E-07</v>
      </c>
      <c r="J22" s="47">
        <f t="shared" si="17" ref="J22:J33">IF($D22=0,"",MAX($D22*(1-$S$4)^($J$5-$D$5),S22))</f>
        <v>3.4285374218928079E-08</v>
      </c>
      <c r="K22" s="29"/>
      <c r="L22" s="48">
        <f t="shared" si="18" ref="L22:L33">IF($D22=0,"",MIN($D22*(1+$S$4)^($L$5-$D$5),T22))</f>
        <v>9.0342288650119133E-06</v>
      </c>
      <c r="M22" s="48">
        <f t="shared" si="19" ref="M22:M32">IF($D22=0,"",MIN($D22*(1+$S$4)^($M$5-$D$5),T22))</f>
        <v>9.9376517515131052E-06</v>
      </c>
      <c r="N22" s="48">
        <f t="shared" si="20" ref="N22:N33">IF($D22=0,"",MIN($D22*(1+$S$4)^($N$5-$D$5),T22))</f>
        <v>1.6004687522329376E-05</v>
      </c>
      <c r="O22" s="48">
        <f t="shared" si="21" ref="O22:O33">IF($D22=0,"",MIN($D22*(1+$S$4)^($O$5-$D$5),T22))</f>
        <v>2.5775709301586693E-05</v>
      </c>
      <c r="P22" s="48">
        <f t="shared" si="22" ref="P22:P33">IF($D22=0,"",MIN($D22*(1+$S$4)^($P$5-$D$5),T22))</f>
        <v>0.00017340608302025614</v>
      </c>
      <c r="Q22" s="48">
        <f t="shared" si="23" ref="Q22:Q32">IF($D22=0,"",MIN($D22*(1+$S$4)^($Q$5-$D$5),T22))</f>
        <v>0.001166589414731526</v>
      </c>
      <c r="S22" s="77">
        <v>0</v>
      </c>
      <c r="T22" s="77">
        <v>0.90</v>
      </c>
    </row>
    <row r="23" spans="1:20" ht="15.75" thickBot="1">
      <c r="A23" s="33" t="s">
        <v>62</v>
      </c>
      <c r="B23" s="33" t="s">
        <v>127</v>
      </c>
      <c r="C23" s="29"/>
      <c r="D23" s="46">
        <f>SUMIF(SharesElab!$B$2:$B$79,Apt_RSD_share!$A23,SharesElab!C$2:C$79)</f>
        <v>7.4212480907389422E-06</v>
      </c>
      <c r="E23" s="47">
        <f t="shared" si="12"/>
        <v>6.6791232816650481E-06</v>
      </c>
      <c r="F23" s="47">
        <f t="shared" si="13"/>
        <v>6.0112109534985436E-06</v>
      </c>
      <c r="G23" s="47">
        <f t="shared" si="14"/>
        <v>3.5495599559313555E-06</v>
      </c>
      <c r="H23" s="47">
        <f t="shared" si="15"/>
        <v>2.0959796583779063E-06</v>
      </c>
      <c r="I23" s="47">
        <f t="shared" si="16"/>
        <v>2.5482219495547023E-07</v>
      </c>
      <c r="J23" s="47">
        <f t="shared" si="17"/>
        <v>3.0980429978111929E-08</v>
      </c>
      <c r="K23" s="29"/>
      <c r="L23" s="48">
        <f t="shared" si="18"/>
        <v>8.1633728998128362E-06</v>
      </c>
      <c r="M23" s="48">
        <f t="shared" si="19"/>
        <v>8.9797101897941207E-06</v>
      </c>
      <c r="N23" s="48">
        <f t="shared" si="20"/>
        <v>1.4461913057765336E-05</v>
      </c>
      <c r="O23" s="48">
        <f t="shared" si="21"/>
        <v>2.3291055598661662E-05</v>
      </c>
      <c r="P23" s="48">
        <f t="shared" si="22"/>
        <v>0.0001566905753597363</v>
      </c>
      <c r="Q23" s="48">
        <f t="shared" si="23"/>
        <v>0.0010541358377924269</v>
      </c>
      <c r="S23" s="77">
        <v>0</v>
      </c>
      <c r="T23" s="77">
        <v>0.90</v>
      </c>
    </row>
    <row r="24" spans="1:20" ht="15.75" thickBot="1">
      <c r="A24" s="33" t="s">
        <v>63</v>
      </c>
      <c r="B24" s="33" t="s">
        <v>117</v>
      </c>
      <c r="C24" s="29"/>
      <c r="D24" s="46">
        <f>SUMIF(SharesElab!$B$2:$B$79,Apt_RSD_share!$A24,SharesElab!C$2:C$79)</f>
        <v>0.0060663298721995605</v>
      </c>
      <c r="E24" s="47">
        <f t="shared" si="12"/>
        <v>0.0054596968849796043</v>
      </c>
      <c r="F24" s="47">
        <f t="shared" si="13"/>
        <v>0.004913727196481644</v>
      </c>
      <c r="G24" s="47">
        <f t="shared" si="14"/>
        <v>0.0029015067722504466</v>
      </c>
      <c r="H24" s="47">
        <f t="shared" si="15"/>
        <v>0.0017133107339461664</v>
      </c>
      <c r="I24" s="47">
        <f t="shared" si="16"/>
        <v>0.00020829858730728792</v>
      </c>
      <c r="J24" s="47">
        <f t="shared" si="17"/>
        <v>2.53242454007617E-05</v>
      </c>
      <c r="K24" s="29"/>
      <c r="L24" s="48">
        <f t="shared" si="18"/>
        <v>0.0066729628594195175</v>
      </c>
      <c r="M24" s="48">
        <f t="shared" si="19"/>
        <v>0.0073402591453614694</v>
      </c>
      <c r="N24" s="48">
        <f t="shared" si="20"/>
        <v>0.011821560756196106</v>
      </c>
      <c r="O24" s="48">
        <f t="shared" si="21"/>
        <v>0.019038741813461397</v>
      </c>
      <c r="P24" s="48">
        <f t="shared" si="22"/>
        <v>0.12808313458528492</v>
      </c>
      <c r="Q24" s="48">
        <f t="shared" si="23"/>
        <v>0.86167928143196981</v>
      </c>
      <c r="S24" s="77">
        <v>0</v>
      </c>
      <c r="T24" s="77">
        <v>0.90</v>
      </c>
    </row>
    <row r="25" spans="1:20" ht="15.75" thickBot="1">
      <c r="A25" s="33" t="s">
        <v>64</v>
      </c>
      <c r="B25" s="33" t="s">
        <v>34</v>
      </c>
      <c r="C25" s="29"/>
      <c r="D25" s="46">
        <f>SUMIF(SharesElab!$B$2:$B$79,Apt_RSD_share!$A25,SharesElab!C$2:C$79)</f>
        <v>0.063604391804033891</v>
      </c>
      <c r="E25" s="47">
        <f t="shared" si="12"/>
        <v>0.057243952623630502</v>
      </c>
      <c r="F25" s="47">
        <f t="shared" si="13"/>
        <v>0.051519557361267454</v>
      </c>
      <c r="G25" s="47">
        <f t="shared" si="14"/>
        <v>0.030421783426254824</v>
      </c>
      <c r="H25" s="47">
        <f t="shared" si="15"/>
        <v>0.017963758895369213</v>
      </c>
      <c r="I25" s="47">
        <f t="shared" si="16"/>
        <v>0.0021839737103705702</v>
      </c>
      <c r="J25" s="47">
        <f t="shared" si="17"/>
        <v>0.00026552021742060701</v>
      </c>
      <c r="K25" s="29"/>
      <c r="L25" s="48">
        <f t="shared" si="18"/>
        <v>0.069964830984437287</v>
      </c>
      <c r="M25" s="48">
        <f t="shared" si="19"/>
        <v>0.076961314082881024</v>
      </c>
      <c r="N25" s="48">
        <f t="shared" si="20"/>
        <v>0.12394696594362077</v>
      </c>
      <c r="O25" s="48">
        <f t="shared" si="21"/>
        <v>0.19961782812186077</v>
      </c>
      <c r="P25" s="48">
        <f t="shared" si="22"/>
        <v>0.31802195902016944</v>
      </c>
      <c r="Q25" s="48">
        <f t="shared" si="23"/>
        <v>0.31802195902016944</v>
      </c>
      <c r="S25" s="77">
        <v>0</v>
      </c>
      <c r="T25" s="77">
        <f>D25*Z14</f>
        <v>0.31802195902016944</v>
      </c>
    </row>
    <row r="26" spans="1:20" ht="15.75" thickBot="1">
      <c r="A26" s="33" t="s">
        <v>65</v>
      </c>
      <c r="B26" s="33" t="s">
        <v>34</v>
      </c>
      <c r="C26" s="29"/>
      <c r="D26" s="46">
        <f>SUMIF(SharesElab!$B$2:$B$79,Apt_RSD_share!$A26,SharesElab!C$2:C$79)</f>
        <v>0.82120788380584597</v>
      </c>
      <c r="E26" s="47">
        <f t="shared" si="12"/>
        <v>0.73908709542526141</v>
      </c>
      <c r="F26" s="47">
        <f t="shared" si="13"/>
        <v>0.66517838588273526</v>
      </c>
      <c r="G26" s="47">
        <f t="shared" si="14"/>
        <v>0.3927811850798964</v>
      </c>
      <c r="H26" s="47">
        <f t="shared" si="15"/>
        <v>0.23193336197782807</v>
      </c>
      <c r="I26" s="47">
        <f t="shared" si="16"/>
        <v>0.02819768223720789</v>
      </c>
      <c r="J26" s="47">
        <f t="shared" si="17"/>
        <v>0.0034281798736076566</v>
      </c>
      <c r="K26" s="29"/>
      <c r="L26" s="48">
        <f t="shared" si="18"/>
        <v>0.90000000000000002</v>
      </c>
      <c r="M26" s="48">
        <f t="shared" si="19"/>
        <v>0.90000000000000002</v>
      </c>
      <c r="N26" s="48">
        <f t="shared" si="20"/>
        <v>0.90000000000000002</v>
      </c>
      <c r="O26" s="48">
        <f t="shared" si="21"/>
        <v>0.90000000000000002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66</v>
      </c>
      <c r="B27" s="33" t="s">
        <v>118</v>
      </c>
      <c r="C27" s="29"/>
      <c r="D27" s="46">
        <f>SUMIF(SharesElab!$B$2:$B$79,Apt_RSD_share!$A27,SharesElab!C$2:C$79)</f>
        <v>0.011126565571211781</v>
      </c>
      <c r="E27" s="47">
        <f t="shared" si="12"/>
        <v>0.010013909014090603</v>
      </c>
      <c r="F27" s="47">
        <f t="shared" si="13"/>
        <v>0.0090125181126815435</v>
      </c>
      <c r="G27" s="47">
        <f t="shared" si="14"/>
        <v>0.0053218018203573247</v>
      </c>
      <c r="H27" s="47">
        <f t="shared" si="15"/>
        <v>0.0031424707569027975</v>
      </c>
      <c r="I27" s="47">
        <f t="shared" si="16"/>
        <v>0.00038205108177293635</v>
      </c>
      <c r="J27" s="47">
        <f t="shared" si="17"/>
        <v>4.6448492404661655E-05</v>
      </c>
      <c r="K27" s="29"/>
      <c r="L27" s="48">
        <f t="shared" si="18"/>
        <v>0.01223922212833296</v>
      </c>
      <c r="M27" s="48">
        <f t="shared" si="19"/>
        <v>0.013463144341166257</v>
      </c>
      <c r="N27" s="48">
        <f t="shared" si="20"/>
        <v>0.02168252859289168</v>
      </c>
      <c r="O27" s="48">
        <f t="shared" si="21"/>
        <v>0.034919929124137987</v>
      </c>
      <c r="P27" s="48">
        <f t="shared" si="22"/>
        <v>0.23492382141309223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SUMIF(SharesElab!$B$2:$B$79,Apt_RSD_share!$A28,SharesElab!C$2:C$79)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>
        <f>D28*1.1</f>
        <v>0</v>
      </c>
      <c r="M28" s="48"/>
      <c r="N28" s="48"/>
      <c r="O28" s="48"/>
      <c r="P28" s="48"/>
      <c r="Q28" s="48" t="str">
        <f t="shared" si="23"/>
        <v/>
      </c>
      <c r="S28" s="77">
        <v>0</v>
      </c>
      <c r="T28" s="135">
        <f>(RSDCK_share!S34*D28*2+RSDCK_share!S35*RSDCK_share!Z13)/SUM(RSDCK_share!S34:S35)</f>
        <v>0.81834003295950075</v>
      </c>
    </row>
    <row r="29" spans="1:20" ht="15.75" thickBot="1">
      <c r="A29" s="33" t="s">
        <v>67</v>
      </c>
      <c r="B29" s="33" t="s">
        <v>120</v>
      </c>
      <c r="C29" s="29"/>
      <c r="D29" s="46">
        <f>SUMIF(SharesElab!$B$2:$B$79,Apt_RSD_share!$A29,SharesElab!C$2:C$79)+D30*Z9</f>
        <v>0.00072076925120495453</v>
      </c>
      <c r="E29" s="47">
        <f t="shared" si="12"/>
        <v>0.00064869232608445911</v>
      </c>
      <c r="F29" s="47">
        <f t="shared" si="13"/>
        <v>0.0005838230934760132</v>
      </c>
      <c r="G29" s="47">
        <f t="shared" si="14"/>
        <v>0.00034474169846665108</v>
      </c>
      <c r="H29" s="47">
        <f t="shared" si="15"/>
        <v>0.00020356652552757284</v>
      </c>
      <c r="I29" s="47">
        <f t="shared" si="16"/>
        <v>2.4748937160268036E-05</v>
      </c>
      <c r="J29" s="47">
        <f t="shared" si="17"/>
        <v>3.0088929846176137E-06</v>
      </c>
      <c r="K29" s="29"/>
      <c r="L29" s="48">
        <f t="shared" si="18"/>
        <v>0.00079284617632545005</v>
      </c>
      <c r="M29" s="48">
        <f t="shared" si="19"/>
        <v>0.00087213079395799509</v>
      </c>
      <c r="N29" s="48">
        <f t="shared" si="20"/>
        <v>0.0014045753649772914</v>
      </c>
      <c r="O29" s="48">
        <f t="shared" si="21"/>
        <v>0.0022620826710495782</v>
      </c>
      <c r="P29" s="48">
        <f t="shared" si="22"/>
        <v>0.015218161054856379</v>
      </c>
      <c r="Q29" s="48">
        <f t="shared" si="23"/>
        <v>0.10238017772537529</v>
      </c>
      <c r="S29" s="77">
        <v>0</v>
      </c>
      <c r="T29" s="77">
        <v>0.90</v>
      </c>
    </row>
    <row r="30" spans="1:20" ht="15.75" thickBot="1">
      <c r="A30" s="33" t="s">
        <v>68</v>
      </c>
      <c r="B30" s="33" t="s">
        <v>121</v>
      </c>
      <c r="C30" s="29"/>
      <c r="D30" s="46">
        <f>SUMIF(SharesElab!$B$2:$B$79,Apt_RSD_share!$A30,SharesElab!C$2:C$79)</f>
        <v>0.00092545385064940727</v>
      </c>
      <c r="E30" s="47">
        <f t="shared" si="12"/>
        <v>0.00083290846558446653</v>
      </c>
      <c r="F30" s="47">
        <f t="shared" si="13"/>
        <v>0.00074961761902601995</v>
      </c>
      <c r="G30" s="47">
        <f t="shared" si="14"/>
        <v>0.00044264170785867458</v>
      </c>
      <c r="H30" s="47">
        <f t="shared" si="15"/>
        <v>0.00026137550207346879</v>
      </c>
      <c r="I30" s="47">
        <f t="shared" si="16"/>
        <v>3.1777159134022756E-05</v>
      </c>
      <c r="J30" s="47">
        <f t="shared" si="17"/>
        <v>3.8633606999066403E-06</v>
      </c>
      <c r="K30" s="29"/>
      <c r="L30" s="48">
        <f t="shared" si="18"/>
        <v>0.0010179992357143481</v>
      </c>
      <c r="M30" s="48">
        <f t="shared" si="19"/>
        <v>0.001119799159285783</v>
      </c>
      <c r="N30" s="48">
        <f t="shared" si="20"/>
        <v>0.0018034477440213473</v>
      </c>
      <c r="O30" s="48">
        <f t="shared" si="21"/>
        <v>0.0029044706262238208</v>
      </c>
      <c r="P30" s="48">
        <f t="shared" si="22"/>
        <v>0.019539825990738478</v>
      </c>
      <c r="Q30" s="48">
        <f t="shared" si="23"/>
        <v>0.13145417836252438</v>
      </c>
      <c r="S30" s="77">
        <v>0</v>
      </c>
      <c r="T30" s="77">
        <v>0.90</v>
      </c>
    </row>
    <row r="31" spans="1:20" ht="15.75" thickBot="1">
      <c r="A31" s="33" t="s">
        <v>69</v>
      </c>
      <c r="B31" s="33" t="s">
        <v>122</v>
      </c>
      <c r="C31" s="29"/>
      <c r="D31" s="46">
        <f>SUMIF(SharesElab!$B$2:$B$79,Apt_RSD_share!$A31,SharesElab!C$2:C$79)+D30*Z10</f>
        <v>0.00053867671718513038</v>
      </c>
      <c r="E31" s="47">
        <f t="shared" si="12"/>
        <v>0.00048480904546661734</v>
      </c>
      <c r="F31" s="47">
        <f t="shared" si="13"/>
        <v>0.00043632814091995565</v>
      </c>
      <c r="G31" s="47">
        <f t="shared" si="14"/>
        <v>0.00025764740393182463</v>
      </c>
      <c r="H31" s="47">
        <f t="shared" si="15"/>
        <v>0.00015213821554770315</v>
      </c>
      <c r="I31" s="47">
        <f t="shared" si="16"/>
        <v>1.8496455281668692E-05</v>
      </c>
      <c r="J31" s="47">
        <f t="shared" si="17"/>
        <v>2.2487371549293468E-06</v>
      </c>
      <c r="K31" s="29"/>
      <c r="L31" s="48">
        <f t="shared" si="18"/>
        <v>0.00059254438890364342</v>
      </c>
      <c r="M31" s="48">
        <f t="shared" si="19"/>
        <v>0.00065179882779400791</v>
      </c>
      <c r="N31" s="48">
        <f t="shared" si="20"/>
        <v>0.0010497285301505281</v>
      </c>
      <c r="O31" s="48">
        <f t="shared" si="21"/>
        <v>0.0016905982950927276</v>
      </c>
      <c r="P31" s="48">
        <f t="shared" si="22"/>
        <v>0.011373499944566288</v>
      </c>
      <c r="Q31" s="48">
        <f t="shared" si="23"/>
        <v>0.076515220300724551</v>
      </c>
      <c r="S31" s="77">
        <v>0</v>
      </c>
      <c r="T31" s="77">
        <v>0.90</v>
      </c>
    </row>
    <row r="32" spans="1:22" ht="15.75" thickBot="1">
      <c r="A32" s="33" t="s">
        <v>70</v>
      </c>
      <c r="B32" s="33" t="s">
        <v>123</v>
      </c>
      <c r="C32" s="29"/>
      <c r="D32" s="46">
        <f>SUMIF(SharesElab!$B$2:$B$79,Apt_RSD_share!$A32,SharesElab!C$2:C$79)</f>
        <v>0.00075948114969009029</v>
      </c>
      <c r="E32" s="47">
        <f t="shared" si="12"/>
        <v>0.00068353303472108132</v>
      </c>
      <c r="F32" s="47">
        <f t="shared" si="13"/>
        <v>0.00061517973124897314</v>
      </c>
      <c r="G32" s="47">
        <f t="shared" si="14"/>
        <v>0.00036325747950520623</v>
      </c>
      <c r="H32" s="47">
        <f t="shared" si="15"/>
        <v>0.00021449990907302925</v>
      </c>
      <c r="I32" s="47">
        <f t="shared" si="16"/>
        <v>2.6078181355080208E-05</v>
      </c>
      <c r="J32" s="47">
        <f t="shared" si="17"/>
        <v>3.1704980469568125E-06</v>
      </c>
      <c r="K32" s="29"/>
      <c r="L32" s="48">
        <f t="shared" si="18"/>
        <v>0.00083542926465909938</v>
      </c>
      <c r="M32" s="48">
        <f t="shared" si="19"/>
        <v>0.00091897219112500937</v>
      </c>
      <c r="N32" s="48">
        <f t="shared" si="20"/>
        <v>0.0014800139035287395</v>
      </c>
      <c r="O32" s="48">
        <f t="shared" si="21"/>
        <v>0.0023835771917720713</v>
      </c>
      <c r="P32" s="48">
        <f t="shared" si="22"/>
        <v>0.016035515436860291</v>
      </c>
      <c r="Q32" s="48">
        <f t="shared" si="23"/>
        <v>0.10787892928888766</v>
      </c>
      <c r="S32" s="77">
        <v>0</v>
      </c>
      <c r="T32" s="77">
        <v>0.50</v>
      </c>
      <c r="V32" s="73" t="s">
        <v>252</v>
      </c>
    </row>
    <row r="33" spans="1:22" ht="15">
      <c r="A33" s="33" t="s">
        <v>130</v>
      </c>
      <c r="B33" s="33" t="s">
        <v>129</v>
      </c>
      <c r="C33" s="29"/>
      <c r="D33" s="46">
        <f>SUMIF(SharesElab!$B$2:$B$79,Apt_RSD_share!$A33,SharesElab!C$2:C$79)</f>
        <v>0.0051297574363453301</v>
      </c>
      <c r="E33" s="47">
        <f t="shared" si="12"/>
        <v>0.0046167816927107971</v>
      </c>
      <c r="F33" s="47">
        <f t="shared" si="13"/>
        <v>0.0041551035234397181</v>
      </c>
      <c r="G33" s="47">
        <f t="shared" si="14"/>
        <v>0.0024535470795559191</v>
      </c>
      <c r="H33" s="47">
        <f t="shared" si="15"/>
        <v>0.0014487950150069749</v>
      </c>
      <c r="I33" s="47">
        <f t="shared" si="16"/>
        <v>0.00017613965111204171</v>
      </c>
      <c r="J33" s="47">
        <f t="shared" si="17"/>
        <v>2.1414469522952092E-05</v>
      </c>
      <c r="K33" s="29"/>
      <c r="L33" s="48">
        <f t="shared" si="18"/>
        <v>0.0056427331799798639</v>
      </c>
      <c r="M33" s="48">
        <f>IF($D33=0,"",MIN($D33*(1+$S$4)^($M$5-$D$5),T33))</f>
        <v>0.0062070064979778501</v>
      </c>
      <c r="N33" s="48">
        <f t="shared" si="20"/>
        <v>0.009996446035058313</v>
      </c>
      <c r="O33" s="48">
        <f t="shared" si="21"/>
        <v>0.016099376303921768</v>
      </c>
      <c r="P33" s="48">
        <f t="shared" si="22"/>
        <v>0.10830855326880763</v>
      </c>
      <c r="Q33" s="48">
        <f>IF($D33=0,"",MIN($D33*(1+$S$4)^($Q$5-$D$5),T33))</f>
        <v>0.25</v>
      </c>
      <c r="S33" s="77">
        <v>0</v>
      </c>
      <c r="T33" s="77">
        <v>0.25</v>
      </c>
      <c r="V33" s="78">
        <f>SUM(D21:D33)-D30</f>
        <v>0.90989748254254665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4" ht="23.25">
      <c r="A37" s="13" t="s">
        <v>44</v>
      </c>
      <c r="D37" s="88"/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5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Y45" s="81" t="s">
        <v>255</v>
      </c>
    </row>
    <row r="46" spans="1:25" s="29" customFormat="1" ht="15.75" thickBot="1">
      <c r="A46" s="29" t="s">
        <v>133</v>
      </c>
      <c r="B46" s="11" t="s">
        <v>464</v>
      </c>
      <c r="D46" s="29" t="str">
        <f>IF(Y46="","UC-LO_"&amp;A6,"\I: DISABLED")</f>
        <v>\I: DISABLED</v>
      </c>
      <c r="E46" s="29" t="str">
        <f>A46</f>
        <v>RSDCOA</v>
      </c>
      <c r="F46" s="11" t="str">
        <f>B46</f>
        <v>RSDSH_Apt-AB,RSDSH_Apt-C,RSDSH_Apt-D,RSDSH_Apt-E,RSDSH_Apt-F,RSDSH_Apt-G</v>
      </c>
      <c r="G46" s="32"/>
      <c r="H46" s="29" t="str">
        <f t="shared" si="24" ref="H46:H53">B46</f>
        <v>RSDSH_Apt-AB,RSDSH_Apt-C,RSDSH_Apt-D,RSDSH_Apt-E,RSDSH_Apt-F,RSDSH_Apt-G</v>
      </c>
      <c r="I46" s="11">
        <v>1</v>
      </c>
      <c r="J46" s="35">
        <f t="shared" si="25" ref="J46:O49">IF(E6="","",-E6)</f>
        <v>-0.018595868828660021</v>
      </c>
      <c r="K46" s="35">
        <f t="shared" si="25"/>
        <v>-0.016736281945794022</v>
      </c>
      <c r="L46" s="35">
        <f t="shared" si="25"/>
        <v>-0.0098826071261719113</v>
      </c>
      <c r="M46" s="35">
        <f t="shared" si="25"/>
        <v>-0.0058355806819332537</v>
      </c>
      <c r="N46" s="35">
        <f t="shared" si="25"/>
        <v>-0.00070947037690279817</v>
      </c>
      <c r="O46" s="35">
        <f t="shared" si="25"/>
        <v>-8.6255034954952554E-05</v>
      </c>
      <c r="P46" s="11">
        <v>0</v>
      </c>
      <c r="Q46" s="11">
        <v>5</v>
      </c>
      <c r="R46" s="29" t="s">
        <v>141</v>
      </c>
      <c r="Y46" s="80" t="s">
        <v>254</v>
      </c>
    </row>
    <row r="47" spans="1:25" s="29" customFormat="1" ht="15.75" thickBot="1">
      <c r="A47" s="29" t="s">
        <v>191</v>
      </c>
      <c r="B47" s="11" t="s">
        <v>464</v>
      </c>
      <c r="D47" s="29" t="str">
        <f>IF(Y47="","UC-LO_"&amp;A7,"\I: DISABLED")</f>
        <v>\I: DISABLED</v>
      </c>
      <c r="E47" s="29" t="str">
        <f t="shared" si="26" ref="E47:E53">A47</f>
        <v>RSDBDL</v>
      </c>
      <c r="F47" s="11" t="str">
        <f t="shared" si="27" ref="F47:F57">B47</f>
        <v>RSDSH_Apt-AB,RSDSH_Apt-C,RSDSH_Apt-D,RSDSH_Apt-E,RSDSH_Apt-F,RSDSH_Apt-G</v>
      </c>
      <c r="H47" s="29" t="str">
        <f t="shared" si="24"/>
        <v>RSDSH_Apt-AB,RSDSH_Apt-C,RSDSH_Apt-D,RSDSH_Apt-E,RSDSH_Apt-F,RSDSH_Apt-G</v>
      </c>
      <c r="I47" s="11">
        <v>1</v>
      </c>
      <c r="J47" s="35">
        <f t="shared" si="25"/>
        <v>-4.1333389787191865E-06</v>
      </c>
      <c r="K47" s="35">
        <f t="shared" si="25"/>
        <v>-3.7200050808472678E-06</v>
      </c>
      <c r="L47" s="35">
        <f t="shared" si="25"/>
        <v>-2.1966258001895031E-06</v>
      </c>
      <c r="M47" s="35">
        <f t="shared" si="25"/>
        <v>-1.2970855687539002E-06</v>
      </c>
      <c r="N47" s="35">
        <f t="shared" si="25"/>
        <v>-1.5769532416680508E-07</v>
      </c>
      <c r="O47" s="35">
        <f t="shared" si="25"/>
        <v>-1.9172069956775525E-08</v>
      </c>
      <c r="P47" s="11">
        <v>0</v>
      </c>
      <c r="Q47" s="11">
        <v>5</v>
      </c>
      <c r="R47" s="29" t="s">
        <v>142</v>
      </c>
      <c r="Y47" s="80" t="s">
        <v>254</v>
      </c>
    </row>
    <row r="48" spans="1:25" s="29" customFormat="1" ht="15.75" thickBot="1">
      <c r="A48" s="29" t="s">
        <v>192</v>
      </c>
      <c r="B48" s="11" t="s">
        <v>464</v>
      </c>
      <c r="D48" s="29" t="str">
        <f t="shared" si="28" ref="D48:D54">IF(Y48="","UC-LO_"&amp;A8,"\I: DISABLED")</f>
        <v>\I: DISABLED</v>
      </c>
      <c r="E48" s="29" t="str">
        <f t="shared" si="26"/>
        <v>RSDETH</v>
      </c>
      <c r="F48" s="11" t="str">
        <f t="shared" si="27"/>
        <v>RSDSH_Apt-AB,RSDSH_Apt-C,RSDSH_Apt-D,RSDSH_Apt-E,RSDSH_Apt-F,RSDSH_Apt-G</v>
      </c>
      <c r="H48" s="29" t="str">
        <f t="shared" si="24"/>
        <v>RSDSH_Apt-AB,RSDSH_Apt-C,RSDSH_Apt-D,RSDSH_Apt-E,RSDSH_Apt-F,RSDSH_Apt-G</v>
      </c>
      <c r="I48" s="11">
        <v>1</v>
      </c>
      <c r="J48" s="35">
        <f t="shared" si="25"/>
        <v>-2.9650925241888089E-09</v>
      </c>
      <c r="K48" s="35">
        <f t="shared" si="25"/>
        <v>-2.6685832717699281E-09</v>
      </c>
      <c r="L48" s="35">
        <f t="shared" si="25"/>
        <v>-1.575771736147425E-09</v>
      </c>
      <c r="M48" s="35">
        <f t="shared" si="25"/>
        <v>-9.3047745247769327E-10</v>
      </c>
      <c r="N48" s="35">
        <f t="shared" si="25"/>
        <v>-1.131243358441934E-10</v>
      </c>
      <c r="O48" s="35">
        <f t="shared" si="25"/>
        <v>-1.3753278304717065E-11</v>
      </c>
      <c r="P48" s="11">
        <v>0</v>
      </c>
      <c r="Q48" s="11">
        <v>5</v>
      </c>
      <c r="R48" s="29" t="s">
        <v>143</v>
      </c>
      <c r="Y48" s="80" t="s">
        <v>254</v>
      </c>
    </row>
    <row r="49" spans="1:25" s="29" customFormat="1" ht="15.75" thickBot="1">
      <c r="A49" s="29" t="s">
        <v>193</v>
      </c>
      <c r="B49" s="11" t="s">
        <v>464</v>
      </c>
      <c r="D49" s="29" t="str">
        <f t="shared" si="28"/>
        <v>\I: DISABLED</v>
      </c>
      <c r="E49" s="29" t="str">
        <f t="shared" si="26"/>
        <v>RSDLPG</v>
      </c>
      <c r="F49" s="11" t="str">
        <f t="shared" si="27"/>
        <v>RSDSH_Apt-AB,RSDSH_Apt-C,RSDSH_Apt-D,RSDSH_Apt-E,RSDSH_Apt-F,RSDSH_Apt-G</v>
      </c>
      <c r="H49" s="29" t="str">
        <f t="shared" si="24"/>
        <v>RSDSH_Apt-AB,RSDSH_Apt-C,RSDSH_Apt-D,RSDSH_Apt-E,RSDSH_Apt-F,RSDSH_Apt-G</v>
      </c>
      <c r="I49" s="11">
        <v>1</v>
      </c>
      <c r="J49" s="35">
        <f t="shared" si="25"/>
        <v>-0.012923684961281332</v>
      </c>
      <c r="K49" s="35">
        <f t="shared" si="25"/>
        <v>-0.011631316465153198</v>
      </c>
      <c r="L49" s="35">
        <f t="shared" si="25"/>
        <v>-0.0068681760595083133</v>
      </c>
      <c r="M49" s="35">
        <f t="shared" si="25"/>
        <v>-0.0040555892813790642</v>
      </c>
      <c r="N49" s="35">
        <f t="shared" si="25"/>
        <v>-0.00049306497722343778</v>
      </c>
      <c r="O49" s="35">
        <f t="shared" si="25"/>
        <v>-5.9945190426600848E-05</v>
      </c>
      <c r="P49" s="11">
        <v>0</v>
      </c>
      <c r="Q49" s="11">
        <v>5</v>
      </c>
      <c r="R49" s="29" t="s">
        <v>144</v>
      </c>
      <c r="Y49" s="80" t="s">
        <v>254</v>
      </c>
    </row>
    <row r="50" spans="1:25" s="29" customFormat="1" ht="15.75" thickBot="1">
      <c r="A50" s="29" t="s">
        <v>194</v>
      </c>
      <c r="B50" s="11" t="s">
        <v>464</v>
      </c>
      <c r="D50" s="84" t="str">
        <f>IF(Y50="","UC-LO_"&amp;A10,"\I: DISABLED")</f>
        <v>\I: DISABLED</v>
      </c>
      <c r="E50" s="29" t="str">
        <f t="shared" si="26"/>
        <v>RSDELC</v>
      </c>
      <c r="F50" s="11" t="str">
        <f t="shared" si="27"/>
        <v>RSDSH_Apt-AB,RSDSH_Apt-C,RSDSH_Apt-D,RSDSH_Apt-E,RSDSH_Apt-F,RSDSH_Apt-G</v>
      </c>
      <c r="H50" s="29" t="str">
        <f t="shared" si="24"/>
        <v>RSDSH_Apt-AB,RSDSH_Apt-C,RSDSH_Apt-D,RSDSH_Apt-E,RSDSH_Apt-F,RSDSH_Apt-G</v>
      </c>
      <c r="I50" s="11">
        <v>1</v>
      </c>
      <c r="J50" s="82">
        <f>MAX(IF(E10+E11="","",-E10-E11),-$T$10)</f>
        <v>-0.48283701687339414</v>
      </c>
      <c r="K50" s="82">
        <f t="shared" si="29" ref="K50:O50">MAX(IF(F10+F11="","",-F10-F11),-$T$10)</f>
        <v>-0.48283701687339414</v>
      </c>
      <c r="L50" s="82">
        <f t="shared" si="29"/>
        <v>-0.32905825546478407</v>
      </c>
      <c r="M50" s="82">
        <f t="shared" si="29"/>
        <v>-0.19430560926940041</v>
      </c>
      <c r="N50" s="82">
        <f t="shared" si="29"/>
        <v>-0.023623025943156021</v>
      </c>
      <c r="O50" s="82">
        <f t="shared" si="29"/>
        <v>-0.0028720084654751386</v>
      </c>
      <c r="P50" s="11">
        <v>0</v>
      </c>
      <c r="Q50" s="11">
        <v>5</v>
      </c>
      <c r="R50" s="29" t="s">
        <v>145</v>
      </c>
      <c r="Y50" s="80" t="s">
        <v>254</v>
      </c>
    </row>
    <row r="51" spans="1:25" s="29" customFormat="1" ht="15.75" thickBot="1">
      <c r="A51" s="29" t="s">
        <v>194</v>
      </c>
      <c r="B51" s="11" t="s">
        <v>464</v>
      </c>
      <c r="D51" s="29" t="str">
        <f t="shared" si="28"/>
        <v>\I: DISABLED</v>
      </c>
      <c r="E51" s="29" t="str">
        <f t="shared" si="26"/>
        <v>RSDELC</v>
      </c>
      <c r="F51" s="11" t="str">
        <f t="shared" si="27"/>
        <v>RSDSH_Apt-AB,RSDSH_Apt-C,RSDSH_Apt-D,RSDSH_Apt-E,RSDSH_Apt-F,RSDSH_Apt-G</v>
      </c>
      <c r="H51" s="29" t="str">
        <f t="shared" si="24"/>
        <v>RSDSH_Apt-AB,RSDSH_Apt-C,RSDSH_Apt-D,RSDSH_Apt-E,RSDSH_Apt-F,RSDSH_Apt-G</v>
      </c>
      <c r="I51" s="11">
        <v>1</v>
      </c>
      <c r="J51" s="35">
        <f t="shared" si="30" ref="J51:O54">IF(E11="","",-E11)</f>
        <v>-0.53227049811667837</v>
      </c>
      <c r="K51" s="35">
        <f t="shared" si="30"/>
        <v>-0.4790434483050105</v>
      </c>
      <c r="L51" s="35">
        <f t="shared" si="30"/>
        <v>-0.28287036578962566</v>
      </c>
      <c r="M51" s="35">
        <f t="shared" si="30"/>
        <v>-0.1670321222951161</v>
      </c>
      <c r="N51" s="35">
        <f t="shared" si="30"/>
        <v>-0.020307206637803065</v>
      </c>
      <c r="O51" s="35">
        <f t="shared" si="30"/>
        <v>-0.0024688822471035008</v>
      </c>
      <c r="P51" s="11">
        <v>0</v>
      </c>
      <c r="Q51" s="11">
        <v>5</v>
      </c>
      <c r="R51" s="29" t="s">
        <v>146</v>
      </c>
      <c r="Y51" s="80" t="s">
        <v>254</v>
      </c>
    </row>
    <row r="52" spans="1:25" s="29" customFormat="1" ht="15.75" thickBot="1">
      <c r="A52" s="29" t="s">
        <v>195</v>
      </c>
      <c r="B52" s="11" t="s">
        <v>464</v>
      </c>
      <c r="D52" s="29" t="str">
        <f t="shared" si="28"/>
        <v>\I: DISABLED</v>
      </c>
      <c r="E52" s="29" t="str">
        <f t="shared" si="26"/>
        <v>RSDKER</v>
      </c>
      <c r="F52" s="11" t="str">
        <f t="shared" si="27"/>
        <v>RSDSH_Apt-AB,RSDSH_Apt-C,RSDSH_Apt-D,RSDSH_Apt-E,RSDSH_Apt-F,RSDSH_Apt-G</v>
      </c>
      <c r="H52" s="29" t="str">
        <f t="shared" si="24"/>
        <v>RSDSH_Apt-AB,RSDSH_Apt-C,RSDSH_Apt-D,RSDSH_Apt-E,RSDSH_Apt-F,RSDSH_Apt-G</v>
      </c>
      <c r="I52" s="11">
        <v>1</v>
      </c>
      <c r="J52" s="35">
        <f t="shared" si="30"/>
        <v>-0.037251445286102802</v>
      </c>
      <c r="K52" s="35">
        <f t="shared" si="30"/>
        <v>-0.033526300757492522</v>
      </c>
      <c r="L52" s="35">
        <f t="shared" si="30"/>
        <v>-0.019796945334291761</v>
      </c>
      <c r="M52" s="35">
        <f t="shared" si="30"/>
        <v>-0.011689898250445944</v>
      </c>
      <c r="N52" s="35">
        <f t="shared" si="30"/>
        <v>-0.0014212187217933674</v>
      </c>
      <c r="O52" s="35">
        <f t="shared" si="30"/>
        <v>-0.0001727870176371227</v>
      </c>
      <c r="P52" s="11">
        <v>0</v>
      </c>
      <c r="Q52" s="11">
        <v>5</v>
      </c>
      <c r="R52" s="29" t="s">
        <v>147</v>
      </c>
      <c r="Y52" s="80" t="s">
        <v>254</v>
      </c>
    </row>
    <row r="53" spans="1:25" s="29" customFormat="1" ht="15.75" thickBot="1">
      <c r="A53" s="29" t="s">
        <v>196</v>
      </c>
      <c r="B53" s="11" t="s">
        <v>464</v>
      </c>
      <c r="D53" s="29" t="str">
        <f t="shared" si="28"/>
        <v>\I: DISABLED</v>
      </c>
      <c r="E53" s="29" t="str">
        <f t="shared" si="26"/>
        <v>RSDGAS</v>
      </c>
      <c r="F53" s="11" t="str">
        <f t="shared" si="27"/>
        <v>RSDSH_Apt-AB,RSDSH_Apt-C,RSDSH_Apt-D,RSDSH_Apt-E,RSDSH_Apt-F,RSDSH_Apt-G</v>
      </c>
      <c r="H53" s="29" t="str">
        <f t="shared" si="24"/>
        <v>RSDSH_Apt-AB,RSDSH_Apt-C,RSDSH_Apt-D,RSDSH_Apt-E,RSDSH_Apt-F,RSDSH_Apt-G</v>
      </c>
      <c r="I53" s="11">
        <v>1</v>
      </c>
      <c r="J53" s="35" t="str">
        <f t="shared" si="30"/>
        <v/>
      </c>
      <c r="K53" s="35" t="str">
        <f t="shared" si="30"/>
        <v/>
      </c>
      <c r="L53" s="35" t="str">
        <f t="shared" si="30"/>
        <v/>
      </c>
      <c r="M53" s="35" t="str">
        <f t="shared" si="30"/>
        <v/>
      </c>
      <c r="N53" s="35" t="str">
        <f t="shared" si="30"/>
        <v/>
      </c>
      <c r="O53" s="35" t="str">
        <f t="shared" si="30"/>
        <v/>
      </c>
      <c r="P53" s="11">
        <v>0</v>
      </c>
      <c r="Q53" s="11">
        <v>5</v>
      </c>
      <c r="R53" s="29" t="s">
        <v>148</v>
      </c>
      <c r="Y53" s="80" t="s">
        <v>254</v>
      </c>
    </row>
    <row r="54" spans="1:25" s="29" customFormat="1" ht="15.75" thickBot="1">
      <c r="A54" s="29" t="s">
        <v>134</v>
      </c>
      <c r="B54" s="11" t="s">
        <v>464</v>
      </c>
      <c r="D54" s="29" t="str">
        <f t="shared" si="28"/>
        <v>\I: DISABLED</v>
      </c>
      <c r="E54" s="29" t="str">
        <f t="shared" si="31" ref="E54:E69">A54</f>
        <v>RSDPEA</v>
      </c>
      <c r="F54" s="11" t="str">
        <f t="shared" si="27"/>
        <v>RSDSH_Apt-AB,RSDSH_Apt-C,RSDSH_Apt-D,RSDSH_Apt-E,RSDSH_Apt-F,RSDSH_Apt-G</v>
      </c>
      <c r="H54" s="29" t="str">
        <f t="shared" si="32" ref="H54:H69">B54</f>
        <v>RSDSH_Apt-AB,RSDSH_Apt-C,RSDSH_Apt-D,RSDSH_Apt-E,RSDSH_Apt-F,RSDSH_Apt-G</v>
      </c>
      <c r="I54" s="11">
        <v>1</v>
      </c>
      <c r="J54" s="35">
        <f t="shared" si="30"/>
        <v>-0.0069546681509856934</v>
      </c>
      <c r="K54" s="35">
        <f t="shared" si="30"/>
        <v>-0.0062592013358871244</v>
      </c>
      <c r="L54" s="35">
        <f t="shared" si="30"/>
        <v>-0.0036959957968279882</v>
      </c>
      <c r="M54" s="35">
        <f t="shared" si="30"/>
        <v>-0.0021824485580689596</v>
      </c>
      <c r="N54" s="35">
        <f t="shared" si="30"/>
        <v>-0.00026533479450603598</v>
      </c>
      <c r="O54" s="35">
        <f t="shared" si="30"/>
        <v>-3.2258516662520033E-05</v>
      </c>
      <c r="P54" s="11">
        <v>0</v>
      </c>
      <c r="Q54" s="11">
        <v>5</v>
      </c>
      <c r="R54" s="29" t="s">
        <v>149</v>
      </c>
      <c r="Y54" s="80" t="s">
        <v>254</v>
      </c>
    </row>
    <row r="55" spans="1:25" s="29" customFormat="1" ht="15.75" thickBot="1">
      <c r="A55" s="29" t="s">
        <v>135</v>
      </c>
      <c r="B55" s="11" t="s">
        <v>464</v>
      </c>
      <c r="D55" s="29" t="str">
        <f>IF(Y55="","UC-LO_"&amp;A16,"\I: DISABLED")</f>
        <v>\I: DISABLED</v>
      </c>
      <c r="E55" s="29" t="str">
        <f t="shared" si="31"/>
        <v>RSDWOO</v>
      </c>
      <c r="F55" s="11" t="str">
        <f t="shared" si="27"/>
        <v>RSDSH_Apt-AB,RSDSH_Apt-C,RSDSH_Apt-D,RSDSH_Apt-E,RSDSH_Apt-F,RSDSH_Apt-G</v>
      </c>
      <c r="H55" s="29" t="str">
        <f t="shared" si="32"/>
        <v>RSDSH_Apt-AB,RSDSH_Apt-C,RSDSH_Apt-D,RSDSH_Apt-E,RSDSH_Apt-F,RSDSH_Apt-G</v>
      </c>
      <c r="I55" s="11">
        <v>1</v>
      </c>
      <c r="J55" s="35">
        <f t="shared" si="33" ref="J55:O57">IF(E16="","",-E16)</f>
        <v>-0.0015183207495132148</v>
      </c>
      <c r="K55" s="35">
        <f t="shared" si="33"/>
        <v>-0.0013664886745618934</v>
      </c>
      <c r="L55" s="35">
        <f t="shared" si="33"/>
        <v>-0.00080689789744205253</v>
      </c>
      <c r="M55" s="35">
        <f t="shared" si="33"/>
        <v>-0.00047646513946055771</v>
      </c>
      <c r="N55" s="35">
        <f t="shared" si="33"/>
        <v>-5.7927037684643671E-05</v>
      </c>
      <c r="O55" s="35">
        <f t="shared" si="33"/>
        <v>-7.0425754520408181E-06</v>
      </c>
      <c r="P55" s="11">
        <v>0</v>
      </c>
      <c r="Q55" s="11">
        <v>5</v>
      </c>
      <c r="R55" s="29" t="s">
        <v>165</v>
      </c>
      <c r="Y55" s="80" t="s">
        <v>254</v>
      </c>
    </row>
    <row r="56" spans="1:25" s="29" customFormat="1" ht="15.75" thickBot="1">
      <c r="A56" s="29" t="s">
        <v>136</v>
      </c>
      <c r="B56" s="11" t="s">
        <v>464</v>
      </c>
      <c r="D56" s="29" t="str">
        <f>IF(Y56="","UC-LO_"&amp;A17,"\I: DISABLED")</f>
        <v>\I: DISABLED</v>
      </c>
      <c r="E56" s="29" t="str">
        <f t="shared" si="31"/>
        <v>RSDHET</v>
      </c>
      <c r="F56" s="11" t="str">
        <f t="shared" si="27"/>
        <v>RSDSH_Apt-AB,RSDSH_Apt-C,RSDSH_Apt-D,RSDSH_Apt-E,RSDSH_Apt-F,RSDSH_Apt-G</v>
      </c>
      <c r="H56" s="29" t="str">
        <f t="shared" si="32"/>
        <v>RSDSH_Apt-AB,RSDSH_Apt-C,RSDSH_Apt-D,RSDSH_Apt-E,RSDSH_Apt-F,RSDSH_Apt-G</v>
      </c>
      <c r="I56" s="11">
        <v>1</v>
      </c>
      <c r="J56" s="35">
        <f t="shared" si="33"/>
        <v>-0.0030001071595256779</v>
      </c>
      <c r="K56" s="35">
        <f t="shared" si="33"/>
        <v>-0.00270009644357311</v>
      </c>
      <c r="L56" s="35">
        <f t="shared" si="33"/>
        <v>-0.001594379948965486</v>
      </c>
      <c r="M56" s="35">
        <f t="shared" si="33"/>
        <v>-0.00094146541606463007</v>
      </c>
      <c r="N56" s="35">
        <f t="shared" si="33"/>
        <v>-0.00011446021569785617</v>
      </c>
      <c r="O56" s="35">
        <f t="shared" si="33"/>
        <v>-1.3915690108260325E-05</v>
      </c>
      <c r="P56" s="11">
        <v>0</v>
      </c>
      <c r="Q56" s="11">
        <v>5</v>
      </c>
      <c r="R56" s="29" t="s">
        <v>150</v>
      </c>
      <c r="Y56" s="80" t="s">
        <v>254</v>
      </c>
    </row>
    <row r="57" spans="1:25" s="29" customFormat="1" ht="15.75" thickBot="1">
      <c r="A57" s="53" t="s">
        <v>137</v>
      </c>
      <c r="B57" s="11" t="s">
        <v>464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11" t="str">
        <f t="shared" si="27"/>
        <v>RSDSH_Apt-AB,RSDSH_Apt-C,RSDSH_Apt-D,RSDSH_Apt-E,RSDSH_Apt-F,RSDSH_Apt-G</v>
      </c>
      <c r="G57" s="53"/>
      <c r="H57" s="53" t="str">
        <f t="shared" si="32"/>
        <v>RSDSH_Apt-AB,RSDSH_Apt-C,RSDSH_Apt-D,RSDSH_Apt-E,RSDSH_Apt-F,RSDSH_Apt-G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151</v>
      </c>
      <c r="S57" s="53"/>
      <c r="T57" s="53"/>
      <c r="U57" s="53"/>
      <c r="V57" s="53"/>
      <c r="W57" s="53"/>
      <c r="X57" s="53"/>
      <c r="Y57" s="106" t="s">
        <v>254</v>
      </c>
    </row>
    <row r="58" spans="1:25" s="29" customFormat="1" ht="15.75" thickBot="1">
      <c r="A58" s="29" t="s">
        <v>133</v>
      </c>
      <c r="B58" s="29" t="s">
        <v>139</v>
      </c>
      <c r="D58" s="29" t="str">
        <f t="shared" si="34" ref="D58:D66">IF(Y58="","UC-LO_"&amp;A21,"\I: DISABLED")</f>
        <v>\I: DISABLED</v>
      </c>
      <c r="E58" s="29" t="str">
        <f t="shared" si="31"/>
        <v>RSDCOA</v>
      </c>
      <c r="F58" s="29" t="str">
        <f t="shared" si="35" ref="F58:F69">H58</f>
        <v>RSDWH_Apt</v>
      </c>
      <c r="G58" s="29" t="str">
        <f t="shared" si="36" ref="G58:G66">LEFT(A21,12)&amp;"*"</f>
        <v>R-WH_Apt_COA*</v>
      </c>
      <c r="H58" s="29" t="str">
        <f t="shared" si="32"/>
        <v>RSDWH_Apt</v>
      </c>
      <c r="I58" s="11">
        <v>1</v>
      </c>
      <c r="J58" s="36">
        <f t="shared" si="37" ref="J58:O61">IF(E21="","",-E21)</f>
        <v>-0.00065519347626665306</v>
      </c>
      <c r="K58" s="36">
        <f t="shared" si="37"/>
        <v>-0.00058967412863998776</v>
      </c>
      <c r="L58" s="36">
        <f t="shared" si="37"/>
        <v>-0.00034819667622062642</v>
      </c>
      <c r="M58" s="36">
        <f t="shared" si="37"/>
        <v>-0.00020560665534151773</v>
      </c>
      <c r="N58" s="36">
        <f t="shared" si="37"/>
        <v>-2.4996969317977937E-05</v>
      </c>
      <c r="O58" s="36">
        <f t="shared" si="37"/>
        <v>-3.0390479045828639E-06</v>
      </c>
      <c r="P58" s="11">
        <v>0</v>
      </c>
      <c r="Q58" s="11">
        <v>5</v>
      </c>
      <c r="R58" s="29" t="s">
        <v>152</v>
      </c>
      <c r="Y58" s="80" t="s">
        <v>254</v>
      </c>
    </row>
    <row r="59" spans="1:25" s="29" customFormat="1" ht="15.75" thickBot="1">
      <c r="A59" s="29" t="s">
        <v>191</v>
      </c>
      <c r="B59" s="29" t="s">
        <v>139</v>
      </c>
      <c r="D59" s="29" t="str">
        <f t="shared" si="34"/>
        <v>\I: DISABLED</v>
      </c>
      <c r="E59" s="29" t="str">
        <f t="shared" si="31"/>
        <v>RSDBDL</v>
      </c>
      <c r="F59" s="29" t="str">
        <f t="shared" si="35"/>
        <v>RSDWH_Apt</v>
      </c>
      <c r="G59" s="29" t="str">
        <f t="shared" si="36"/>
        <v>R-WH_Apt_BDL*</v>
      </c>
      <c r="H59" s="29" t="str">
        <f t="shared" si="32"/>
        <v>RSDWH_Apt</v>
      </c>
      <c r="I59" s="11">
        <v>1</v>
      </c>
      <c r="J59" s="35">
        <f t="shared" si="37"/>
        <v>-7.3916417986461098E-06</v>
      </c>
      <c r="K59" s="35">
        <f t="shared" si="37"/>
        <v>-6.652477618781499E-06</v>
      </c>
      <c r="L59" s="35">
        <f t="shared" si="37"/>
        <v>-3.9282215091142875E-06</v>
      </c>
      <c r="M59" s="35">
        <f t="shared" si="37"/>
        <v>-2.3195755189168963E-06</v>
      </c>
      <c r="N59" s="35">
        <f t="shared" si="37"/>
        <v>-2.8200623166010014E-07</v>
      </c>
      <c r="O59" s="35">
        <f t="shared" si="37"/>
        <v>-3.4285374218928079E-08</v>
      </c>
      <c r="P59" s="11">
        <v>0</v>
      </c>
      <c r="Q59" s="11">
        <v>5</v>
      </c>
      <c r="R59" s="29" t="s">
        <v>153</v>
      </c>
      <c r="Y59" s="80" t="s">
        <v>254</v>
      </c>
    </row>
    <row r="60" spans="1:25" s="29" customFormat="1" ht="15">
      <c r="A60" s="29" t="s">
        <v>192</v>
      </c>
      <c r="B60" s="29" t="s">
        <v>139</v>
      </c>
      <c r="D60" s="29" t="str">
        <f t="shared" si="34"/>
        <v>\I: DISABLED</v>
      </c>
      <c r="E60" s="29" t="str">
        <f t="shared" si="31"/>
        <v>RSDETH</v>
      </c>
      <c r="F60" s="29" t="str">
        <f t="shared" si="35"/>
        <v>RSDWH_Apt</v>
      </c>
      <c r="G60" s="29" t="str">
        <f t="shared" si="36"/>
        <v>R-WH_Apt_ETH*</v>
      </c>
      <c r="H60" s="29" t="str">
        <f t="shared" si="32"/>
        <v>RSDWH_Apt</v>
      </c>
      <c r="I60" s="11">
        <v>1</v>
      </c>
      <c r="J60" s="35">
        <f t="shared" si="37"/>
        <v>-6.6791232816650481E-06</v>
      </c>
      <c r="K60" s="35">
        <f t="shared" si="37"/>
        <v>-6.0112109534985436E-06</v>
      </c>
      <c r="L60" s="35">
        <f t="shared" si="37"/>
        <v>-3.5495599559313555E-06</v>
      </c>
      <c r="M60" s="35">
        <f t="shared" si="37"/>
        <v>-2.0959796583779063E-06</v>
      </c>
      <c r="N60" s="35">
        <f t="shared" si="37"/>
        <v>-2.5482219495547023E-07</v>
      </c>
      <c r="O60" s="35">
        <f t="shared" si="37"/>
        <v>-3.0980429978111929E-08</v>
      </c>
      <c r="P60" s="11">
        <v>0</v>
      </c>
      <c r="Q60" s="11">
        <v>5</v>
      </c>
      <c r="R60" s="29" t="s">
        <v>154</v>
      </c>
      <c r="Y60" s="80" t="s">
        <v>254</v>
      </c>
    </row>
    <row r="61" spans="1:25" s="29" customFormat="1" ht="15">
      <c r="A61" s="29" t="s">
        <v>193</v>
      </c>
      <c r="B61" s="29" t="s">
        <v>139</v>
      </c>
      <c r="D61" s="29" t="str">
        <f t="shared" si="34"/>
        <v>\I: DISABLED</v>
      </c>
      <c r="E61" s="29" t="str">
        <f t="shared" si="31"/>
        <v>RSDLPG</v>
      </c>
      <c r="F61" s="29" t="str">
        <f t="shared" si="35"/>
        <v>RSDWH_Apt</v>
      </c>
      <c r="G61" s="29" t="str">
        <f t="shared" si="36"/>
        <v>R-WH_Apt_LPG*</v>
      </c>
      <c r="H61" s="29" t="str">
        <f t="shared" si="32"/>
        <v>RSDWH_Apt</v>
      </c>
      <c r="I61" s="11">
        <v>1</v>
      </c>
      <c r="J61" s="36">
        <f t="shared" si="37"/>
        <v>-0.0054596968849796043</v>
      </c>
      <c r="K61" s="36">
        <f t="shared" si="37"/>
        <v>-0.004913727196481644</v>
      </c>
      <c r="L61" s="36">
        <f t="shared" si="37"/>
        <v>-0.0029015067722504466</v>
      </c>
      <c r="M61" s="36">
        <f t="shared" si="37"/>
        <v>-0.0017133107339461664</v>
      </c>
      <c r="N61" s="36">
        <f t="shared" si="37"/>
        <v>-0.00020829858730728792</v>
      </c>
      <c r="O61" s="36">
        <f t="shared" si="37"/>
        <v>-2.53242454007617E-05</v>
      </c>
      <c r="P61" s="11">
        <v>0</v>
      </c>
      <c r="Q61" s="11">
        <v>5</v>
      </c>
      <c r="R61" s="29" t="s">
        <v>155</v>
      </c>
      <c r="Y61" s="80" t="s">
        <v>254</v>
      </c>
    </row>
    <row r="62" spans="1:25" s="29" customFormat="1" ht="15">
      <c r="A62" s="29" t="s">
        <v>194</v>
      </c>
      <c r="B62" s="29" t="s">
        <v>139</v>
      </c>
      <c r="D62" s="84" t="str">
        <f t="shared" si="34"/>
        <v>\I: DISABLED</v>
      </c>
      <c r="E62" s="29" t="str">
        <f t="shared" si="31"/>
        <v>RSDELC</v>
      </c>
      <c r="F62" s="29" t="str">
        <f t="shared" si="35"/>
        <v>RSDWH_Apt</v>
      </c>
      <c r="G62" s="29" t="str">
        <f t="shared" si="36"/>
        <v>R-WH_Apt_ELC*</v>
      </c>
      <c r="H62" s="29" t="str">
        <f t="shared" si="32"/>
        <v>RSDWH_Apt</v>
      </c>
      <c r="I62" s="11">
        <v>1</v>
      </c>
      <c r="J62" s="83">
        <f t="shared" si="38" ref="J62:O62">MAX(IF(E25+E26="","",-E25-E26),-$T$25)</f>
        <v>-0.31802195902016944</v>
      </c>
      <c r="K62" s="83">
        <f t="shared" si="38"/>
        <v>-0.31802195902016944</v>
      </c>
      <c r="L62" s="83">
        <f t="shared" si="38"/>
        <v>-0.31802195902016944</v>
      </c>
      <c r="M62" s="83">
        <f t="shared" si="38"/>
        <v>-0.24989712087319729</v>
      </c>
      <c r="N62" s="83">
        <f t="shared" si="38"/>
        <v>-0.030381655947578461</v>
      </c>
      <c r="O62" s="83">
        <f t="shared" si="38"/>
        <v>-0.0036937000910282638</v>
      </c>
      <c r="P62" s="11">
        <v>0</v>
      </c>
      <c r="Q62" s="11">
        <v>5</v>
      </c>
      <c r="R62" s="29" t="s">
        <v>156</v>
      </c>
      <c r="Y62" s="80" t="s">
        <v>254</v>
      </c>
    </row>
    <row r="63" spans="1:25" s="29" customFormat="1" ht="15">
      <c r="A63" s="29" t="s">
        <v>194</v>
      </c>
      <c r="B63" s="29" t="s">
        <v>139</v>
      </c>
      <c r="D63" s="29" t="str">
        <f t="shared" si="34"/>
        <v>\I: DISABLED</v>
      </c>
      <c r="E63" s="29" t="str">
        <f t="shared" si="31"/>
        <v>RSDELC</v>
      </c>
      <c r="F63" s="29" t="str">
        <f t="shared" si="35"/>
        <v>RSDWH_Apt</v>
      </c>
      <c r="G63" s="29" t="str">
        <f t="shared" si="36"/>
        <v>R-WH_Apt_ELC*</v>
      </c>
      <c r="H63" s="29" t="str">
        <f t="shared" si="32"/>
        <v>RSDWH_Apt</v>
      </c>
      <c r="I63" s="11">
        <v>1</v>
      </c>
      <c r="J63" s="36">
        <f t="shared" si="39" ref="J63:O66">IF(E26="","",-E26)</f>
        <v>-0.73908709542526141</v>
      </c>
      <c r="K63" s="36">
        <f t="shared" si="39"/>
        <v>-0.66517838588273526</v>
      </c>
      <c r="L63" s="36">
        <f t="shared" si="39"/>
        <v>-0.3927811850798964</v>
      </c>
      <c r="M63" s="36">
        <f t="shared" si="39"/>
        <v>-0.23193336197782807</v>
      </c>
      <c r="N63" s="36">
        <f t="shared" si="39"/>
        <v>-0.02819768223720789</v>
      </c>
      <c r="O63" s="36">
        <f t="shared" si="39"/>
        <v>-0.0034281798736076566</v>
      </c>
      <c r="P63" s="11">
        <v>0</v>
      </c>
      <c r="Q63" s="11">
        <v>5</v>
      </c>
      <c r="R63" s="29" t="s">
        <v>157</v>
      </c>
      <c r="Y63" s="80" t="s">
        <v>254</v>
      </c>
    </row>
    <row r="64" spans="1:25" s="29" customFormat="1" ht="15">
      <c r="A64" s="29" t="s">
        <v>195</v>
      </c>
      <c r="B64" s="29" t="s">
        <v>139</v>
      </c>
      <c r="D64" s="29" t="str">
        <f t="shared" si="34"/>
        <v>\I: DISABLED</v>
      </c>
      <c r="E64" s="29" t="str">
        <f t="shared" si="31"/>
        <v>RSDKER</v>
      </c>
      <c r="F64" s="29" t="str">
        <f t="shared" si="35"/>
        <v>RSDWH_Apt</v>
      </c>
      <c r="G64" s="29" t="str">
        <f t="shared" si="36"/>
        <v>R-WH_Apt_KER*</v>
      </c>
      <c r="H64" s="29" t="str">
        <f t="shared" si="32"/>
        <v>RSDWH_Apt</v>
      </c>
      <c r="I64" s="11">
        <v>1</v>
      </c>
      <c r="J64" s="36">
        <f t="shared" si="39"/>
        <v>-0.010013909014090603</v>
      </c>
      <c r="K64" s="36">
        <f t="shared" si="39"/>
        <v>-0.0090125181126815435</v>
      </c>
      <c r="L64" s="36">
        <f t="shared" si="39"/>
        <v>-0.0053218018203573247</v>
      </c>
      <c r="M64" s="36">
        <f t="shared" si="39"/>
        <v>-0.0031424707569027975</v>
      </c>
      <c r="N64" s="36">
        <f t="shared" si="39"/>
        <v>-0.00038205108177293635</v>
      </c>
      <c r="O64" s="36">
        <f t="shared" si="39"/>
        <v>-4.6448492404661655E-05</v>
      </c>
      <c r="P64" s="11">
        <v>0</v>
      </c>
      <c r="Q64" s="11">
        <v>5</v>
      </c>
      <c r="R64" s="29" t="s">
        <v>158</v>
      </c>
      <c r="Y64" s="80" t="s">
        <v>254</v>
      </c>
    </row>
    <row r="65" spans="1:25" s="29" customFormat="1" ht="15">
      <c r="A65" s="29" t="s">
        <v>196</v>
      </c>
      <c r="B65" s="29" t="s">
        <v>139</v>
      </c>
      <c r="D65" s="29" t="str">
        <f t="shared" si="34"/>
        <v>\I: DISABLED</v>
      </c>
      <c r="E65" s="29" t="str">
        <f t="shared" si="31"/>
        <v>RSDGAS</v>
      </c>
      <c r="F65" s="29" t="str">
        <f t="shared" si="35"/>
        <v>RSDWH_Apt</v>
      </c>
      <c r="G65" s="29" t="str">
        <f t="shared" si="36"/>
        <v>R-WH_Apt_GAS*</v>
      </c>
      <c r="H65" s="29" t="str">
        <f t="shared" si="32"/>
        <v>RSDWH_Apt</v>
      </c>
      <c r="I65" s="11">
        <v>1</v>
      </c>
      <c r="J65" s="36" t="str">
        <f t="shared" si="39"/>
        <v/>
      </c>
      <c r="K65" s="36" t="str">
        <f t="shared" si="39"/>
        <v/>
      </c>
      <c r="L65" s="36" t="str">
        <f t="shared" si="39"/>
        <v/>
      </c>
      <c r="M65" s="36" t="str">
        <f t="shared" si="39"/>
        <v/>
      </c>
      <c r="N65" s="36" t="str">
        <f t="shared" si="39"/>
        <v/>
      </c>
      <c r="O65" s="36" t="str">
        <f t="shared" si="39"/>
        <v/>
      </c>
      <c r="P65" s="11">
        <v>0</v>
      </c>
      <c r="Q65" s="11">
        <v>5</v>
      </c>
      <c r="R65" s="29" t="s">
        <v>159</v>
      </c>
      <c r="Y65" s="80" t="s">
        <v>254</v>
      </c>
    </row>
    <row r="66" spans="1:25" s="29" customFormat="1" ht="15">
      <c r="A66" s="29" t="s">
        <v>134</v>
      </c>
      <c r="B66" s="29" t="s">
        <v>139</v>
      </c>
      <c r="D66" s="29" t="str">
        <f t="shared" si="34"/>
        <v>\I: DISABLED</v>
      </c>
      <c r="E66" s="29" t="str">
        <f t="shared" si="31"/>
        <v>RSDPEA</v>
      </c>
      <c r="F66" s="29" t="str">
        <f t="shared" si="35"/>
        <v>RSDWH_Apt</v>
      </c>
      <c r="G66" s="29" t="str">
        <f t="shared" si="36"/>
        <v>R-WH_Apt_PEA*</v>
      </c>
      <c r="H66" s="29" t="str">
        <f t="shared" si="32"/>
        <v>RSDWH_Apt</v>
      </c>
      <c r="I66" s="11">
        <v>1</v>
      </c>
      <c r="J66" s="36">
        <f t="shared" si="39"/>
        <v>-0.00064869232608445911</v>
      </c>
      <c r="K66" s="36">
        <f t="shared" si="39"/>
        <v>-0.0005838230934760132</v>
      </c>
      <c r="L66" s="36">
        <f t="shared" si="39"/>
        <v>-0.00034474169846665108</v>
      </c>
      <c r="M66" s="36">
        <f t="shared" si="39"/>
        <v>-0.00020356652552757284</v>
      </c>
      <c r="N66" s="36">
        <f t="shared" si="39"/>
        <v>-2.4748937160268036E-05</v>
      </c>
      <c r="O66" s="36">
        <f t="shared" si="39"/>
        <v>-3.0088929846176137E-06</v>
      </c>
      <c r="P66" s="11">
        <v>0</v>
      </c>
      <c r="Q66" s="11">
        <v>5</v>
      </c>
      <c r="R66" s="29" t="s">
        <v>160</v>
      </c>
      <c r="Y66" s="80" t="s">
        <v>254</v>
      </c>
    </row>
    <row r="67" spans="1:25" s="29" customFormat="1" ht="15">
      <c r="A67" s="29" t="s">
        <v>135</v>
      </c>
      <c r="B67" s="29" t="s">
        <v>139</v>
      </c>
      <c r="D67" s="29" t="str">
        <f>IF(Y67="","UC-LO_"&amp;A31,"\I: DISABLED")</f>
        <v>\I: DISABLED</v>
      </c>
      <c r="E67" s="29" t="str">
        <f t="shared" si="31"/>
        <v>RSDWOO</v>
      </c>
      <c r="F67" s="29" t="str">
        <f t="shared" si="35"/>
        <v>RSDWH_Apt</v>
      </c>
      <c r="G67" s="29" t="str">
        <f>LEFT(A31,12)&amp;"*"</f>
        <v>R-WH_Apt_WOO*</v>
      </c>
      <c r="H67" s="29" t="str">
        <f t="shared" si="32"/>
        <v>RSDWH_Apt</v>
      </c>
      <c r="I67" s="11">
        <v>1</v>
      </c>
      <c r="J67" s="36">
        <f t="shared" si="40" ref="J67:O69">IF(E31="","",-E31)</f>
        <v>-0.00048480904546661734</v>
      </c>
      <c r="K67" s="36">
        <f t="shared" si="40"/>
        <v>-0.00043632814091995565</v>
      </c>
      <c r="L67" s="36">
        <f t="shared" si="40"/>
        <v>-0.00025764740393182463</v>
      </c>
      <c r="M67" s="36">
        <f t="shared" si="40"/>
        <v>-0.00015213821554770315</v>
      </c>
      <c r="N67" s="36">
        <f t="shared" si="40"/>
        <v>-1.8496455281668692E-05</v>
      </c>
      <c r="O67" s="36">
        <f t="shared" si="40"/>
        <v>-2.2487371549293468E-06</v>
      </c>
      <c r="P67" s="30">
        <v>0</v>
      </c>
      <c r="Q67" s="30">
        <v>5</v>
      </c>
      <c r="R67" s="29" t="s">
        <v>164</v>
      </c>
      <c r="Y67" s="80" t="s">
        <v>254</v>
      </c>
    </row>
    <row r="68" spans="1:25" s="29" customFormat="1" ht="15">
      <c r="A68" s="29" t="s">
        <v>136</v>
      </c>
      <c r="B68" s="29" t="s">
        <v>139</v>
      </c>
      <c r="D68" s="29" t="str">
        <f>IF(Y68="","UC-LO_"&amp;A32,"\I: DISABLED")</f>
        <v>\I: DISABLED</v>
      </c>
      <c r="E68" s="29" t="str">
        <f t="shared" si="31"/>
        <v>RSDHET</v>
      </c>
      <c r="F68" s="29" t="str">
        <f t="shared" si="35"/>
        <v>RSDWH_Apt</v>
      </c>
      <c r="G68" s="29" t="str">
        <f>LEFT(A32,12)&amp;"*"</f>
        <v>R-WH_Apt_HET*</v>
      </c>
      <c r="H68" s="29" t="str">
        <f t="shared" si="32"/>
        <v>RSDWH_Apt</v>
      </c>
      <c r="I68" s="11">
        <v>1</v>
      </c>
      <c r="J68" s="36">
        <f t="shared" si="40"/>
        <v>-0.00068353303472108132</v>
      </c>
      <c r="K68" s="36">
        <f t="shared" si="40"/>
        <v>-0.00061517973124897314</v>
      </c>
      <c r="L68" s="36">
        <f t="shared" si="40"/>
        <v>-0.00036325747950520623</v>
      </c>
      <c r="M68" s="36">
        <f t="shared" si="40"/>
        <v>-0.00021449990907302925</v>
      </c>
      <c r="N68" s="36">
        <f t="shared" si="40"/>
        <v>-2.6078181355080208E-05</v>
      </c>
      <c r="O68" s="36">
        <f t="shared" si="40"/>
        <v>-3.1704980469568125E-06</v>
      </c>
      <c r="P68" s="11">
        <v>0</v>
      </c>
      <c r="Q68" s="11">
        <v>5</v>
      </c>
      <c r="R68" s="29" t="s">
        <v>161</v>
      </c>
      <c r="Y68" s="80" t="s">
        <v>254</v>
      </c>
    </row>
    <row r="69" spans="1:25" s="29" customFormat="1" ht="15">
      <c r="A69" s="29" t="s">
        <v>138</v>
      </c>
      <c r="B69" s="29" t="s">
        <v>139</v>
      </c>
      <c r="D69" s="29" t="str">
        <f>IF(Y69="","UC-LO_"&amp;A33,"\I: DISABLED")</f>
        <v>\I: DISABLED</v>
      </c>
      <c r="E69" s="29" t="str">
        <f t="shared" si="31"/>
        <v>RSDSOL</v>
      </c>
      <c r="F69" s="29" t="str">
        <f t="shared" si="35"/>
        <v>RSDWH_Apt</v>
      </c>
      <c r="G69" s="29" t="str">
        <f>LEFT(A33,12)&amp;"*"</f>
        <v>R-WH_Apt_SOL*</v>
      </c>
      <c r="H69" s="29" t="str">
        <f t="shared" si="32"/>
        <v>RSDWH_Apt</v>
      </c>
      <c r="I69" s="11">
        <v>1</v>
      </c>
      <c r="J69" s="36">
        <f t="shared" si="40"/>
        <v>-0.0046167816927107971</v>
      </c>
      <c r="K69" s="36">
        <f t="shared" si="40"/>
        <v>-0.0041551035234397181</v>
      </c>
      <c r="L69" s="36">
        <f t="shared" si="40"/>
        <v>-0.0024535470795559191</v>
      </c>
      <c r="M69" s="36">
        <f t="shared" si="40"/>
        <v>-0.0014487950150069749</v>
      </c>
      <c r="N69" s="36">
        <f t="shared" si="40"/>
        <v>-0.00017613965111204171</v>
      </c>
      <c r="O69" s="36">
        <f t="shared" si="40"/>
        <v>-2.1414469522952092E-05</v>
      </c>
      <c r="P69" s="30">
        <v>0</v>
      </c>
      <c r="Q69" s="30">
        <v>5</v>
      </c>
      <c r="R69" s="29" t="s">
        <v>162</v>
      </c>
      <c r="Y69" s="80" t="s">
        <v>254</v>
      </c>
    </row>
    <row r="70" spans="9:17" s="29" customFormat="1" ht="15">
      <c r="I70" s="11"/>
      <c r="J70" s="11"/>
      <c r="K70" s="11"/>
      <c r="L70" s="11"/>
      <c r="M70" s="11"/>
      <c r="N70" s="11"/>
      <c r="O70" s="11"/>
      <c r="P70" s="11"/>
      <c r="Q70" s="11"/>
    </row>
    <row r="71" spans="8:16" s="29" customFormat="1" ht="15">
      <c r="H71" s="26" t="s">
        <v>583</v>
      </c>
      <c r="I71" s="11"/>
      <c r="J71" s="11"/>
      <c r="K71" s="11"/>
      <c r="L71" s="11"/>
      <c r="M71" s="11"/>
      <c r="N71" s="11"/>
      <c r="O71" s="11"/>
      <c r="P71" s="11"/>
    </row>
    <row r="72" spans="1:25" s="29" customFormat="1" ht="30.75" thickBot="1">
      <c r="A72" s="29" t="s">
        <v>25</v>
      </c>
      <c r="B72" s="29" t="s">
        <v>26</v>
      </c>
      <c r="D72" s="14" t="s">
        <v>11</v>
      </c>
      <c r="E72" s="14" t="s">
        <v>246</v>
      </c>
      <c r="F72" s="14" t="s">
        <v>9</v>
      </c>
      <c r="G72" s="14" t="s">
        <v>30</v>
      </c>
      <c r="H72" s="14" t="s">
        <v>10</v>
      </c>
      <c r="I72" s="16" t="s">
        <v>132</v>
      </c>
      <c r="J72" s="16">
        <v>2019</v>
      </c>
      <c r="K72" s="16">
        <v>2020</v>
      </c>
      <c r="L72" s="16">
        <v>2025</v>
      </c>
      <c r="M72" s="16">
        <v>2030</v>
      </c>
      <c r="N72" s="16">
        <v>2050</v>
      </c>
      <c r="O72" s="16">
        <v>2070</v>
      </c>
      <c r="P72" s="16" t="s">
        <v>131</v>
      </c>
      <c r="Q72" s="16" t="s">
        <v>29</v>
      </c>
      <c r="R72" s="14" t="s">
        <v>27</v>
      </c>
      <c r="Y72" s="81" t="s">
        <v>255</v>
      </c>
    </row>
    <row r="73" spans="1:26" ht="15" customHeight="1">
      <c r="A73" s="29" t="s">
        <v>196</v>
      </c>
      <c r="B73" s="11" t="s">
        <v>464</v>
      </c>
      <c r="C73" s="29"/>
      <c r="D73" s="29" t="str">
        <f>IF(Y73="","UC-UP_"&amp;A13,"\I: DISABLED")</f>
        <v>\I: DISABLED</v>
      </c>
      <c r="E73" s="29" t="str">
        <f t="shared" si="41" ref="E73:E92">A73</f>
        <v>RSDGAS</v>
      </c>
      <c r="F73" s="11" t="str">
        <f>B73</f>
        <v>RSDSH_Apt-AB,RSDSH_Apt-C,RSDSH_Apt-D,RSDSH_Apt-E,RSDSH_Apt-F,RSDSH_Apt-G</v>
      </c>
      <c r="H73" s="29" t="str">
        <f t="shared" si="42" ref="H73:H92">B73</f>
        <v>RSDSH_Apt-AB,RSDSH_Apt-C,RSDSH_Apt-D,RSDSH_Apt-E,RSDSH_Apt-F,RSDSH_Apt-G</v>
      </c>
      <c r="I73" s="11">
        <v>1</v>
      </c>
      <c r="J73" s="107">
        <f t="shared" si="43" ref="J73:O73">IF(L13="","",-L13)</f>
        <v>0</v>
      </c>
      <c r="K73" s="107" t="str">
        <f t="shared" si="43"/>
        <v/>
      </c>
      <c r="L73" s="107" t="str">
        <f t="shared" si="43"/>
        <v/>
      </c>
      <c r="M73" s="107" t="str">
        <f t="shared" si="43"/>
        <v/>
      </c>
      <c r="N73" s="107" t="str">
        <f t="shared" si="43"/>
        <v/>
      </c>
      <c r="O73" s="107" t="str">
        <f t="shared" si="43"/>
        <v/>
      </c>
      <c r="P73" s="11">
        <v>0</v>
      </c>
      <c r="Q73" s="11">
        <v>5</v>
      </c>
      <c r="R73" s="29" t="s">
        <v>173</v>
      </c>
      <c r="S73" s="29"/>
      <c r="T73" s="29"/>
      <c r="U73" s="29"/>
      <c r="V73" s="29"/>
      <c r="W73" s="29"/>
      <c r="X73" s="29"/>
      <c r="Y73" s="80" t="s">
        <v>254</v>
      </c>
      <c r="Z73" s="29"/>
    </row>
    <row r="74" spans="1:25" s="29" customFormat="1" ht="15" customHeight="1">
      <c r="A74" s="29" t="s">
        <v>194</v>
      </c>
      <c r="B74" s="11" t="s">
        <v>464</v>
      </c>
      <c r="D74" s="84" t="str">
        <f>IF(Y74="","UC-UP_"&amp;A10,"\I: DISABLED")</f>
        <v>\I: DISABLED</v>
      </c>
      <c r="E74" s="29" t="str">
        <f t="shared" si="41"/>
        <v>RSDELC</v>
      </c>
      <c r="F74" s="11" t="str">
        <f t="shared" si="44" ref="F74:F84">B74</f>
        <v>RSDSH_Apt-AB,RSDSH_Apt-C,RSDSH_Apt-D,RSDSH_Apt-E,RSDSH_Apt-F,RSDSH_Apt-G</v>
      </c>
      <c r="G74" s="29" t="s">
        <v>575</v>
      </c>
      <c r="H74" s="29" t="str">
        <f t="shared" si="42"/>
        <v>RSDSH_Apt-AB,RSDSH_Apt-C,RSDSH_Apt-D,RSDSH_Apt-E,RSDSH_Apt-F,RSDSH_Apt-G</v>
      </c>
      <c r="I74" s="11">
        <v>1</v>
      </c>
      <c r="J74" s="107">
        <f t="shared" si="45" ref="J74:O74">MAX(IF(L10+L11="","",-L10-L11),-$T$10)</f>
        <v>-0.48283701687339414</v>
      </c>
      <c r="K74" s="107">
        <f t="shared" si="45"/>
        <v>-0.48283701687339414</v>
      </c>
      <c r="L74" s="107">
        <f t="shared" si="45"/>
        <v>-0.48283701687339414</v>
      </c>
      <c r="M74" s="107">
        <f t="shared" si="45"/>
        <v>-0.48283701687339414</v>
      </c>
      <c r="N74" s="107">
        <f t="shared" si="45"/>
        <v>-0.48283701687339414</v>
      </c>
      <c r="O74" s="107">
        <f t="shared" si="45"/>
        <v>-0.48283701687339414</v>
      </c>
      <c r="P74" s="11">
        <v>0</v>
      </c>
      <c r="Q74" s="11">
        <v>5</v>
      </c>
      <c r="R74" s="29" t="s">
        <v>170</v>
      </c>
      <c r="Y74" s="80" t="s">
        <v>254</v>
      </c>
    </row>
    <row r="75" spans="1:25" s="29" customFormat="1" ht="15" customHeight="1" thickBot="1">
      <c r="A75" s="29" t="s">
        <v>133</v>
      </c>
      <c r="B75" s="11" t="s">
        <v>464</v>
      </c>
      <c r="D75" s="29" t="str">
        <f>IF(Y75="","UC-UP_"&amp;A6,"\I: DISABLED")</f>
        <v>\I: DISABLED</v>
      </c>
      <c r="E75" s="29" t="str">
        <f t="shared" si="41"/>
        <v>RSDCOA</v>
      </c>
      <c r="F75" s="11" t="str">
        <f t="shared" si="44"/>
        <v>RSDSH_Apt-AB,RSDSH_Apt-C,RSDSH_Apt-D,RSDSH_Apt-E,RSDSH_Apt-F,RSDSH_Apt-G</v>
      </c>
      <c r="H75" s="29" t="str">
        <f t="shared" si="42"/>
        <v>RSDSH_Apt-AB,RSDSH_Apt-C,RSDSH_Apt-D,RSDSH_Apt-E,RSDSH_Apt-F,RSDSH_Apt-G</v>
      </c>
      <c r="I75" s="11">
        <v>1</v>
      </c>
      <c r="J75" s="107">
        <f t="shared" si="46" ref="J75:O78">IF(L6="","",-L6)</f>
        <v>-0.02169518030010336</v>
      </c>
      <c r="K75" s="107">
        <f t="shared" si="46"/>
        <v>-0.02169518030010336</v>
      </c>
      <c r="L75" s="107">
        <f t="shared" si="46"/>
        <v>-0.02169518030010336</v>
      </c>
      <c r="M75" s="107">
        <f t="shared" si="46"/>
        <v>-0.02169518030010336</v>
      </c>
      <c r="N75" s="107">
        <f t="shared" si="46"/>
        <v>-0.02169518030010336</v>
      </c>
      <c r="O75" s="107">
        <f t="shared" si="46"/>
        <v>-0.02169518030010336</v>
      </c>
      <c r="P75" s="11">
        <v>0</v>
      </c>
      <c r="Q75" s="11">
        <v>5</v>
      </c>
      <c r="R75" s="29" t="s">
        <v>166</v>
      </c>
      <c r="Y75" s="80" t="s">
        <v>254</v>
      </c>
    </row>
    <row r="76" spans="1:25" s="29" customFormat="1" ht="15" customHeight="1" thickBot="1">
      <c r="A76" s="29" t="s">
        <v>191</v>
      </c>
      <c r="B76" s="11" t="s">
        <v>464</v>
      </c>
      <c r="D76" s="29" t="str">
        <f>IF(Y76="","UC-UP_"&amp;A7,"\I: DISABLED")</f>
        <v>\I: DISABLED</v>
      </c>
      <c r="E76" s="29" t="str">
        <f t="shared" si="41"/>
        <v>RSDBDL</v>
      </c>
      <c r="F76" s="11" t="str">
        <f t="shared" si="44"/>
        <v>RSDSH_Apt-AB,RSDSH_Apt-C,RSDSH_Apt-D,RSDSH_Apt-E,RSDSH_Apt-F,RSDSH_Apt-G</v>
      </c>
      <c r="H76" s="29" t="str">
        <f t="shared" si="42"/>
        <v>RSDSH_Apt-AB,RSDSH_Apt-C,RSDSH_Apt-D,RSDSH_Apt-E,RSDSH_Apt-F,RSDSH_Apt-G</v>
      </c>
      <c r="I76" s="11">
        <v>1</v>
      </c>
      <c r="J76" s="108">
        <f t="shared" si="46"/>
        <v>-5.0518587517678945E-06</v>
      </c>
      <c r="K76" s="108">
        <f t="shared" si="46"/>
        <v>-5.5570446269446842E-06</v>
      </c>
      <c r="L76" s="108">
        <f t="shared" si="46"/>
        <v>-8.9496759421406882E-06</v>
      </c>
      <c r="M76" s="108">
        <f t="shared" si="46"/>
        <v>-1.4413542601577004E-05</v>
      </c>
      <c r="N76" s="108">
        <f t="shared" si="46"/>
        <v>-9.6967107121711819E-05</v>
      </c>
      <c r="O76" s="108">
        <f t="shared" si="46"/>
        <v>-0.00065234620824756746</v>
      </c>
      <c r="P76" s="11">
        <v>0</v>
      </c>
      <c r="Q76" s="11">
        <v>5</v>
      </c>
      <c r="R76" s="29" t="s">
        <v>167</v>
      </c>
      <c r="Y76" s="80" t="s">
        <v>254</v>
      </c>
    </row>
    <row r="77" spans="1:25" s="29" customFormat="1" ht="15" customHeight="1">
      <c r="A77" s="29" t="s">
        <v>192</v>
      </c>
      <c r="B77" s="11" t="s">
        <v>464</v>
      </c>
      <c r="D77" s="29" t="str">
        <f>IF(Y77="","UC-UP_"&amp;A8,"\I: DISABLED")</f>
        <v>\I: DISABLED</v>
      </c>
      <c r="E77" s="29" t="str">
        <f t="shared" si="41"/>
        <v>RSDETH</v>
      </c>
      <c r="F77" s="11" t="str">
        <f t="shared" si="44"/>
        <v>RSDSH_Apt-AB,RSDSH_Apt-C,RSDSH_Apt-D,RSDSH_Apt-E,RSDSH_Apt-F,RSDSH_Apt-G</v>
      </c>
      <c r="H77" s="29" t="str">
        <f t="shared" si="42"/>
        <v>RSDSH_Apt-AB,RSDSH_Apt-C,RSDSH_Apt-D,RSDSH_Apt-E,RSDSH_Apt-F,RSDSH_Apt-G</v>
      </c>
      <c r="I77" s="11">
        <v>1</v>
      </c>
      <c r="J77" s="108">
        <f t="shared" si="46"/>
        <v>-3.6240019740085447E-09</v>
      </c>
      <c r="K77" s="108">
        <f t="shared" si="46"/>
        <v>-3.9864021714093997E-09</v>
      </c>
      <c r="L77" s="108">
        <f t="shared" si="46"/>
        <v>-6.4201405610765546E-09</v>
      </c>
      <c r="M77" s="108">
        <f t="shared" si="46"/>
        <v>-1.0339700575019406E-08</v>
      </c>
      <c r="N77" s="108">
        <f t="shared" si="46"/>
        <v>-6.9560335094485036E-08</v>
      </c>
      <c r="O77" s="108">
        <f t="shared" si="46"/>
        <v>-4.6796715082322064E-07</v>
      </c>
      <c r="P77" s="11">
        <v>0</v>
      </c>
      <c r="Q77" s="11">
        <v>5</v>
      </c>
      <c r="R77" s="29" t="s">
        <v>168</v>
      </c>
      <c r="Y77" s="80" t="s">
        <v>254</v>
      </c>
    </row>
    <row r="78" spans="1:25" s="29" customFormat="1" ht="15" customHeight="1">
      <c r="A78" s="29" t="s">
        <v>193</v>
      </c>
      <c r="B78" s="11" t="s">
        <v>464</v>
      </c>
      <c r="D78" s="29" t="str">
        <f>IF(Y78="","UC-UP_"&amp;A9,"\I: DISABLED")</f>
        <v>\I: DISABLED</v>
      </c>
      <c r="E78" s="29" t="str">
        <f t="shared" si="41"/>
        <v>RSDLPG</v>
      </c>
      <c r="F78" s="11" t="str">
        <f t="shared" si="44"/>
        <v>RSDSH_Apt-AB,RSDSH_Apt-C,RSDSH_Apt-D,RSDSH_Apt-E,RSDSH_Apt-F,RSDSH_Apt-G</v>
      </c>
      <c r="H78" s="29" t="str">
        <f t="shared" si="42"/>
        <v>RSDSH_Apt-AB,RSDSH_Apt-C,RSDSH_Apt-D,RSDSH_Apt-E,RSDSH_Apt-F,RSDSH_Apt-G</v>
      </c>
      <c r="I78" s="11">
        <v>1</v>
      </c>
      <c r="J78" s="107">
        <f t="shared" si="46"/>
        <v>-0.015795614952677183</v>
      </c>
      <c r="K78" s="107">
        <f t="shared" si="46"/>
        <v>-0.017375176447944903</v>
      </c>
      <c r="L78" s="107">
        <f t="shared" si="46"/>
        <v>-0.027982895421179758</v>
      </c>
      <c r="M78" s="107">
        <f t="shared" si="46"/>
        <v>-0.045066732904764227</v>
      </c>
      <c r="N78" s="107">
        <f t="shared" si="46"/>
        <v>-0.30318644333307215</v>
      </c>
      <c r="O78" s="107">
        <f t="shared" si="46"/>
        <v>-0.90000000000000002</v>
      </c>
      <c r="P78" s="11">
        <v>0</v>
      </c>
      <c r="Q78" s="11">
        <v>5</v>
      </c>
      <c r="R78" s="29" t="s">
        <v>169</v>
      </c>
      <c r="Y78" s="80" t="s">
        <v>254</v>
      </c>
    </row>
    <row r="79" spans="1:25" s="29" customFormat="1" ht="15" customHeight="1">
      <c r="A79" s="29" t="s">
        <v>194</v>
      </c>
      <c r="B79" s="11" t="s">
        <v>464</v>
      </c>
      <c r="D79" s="29" t="str">
        <f>IF(Y79="","UC-UP_"&amp;A11,"\I: DISABLED")</f>
        <v>\I: DISABLED</v>
      </c>
      <c r="E79" s="29" t="str">
        <f t="shared" si="41"/>
        <v>RSDELC</v>
      </c>
      <c r="F79" s="11" t="str">
        <f t="shared" si="44"/>
        <v>RSDSH_Apt-AB,RSDSH_Apt-C,RSDSH_Apt-D,RSDSH_Apt-E,RSDSH_Apt-F,RSDSH_Apt-G</v>
      </c>
      <c r="H79" s="29" t="str">
        <f t="shared" si="42"/>
        <v>RSDSH_Apt-AB,RSDSH_Apt-C,RSDSH_Apt-D,RSDSH_Apt-E,RSDSH_Apt-F,RSDSH_Apt-G</v>
      </c>
      <c r="I79" s="11">
        <v>1</v>
      </c>
      <c r="J79" s="107">
        <f t="shared" si="47" ref="J79:O79">IF(L11="","",-L11)</f>
        <v>-0.65055283103149575</v>
      </c>
      <c r="K79" s="107">
        <f t="shared" si="47"/>
        <v>-0.71560811413464542</v>
      </c>
      <c r="L79" s="107">
        <f t="shared" si="47"/>
        <v>-0.90000000000000002</v>
      </c>
      <c r="M79" s="107">
        <f t="shared" si="47"/>
        <v>-0.90000000000000002</v>
      </c>
      <c r="N79" s="107">
        <f t="shared" si="47"/>
        <v>-0.90000000000000002</v>
      </c>
      <c r="O79" s="107">
        <f t="shared" si="47"/>
        <v>-0.90000000000000002</v>
      </c>
      <c r="P79" s="11">
        <v>0</v>
      </c>
      <c r="Q79" s="11">
        <v>5</v>
      </c>
      <c r="R79" s="29" t="s">
        <v>171</v>
      </c>
      <c r="Y79" s="80" t="s">
        <v>254</v>
      </c>
    </row>
    <row r="80" spans="1:25" s="29" customFormat="1" ht="15" customHeight="1">
      <c r="A80" s="29" t="s">
        <v>195</v>
      </c>
      <c r="B80" s="11" t="s">
        <v>464</v>
      </c>
      <c r="D80" s="29" t="str">
        <f>IF(Y80="","UC-UP_"&amp;A12,"\I: DISABLED")</f>
        <v>\I: DISABLED</v>
      </c>
      <c r="E80" s="29" t="str">
        <f t="shared" si="41"/>
        <v>RSDKER</v>
      </c>
      <c r="F80" s="11" t="str">
        <f t="shared" si="44"/>
        <v>RSDSH_Apt-AB,RSDSH_Apt-C,RSDSH_Apt-D,RSDSH_Apt-E,RSDSH_Apt-F,RSDSH_Apt-G</v>
      </c>
      <c r="H80" s="29" t="str">
        <f t="shared" si="42"/>
        <v>RSDSH_Apt-AB,RSDSH_Apt-C,RSDSH_Apt-D,RSDSH_Apt-E,RSDSH_Apt-F,RSDSH_Apt-G</v>
      </c>
      <c r="I80" s="11">
        <v>1</v>
      </c>
      <c r="J80" s="107">
        <f t="shared" si="48" ref="J80:O80">IF(L12="","",-L12)</f>
        <v>-0.045529544238570092</v>
      </c>
      <c r="K80" s="107">
        <f t="shared" si="48"/>
        <v>-0.050082498662427102</v>
      </c>
      <c r="L80" s="107">
        <f t="shared" si="48"/>
        <v>-0.080658364920825509</v>
      </c>
      <c r="M80" s="107">
        <f t="shared" si="48"/>
        <v>-0.12990110328863874</v>
      </c>
      <c r="N80" s="107">
        <f t="shared" si="48"/>
        <v>-0.87390966579165807</v>
      </c>
      <c r="O80" s="107">
        <f t="shared" si="48"/>
        <v>-0.90000000000000002</v>
      </c>
      <c r="P80" s="11">
        <v>0</v>
      </c>
      <c r="Q80" s="11">
        <v>5</v>
      </c>
      <c r="R80" s="29" t="s">
        <v>172</v>
      </c>
      <c r="Y80" s="80" t="s">
        <v>254</v>
      </c>
    </row>
    <row r="81" spans="1:26" s="29" customFormat="1" ht="15" customHeight="1">
      <c r="A81" s="29" t="s">
        <v>134</v>
      </c>
      <c r="B81" s="11" t="s">
        <v>464</v>
      </c>
      <c r="C81" s="41"/>
      <c r="D81" s="29" t="str">
        <f>IF(Y81="","UC-UP_"&amp;A14,"\I: DISABLED")</f>
        <v>\I: DISABLED</v>
      </c>
      <c r="E81" s="29" t="str">
        <f t="shared" si="41"/>
        <v>RSDPEA</v>
      </c>
      <c r="F81" s="11" t="str">
        <f t="shared" si="44"/>
        <v>RSDSH_Apt-AB,RSDSH_Apt-C,RSDSH_Apt-D,RSDSH_Apt-E,RSDSH_Apt-F,RSDSH_Apt-G</v>
      </c>
      <c r="H81" s="29" t="str">
        <f t="shared" si="42"/>
        <v>RSDSH_Apt-AB,RSDSH_Apt-C,RSDSH_Apt-D,RSDSH_Apt-E,RSDSH_Apt-F,RSDSH_Apt-G</v>
      </c>
      <c r="I81" s="11">
        <v>1</v>
      </c>
      <c r="J81" s="107">
        <f t="shared" si="49" ref="J81:O81">IF(L14="","",-L14)</f>
        <v>-0.008500149962315847</v>
      </c>
      <c r="K81" s="107">
        <f t="shared" si="49"/>
        <v>-0.0093501649585474335</v>
      </c>
      <c r="L81" s="107">
        <f t="shared" si="49"/>
        <v>-0.015058534167390234</v>
      </c>
      <c r="M81" s="107">
        <f t="shared" si="49"/>
        <v>-0.024251919861923654</v>
      </c>
      <c r="N81" s="107">
        <f t="shared" si="49"/>
        <v>-0.16315478964214014</v>
      </c>
      <c r="O81" s="107">
        <f t="shared" si="49"/>
        <v>-0.90000000000000002</v>
      </c>
      <c r="P81" s="11">
        <v>0</v>
      </c>
      <c r="Q81" s="11">
        <v>5</v>
      </c>
      <c r="R81" s="29" t="s">
        <v>174</v>
      </c>
      <c r="S81" s="41"/>
      <c r="T81" s="41"/>
      <c r="U81" s="41"/>
      <c r="V81" s="41"/>
      <c r="W81" s="41"/>
      <c r="X81" s="41"/>
      <c r="Y81" s="80" t="s">
        <v>254</v>
      </c>
      <c r="Z81" s="41"/>
    </row>
    <row r="82" spans="1:25" ht="15" customHeight="1">
      <c r="A82" s="29" t="s">
        <v>135</v>
      </c>
      <c r="B82" s="11" t="s">
        <v>464</v>
      </c>
      <c r="D82" s="29" t="str">
        <f>IF(Y82="","UC-UP_"&amp;A16,"\I: DISABLED")</f>
        <v>\I: DISABLED</v>
      </c>
      <c r="E82" s="29" t="str">
        <f t="shared" si="41"/>
        <v>RSDWOO</v>
      </c>
      <c r="F82" s="11" t="str">
        <f t="shared" si="44"/>
        <v>RSDSH_Apt-AB,RSDSH_Apt-C,RSDSH_Apt-D,RSDSH_Apt-E,RSDSH_Apt-F,RSDSH_Apt-G</v>
      </c>
      <c r="G82" s="29"/>
      <c r="H82" s="29" t="str">
        <f t="shared" si="42"/>
        <v>RSDSH_Apt-AB,RSDSH_Apt-C,RSDSH_Apt-D,RSDSH_Apt-E,RSDSH_Apt-F,RSDSH_Apt-G</v>
      </c>
      <c r="I82" s="11">
        <v>1</v>
      </c>
      <c r="J82" s="107">
        <f t="shared" si="50" ref="J82:O84">IF(L16="","",-L16)</f>
        <v>-0.0018557253605161516</v>
      </c>
      <c r="K82" s="107">
        <f t="shared" si="50"/>
        <v>-0.34999999999999998</v>
      </c>
      <c r="L82" s="107">
        <f t="shared" si="50"/>
        <v>-0.0032875306754013558</v>
      </c>
      <c r="M82" s="107">
        <f t="shared" si="50"/>
        <v>-0.0052946010280406396</v>
      </c>
      <c r="N82" s="107">
        <f t="shared" si="50"/>
        <v>-0.035619428147842726</v>
      </c>
      <c r="O82" s="107">
        <f t="shared" si="50"/>
        <v>-0.2396297010596192</v>
      </c>
      <c r="P82" s="11">
        <v>0</v>
      </c>
      <c r="Q82" s="11">
        <v>5</v>
      </c>
      <c r="R82" s="29" t="s">
        <v>175</v>
      </c>
      <c r="Y82" s="80" t="s">
        <v>254</v>
      </c>
    </row>
    <row r="83" spans="1:25" ht="15" customHeight="1">
      <c r="A83" s="29" t="s">
        <v>136</v>
      </c>
      <c r="B83" s="11" t="s">
        <v>464</v>
      </c>
      <c r="D83" s="29" t="str">
        <f>IF(Y83="","UC-UP_"&amp;A17,"\I: DISABLED")</f>
        <v>\I: DISABLED</v>
      </c>
      <c r="E83" s="29" t="str">
        <f t="shared" si="41"/>
        <v>RSDHET</v>
      </c>
      <c r="F83" s="11" t="str">
        <f t="shared" si="44"/>
        <v>RSDSH_Apt-AB,RSDSH_Apt-C,RSDSH_Apt-D,RSDSH_Apt-E,RSDSH_Apt-F,RSDSH_Apt-G</v>
      </c>
      <c r="G83" s="29"/>
      <c r="H83" s="29" t="str">
        <f t="shared" si="42"/>
        <v>RSDSH_Apt-AB,RSDSH_Apt-C,RSDSH_Apt-D,RSDSH_Apt-E,RSDSH_Apt-F,RSDSH_Apt-G</v>
      </c>
      <c r="I83" s="11">
        <v>1</v>
      </c>
      <c r="J83" s="107">
        <f t="shared" si="50"/>
        <v>-0.0036667976394202731</v>
      </c>
      <c r="K83" s="107">
        <f t="shared" si="50"/>
        <v>-0.0040334774033623007</v>
      </c>
      <c r="L83" s="107">
        <f t="shared" si="50"/>
        <v>-0.0064959556928890216</v>
      </c>
      <c r="M83" s="107">
        <f t="shared" si="50"/>
        <v>-0.010461801602954703</v>
      </c>
      <c r="N83" s="107">
        <f t="shared" si="50"/>
        <v>-0.070381769753732351</v>
      </c>
      <c r="O83" s="107">
        <f t="shared" si="50"/>
        <v>-0.47349335245168123</v>
      </c>
      <c r="P83" s="11">
        <v>0</v>
      </c>
      <c r="Q83" s="11">
        <v>5</v>
      </c>
      <c r="R83" s="29" t="s">
        <v>176</v>
      </c>
      <c r="Y83" s="80" t="s">
        <v>254</v>
      </c>
    </row>
    <row r="84" spans="1:25" ht="15" customHeight="1" thickBot="1">
      <c r="A84" s="53" t="s">
        <v>137</v>
      </c>
      <c r="B84" s="11" t="s">
        <v>464</v>
      </c>
      <c r="C84" s="58"/>
      <c r="D84" s="53" t="str">
        <f>IF(Y84="","UC-UP_"&amp;A18,"\I: DISABLED")</f>
        <v>\I: DISABLED</v>
      </c>
      <c r="E84" s="53" t="str">
        <f t="shared" si="41"/>
        <v>RSDGEO</v>
      </c>
      <c r="F84" s="11" t="str">
        <f t="shared" si="44"/>
        <v>RSDSH_Apt-AB,RSDSH_Apt-C,RSDSH_Apt-D,RSDSH_Apt-E,RSDSH_Apt-F,RSDSH_Apt-G</v>
      </c>
      <c r="G84" s="53"/>
      <c r="H84" s="53" t="str">
        <f t="shared" si="42"/>
        <v>RSDSH_Apt-AB,RSDSH_Apt-C,RSDSH_Apt-D,RSDSH_Apt-E,RSDSH_Apt-F,RSDSH_Apt-G</v>
      </c>
      <c r="I84" s="54">
        <v>1</v>
      </c>
      <c r="J84" s="59" t="str">
        <f t="shared" si="50"/>
        <v/>
      </c>
      <c r="K84" s="59" t="str">
        <f t="shared" si="50"/>
        <v/>
      </c>
      <c r="L84" s="59" t="str">
        <f t="shared" si="50"/>
        <v/>
      </c>
      <c r="M84" s="59" t="str">
        <f t="shared" si="50"/>
        <v/>
      </c>
      <c r="N84" s="59" t="str">
        <f t="shared" si="50"/>
        <v/>
      </c>
      <c r="O84" s="59" t="str">
        <f t="shared" si="50"/>
        <v/>
      </c>
      <c r="P84" s="54">
        <v>0</v>
      </c>
      <c r="Q84" s="54">
        <v>5</v>
      </c>
      <c r="R84" s="53" t="s">
        <v>177</v>
      </c>
      <c r="S84" s="58"/>
      <c r="T84" s="58"/>
      <c r="U84" s="58"/>
      <c r="V84" s="58"/>
      <c r="W84" s="58"/>
      <c r="X84" s="58"/>
      <c r="Y84" s="106" t="s">
        <v>254</v>
      </c>
    </row>
    <row r="85" spans="1:25" ht="15" customHeight="1" thickBot="1">
      <c r="A85" s="29" t="s">
        <v>133</v>
      </c>
      <c r="B85" s="29" t="s">
        <v>139</v>
      </c>
      <c r="D85" s="29" t="str">
        <f t="shared" si="51" ref="D85:D91">IF(Y85="","UC-UP_"&amp;A21,"\I: DISABLED")</f>
        <v>\I: DISABLED</v>
      </c>
      <c r="E85" s="29" t="str">
        <f t="shared" si="41"/>
        <v>RSDCOA</v>
      </c>
      <c r="F85" s="29" t="str">
        <f t="shared" si="52" ref="F85:F95">H85</f>
        <v>RSDWH_Apt</v>
      </c>
      <c r="G85" s="41" t="str">
        <f t="shared" si="53" ref="G85:G91">LEFT(A21,12)&amp;"*"</f>
        <v>R-WH_Apt_COA*</v>
      </c>
      <c r="H85" s="29" t="str">
        <f t="shared" si="42"/>
        <v>RSDWH_Apt</v>
      </c>
      <c r="I85" s="11">
        <v>1</v>
      </c>
      <c r="J85" s="37">
        <f t="shared" si="54" ref="J85:O88">IF(L21="","",-L21)</f>
        <v>-0.00076439238897776192</v>
      </c>
      <c r="K85" s="37">
        <f t="shared" si="54"/>
        <v>-0.00076439238897776192</v>
      </c>
      <c r="L85" s="37">
        <f t="shared" si="54"/>
        <v>-0.00076439238897776192</v>
      </c>
      <c r="M85" s="37">
        <f t="shared" si="54"/>
        <v>-0.00076439238897776192</v>
      </c>
      <c r="N85" s="37">
        <f t="shared" si="54"/>
        <v>-0.00076439238897776192</v>
      </c>
      <c r="O85" s="37">
        <f t="shared" si="54"/>
        <v>-0.00076439238897776192</v>
      </c>
      <c r="P85" s="11">
        <v>0</v>
      </c>
      <c r="Q85" s="11">
        <v>5</v>
      </c>
      <c r="R85" s="29" t="s">
        <v>178</v>
      </c>
      <c r="Y85" s="80" t="s">
        <v>254</v>
      </c>
    </row>
    <row r="86" spans="1:25" ht="15" customHeight="1" thickBot="1">
      <c r="A86" s="29" t="s">
        <v>191</v>
      </c>
      <c r="B86" s="29" t="s">
        <v>139</v>
      </c>
      <c r="D86" s="29" t="str">
        <f t="shared" si="51"/>
        <v>\I: DISABLED</v>
      </c>
      <c r="E86" s="74" t="str">
        <f t="shared" si="41"/>
        <v>RSDBDL</v>
      </c>
      <c r="F86" s="74" t="str">
        <f t="shared" si="52"/>
        <v>RSDWH_Apt</v>
      </c>
      <c r="G86" s="41" t="str">
        <f t="shared" si="53"/>
        <v>R-WH_Apt_BDL*</v>
      </c>
      <c r="H86" s="74" t="str">
        <f t="shared" si="42"/>
        <v>RSDWH_Apt</v>
      </c>
      <c r="I86" s="75">
        <v>1</v>
      </c>
      <c r="J86" s="76">
        <f t="shared" si="54"/>
        <v>-9.0342288650119133E-06</v>
      </c>
      <c r="K86" s="76">
        <f t="shared" si="54"/>
        <v>-9.9376517515131052E-06</v>
      </c>
      <c r="L86" s="76">
        <f t="shared" si="54"/>
        <v>-1.6004687522329376E-05</v>
      </c>
      <c r="M86" s="76">
        <f t="shared" si="54"/>
        <v>-2.5775709301586693E-05</v>
      </c>
      <c r="N86" s="76">
        <f t="shared" si="54"/>
        <v>-0.00017340608302025614</v>
      </c>
      <c r="O86" s="76">
        <f t="shared" si="54"/>
        <v>-0.001166589414731526</v>
      </c>
      <c r="P86" s="75">
        <v>0</v>
      </c>
      <c r="Q86" s="75">
        <v>5</v>
      </c>
      <c r="R86" s="29" t="s">
        <v>179</v>
      </c>
      <c r="Y86" s="80" t="s">
        <v>254</v>
      </c>
    </row>
    <row r="87" spans="1:25" ht="15" customHeight="1">
      <c r="A87" s="29" t="s">
        <v>192</v>
      </c>
      <c r="B87" s="29" t="s">
        <v>139</v>
      </c>
      <c r="D87" s="29" t="str">
        <f t="shared" si="51"/>
        <v>\I: DISABLED</v>
      </c>
      <c r="E87" s="74" t="str">
        <f t="shared" si="41"/>
        <v>RSDETH</v>
      </c>
      <c r="F87" s="74" t="str">
        <f t="shared" si="52"/>
        <v>RSDWH_Apt</v>
      </c>
      <c r="G87" s="41" t="str">
        <f t="shared" si="53"/>
        <v>R-WH_Apt_ETH*</v>
      </c>
      <c r="H87" s="74" t="str">
        <f t="shared" si="42"/>
        <v>RSDWH_Apt</v>
      </c>
      <c r="I87" s="75">
        <v>1</v>
      </c>
      <c r="J87" s="76">
        <f t="shared" si="54"/>
        <v>-8.1633728998128362E-06</v>
      </c>
      <c r="K87" s="76">
        <f t="shared" si="54"/>
        <v>-8.9797101897941207E-06</v>
      </c>
      <c r="L87" s="76">
        <f t="shared" si="54"/>
        <v>-1.4461913057765336E-05</v>
      </c>
      <c r="M87" s="76">
        <f t="shared" si="54"/>
        <v>-2.3291055598661662E-05</v>
      </c>
      <c r="N87" s="76">
        <f t="shared" si="54"/>
        <v>-0.0001566905753597363</v>
      </c>
      <c r="O87" s="76">
        <f t="shared" si="54"/>
        <v>-0.0010541358377924269</v>
      </c>
      <c r="P87" s="75">
        <v>0</v>
      </c>
      <c r="Q87" s="75">
        <v>5</v>
      </c>
      <c r="R87" s="29" t="s">
        <v>180</v>
      </c>
      <c r="Y87" s="80" t="s">
        <v>254</v>
      </c>
    </row>
    <row r="88" spans="1:25" ht="15" customHeight="1">
      <c r="A88" s="29" t="s">
        <v>193</v>
      </c>
      <c r="B88" s="29" t="s">
        <v>139</v>
      </c>
      <c r="D88" s="29" t="str">
        <f t="shared" si="51"/>
        <v>\I: DISABLED</v>
      </c>
      <c r="E88" s="29" t="str">
        <f t="shared" si="41"/>
        <v>RSDLPG</v>
      </c>
      <c r="F88" s="29" t="str">
        <f t="shared" si="52"/>
        <v>RSDWH_Apt</v>
      </c>
      <c r="G88" s="41" t="str">
        <f t="shared" si="53"/>
        <v>R-WH_Apt_LPG*</v>
      </c>
      <c r="H88" s="29" t="str">
        <f t="shared" si="42"/>
        <v>RSDWH_Apt</v>
      </c>
      <c r="I88" s="11">
        <v>1</v>
      </c>
      <c r="J88" s="37">
        <f t="shared" si="54"/>
        <v>-0.0066729628594195175</v>
      </c>
      <c r="K88" s="37">
        <f t="shared" si="54"/>
        <v>-0.0073402591453614694</v>
      </c>
      <c r="L88" s="37">
        <f t="shared" si="54"/>
        <v>-0.011821560756196106</v>
      </c>
      <c r="M88" s="37">
        <f t="shared" si="54"/>
        <v>-0.019038741813461397</v>
      </c>
      <c r="N88" s="37">
        <f t="shared" si="54"/>
        <v>-0.12808313458528492</v>
      </c>
      <c r="O88" s="37">
        <f t="shared" si="54"/>
        <v>-0.86167928143196981</v>
      </c>
      <c r="P88" s="11">
        <v>0</v>
      </c>
      <c r="Q88" s="11">
        <v>5</v>
      </c>
      <c r="R88" s="29" t="s">
        <v>181</v>
      </c>
      <c r="Y88" s="80" t="s">
        <v>254</v>
      </c>
    </row>
    <row r="89" spans="1:25" ht="15" customHeight="1">
      <c r="A89" s="29" t="s">
        <v>194</v>
      </c>
      <c r="B89" s="29" t="s">
        <v>139</v>
      </c>
      <c r="D89" s="84" t="str">
        <f t="shared" si="51"/>
        <v>\I: DISABLED</v>
      </c>
      <c r="E89" s="29" t="str">
        <f t="shared" si="41"/>
        <v>RSDELC</v>
      </c>
      <c r="F89" s="29" t="str">
        <f t="shared" si="52"/>
        <v>RSDWH_Apt</v>
      </c>
      <c r="G89" s="41" t="str">
        <f t="shared" si="53"/>
        <v>R-WH_Apt_ELC*</v>
      </c>
      <c r="H89" s="29" t="str">
        <f t="shared" si="42"/>
        <v>RSDWH_Apt</v>
      </c>
      <c r="I89" s="11">
        <v>1</v>
      </c>
      <c r="J89" s="85">
        <f t="shared" si="55" ref="J89:O89">MAX(IF(L25+L26="","",-L25-L26),-$T$25)</f>
        <v>-0.31802195902016944</v>
      </c>
      <c r="K89" s="85">
        <f t="shared" si="55"/>
        <v>-0.31802195902016944</v>
      </c>
      <c r="L89" s="85">
        <f t="shared" si="55"/>
        <v>-0.31802195902016944</v>
      </c>
      <c r="M89" s="85">
        <f t="shared" si="55"/>
        <v>-0.31802195902016944</v>
      </c>
      <c r="N89" s="85">
        <f t="shared" si="55"/>
        <v>-0.31802195902016944</v>
      </c>
      <c r="O89" s="85">
        <f t="shared" si="55"/>
        <v>-0.31802195902016944</v>
      </c>
      <c r="P89" s="11">
        <v>0</v>
      </c>
      <c r="Q89" s="11">
        <v>5</v>
      </c>
      <c r="R89" s="29" t="s">
        <v>182</v>
      </c>
      <c r="Y89" s="80" t="s">
        <v>254</v>
      </c>
    </row>
    <row r="90" spans="1:25" ht="15" customHeight="1">
      <c r="A90" s="29" t="s">
        <v>194</v>
      </c>
      <c r="B90" s="29" t="s">
        <v>139</v>
      </c>
      <c r="D90" s="29" t="str">
        <f t="shared" si="51"/>
        <v>\I: DISABLED</v>
      </c>
      <c r="E90" s="29" t="str">
        <f t="shared" si="41"/>
        <v>RSDELC</v>
      </c>
      <c r="F90" s="29" t="str">
        <f t="shared" si="52"/>
        <v>RSDWH_Apt</v>
      </c>
      <c r="G90" s="41" t="str">
        <f t="shared" si="53"/>
        <v>R-WH_Apt_ELC*</v>
      </c>
      <c r="H90" s="29" t="str">
        <f t="shared" si="42"/>
        <v>RSDWH_Apt</v>
      </c>
      <c r="I90" s="11">
        <v>1</v>
      </c>
      <c r="J90" s="37">
        <f t="shared" si="56" ref="J90:O91">IF(L26="","",-L26)</f>
        <v>-0.90000000000000002</v>
      </c>
      <c r="K90" s="37">
        <f t="shared" si="56"/>
        <v>-0.90000000000000002</v>
      </c>
      <c r="L90" s="37">
        <f t="shared" si="56"/>
        <v>-0.90000000000000002</v>
      </c>
      <c r="M90" s="37">
        <f t="shared" si="56"/>
        <v>-0.90000000000000002</v>
      </c>
      <c r="N90" s="37">
        <f t="shared" si="56"/>
        <v>-0.90000000000000002</v>
      </c>
      <c r="O90" s="37">
        <f t="shared" si="56"/>
        <v>-0.90000000000000002</v>
      </c>
      <c r="P90" s="11">
        <v>0</v>
      </c>
      <c r="Q90" s="11">
        <v>5</v>
      </c>
      <c r="R90" s="29" t="s">
        <v>183</v>
      </c>
      <c r="Y90" s="80" t="s">
        <v>254</v>
      </c>
    </row>
    <row r="91" spans="1:25" ht="15" customHeight="1">
      <c r="A91" s="29" t="s">
        <v>195</v>
      </c>
      <c r="B91" s="29" t="s">
        <v>139</v>
      </c>
      <c r="D91" s="29" t="str">
        <f t="shared" si="51"/>
        <v>\I: DISABLED</v>
      </c>
      <c r="E91" s="29" t="str">
        <f t="shared" si="41"/>
        <v>RSDKER</v>
      </c>
      <c r="F91" s="29" t="str">
        <f t="shared" si="52"/>
        <v>RSDWH_Apt</v>
      </c>
      <c r="G91" s="41" t="str">
        <f t="shared" si="53"/>
        <v>R-WH_Apt_KER*</v>
      </c>
      <c r="H91" s="29" t="str">
        <f t="shared" si="42"/>
        <v>RSDWH_Apt</v>
      </c>
      <c r="I91" s="11">
        <v>1</v>
      </c>
      <c r="J91" s="37">
        <f t="shared" si="56"/>
        <v>-0.01223922212833296</v>
      </c>
      <c r="K91" s="37">
        <f t="shared" si="56"/>
        <v>-0.013463144341166257</v>
      </c>
      <c r="L91" s="37">
        <f t="shared" si="56"/>
        <v>-0.02168252859289168</v>
      </c>
      <c r="M91" s="37">
        <f t="shared" si="56"/>
        <v>-0.034919929124137987</v>
      </c>
      <c r="N91" s="37">
        <f t="shared" si="56"/>
        <v>-0.23492382141309223</v>
      </c>
      <c r="O91" s="37">
        <f t="shared" si="56"/>
        <v>-0.90000000000000002</v>
      </c>
      <c r="P91" s="11">
        <v>0</v>
      </c>
      <c r="Q91" s="11">
        <v>5</v>
      </c>
      <c r="R91" s="29" t="s">
        <v>184</v>
      </c>
      <c r="Y91" s="80" t="s">
        <v>254</v>
      </c>
    </row>
    <row r="92" spans="1:25" ht="15" customHeight="1">
      <c r="A92" s="29" t="s">
        <v>134</v>
      </c>
      <c r="B92" s="29" t="s">
        <v>139</v>
      </c>
      <c r="D92" s="29" t="str">
        <f>IF(Y92="","UC-UP_"&amp;A29,"\I: DISABLED")</f>
        <v>\I: DISABLED</v>
      </c>
      <c r="E92" s="29" t="str">
        <f t="shared" si="41"/>
        <v>RSDPEA</v>
      </c>
      <c r="F92" s="29" t="str">
        <f t="shared" si="52"/>
        <v>RSDWH_Apt</v>
      </c>
      <c r="G92" s="41" t="str">
        <f>LEFT(A29,12)&amp;"*"</f>
        <v>R-WH_Apt_PEA*</v>
      </c>
      <c r="H92" s="29" t="str">
        <f t="shared" si="42"/>
        <v>RSDWH_Apt</v>
      </c>
      <c r="I92" s="11">
        <v>1</v>
      </c>
      <c r="J92" s="37">
        <f t="shared" si="57" ref="J92:O92">IF(L29="","",-L29)</f>
        <v>-0.00079284617632545005</v>
      </c>
      <c r="K92" s="37">
        <f t="shared" si="57"/>
        <v>-0.00087213079395799509</v>
      </c>
      <c r="L92" s="37">
        <f t="shared" si="57"/>
        <v>-0.0014045753649772914</v>
      </c>
      <c r="M92" s="37">
        <f t="shared" si="57"/>
        <v>-0.0022620826710495782</v>
      </c>
      <c r="N92" s="37">
        <f t="shared" si="57"/>
        <v>-0.015218161054856379</v>
      </c>
      <c r="O92" s="37">
        <f t="shared" si="57"/>
        <v>-0.10238017772537529</v>
      </c>
      <c r="P92" s="11">
        <v>0</v>
      </c>
      <c r="Q92" s="11">
        <v>5</v>
      </c>
      <c r="R92" s="29" t="s">
        <v>186</v>
      </c>
      <c r="Y92" s="80" t="s">
        <v>254</v>
      </c>
    </row>
    <row r="93" spans="1:26" s="29" customFormat="1" ht="15" customHeight="1">
      <c r="A93" s="29" t="s">
        <v>138</v>
      </c>
      <c r="B93" s="29" t="s">
        <v>139</v>
      </c>
      <c r="C93" s="41"/>
      <c r="D93" s="29" t="str">
        <f>IF(Y93="","UC-UP_"&amp;A33,"\I: DISABLED")</f>
        <v>\I: DISABLED</v>
      </c>
      <c r="E93" s="29" t="str">
        <f>A93</f>
        <v>RSDSOL</v>
      </c>
      <c r="F93" s="29" t="str">
        <f>H93</f>
        <v>RSDWH_Apt</v>
      </c>
      <c r="G93" s="41"/>
      <c r="H93" s="29" t="str">
        <f>B93</f>
        <v>RSDWH_Apt</v>
      </c>
      <c r="I93" s="11">
        <v>1</v>
      </c>
      <c r="J93" s="107">
        <f t="shared" si="58" ref="J93:O93">IF(L33="","",-L33)</f>
        <v>-0.0056427331799798639</v>
      </c>
      <c r="K93" s="107">
        <f t="shared" si="58"/>
        <v>-0.0062070064979778501</v>
      </c>
      <c r="L93" s="107">
        <f t="shared" si="58"/>
        <v>-0.009996446035058313</v>
      </c>
      <c r="M93" s="107">
        <f t="shared" si="58"/>
        <v>-0.016099376303921768</v>
      </c>
      <c r="N93" s="107">
        <f t="shared" si="58"/>
        <v>-0.10830855326880763</v>
      </c>
      <c r="O93" s="107">
        <f t="shared" si="58"/>
        <v>-0.25</v>
      </c>
      <c r="P93" s="11">
        <v>0</v>
      </c>
      <c r="Q93" s="11">
        <v>5</v>
      </c>
      <c r="R93" s="29" t="s">
        <v>189</v>
      </c>
      <c r="S93" s="41"/>
      <c r="T93" s="41"/>
      <c r="U93" s="41"/>
      <c r="V93" s="41"/>
      <c r="W93" s="41"/>
      <c r="X93" s="41"/>
      <c r="Y93" s="80" t="s">
        <v>254</v>
      </c>
      <c r="Z93" s="41"/>
    </row>
    <row r="94" spans="1:25" ht="15" customHeight="1">
      <c r="A94" s="29" t="s">
        <v>196</v>
      </c>
      <c r="B94" s="29" t="s">
        <v>139</v>
      </c>
      <c r="D94" s="29" t="str">
        <f>IF(Y94="","UC-UP_"&amp;A28,"\I: DISABLED")</f>
        <v>\I: DISABLED</v>
      </c>
      <c r="E94" s="29" t="str">
        <f>A94</f>
        <v>RSDGAS</v>
      </c>
      <c r="F94" s="29" t="str">
        <f>H94</f>
        <v>RSDWH_Apt</v>
      </c>
      <c r="H94" s="29" t="str">
        <f>B94</f>
        <v>RSDWH_Apt</v>
      </c>
      <c r="I94" s="11">
        <v>1</v>
      </c>
      <c r="J94" s="107">
        <f t="shared" si="59" ref="J94:O94">IF(L28="","",-L28)</f>
        <v>0</v>
      </c>
      <c r="K94" s="107" t="str">
        <f t="shared" si="59"/>
        <v/>
      </c>
      <c r="L94" s="107" t="str">
        <f t="shared" si="59"/>
        <v/>
      </c>
      <c r="M94" s="107" t="str">
        <f t="shared" si="59"/>
        <v/>
      </c>
      <c r="N94" s="107" t="str">
        <f t="shared" si="59"/>
        <v/>
      </c>
      <c r="O94" s="107" t="str">
        <f t="shared" si="59"/>
        <v/>
      </c>
      <c r="P94" s="11">
        <v>0</v>
      </c>
      <c r="Q94" s="11">
        <v>5</v>
      </c>
      <c r="R94" s="29" t="s">
        <v>185</v>
      </c>
      <c r="Y94" s="80" t="s">
        <v>254</v>
      </c>
    </row>
    <row r="95" spans="1:25" ht="15" customHeight="1">
      <c r="A95" s="29" t="s">
        <v>135</v>
      </c>
      <c r="B95" s="29" t="s">
        <v>139</v>
      </c>
      <c r="D95" s="29" t="str">
        <f>IF(Y95="","UC-UP_"&amp;A31,"\I: DISABLED")</f>
        <v>\I: DISABLED</v>
      </c>
      <c r="E95" s="29" t="str">
        <f>A95</f>
        <v>RSDWOO</v>
      </c>
      <c r="F95" s="29" t="str">
        <f t="shared" si="52"/>
        <v>RSDWH_Apt</v>
      </c>
      <c r="G95" s="41" t="str">
        <f>LEFT(A31,12)&amp;"*"</f>
        <v>R-WH_Apt_WOO*</v>
      </c>
      <c r="H95" s="29" t="str">
        <f>B95</f>
        <v>RSDWH_Apt</v>
      </c>
      <c r="I95" s="11">
        <v>1</v>
      </c>
      <c r="J95" s="37">
        <f t="shared" si="60" ref="J95:O96">IF(L31="","",-L31)</f>
        <v>-0.00059254438890364342</v>
      </c>
      <c r="K95" s="37">
        <f t="shared" si="60"/>
        <v>-0.00065179882779400791</v>
      </c>
      <c r="L95" s="37">
        <f t="shared" si="60"/>
        <v>-0.0010497285301505281</v>
      </c>
      <c r="M95" s="37">
        <f t="shared" si="60"/>
        <v>-0.0016905982950927276</v>
      </c>
      <c r="N95" s="37">
        <f t="shared" si="60"/>
        <v>-0.011373499944566288</v>
      </c>
      <c r="O95" s="37">
        <f t="shared" si="60"/>
        <v>-0.076515220300724551</v>
      </c>
      <c r="P95" s="11">
        <v>0</v>
      </c>
      <c r="Q95" s="11">
        <v>5</v>
      </c>
      <c r="R95" s="29" t="s">
        <v>187</v>
      </c>
      <c r="Y95" s="80" t="s">
        <v>254</v>
      </c>
    </row>
    <row r="96" spans="1:25" ht="15" customHeight="1">
      <c r="A96" s="29" t="s">
        <v>136</v>
      </c>
      <c r="B96" s="29" t="s">
        <v>139</v>
      </c>
      <c r="D96" s="29" t="str">
        <f>IF(Y96="","UC-UP_"&amp;A32,"\I: DISABLED")</f>
        <v>\I: DISABLED</v>
      </c>
      <c r="E96" s="29" t="str">
        <f>A96</f>
        <v>RSDHET</v>
      </c>
      <c r="F96" s="29" t="str">
        <f t="shared" si="61" ref="F96">H96</f>
        <v>RSDWH_Apt</v>
      </c>
      <c r="G96" s="41" t="str">
        <f>LEFT(A32,12)&amp;"*"</f>
        <v>R-WH_Apt_HET*</v>
      </c>
      <c r="H96" s="29" t="str">
        <f>B96</f>
        <v>RSDWH_Apt</v>
      </c>
      <c r="I96" s="11">
        <v>1</v>
      </c>
      <c r="J96" s="37">
        <f t="shared" si="60"/>
        <v>-0.00083542926465909938</v>
      </c>
      <c r="K96" s="37">
        <f t="shared" si="60"/>
        <v>-0.00091897219112500937</v>
      </c>
      <c r="L96" s="37">
        <f t="shared" si="60"/>
        <v>-0.0014800139035287395</v>
      </c>
      <c r="M96" s="37">
        <f t="shared" si="60"/>
        <v>-0.0023835771917720713</v>
      </c>
      <c r="N96" s="37">
        <f t="shared" si="60"/>
        <v>-0.016035515436860291</v>
      </c>
      <c r="O96" s="37">
        <f t="shared" si="60"/>
        <v>-0.10787892928888766</v>
      </c>
      <c r="P96" s="11">
        <v>0</v>
      </c>
      <c r="Q96" s="11">
        <v>5</v>
      </c>
      <c r="R96" s="29" t="s">
        <v>188</v>
      </c>
      <c r="Y96" s="80" t="s">
        <v>254</v>
      </c>
    </row>
    <row r="98" spans="9:14" ht="15">
      <c r="I98" s="37" t="str">
        <f t="shared" si="62" ref="I98">IF(L34="","",-L34)</f>
        <v/>
      </c>
      <c r="J98" s="37" t="str">
        <f t="shared" si="63" ref="J98">IF(M34="","",-M34)</f>
        <v/>
      </c>
      <c r="K98" s="37" t="str">
        <f t="shared" si="64" ref="K98">IF(N34="","",-N34)</f>
        <v/>
      </c>
      <c r="L98" s="37" t="str">
        <f t="shared" si="65" ref="L98">IF(O34="","",-O34)</f>
        <v/>
      </c>
      <c r="M98" s="37" t="str">
        <f t="shared" si="66" ref="M98">IF(P34="","",-P34)</f>
        <v/>
      </c>
      <c r="N98" s="37" t="str">
        <f t="shared" si="67" ref="N98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priority="4" dxfId="16" operator="containsText" text="\I: DISABLED">
      <formula>NOT(ISERROR(SEARCH("\I: DISABLED",D75)))</formula>
    </cfRule>
  </conditionalFormatting>
  <conditionalFormatting sqref="D46:E69">
    <cfRule type="containsText" priority="8" dxfId="16" operator="containsText" text="\I: DISABLED">
      <formula>NOT(ISERROR(SEARCH("\I: DISABLED",D46)))</formula>
    </cfRule>
  </conditionalFormatting>
  <conditionalFormatting sqref="D73:E75">
    <cfRule type="containsText" priority="66" dxfId="16" operator="containsText" text="\I: DISABLED">
      <formula>NOT(ISERROR(SEARCH("\I: DISABLED",D73)))</formula>
    </cfRule>
  </conditionalFormatting>
  <conditionalFormatting sqref="D79:E96">
    <cfRule type="containsText" priority="2" dxfId="16" operator="containsText" text="\I: DISABLED">
      <formula>NOT(ISERROR(SEARCH("\I: DISABLED",D79)))</formula>
    </cfRule>
  </conditionalFormatting>
  <conditionalFormatting sqref="E76:E78">
    <cfRule type="containsText" priority="7" dxfId="16" operator="containsText" text="\I: DISABLED">
      <formula>NOT(ISERROR(SEARCH("\I: DISABLED",E76)))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60029125214"/>
  </sheetPr>
  <dimension ref="A1:AI82"/>
  <sheetViews>
    <sheetView zoomScale="60" zoomScaleNormal="60" workbookViewId="0" topLeftCell="A1">
      <selection pane="topLeft" activeCell="D41" sqref="D41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7.8571428571429" style="41" customWidth="1"/>
    <col min="7" max="7" width="19.5714285714286" style="41" customWidth="1"/>
    <col min="8" max="8" width="13.5714285714286" style="41" customWidth="1"/>
    <col min="9" max="22" width="12.5714285714286" style="41" customWidth="1"/>
    <col min="23" max="24" width="6" style="41" customWidth="1"/>
    <col min="25" max="25" width="7.85714285714286" style="41" customWidth="1"/>
    <col min="26" max="26" width="15.1428571428571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5" ht="21" customHeight="1">
      <c r="A3" s="42" t="s">
        <v>215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  <c r="AG3" s="4"/>
      <c r="AH3" s="4"/>
      <c r="AI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71</v>
      </c>
      <c r="B6" s="33" t="s">
        <v>125</v>
      </c>
      <c r="C6" s="29"/>
      <c r="D6" s="52">
        <f>SUMIF(SharesElab!$B$2:$B$79,Att_RSD_share!$A6,SharesElab!C$2:C$79)+D15*Z8</f>
        <v>0.11931249311113472</v>
      </c>
      <c r="E6" s="47">
        <f>IF($D6=0,"",MAX($D6*(1-$S$4)^($E$5-$D$5),S6))</f>
        <v>0.10738124380002124</v>
      </c>
      <c r="F6" s="47">
        <f>IF($D6=0,"",MAX($D6*(1-$S$4)^($F$5-$D$5),S6))</f>
        <v>0.09664311942001913</v>
      </c>
      <c r="G6" s="47">
        <f>IF($D6=0,"",MAX($D6*(1-$S$4)^($G$5-$D$5),S6))</f>
        <v>0.057066795586327101</v>
      </c>
      <c r="H6" s="47">
        <f>IF($D6=0,"",MAX($D6*(1-$S$4)^($H$5-$D$5),S6))</f>
        <v>0.0336973721257703</v>
      </c>
      <c r="I6" s="47">
        <f>IF($D6=0,"",MAX($D6*(1-$S$4)^($I$5-$D$5),S6))</f>
        <v>0.0040968137715446541</v>
      </c>
      <c r="J6" s="47">
        <f>IF($D6=0,"",MAX($D6*(1-$S$4)^($J$5-$D$5),S6))</f>
        <v>0.00049807691282497215</v>
      </c>
      <c r="K6" s="29"/>
      <c r="L6" s="48">
        <f>IF($D6=0,"",MIN($D6*(1+$S$4)^($L$5-$D$5),T6))</f>
        <v>0.1264712426978028</v>
      </c>
      <c r="M6" s="48">
        <f>IF($D6=0,"",MIN($D6*(1+$S$4)^($M$5-$D$5),T6))</f>
        <v>0.1264712426978028</v>
      </c>
      <c r="N6" s="48">
        <f>IF($D6=0,"",MIN($D6*(1+$S$4)^($N$5-$D$5),T6))</f>
        <v>0.1264712426978028</v>
      </c>
      <c r="O6" s="48">
        <f>IF($D6=0,"",MIN($D6*(1+$S$4)^($O$5-$D$5),T6))</f>
        <v>0.1264712426978028</v>
      </c>
      <c r="P6" s="48">
        <f>IF($D6=0,"",MIN($D6*(1+$S$4)^($P$5-$D$5),T6))</f>
        <v>0.1264712426978028</v>
      </c>
      <c r="Q6" s="48">
        <f>IF($D6=0,"",MIN($D6*(1+$S$4)^($Q$5-$D$5),T6))</f>
        <v>0.1264712426978028</v>
      </c>
      <c r="S6" s="77">
        <v>0</v>
      </c>
      <c r="T6" s="77">
        <f>D6*Z14</f>
        <v>0.1264712426978028</v>
      </c>
    </row>
    <row r="7" spans="1:26" ht="15.75" thickBot="1">
      <c r="A7" s="33" t="s">
        <v>72</v>
      </c>
      <c r="B7" s="33" t="s">
        <v>126</v>
      </c>
      <c r="C7" s="29"/>
      <c r="D7" s="52">
        <f>SUMIF(SharesElab!$B$2:$B$79,Att_RSD_share!$A7,SharesElab!C$2:C$79)</f>
        <v>1.2759004768542875E-06</v>
      </c>
      <c r="E7" s="47">
        <f t="shared" si="0" ref="E7:E18">IF($D7=0,"",MAX($D7*(1-$S$4)^($E$5-$D$5),S7))</f>
        <v>1.1483104291688589E-06</v>
      </c>
      <c r="F7" s="47">
        <f t="shared" si="1" ref="F7:F18">IF($D7=0,"",MAX($D7*(1-$S$4)^($F$5-$D$5),S7))</f>
        <v>1.0334793862519729E-06</v>
      </c>
      <c r="G7" s="47">
        <f t="shared" si="2" ref="G7:G18">IF($D7=0,"",MAX($D7*(1-$S$4)^($G$5-$D$5),S7))</f>
        <v>6.1025924278792759E-07</v>
      </c>
      <c r="H7" s="47">
        <f t="shared" si="3" ref="H7:H18">IF($D7=0,"",MAX($D7*(1-$S$4)^($H$5-$D$5),S7))</f>
        <v>3.6035198027384343E-07</v>
      </c>
      <c r="I7" s="47">
        <f t="shared" si="4" ref="I7:I18">IF($D7=0,"",MAX($D7*(1-$S$4)^($I$5-$D$5),S7))</f>
        <v>4.3810388236780719E-08</v>
      </c>
      <c r="J7" s="47">
        <f t="shared" si="5" ref="J7:J18">IF($D7=0,"",MAX($D7*(1-$S$4)^($J$5-$D$5),S7))</f>
        <v>5.326320438141832E-09</v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73</v>
      </c>
      <c r="B8" s="33" t="s">
        <v>127</v>
      </c>
      <c r="C8" s="29"/>
      <c r="D8" s="52">
        <f>SUMIF(SharesElab!$B$2:$B$79,Att_RSD_share!$A8,SharesElab!C$2:C$79)</f>
        <v>0</v>
      </c>
      <c r="E8" s="47" t="str">
        <f t="shared" si="0"/>
        <v/>
      </c>
      <c r="F8" s="47" t="str">
        <f t="shared" si="1"/>
        <v/>
      </c>
      <c r="G8" s="47" t="str">
        <f t="shared" si="2"/>
        <v/>
      </c>
      <c r="H8" s="47" t="str">
        <f t="shared" si="3"/>
        <v/>
      </c>
      <c r="I8" s="47" t="str">
        <f t="shared" si="4"/>
        <v/>
      </c>
      <c r="J8" s="47" t="str">
        <f t="shared" si="5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:Q1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74</v>
      </c>
      <c r="B9" s="33" t="s">
        <v>117</v>
      </c>
      <c r="C9" s="29"/>
      <c r="D9" s="52">
        <f>SUMIF(SharesElab!$B$2:$B$79,Att_RSD_share!$A9,SharesElab!C$2:C$79)</f>
        <v>0.011233961070785281</v>
      </c>
      <c r="E9" s="47">
        <f t="shared" si="0"/>
        <v>0.010110564963706754</v>
      </c>
      <c r="F9" s="47">
        <f t="shared" si="1"/>
        <v>0.0090995084673360788</v>
      </c>
      <c r="G9" s="47">
        <f t="shared" si="2"/>
        <v>0.0053731687548772816</v>
      </c>
      <c r="H9" s="47">
        <f t="shared" si="3"/>
        <v>0.0031728024180674866</v>
      </c>
      <c r="I9" s="47">
        <f t="shared" si="4"/>
        <v>0.00038573870366551399</v>
      </c>
      <c r="J9" s="47">
        <f t="shared" si="5"/>
        <v>4.6896821137756186E-05</v>
      </c>
      <c r="K9" s="29"/>
      <c r="L9" s="48">
        <f t="shared" si="6"/>
        <v>0.01235735717786381</v>
      </c>
      <c r="M9" s="48">
        <f t="shared" si="7"/>
        <v>0.013593092895650192</v>
      </c>
      <c r="N9" s="48">
        <f t="shared" si="8"/>
        <v>0.021891812039373602</v>
      </c>
      <c r="O9" s="48">
        <f t="shared" si="9"/>
        <v>0.035256982207531588</v>
      </c>
      <c r="P9" s="48">
        <f t="shared" si="10"/>
        <v>0.23719134601454273</v>
      </c>
      <c r="Q9" s="48">
        <f t="shared" si="11"/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75</v>
      </c>
      <c r="B10" s="33" t="s">
        <v>34</v>
      </c>
      <c r="C10" s="29"/>
      <c r="D10" s="52">
        <f>SUMIF(SharesElab!$B$2:$B$79,Att_RSD_share!$A10,SharesElab!C$2:C$79)</f>
        <v>0.040018909082584618</v>
      </c>
      <c r="E10" s="47">
        <f t="shared" si="0"/>
        <v>0.036017018174326156</v>
      </c>
      <c r="F10" s="47">
        <f t="shared" si="1"/>
        <v>0.032415316356893542</v>
      </c>
      <c r="G10" s="47">
        <f t="shared" si="2"/>
        <v>0.01914092015558207</v>
      </c>
      <c r="H10" s="47">
        <f t="shared" si="3"/>
        <v>0.011302521942669659</v>
      </c>
      <c r="I10" s="47">
        <f t="shared" si="4"/>
        <v>0.0013741228062262797</v>
      </c>
      <c r="J10" s="47">
        <f t="shared" si="5"/>
        <v>0.0001670612537775963</v>
      </c>
      <c r="K10" s="29"/>
      <c r="L10" s="48">
        <f t="shared" si="6"/>
        <v>0.044020799990843081</v>
      </c>
      <c r="M10" s="48">
        <f t="shared" si="7"/>
        <v>0.048422879989927392</v>
      </c>
      <c r="N10" s="48">
        <f t="shared" si="8"/>
        <v>0.077985532452577999</v>
      </c>
      <c r="O10" s="48">
        <f t="shared" si="9"/>
        <v>0.12559647987020145</v>
      </c>
      <c r="P10" s="48">
        <f t="shared" si="10"/>
        <v>0.2000945454129231</v>
      </c>
      <c r="Q10" s="48">
        <f t="shared" si="11"/>
        <v>0.2000945454129231</v>
      </c>
      <c r="S10" s="77">
        <v>0</v>
      </c>
      <c r="T10" s="77">
        <f>D10*$Z$13</f>
        <v>0.2000945454129231</v>
      </c>
      <c r="Y10" s="73" t="s">
        <v>253</v>
      </c>
      <c r="Z10" s="79">
        <v>0.062</v>
      </c>
    </row>
    <row r="11" spans="1:20" ht="15.75" thickBot="1">
      <c r="A11" s="33" t="s">
        <v>76</v>
      </c>
      <c r="B11" s="33" t="s">
        <v>34</v>
      </c>
      <c r="C11" s="29"/>
      <c r="D11" s="52">
        <f>SUMIF(SharesElab!$B$2:$B$79,Att_RSD_share!$A11,SharesElab!C$2:C$79)</f>
        <v>0.069901164618802067</v>
      </c>
      <c r="E11" s="47">
        <f t="shared" si="0"/>
        <v>0.062911048156921862</v>
      </c>
      <c r="F11" s="47">
        <f t="shared" si="1"/>
        <v>0.056619943341229675</v>
      </c>
      <c r="G11" s="47">
        <f t="shared" si="2"/>
        <v>0.033433510343562713</v>
      </c>
      <c r="H11" s="47">
        <f t="shared" si="3"/>
        <v>0.019742153522770353</v>
      </c>
      <c r="I11" s="47">
        <f t="shared" si="4"/>
        <v>0.0024001849797118426</v>
      </c>
      <c r="J11" s="47">
        <f t="shared" si="5"/>
        <v>0.00029180646023189944</v>
      </c>
      <c r="K11" s="29"/>
      <c r="L11" s="48">
        <f t="shared" si="6"/>
        <v>0.076891281080682286</v>
      </c>
      <c r="M11" s="48">
        <f t="shared" si="7"/>
        <v>0.084580409188750511</v>
      </c>
      <c r="N11" s="48">
        <f t="shared" si="8"/>
        <v>0.13621759480257464</v>
      </c>
      <c r="O11" s="48">
        <f t="shared" si="9"/>
        <v>0.21937979860549459</v>
      </c>
      <c r="P11" s="48">
        <f t="shared" si="10"/>
        <v>0.90000000000000002</v>
      </c>
      <c r="Q11" s="48">
        <f t="shared" si="11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77</v>
      </c>
      <c r="B12" s="33" t="s">
        <v>118</v>
      </c>
      <c r="C12" s="29"/>
      <c r="D12" s="52">
        <f>SUMIF(SharesElab!$B$2:$B$79,Att_RSD_share!$A12,SharesElab!C$2:C$79)</f>
        <v>0.2949872792200855</v>
      </c>
      <c r="E12" s="47">
        <f t="shared" si="0"/>
        <v>0.26548855129807697</v>
      </c>
      <c r="F12" s="47">
        <f t="shared" si="1"/>
        <v>0.23893969616826927</v>
      </c>
      <c r="G12" s="47">
        <f t="shared" si="2"/>
        <v>0.14109150119040134</v>
      </c>
      <c r="H12" s="47">
        <f t="shared" si="3"/>
        <v>0.083313120537920102</v>
      </c>
      <c r="I12" s="47">
        <f t="shared" si="4"/>
        <v>0.010128930478501179</v>
      </c>
      <c r="J12" s="47">
        <f t="shared" si="5"/>
        <v>0.0012314414821566284</v>
      </c>
      <c r="K12" s="29"/>
      <c r="L12" s="48">
        <f t="shared" si="6"/>
        <v>0.32448600714209408</v>
      </c>
      <c r="M12" s="48">
        <f t="shared" si="7"/>
        <v>0.35693460785630349</v>
      </c>
      <c r="N12" s="48">
        <f t="shared" si="8"/>
        <v>0.57484675529865559</v>
      </c>
      <c r="O12" s="48">
        <f t="shared" si="9"/>
        <v>0.90000000000000002</v>
      </c>
      <c r="P12" s="48">
        <f t="shared" si="10"/>
        <v>0.90000000000000002</v>
      </c>
      <c r="Q12" s="48">
        <f t="shared" si="11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459</v>
      </c>
      <c r="B13" s="33" t="s">
        <v>119</v>
      </c>
      <c r="C13" s="29"/>
      <c r="D13" s="52">
        <f>SUMIF(SharesElab!$B$2:$B$79,Att_RSD_share!$A13,SharesElab!C$2:C$79)</f>
        <v>0</v>
      </c>
      <c r="E13" s="47" t="str">
        <f t="shared" si="0"/>
        <v/>
      </c>
      <c r="F13" s="47" t="str">
        <f t="shared" si="1"/>
        <v/>
      </c>
      <c r="G13" s="47" t="str">
        <f t="shared" si="2"/>
        <v/>
      </c>
      <c r="H13" s="47" t="str">
        <f t="shared" si="3"/>
        <v/>
      </c>
      <c r="I13" s="47" t="str">
        <f t="shared" si="4"/>
        <v/>
      </c>
      <c r="J13" s="47" t="str">
        <f t="shared" si="5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1"/>
        <v/>
      </c>
      <c r="S13" s="77">
        <v>0</v>
      </c>
      <c r="T13" s="135">
        <f>(RSDCK_share!S36*D13+RSDCK_share!S37*RSDCK_share!Z14)/SUM(RSDCK_share!S36:S37)</f>
        <v>0.34674111858344375</v>
      </c>
      <c r="Y13" s="73" t="s">
        <v>370</v>
      </c>
      <c r="Z13" s="100">
        <v>5</v>
      </c>
    </row>
    <row r="14" spans="1:26" ht="15.75" thickBot="1">
      <c r="A14" s="33" t="s">
        <v>78</v>
      </c>
      <c r="B14" s="33" t="s">
        <v>120</v>
      </c>
      <c r="C14" s="29"/>
      <c r="D14" s="52">
        <f>SUMIF(SharesElab!$B$2:$B$79,Att_RSD_share!$A14,SharesElab!C$2:C$79)+D15*Z9</f>
        <v>0.048152547387035394</v>
      </c>
      <c r="E14" s="47">
        <f t="shared" si="0"/>
        <v>0.043337292648331853</v>
      </c>
      <c r="F14" s="47">
        <f t="shared" si="1"/>
        <v>0.039003563383498668</v>
      </c>
      <c r="G14" s="47">
        <f t="shared" si="2"/>
        <v>0.023031214142322134</v>
      </c>
      <c r="H14" s="47">
        <f t="shared" si="3"/>
        <v>0.0135997016388998</v>
      </c>
      <c r="I14" s="47">
        <f t="shared" si="4"/>
        <v>0.0016534062286873204</v>
      </c>
      <c r="J14" s="47">
        <f t="shared" si="5"/>
        <v>0.00020101559796301431</v>
      </c>
      <c r="K14" s="29"/>
      <c r="L14" s="48">
        <f t="shared" si="6"/>
        <v>0.052967802125738934</v>
      </c>
      <c r="M14" s="48">
        <f t="shared" si="7"/>
        <v>0.058264582338312838</v>
      </c>
      <c r="N14" s="48">
        <f t="shared" si="8"/>
        <v>0.093835692501676254</v>
      </c>
      <c r="O14" s="48">
        <f t="shared" si="9"/>
        <v>0.15112332113087468</v>
      </c>
      <c r="P14" s="48">
        <f t="shared" si="10"/>
        <v>0.90000000000000002</v>
      </c>
      <c r="Q14" s="48">
        <f t="shared" si="11"/>
        <v>0.90000000000000002</v>
      </c>
      <c r="S14" s="77">
        <v>0</v>
      </c>
      <c r="T14" s="77">
        <v>0.90</v>
      </c>
      <c r="Y14" s="73" t="s">
        <v>249</v>
      </c>
      <c r="Z14" s="104">
        <v>1.06</v>
      </c>
    </row>
    <row r="15" spans="1:26" ht="15.75" customHeight="1" thickBot="1">
      <c r="A15" s="33" t="s">
        <v>79</v>
      </c>
      <c r="B15" s="33" t="s">
        <v>121</v>
      </c>
      <c r="C15" s="29"/>
      <c r="D15" s="89">
        <f>SUMIF(SharesElab!$B$2:$B$79,Att_RSD_share!$A15,SharesElab!C$2:C$79)</f>
        <v>0.061669288662154646</v>
      </c>
      <c r="E15" s="47">
        <f t="shared" si="0"/>
        <v>0.055502359795939184</v>
      </c>
      <c r="F15" s="47">
        <f t="shared" si="1"/>
        <v>0.04995212381634527</v>
      </c>
      <c r="G15" s="47">
        <f t="shared" si="2"/>
        <v>0.029496229592313721</v>
      </c>
      <c r="H15" s="47">
        <f t="shared" si="3"/>
        <v>0.017417228611965332</v>
      </c>
      <c r="I15" s="47">
        <f t="shared" si="4"/>
        <v>0.0021175283868818907</v>
      </c>
      <c r="J15" s="47">
        <f t="shared" si="5"/>
        <v>0.00025744201727766512</v>
      </c>
      <c r="K15" s="29"/>
      <c r="L15" s="48">
        <f t="shared" si="6"/>
        <v>0.067836217528370116</v>
      </c>
      <c r="M15" s="48">
        <f t="shared" si="7"/>
        <v>0.074619839281207134</v>
      </c>
      <c r="N15" s="48">
        <f t="shared" si="8"/>
        <v>0.12017599736077696</v>
      </c>
      <c r="O15" s="48">
        <f t="shared" si="9"/>
        <v>0.19354464550950495</v>
      </c>
      <c r="P15" s="48">
        <f t="shared" si="10"/>
        <v>0.90000000000000002</v>
      </c>
      <c r="Q15" s="48">
        <f t="shared" si="11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80</v>
      </c>
      <c r="B16" s="33" t="s">
        <v>122</v>
      </c>
      <c r="C16" s="29"/>
      <c r="D16" s="52">
        <f>SUMIF(SharesElab!$B$2:$B$79,Att_RSD_share!$A16,SharesElab!C$2:C$79)+D15*Z10</f>
        <v>0.0066612403745601222</v>
      </c>
      <c r="E16" s="47">
        <f t="shared" si="0"/>
        <v>0.0059951163371041102</v>
      </c>
      <c r="F16" s="47">
        <f t="shared" si="1"/>
        <v>0.0053956047033936992</v>
      </c>
      <c r="G16" s="47">
        <f t="shared" si="2"/>
        <v>0.0031860506213069457</v>
      </c>
      <c r="H16" s="47">
        <f t="shared" si="3"/>
        <v>0.0018813310313755389</v>
      </c>
      <c r="I16" s="47">
        <f t="shared" si="4"/>
        <v>0.00022872593297206345</v>
      </c>
      <c r="J16" s="47">
        <f t="shared" si="5"/>
        <v>2.7807733748850277E-05</v>
      </c>
      <c r="K16" s="29"/>
      <c r="L16" s="48">
        <f t="shared" si="6"/>
        <v>0.007327364412016135</v>
      </c>
      <c r="M16" s="48">
        <f t="shared" si="7"/>
        <v>0.0080601008532177488</v>
      </c>
      <c r="N16" s="48">
        <f t="shared" si="8"/>
        <v>0.012980873025115722</v>
      </c>
      <c r="O16" s="48">
        <f t="shared" si="9"/>
        <v>0.020905825815679131</v>
      </c>
      <c r="P16" s="48">
        <f t="shared" si="10"/>
        <v>0.14064394211559139</v>
      </c>
      <c r="Q16" s="48">
        <f t="shared" si="11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81</v>
      </c>
      <c r="B17" s="33" t="s">
        <v>123</v>
      </c>
      <c r="C17" s="29"/>
      <c r="D17" s="52">
        <f>SUMIF(SharesElab!$B$2:$B$79,Att_RSD_share!$A17,SharesElab!C$2:C$79)</f>
        <v>0.0012036068203351057</v>
      </c>
      <c r="E17" s="47">
        <f t="shared" si="0"/>
        <v>0.0010832461383015952</v>
      </c>
      <c r="F17" s="47">
        <f t="shared" si="1"/>
        <v>0.00097492152447143569</v>
      </c>
      <c r="G17" s="47">
        <f t="shared" si="2"/>
        <v>0.00057568141098513815</v>
      </c>
      <c r="H17" s="47">
        <f t="shared" si="3"/>
        <v>0.00033993411637261425</v>
      </c>
      <c r="I17" s="47">
        <f t="shared" si="4"/>
        <v>4.1328052649783724E-05</v>
      </c>
      <c r="J17" s="47">
        <f t="shared" si="5"/>
        <v>5.0245263819036205E-06</v>
      </c>
      <c r="K17" s="29"/>
      <c r="L17" s="48">
        <f t="shared" si="6"/>
        <v>0.0013239675023686164</v>
      </c>
      <c r="M17" s="48">
        <f t="shared" si="7"/>
        <v>0.0014563642526054781</v>
      </c>
      <c r="N17" s="48">
        <f t="shared" si="8"/>
        <v>0.0023454891924636497</v>
      </c>
      <c r="O17" s="48">
        <f t="shared" si="9"/>
        <v>0.0037774337993546339</v>
      </c>
      <c r="P17" s="48">
        <f t="shared" si="10"/>
        <v>0.025412685693739147</v>
      </c>
      <c r="Q17" s="48">
        <f t="shared" si="11"/>
        <v>0.1709638417168578</v>
      </c>
      <c r="S17" s="77">
        <v>0</v>
      </c>
      <c r="T17" s="77">
        <v>0.25</v>
      </c>
      <c r="V17" s="73" t="s">
        <v>252</v>
      </c>
    </row>
    <row r="18" spans="1:22" ht="15">
      <c r="A18" s="33" t="s">
        <v>82</v>
      </c>
      <c r="B18" s="33" t="s">
        <v>124</v>
      </c>
      <c r="C18" s="29"/>
      <c r="D18" s="52">
        <f>SUMIF(SharesElab!$B$2:$B$79,Att_RSD_share!$A18,SharesElab!C$2:C$79)</f>
        <v>0</v>
      </c>
      <c r="E18" s="47" t="str">
        <f t="shared" si="0"/>
        <v/>
      </c>
      <c r="F18" s="47" t="str">
        <f t="shared" si="1"/>
        <v/>
      </c>
      <c r="G18" s="47" t="str">
        <f t="shared" si="2"/>
        <v/>
      </c>
      <c r="H18" s="47" t="str">
        <f t="shared" si="3"/>
        <v/>
      </c>
      <c r="I18" s="47" t="str">
        <f t="shared" si="4"/>
        <v/>
      </c>
      <c r="J18" s="47" t="str">
        <f t="shared" si="5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1"/>
        <v/>
      </c>
      <c r="S18" s="77">
        <v>0</v>
      </c>
      <c r="T18" s="77">
        <v>0.90</v>
      </c>
      <c r="V18" s="78">
        <f>SUM(D6:D18)-D15</f>
        <v>0.59147247758579968</v>
      </c>
    </row>
    <row r="19" spans="1:16" ht="15">
      <c r="A19" s="44" t="s">
        <v>31</v>
      </c>
      <c r="B19" s="44"/>
      <c r="C19" s="29"/>
      <c r="D19" s="45" t="s">
        <v>37</v>
      </c>
      <c r="E19" s="3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83</v>
      </c>
      <c r="B21" s="33" t="s">
        <v>125</v>
      </c>
      <c r="C21" s="29"/>
      <c r="D21" s="46">
        <f>SUMIF(SharesElab!$B$2:$B$79,Att_RSD_share!$A21,SharesElab!C$2:C$79)+D30*Z8</f>
        <v>0.024096626493382043</v>
      </c>
      <c r="E21" s="47">
        <f>IF($D21=0,"",MAX($D21*(1-$S$4)^($E$5-$D$5),S21))</f>
        <v>0.021686963844043838</v>
      </c>
      <c r="F21" s="47">
        <f>IF($D21=0,"",MAX($D21*(1-$S$4)^($F$5-$D$5),S21))</f>
        <v>0.019518267459639457</v>
      </c>
      <c r="G21" s="47">
        <f>IF($D21=0,"",MAX($D21*(1-$S$4)^($G$5-$D$5),S21))</f>
        <v>0.011525341752242504</v>
      </c>
      <c r="H21" s="47">
        <f>IF($D21=0,"",MAX($D21*(1-$S$4)^($H$5-$D$5),S21))</f>
        <v>0.0068055990512816775</v>
      </c>
      <c r="I21" s="47">
        <f>IF($D21=0,"",MAX($D21*(1-$S$4)^($I$5-$D$5),S21))</f>
        <v>0.00082740196513957879</v>
      </c>
      <c r="J21" s="47">
        <f>IF($D21=0,"",MAX($D21*(1-$S$4)^($J$5-$D$5),S21))</f>
        <v>0.0001005927629233329</v>
      </c>
      <c r="K21" s="29"/>
      <c r="L21" s="48">
        <f>IF($D21=0,"",MIN($D21*(1+$S$4)^($L$5-$D$5),T21))</f>
        <v>0.025542424082984967</v>
      </c>
      <c r="M21" s="48">
        <f>IF($D21=0,"",MIN($D21*(1+$S$4)^($M$5-$D$5),T21))</f>
        <v>0.025542424082984967</v>
      </c>
      <c r="N21" s="48">
        <f>IF($D21=0,"",MIN($D21*(1+$S$4)^($N$5-$D$5),T21))</f>
        <v>0.025542424082984967</v>
      </c>
      <c r="O21" s="48">
        <f>IF($D21=0,"",MIN($D21*(1+$S$4)^($O$5-$D$5),T21))</f>
        <v>0.025542424082984967</v>
      </c>
      <c r="P21" s="48">
        <f>IF($D21=0,"",MIN($D21*(1+$S$4)^($P$5-$D$5),T21))</f>
        <v>0.025542424082984967</v>
      </c>
      <c r="Q21" s="48">
        <f>IF($D21=0,"",MIN($D21*(1+$S$4)^($Q$5-$D$5),T21))</f>
        <v>0.025542424082984967</v>
      </c>
      <c r="S21" s="77">
        <v>0</v>
      </c>
      <c r="T21" s="77">
        <f>D21*Z14</f>
        <v>0.025542424082984967</v>
      </c>
    </row>
    <row r="22" spans="1:20" ht="15.75" thickBot="1">
      <c r="A22" s="33" t="s">
        <v>84</v>
      </c>
      <c r="B22" s="33" t="s">
        <v>126</v>
      </c>
      <c r="C22" s="29"/>
      <c r="D22" s="46">
        <f>SUMIF(SharesElab!$B$2:$B$79,Att_RSD_share!$A22,SharesElab!C$2:C$79)</f>
        <v>8.4490323977341908E-06</v>
      </c>
      <c r="E22" s="47">
        <f t="shared" si="12" ref="E22:E33">IF($D22=0,"",MAX($D22*(1-$S$4)^($E$5-$D$5),S22))</f>
        <v>7.6041291579607721E-06</v>
      </c>
      <c r="F22" s="47">
        <f t="shared" si="13" ref="F22:F33">IF($D22=0,"",MAX($D22*(1-$S$4)^($F$5-$D$5),S22))</f>
        <v>6.843716242164695E-06</v>
      </c>
      <c r="G22" s="47">
        <f t="shared" si="14" ref="G22:G33">IF($D22=0,"",MAX($D22*(1-$S$4)^($G$5-$D$5),S22))</f>
        <v>4.0411460038358312E-06</v>
      </c>
      <c r="H22" s="47">
        <f t="shared" si="15" ref="H22:H33">IF($D22=0,"",MAX($D22*(1-$S$4)^($H$5-$D$5),S22))</f>
        <v>2.3862563038050204E-06</v>
      </c>
      <c r="I22" s="47">
        <f t="shared" si="16" ref="I22:I33">IF($D22=0,"",MAX($D22*(1-$S$4)^($I$5-$D$5),S22))</f>
        <v>2.9011305841227166E-07</v>
      </c>
      <c r="J22" s="47">
        <f t="shared" si="17" ref="J22:J33">IF($D22=0,"",MAX($D22*(1-$S$4)^($J$5-$D$5),S22))</f>
        <v>3.5270975094802423E-08</v>
      </c>
      <c r="K22" s="29"/>
      <c r="L22" s="48">
        <f t="shared" si="18" ref="L22:L33">IF($D22=0,"",MIN($D22*(1+$S$4)^($L$5-$D$5),T22))</f>
        <v>9.2939356375076112E-06</v>
      </c>
      <c r="M22" s="48">
        <f t="shared" si="19" ref="M22:M33">IF($D22=0,"",MIN($D22*(1+$S$4)^($M$5-$D$5),T22))</f>
        <v>1.0223329201258373E-05</v>
      </c>
      <c r="N22" s="48">
        <f t="shared" si="20" ref="N22:N33">IF($D22=0,"",MIN($D22*(1+$S$4)^($N$5-$D$5),T22))</f>
        <v>1.646477391191863E-05</v>
      </c>
      <c r="O22" s="48">
        <f t="shared" si="21" ref="O22:O32">IF($D22=0,"",MIN($D22*(1+$S$4)^($O$5-$D$5),T22))</f>
        <v>2.6516683032884082E-05</v>
      </c>
      <c r="P22" s="48">
        <f t="shared" si="22" ref="P22:P33">IF($D22=0,"",MIN($D22*(1+$S$4)^($P$5-$D$5),T22))</f>
        <v>0.00017839098376001093</v>
      </c>
      <c r="Q22" s="48">
        <f t="shared" si="23" ref="Q22:Q33">IF($D22=0,"",MIN($D22*(1+$S$4)^($Q$5-$D$5),T22))</f>
        <v>0.0012001253342056196</v>
      </c>
      <c r="S22" s="77">
        <v>0</v>
      </c>
      <c r="T22" s="77">
        <v>0.90</v>
      </c>
    </row>
    <row r="23" spans="1:20" ht="15.75" thickBot="1">
      <c r="A23" s="33" t="s">
        <v>85</v>
      </c>
      <c r="B23" s="33" t="s">
        <v>127</v>
      </c>
      <c r="C23" s="29"/>
      <c r="D23" s="46">
        <f>SUMIF(SharesElab!$B$2:$B$79,Att_RSD_share!$A23,SharesElab!C$2:C$79)</f>
        <v>2.1288177401309181E-06</v>
      </c>
      <c r="E23" s="47">
        <f t="shared" si="12"/>
        <v>1.9159359661178265E-06</v>
      </c>
      <c r="F23" s="47">
        <f t="shared" si="13"/>
        <v>1.7243423695060438E-06</v>
      </c>
      <c r="G23" s="47">
        <f t="shared" si="14"/>
        <v>1.018206925769624E-06</v>
      </c>
      <c r="H23" s="47">
        <f t="shared" si="15"/>
        <v>6.0124100759770536E-07</v>
      </c>
      <c r="I23" s="47">
        <f t="shared" si="16"/>
        <v>7.3096870306392094E-08</v>
      </c>
      <c r="J23" s="47">
        <f t="shared" si="17"/>
        <v>8.8868729528918768E-09</v>
      </c>
      <c r="K23" s="29"/>
      <c r="L23" s="48">
        <f t="shared" si="18"/>
        <v>2.3416995141440101E-06</v>
      </c>
      <c r="M23" s="48">
        <f t="shared" si="19"/>
        <v>2.5758694655584114E-06</v>
      </c>
      <c r="N23" s="48">
        <f t="shared" si="20"/>
        <v>4.1484635329764787E-06</v>
      </c>
      <c r="O23" s="48">
        <f t="shared" si="21"/>
        <v>6.6811420044939513E-06</v>
      </c>
      <c r="P23" s="48">
        <f t="shared" si="22"/>
        <v>4.4947382496670264E-05</v>
      </c>
      <c r="Q23" s="48">
        <f t="shared" si="23"/>
        <v>0.00030238351346866806</v>
      </c>
      <c r="S23" s="77">
        <v>0</v>
      </c>
      <c r="T23" s="77">
        <v>0.90</v>
      </c>
    </row>
    <row r="24" spans="1:20" ht="15.75" thickBot="1">
      <c r="A24" s="33" t="s">
        <v>86</v>
      </c>
      <c r="B24" s="33" t="s">
        <v>117</v>
      </c>
      <c r="C24" s="29"/>
      <c r="D24" s="46">
        <f>SUMIF(SharesElab!$B$2:$B$79,Att_RSD_share!$A24,SharesElab!C$2:C$79)</f>
        <v>0.012646031484639287</v>
      </c>
      <c r="E24" s="47">
        <f t="shared" si="12"/>
        <v>0.011381428336175359</v>
      </c>
      <c r="F24" s="47">
        <f t="shared" si="13"/>
        <v>0.010243285502557823</v>
      </c>
      <c r="G24" s="47">
        <f t="shared" si="14"/>
        <v>0.0060485576564053697</v>
      </c>
      <c r="H24" s="47">
        <f t="shared" si="15"/>
        <v>0.0035716128105308075</v>
      </c>
      <c r="I24" s="47">
        <f t="shared" si="16"/>
        <v>0.00043422473699715654</v>
      </c>
      <c r="J24" s="47">
        <f t="shared" si="17"/>
        <v>5.2791590864584124E-05</v>
      </c>
      <c r="K24" s="29"/>
      <c r="L24" s="48">
        <f t="shared" si="18"/>
        <v>0.013910634633103217</v>
      </c>
      <c r="M24" s="48">
        <f t="shared" si="19"/>
        <v>0.015301698096413539</v>
      </c>
      <c r="N24" s="48">
        <f t="shared" si="20"/>
        <v>0.024643537801254983</v>
      </c>
      <c r="O24" s="48">
        <f t="shared" si="21"/>
        <v>0.039688664064299176</v>
      </c>
      <c r="P24" s="48">
        <f t="shared" si="22"/>
        <v>0.26700548548137387</v>
      </c>
      <c r="Q24" s="48">
        <f t="shared" si="23"/>
        <v>0.90000000000000002</v>
      </c>
      <c r="S24" s="77">
        <v>0</v>
      </c>
      <c r="T24" s="77">
        <v>0.90</v>
      </c>
    </row>
    <row r="25" spans="1:20" ht="15.75" thickBot="1">
      <c r="A25" s="33" t="s">
        <v>87</v>
      </c>
      <c r="B25" s="33" t="s">
        <v>34</v>
      </c>
      <c r="C25" s="29"/>
      <c r="D25" s="46">
        <f>SUMIF(SharesElab!$B$2:$B$79,Att_RSD_share!$A25,SharesElab!C$2:C$79)</f>
        <v>0.042856741723283763</v>
      </c>
      <c r="E25" s="47">
        <f t="shared" si="12"/>
        <v>0.038571067550955386</v>
      </c>
      <c r="F25" s="47">
        <f t="shared" si="13"/>
        <v>0.034713960795859852</v>
      </c>
      <c r="G25" s="47">
        <f t="shared" si="14"/>
        <v>0.020498246710347286</v>
      </c>
      <c r="H25" s="47">
        <f t="shared" si="15"/>
        <v>0.01210400969999297</v>
      </c>
      <c r="I25" s="47">
        <f t="shared" si="16"/>
        <v>0.0014715650064569461</v>
      </c>
      <c r="J25" s="47">
        <f t="shared" si="17"/>
        <v>0.00017890795049758511</v>
      </c>
      <c r="K25" s="29"/>
      <c r="L25" s="48">
        <f t="shared" si="18"/>
        <v>0.04714241589561214</v>
      </c>
      <c r="M25" s="48">
        <f t="shared" si="19"/>
        <v>0.05185665748517336</v>
      </c>
      <c r="N25" s="48">
        <f t="shared" si="20"/>
        <v>0.083515665446446591</v>
      </c>
      <c r="O25" s="48">
        <f t="shared" si="21"/>
        <v>0.13450281435815675</v>
      </c>
      <c r="P25" s="48">
        <f t="shared" si="22"/>
        <v>0.21428370861641882</v>
      </c>
      <c r="Q25" s="48">
        <f t="shared" si="23"/>
        <v>0.21428370861641882</v>
      </c>
      <c r="S25" s="77">
        <v>0</v>
      </c>
      <c r="T25" s="77">
        <f>D25*$Z$13</f>
        <v>0.21428370861641882</v>
      </c>
    </row>
    <row r="26" spans="1:20" ht="15.75" thickBot="1">
      <c r="A26" s="33" t="s">
        <v>88</v>
      </c>
      <c r="B26" s="33" t="s">
        <v>34</v>
      </c>
      <c r="C26" s="29"/>
      <c r="D26" s="46">
        <f>SUMIF(SharesElab!$B$2:$B$79,Att_RSD_share!$A26,SharesElab!C$2:C$79)</f>
        <v>0.24075132611491309</v>
      </c>
      <c r="E26" s="47">
        <f t="shared" si="12"/>
        <v>0.21667619350342179</v>
      </c>
      <c r="F26" s="47">
        <f t="shared" si="13"/>
        <v>0.19500857415307962</v>
      </c>
      <c r="G26" s="47">
        <f t="shared" si="14"/>
        <v>0.11515061295165199</v>
      </c>
      <c r="H26" s="47">
        <f t="shared" si="15"/>
        <v>0.067995285441820999</v>
      </c>
      <c r="I26" s="47">
        <f t="shared" si="16"/>
        <v>0.0082666393319474393</v>
      </c>
      <c r="J26" s="47">
        <f t="shared" si="17"/>
        <v>0.0010050303546849889</v>
      </c>
      <c r="K26" s="29"/>
      <c r="L26" s="48">
        <f t="shared" si="18"/>
        <v>0.26482645872640442</v>
      </c>
      <c r="M26" s="48">
        <f t="shared" si="19"/>
        <v>0.29130910459904491</v>
      </c>
      <c r="N26" s="48">
        <f t="shared" si="20"/>
        <v>0.46915622604780799</v>
      </c>
      <c r="O26" s="48">
        <f t="shared" si="21"/>
        <v>0.7555807936122555</v>
      </c>
      <c r="P26" s="48">
        <f t="shared" si="22"/>
        <v>0.90000000000000002</v>
      </c>
      <c r="Q26" s="48">
        <f t="shared" si="23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89</v>
      </c>
      <c r="B27" s="33" t="s">
        <v>118</v>
      </c>
      <c r="C27" s="29"/>
      <c r="D27" s="46">
        <f>SUMIF(SharesElab!$B$2:$B$79,Att_RSD_share!$A27,SharesElab!C$2:C$79)</f>
        <v>0.27229805078440011</v>
      </c>
      <c r="E27" s="47">
        <f t="shared" si="12"/>
        <v>0.24506824570596011</v>
      </c>
      <c r="F27" s="47">
        <f t="shared" si="13"/>
        <v>0.22056142113536412</v>
      </c>
      <c r="G27" s="47">
        <f t="shared" si="14"/>
        <v>0.13023931356622118</v>
      </c>
      <c r="H27" s="47">
        <f t="shared" si="15"/>
        <v>0.076905012267717954</v>
      </c>
      <c r="I27" s="47">
        <f t="shared" si="16"/>
        <v>0.0093498541127558423</v>
      </c>
      <c r="J27" s="47">
        <f t="shared" si="17"/>
        <v>0.0011367239839387313</v>
      </c>
      <c r="K27" s="29"/>
      <c r="L27" s="48">
        <f t="shared" si="18"/>
        <v>0.29952785586284014</v>
      </c>
      <c r="M27" s="48">
        <f t="shared" si="19"/>
        <v>0.3294806414491242</v>
      </c>
      <c r="N27" s="48">
        <f t="shared" si="20"/>
        <v>0.5306318678602292</v>
      </c>
      <c r="O27" s="48">
        <f t="shared" si="21"/>
        <v>0.85458792950757811</v>
      </c>
      <c r="P27" s="48">
        <f t="shared" si="22"/>
        <v>0.90000000000000002</v>
      </c>
      <c r="Q27" s="48">
        <f t="shared" si="23"/>
        <v>0.90000000000000002</v>
      </c>
      <c r="S27" s="77">
        <v>0</v>
      </c>
      <c r="T27" s="77">
        <v>0.90</v>
      </c>
    </row>
    <row r="28" spans="1:20" ht="15.75" thickBot="1">
      <c r="A28" s="33" t="s">
        <v>461</v>
      </c>
      <c r="B28" s="33" t="s">
        <v>119</v>
      </c>
      <c r="C28" s="29"/>
      <c r="D28" s="46">
        <f>SUMIF(SharesElab!$B$2:$B$79,Att_RSD_share!$A28,SharesElab!C$2:C$79)</f>
        <v>0</v>
      </c>
      <c r="E28" s="47" t="str">
        <f t="shared" si="12"/>
        <v/>
      </c>
      <c r="F28" s="47" t="str">
        <f t="shared" si="13"/>
        <v/>
      </c>
      <c r="G28" s="47" t="str">
        <f t="shared" si="14"/>
        <v/>
      </c>
      <c r="H28" s="47" t="str">
        <f t="shared" si="15"/>
        <v/>
      </c>
      <c r="I28" s="47" t="str">
        <f t="shared" si="16"/>
        <v/>
      </c>
      <c r="J28" s="47" t="str">
        <f t="shared" si="17"/>
        <v/>
      </c>
      <c r="K28" s="29"/>
      <c r="L28" s="48" t="str">
        <f t="shared" si="18"/>
        <v/>
      </c>
      <c r="M28" s="48" t="str">
        <f t="shared" si="19"/>
        <v/>
      </c>
      <c r="N28" s="48" t="str">
        <f t="shared" si="20"/>
        <v/>
      </c>
      <c r="O28" s="48" t="str">
        <f t="shared" si="21"/>
        <v/>
      </c>
      <c r="P28" s="48" t="str">
        <f t="shared" si="22"/>
        <v/>
      </c>
      <c r="Q28" s="48" t="str">
        <f t="shared" si="23"/>
        <v/>
      </c>
      <c r="S28" s="77">
        <v>0</v>
      </c>
      <c r="T28" s="135">
        <f>(RSDCK_share!S36*D28+RSDCK_share!S37*RSDCK_share!Z14)/SUM(RSDCK_share!S36:S37)</f>
        <v>0.34674111858344375</v>
      </c>
    </row>
    <row r="29" spans="1:20" ht="15.75" thickBot="1">
      <c r="A29" s="33" t="s">
        <v>90</v>
      </c>
      <c r="B29" s="33" t="s">
        <v>120</v>
      </c>
      <c r="C29" s="29"/>
      <c r="D29" s="46">
        <f>SUMIF(SharesElab!$B$2:$B$79,Att_RSD_share!$A29,SharesElab!C$2:C$79)+D30*Z9</f>
        <v>0.02306635073860254</v>
      </c>
      <c r="E29" s="47">
        <f t="shared" si="12"/>
        <v>0.020759715664742287</v>
      </c>
      <c r="F29" s="47">
        <f t="shared" si="13"/>
        <v>0.018683744098268059</v>
      </c>
      <c r="G29" s="47">
        <f t="shared" si="14"/>
        <v>0.011032564052586307</v>
      </c>
      <c r="H29" s="47">
        <f t="shared" si="15"/>
        <v>0.0065146187474116896</v>
      </c>
      <c r="I29" s="47">
        <f t="shared" si="16"/>
        <v>0.00079202555324331847</v>
      </c>
      <c r="J29" s="47">
        <f t="shared" si="17"/>
        <v>9.6291817113567526E-05</v>
      </c>
      <c r="K29" s="29"/>
      <c r="L29" s="48">
        <f t="shared" si="18"/>
        <v>0.025372985812462796</v>
      </c>
      <c r="M29" s="48">
        <f t="shared" si="19"/>
        <v>0.027910284393709076</v>
      </c>
      <c r="N29" s="48">
        <f t="shared" si="20"/>
        <v>0.044949792118912424</v>
      </c>
      <c r="O29" s="48">
        <f t="shared" si="21"/>
        <v>0.07239208970542968</v>
      </c>
      <c r="P29" s="48">
        <f t="shared" si="22"/>
        <v>0.48701777982485323</v>
      </c>
      <c r="Q29" s="48">
        <f t="shared" si="23"/>
        <v>0.90000000000000002</v>
      </c>
      <c r="S29" s="77">
        <v>0</v>
      </c>
      <c r="T29" s="77">
        <v>0.90</v>
      </c>
    </row>
    <row r="30" spans="1:20" ht="15.75" thickBot="1">
      <c r="A30" s="33" t="s">
        <v>91</v>
      </c>
      <c r="B30" s="33" t="s">
        <v>121</v>
      </c>
      <c r="C30" s="29"/>
      <c r="D30" s="46">
        <f>SUMIF(SharesElab!$B$2:$B$79,Att_RSD_share!$A30,SharesElab!C$2:C$79)</f>
        <v>0.029124729667823923</v>
      </c>
      <c r="E30" s="47">
        <f t="shared" si="12"/>
        <v>0.02621225670104153</v>
      </c>
      <c r="F30" s="47">
        <f t="shared" si="13"/>
        <v>0.02359103103093738</v>
      </c>
      <c r="G30" s="47">
        <f t="shared" si="14"/>
        <v>0.013930267913458215</v>
      </c>
      <c r="H30" s="47">
        <f t="shared" si="15"/>
        <v>0.0082256839002179429</v>
      </c>
      <c r="I30" s="47">
        <f t="shared" si="16"/>
        <v>0.001000051130308004</v>
      </c>
      <c r="J30" s="47">
        <f t="shared" si="17"/>
        <v>0.00012158287084236468</v>
      </c>
      <c r="K30" s="29"/>
      <c r="L30" s="48">
        <f t="shared" si="18"/>
        <v>0.03203720263460632</v>
      </c>
      <c r="M30" s="48">
        <f t="shared" si="19"/>
        <v>0.035240922898066955</v>
      </c>
      <c r="N30" s="48">
        <f t="shared" si="20"/>
        <v>0.056755858736565835</v>
      </c>
      <c r="O30" s="48">
        <f t="shared" si="21"/>
        <v>0.091405878053826675</v>
      </c>
      <c r="P30" s="48">
        <f t="shared" si="22"/>
        <v>0.61493303997518189</v>
      </c>
      <c r="Q30" s="48">
        <f t="shared" si="23"/>
        <v>0.90000000000000002</v>
      </c>
      <c r="S30" s="77">
        <v>0</v>
      </c>
      <c r="T30" s="77">
        <v>0.90</v>
      </c>
    </row>
    <row r="31" spans="1:20" ht="15.75" thickBot="1">
      <c r="A31" s="33" t="s">
        <v>92</v>
      </c>
      <c r="B31" s="33" t="s">
        <v>122</v>
      </c>
      <c r="C31" s="29"/>
      <c r="D31" s="46">
        <f>SUMIF(SharesElab!$B$2:$B$79,Att_RSD_share!$A31,SharesElab!C$2:C$79)+D30*Z10</f>
        <v>0.0028291241981983528</v>
      </c>
      <c r="E31" s="47">
        <f t="shared" si="12"/>
        <v>0.0025462117783785175</v>
      </c>
      <c r="F31" s="47">
        <f t="shared" si="13"/>
        <v>0.0022915906005406658</v>
      </c>
      <c r="G31" s="47">
        <f t="shared" si="14"/>
        <v>0.0013531613337132581</v>
      </c>
      <c r="H31" s="47">
        <f t="shared" si="15"/>
        <v>0.00079902823594434188</v>
      </c>
      <c r="I31" s="47">
        <f t="shared" si="16"/>
        <v>9.7143179849517184E-05</v>
      </c>
      <c r="J31" s="47">
        <f t="shared" si="17"/>
        <v>1.1810342822394308E-05</v>
      </c>
      <c r="K31" s="29"/>
      <c r="L31" s="48">
        <f t="shared" si="18"/>
        <v>0.0031120366180181882</v>
      </c>
      <c r="M31" s="48">
        <f t="shared" si="19"/>
        <v>0.0034232402798200076</v>
      </c>
      <c r="N31" s="48">
        <f t="shared" si="20"/>
        <v>0.0055131627030529226</v>
      </c>
      <c r="O31" s="48">
        <f t="shared" si="21"/>
        <v>0.0088790036648937649</v>
      </c>
      <c r="P31" s="48">
        <f t="shared" si="22"/>
        <v>0.059733496705634721</v>
      </c>
      <c r="Q31" s="48">
        <f t="shared" si="23"/>
        <v>0.40185709606019915</v>
      </c>
      <c r="S31" s="77">
        <v>0</v>
      </c>
      <c r="T31" s="77">
        <v>0.90</v>
      </c>
    </row>
    <row r="32" spans="1:22" ht="15.75" thickBot="1">
      <c r="A32" s="33" t="s">
        <v>93</v>
      </c>
      <c r="B32" s="33" t="s">
        <v>123</v>
      </c>
      <c r="C32" s="29"/>
      <c r="D32" s="46">
        <f>SUMIF(SharesElab!$B$2:$B$79,Att_RSD_share!$A32,SharesElab!C$2:C$79)</f>
        <v>0.00015717450911029455</v>
      </c>
      <c r="E32" s="47">
        <f t="shared" si="12"/>
        <v>0.00014145705819926509</v>
      </c>
      <c r="F32" s="47">
        <f t="shared" si="13"/>
        <v>0.00012731135237933859</v>
      </c>
      <c r="G32" s="47">
        <f t="shared" si="14"/>
        <v>7.5176080466475659E-05</v>
      </c>
      <c r="H32" s="47">
        <f t="shared" si="15"/>
        <v>4.4390723754649223E-05</v>
      </c>
      <c r="I32" s="47">
        <f t="shared" si="16"/>
        <v>5.3968756889443687E-06</v>
      </c>
      <c r="J32" s="47">
        <f t="shared" si="17"/>
        <v>6.5613409150303058E-07</v>
      </c>
      <c r="K32" s="29"/>
      <c r="L32" s="48">
        <f t="shared" si="18"/>
        <v>0.00017289196002132402</v>
      </c>
      <c r="M32" s="48">
        <f t="shared" si="19"/>
        <v>0.00019018115602345643</v>
      </c>
      <c r="N32" s="48">
        <f t="shared" si="20"/>
        <v>0.00030628865358733697</v>
      </c>
      <c r="O32" s="48">
        <f t="shared" si="21"/>
        <v>0.00049328093948894228</v>
      </c>
      <c r="P32" s="48">
        <f t="shared" si="22"/>
        <v>0.0033185474954151484</v>
      </c>
      <c r="Q32" s="48">
        <f t="shared" si="23"/>
        <v>0.022325528107240047</v>
      </c>
      <c r="S32" s="77">
        <v>0</v>
      </c>
      <c r="T32" s="77">
        <v>0.25</v>
      </c>
      <c r="V32" s="73" t="s">
        <v>252</v>
      </c>
    </row>
    <row r="33" spans="1:22" ht="15">
      <c r="A33" s="33" t="s">
        <v>212</v>
      </c>
      <c r="B33" s="33" t="s">
        <v>129</v>
      </c>
      <c r="C33" s="29"/>
      <c r="D33" s="46">
        <f>SUMIF(SharesElab!$B$2:$B$79,Att_RSD_share!$A33,SharesElab!C$2:C$79)</f>
        <v>0.027973397780158796</v>
      </c>
      <c r="E33" s="47">
        <f t="shared" si="12"/>
        <v>0.025176058002142915</v>
      </c>
      <c r="F33" s="47">
        <f t="shared" si="13"/>
        <v>0.022658452201928626</v>
      </c>
      <c r="G33" s="47">
        <f t="shared" si="14"/>
        <v>0.013379589440716835</v>
      </c>
      <c r="H33" s="47">
        <f t="shared" si="15"/>
        <v>0.0079005137688488852</v>
      </c>
      <c r="I33" s="47">
        <f t="shared" si="16"/>
        <v>0.00096051803356337815</v>
      </c>
      <c r="J33" s="47">
        <f t="shared" si="17"/>
        <v>0.00011677656919454773</v>
      </c>
      <c r="K33" s="29"/>
      <c r="L33" s="48">
        <f t="shared" si="18"/>
        <v>0.030770737558174679</v>
      </c>
      <c r="M33" s="48">
        <f t="shared" si="19"/>
        <v>0.03384781131399215</v>
      </c>
      <c r="N33" s="48">
        <f t="shared" si="20"/>
        <v>0.054512238599297519</v>
      </c>
      <c r="O33" s="48">
        <f>IF($D33=0,"",MIN($D33*(1+$S$4)^($O$5-$D$5),T33))</f>
        <v>0.087792505386554684</v>
      </c>
      <c r="P33" s="48">
        <f t="shared" si="22"/>
        <v>0.5</v>
      </c>
      <c r="Q33" s="48">
        <f t="shared" si="23"/>
        <v>0.5</v>
      </c>
      <c r="S33" s="77">
        <v>0</v>
      </c>
      <c r="T33" s="77">
        <v>0.50</v>
      </c>
      <c r="V33" s="78">
        <f>SUM(D21:D33)-D30</f>
        <v>0.6466854016768262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584</v>
      </c>
    </row>
    <row r="40" spans="4:4" ht="15">
      <c r="D40" s="26" t="s">
        <v>585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465</v>
      </c>
      <c r="D46" s="29" t="str">
        <f t="shared" si="24" ref="D46:D58">IF(Z46="","UC-LO_"&amp;A6,"\I: DISABLED")</f>
        <v>\I: DISABLED</v>
      </c>
      <c r="E46" s="29" t="str">
        <f>A46</f>
        <v>RSDCOA</v>
      </c>
      <c r="F46" s="29" t="str">
        <f t="shared" si="25" ref="F46:F58">H46</f>
        <v>RSDSH_Att-AB,RSDSH_Att-C,RSDSH_Att-D,RSDSH_Att-E,RSDSH_Att-F,RSDSH_Att-G</v>
      </c>
      <c r="G46" s="32"/>
      <c r="H46" s="29" t="str">
        <f t="shared" si="26" ref="H46:H58">B46</f>
        <v>RSDSH_Att-AB,RSDSH_Att-C,RSDSH_Att-D,RSDSH_Att-E,RSDSH_Att-F,RSDSH_Att-G</v>
      </c>
      <c r="I46" s="11">
        <v>1</v>
      </c>
      <c r="J46" s="35">
        <f t="shared" si="27" ref="J46:J58">IF(E6="","",-E6)</f>
        <v>-0.10738124380002124</v>
      </c>
      <c r="K46" s="35">
        <f t="shared" si="28" ref="K46:K58">IF(F6="","",-F6)</f>
        <v>-0.09664311942001913</v>
      </c>
      <c r="L46" s="35">
        <f t="shared" si="29" ref="L46:L58">IF(G6="","",-G6)</f>
        <v>-0.057066795586327101</v>
      </c>
      <c r="M46" s="35">
        <f t="shared" si="30" ref="M46:M58">IF(H6="","",-H6)</f>
        <v>-0.0336973721257703</v>
      </c>
      <c r="N46" s="35">
        <f t="shared" si="31" ref="N46:N58">IF(I6="","",-I6)</f>
        <v>-0.0040968137715446541</v>
      </c>
      <c r="O46" s="35">
        <f t="shared" si="32" ref="O46:O58">IF(J6="","",-J6)</f>
        <v>-0.00049807691282497215</v>
      </c>
      <c r="P46" s="11">
        <v>0</v>
      </c>
      <c r="Q46" s="11">
        <v>5</v>
      </c>
      <c r="R46" s="29" t="s">
        <v>217</v>
      </c>
      <c r="Z46" s="80" t="s">
        <v>254</v>
      </c>
    </row>
    <row r="47" spans="1:26" s="29" customFormat="1" ht="15.75" thickBot="1">
      <c r="A47" s="29" t="s">
        <v>191</v>
      </c>
      <c r="B47" s="11" t="s">
        <v>465</v>
      </c>
      <c r="D47" s="29" t="str">
        <f t="shared" si="24"/>
        <v>\I: DISABLED</v>
      </c>
      <c r="E47" s="74" t="str">
        <f t="shared" si="33" ref="E47:E58">A47</f>
        <v>RSDBDL</v>
      </c>
      <c r="F47" s="74" t="str">
        <f t="shared" si="25"/>
        <v>RSDSH_Att-AB,RSDSH_Att-C,RSDSH_Att-D,RSDSH_Att-E,RSDSH_Att-F,RSDSH_Att-G</v>
      </c>
      <c r="G47" s="74"/>
      <c r="H47" s="74" t="str">
        <f t="shared" si="26"/>
        <v>RSDSH_Att-AB,RSDSH_Att-C,RSDSH_Att-D,RSDSH_Att-E,RSDSH_Att-F,RSDSH_Att-G</v>
      </c>
      <c r="I47" s="74">
        <v>1</v>
      </c>
      <c r="J47" s="75">
        <f t="shared" si="27"/>
        <v>-1.1483104291688589E-06</v>
      </c>
      <c r="K47" s="76">
        <f t="shared" si="28"/>
        <v>-1.0334793862519729E-06</v>
      </c>
      <c r="L47" s="76">
        <f t="shared" si="29"/>
        <v>-6.1025924278792759E-07</v>
      </c>
      <c r="M47" s="76">
        <f t="shared" si="30"/>
        <v>-3.6035198027384343E-07</v>
      </c>
      <c r="N47" s="76">
        <f t="shared" si="31"/>
        <v>-4.3810388236780719E-08</v>
      </c>
      <c r="O47" s="76">
        <f t="shared" si="32"/>
        <v>-5.326320438141832E-09</v>
      </c>
      <c r="P47" s="75">
        <v>0</v>
      </c>
      <c r="Q47" s="75">
        <v>5</v>
      </c>
      <c r="R47" s="75" t="s">
        <v>218</v>
      </c>
      <c r="Z47" s="80" t="s">
        <v>254</v>
      </c>
    </row>
    <row r="48" spans="1:26" s="29" customFormat="1" ht="15.75" thickBot="1">
      <c r="A48" s="29" t="s">
        <v>192</v>
      </c>
      <c r="B48" s="11" t="s">
        <v>465</v>
      </c>
      <c r="D48" s="29" t="str">
        <f t="shared" si="24"/>
        <v>\I: DISABLED</v>
      </c>
      <c r="E48" s="74" t="str">
        <f t="shared" si="33"/>
        <v>RSDETH</v>
      </c>
      <c r="F48" s="29" t="str">
        <f t="shared" si="25"/>
        <v>RSDSH_Att-AB,RSDSH_Att-C,RSDSH_Att-D,RSDSH_Att-E,RSDSH_Att-F,RSDSH_Att-G</v>
      </c>
      <c r="H48" s="29" t="str">
        <f t="shared" si="26"/>
        <v>RSDSH_Att-AB,RSDSH_Att-C,RSDSH_Att-D,RSDSH_Att-E,RSDSH_Att-F,RSDSH_Att-G</v>
      </c>
      <c r="I48" s="11">
        <v>1</v>
      </c>
      <c r="J48" s="35" t="str">
        <f t="shared" si="27"/>
        <v/>
      </c>
      <c r="K48" s="35" t="str">
        <f t="shared" si="28"/>
        <v/>
      </c>
      <c r="L48" s="35" t="str">
        <f t="shared" si="29"/>
        <v/>
      </c>
      <c r="M48" s="35" t="str">
        <f t="shared" si="30"/>
        <v/>
      </c>
      <c r="N48" s="35" t="str">
        <f t="shared" si="31"/>
        <v/>
      </c>
      <c r="O48" s="35" t="str">
        <f t="shared" si="32"/>
        <v/>
      </c>
      <c r="P48" s="11">
        <v>0</v>
      </c>
      <c r="Q48" s="11">
        <v>5</v>
      </c>
      <c r="R48" s="29" t="s">
        <v>219</v>
      </c>
      <c r="Z48" s="80" t="s">
        <v>254</v>
      </c>
    </row>
    <row r="49" spans="1:26" s="29" customFormat="1" ht="15.75" thickBot="1">
      <c r="A49" s="29" t="s">
        <v>193</v>
      </c>
      <c r="B49" s="11" t="s">
        <v>465</v>
      </c>
      <c r="D49" s="29" t="str">
        <f t="shared" si="24"/>
        <v>\I: DISABLED</v>
      </c>
      <c r="E49" s="29" t="str">
        <f t="shared" si="33"/>
        <v>RSDLPG</v>
      </c>
      <c r="F49" s="29" t="str">
        <f t="shared" si="25"/>
        <v>RSDSH_Att-AB,RSDSH_Att-C,RSDSH_Att-D,RSDSH_Att-E,RSDSH_Att-F,RSDSH_Att-G</v>
      </c>
      <c r="H49" s="29" t="str">
        <f t="shared" si="26"/>
        <v>RSDSH_Att-AB,RSDSH_Att-C,RSDSH_Att-D,RSDSH_Att-E,RSDSH_Att-F,RSDSH_Att-G</v>
      </c>
      <c r="I49" s="11">
        <v>1</v>
      </c>
      <c r="J49" s="35">
        <f t="shared" si="27"/>
        <v>-0.010110564963706754</v>
      </c>
      <c r="K49" s="35">
        <f t="shared" si="28"/>
        <v>-0.0090995084673360788</v>
      </c>
      <c r="L49" s="35">
        <f t="shared" si="29"/>
        <v>-0.0053731687548772816</v>
      </c>
      <c r="M49" s="35">
        <f t="shared" si="30"/>
        <v>-0.0031728024180674866</v>
      </c>
      <c r="N49" s="35">
        <f t="shared" si="31"/>
        <v>-0.00038573870366551399</v>
      </c>
      <c r="O49" s="35">
        <f t="shared" si="32"/>
        <v>-4.6896821137756186E-05</v>
      </c>
      <c r="P49" s="11">
        <v>0</v>
      </c>
      <c r="Q49" s="11">
        <v>5</v>
      </c>
      <c r="R49" s="29" t="s">
        <v>220</v>
      </c>
      <c r="Z49" s="80" t="s">
        <v>254</v>
      </c>
    </row>
    <row r="50" spans="1:26" s="29" customFormat="1" ht="15.75" thickBot="1">
      <c r="A50" s="29" t="s">
        <v>194</v>
      </c>
      <c r="B50" s="11" t="s">
        <v>465</v>
      </c>
      <c r="D50" s="84" t="str">
        <f t="shared" si="24"/>
        <v>\I: DISABLED</v>
      </c>
      <c r="E50" s="29" t="str">
        <f t="shared" si="33"/>
        <v>RSDELC</v>
      </c>
      <c r="F50" s="29" t="str">
        <f t="shared" si="25"/>
        <v>RSDSH_Att-AB,RSDSH_Att-C,RSDSH_Att-D,RSDSH_Att-E,RSDSH_Att-F,RSDSH_Att-G</v>
      </c>
      <c r="H50" s="29" t="str">
        <f t="shared" si="26"/>
        <v>RSDSH_Att-AB,RSDSH_Att-C,RSDSH_Att-D,RSDSH_Att-E,RSDSH_Att-F,RSDSH_Att-G</v>
      </c>
      <c r="I50" s="11">
        <v>1</v>
      </c>
      <c r="J50" s="82">
        <f>MAX(IF(E10+E11="","",-E10-E11),-$T$10)</f>
        <v>-0.09892806633124801</v>
      </c>
      <c r="K50" s="82">
        <f t="shared" si="34" ref="K50:O50">MAX(IF(F10+F11="","",-F10-F11),-$T$10)</f>
        <v>-0.089035259698123217</v>
      </c>
      <c r="L50" s="82">
        <f t="shared" si="34"/>
        <v>-0.052574430499144786</v>
      </c>
      <c r="M50" s="82">
        <f t="shared" si="34"/>
        <v>-0.031044675465440014</v>
      </c>
      <c r="N50" s="82">
        <f t="shared" si="34"/>
        <v>-0.0037743077859381221</v>
      </c>
      <c r="O50" s="82">
        <f t="shared" si="34"/>
        <v>-0.00045886771400949574</v>
      </c>
      <c r="P50" s="11">
        <v>0</v>
      </c>
      <c r="Q50" s="11">
        <v>5</v>
      </c>
      <c r="R50" s="29" t="s">
        <v>221</v>
      </c>
      <c r="Z50" s="80" t="s">
        <v>254</v>
      </c>
    </row>
    <row r="51" spans="1:26" s="29" customFormat="1" ht="15.75" thickBot="1">
      <c r="A51" s="29" t="s">
        <v>194</v>
      </c>
      <c r="B51" s="11" t="s">
        <v>465</v>
      </c>
      <c r="D51" s="29" t="str">
        <f t="shared" si="24"/>
        <v>\I: DISABLED</v>
      </c>
      <c r="E51" s="29" t="str">
        <f t="shared" si="33"/>
        <v>RSDELC</v>
      </c>
      <c r="F51" s="29" t="str">
        <f t="shared" si="25"/>
        <v>RSDSH_Att-AB,RSDSH_Att-C,RSDSH_Att-D,RSDSH_Att-E,RSDSH_Att-F,RSDSH_Att-G</v>
      </c>
      <c r="H51" s="29" t="str">
        <f t="shared" si="26"/>
        <v>RSDSH_Att-AB,RSDSH_Att-C,RSDSH_Att-D,RSDSH_Att-E,RSDSH_Att-F,RSDSH_Att-G</v>
      </c>
      <c r="I51" s="11">
        <v>1</v>
      </c>
      <c r="J51" s="35">
        <f t="shared" si="27"/>
        <v>-0.062911048156921862</v>
      </c>
      <c r="K51" s="35">
        <f t="shared" si="28"/>
        <v>-0.056619943341229675</v>
      </c>
      <c r="L51" s="35">
        <f t="shared" si="29"/>
        <v>-0.033433510343562713</v>
      </c>
      <c r="M51" s="35">
        <f t="shared" si="30"/>
        <v>-0.019742153522770353</v>
      </c>
      <c r="N51" s="35">
        <f t="shared" si="31"/>
        <v>-0.0024001849797118426</v>
      </c>
      <c r="O51" s="35">
        <f t="shared" si="32"/>
        <v>-0.00029180646023189944</v>
      </c>
      <c r="P51" s="11">
        <v>0</v>
      </c>
      <c r="Q51" s="11">
        <v>5</v>
      </c>
      <c r="R51" s="29" t="s">
        <v>222</v>
      </c>
      <c r="Z51" s="80" t="s">
        <v>254</v>
      </c>
    </row>
    <row r="52" spans="1:26" s="29" customFormat="1" ht="15.75" thickBot="1">
      <c r="A52" s="29" t="s">
        <v>195</v>
      </c>
      <c r="B52" s="11" t="s">
        <v>465</v>
      </c>
      <c r="D52" s="29" t="str">
        <f t="shared" si="24"/>
        <v>\I: DISABLED</v>
      </c>
      <c r="E52" s="29" t="str">
        <f t="shared" si="33"/>
        <v>RSDKER</v>
      </c>
      <c r="F52" s="29" t="str">
        <f t="shared" si="25"/>
        <v>RSDSH_Att-AB,RSDSH_Att-C,RSDSH_Att-D,RSDSH_Att-E,RSDSH_Att-F,RSDSH_Att-G</v>
      </c>
      <c r="H52" s="29" t="str">
        <f t="shared" si="26"/>
        <v>RSDSH_Att-AB,RSDSH_Att-C,RSDSH_Att-D,RSDSH_Att-E,RSDSH_Att-F,RSDSH_Att-G</v>
      </c>
      <c r="I52" s="11">
        <v>1</v>
      </c>
      <c r="J52" s="35">
        <f t="shared" si="27"/>
        <v>-0.26548855129807697</v>
      </c>
      <c r="K52" s="35">
        <f t="shared" si="28"/>
        <v>-0.23893969616826927</v>
      </c>
      <c r="L52" s="35">
        <f t="shared" si="29"/>
        <v>-0.14109150119040134</v>
      </c>
      <c r="M52" s="35">
        <f t="shared" si="30"/>
        <v>-0.083313120537920102</v>
      </c>
      <c r="N52" s="35">
        <f t="shared" si="31"/>
        <v>-0.010128930478501179</v>
      </c>
      <c r="O52" s="35">
        <f t="shared" si="32"/>
        <v>-0.0012314414821566284</v>
      </c>
      <c r="P52" s="11">
        <v>0</v>
      </c>
      <c r="Q52" s="11">
        <v>5</v>
      </c>
      <c r="R52" s="29" t="s">
        <v>223</v>
      </c>
      <c r="Z52" s="80" t="s">
        <v>254</v>
      </c>
    </row>
    <row r="53" spans="1:26" s="29" customFormat="1" ht="15.75" thickBot="1">
      <c r="A53" s="29" t="s">
        <v>196</v>
      </c>
      <c r="B53" s="11" t="s">
        <v>465</v>
      </c>
      <c r="D53" s="29" t="str">
        <f t="shared" si="24"/>
        <v>\I: DISABLED</v>
      </c>
      <c r="E53" s="29" t="str">
        <f t="shared" si="33"/>
        <v>RSDGAS</v>
      </c>
      <c r="F53" s="29" t="str">
        <f t="shared" si="25"/>
        <v>RSDSH_Att-AB,RSDSH_Att-C,RSDSH_Att-D,RSDSH_Att-E,RSDSH_Att-F,RSDSH_Att-G</v>
      </c>
      <c r="H53" s="29" t="str">
        <f t="shared" si="26"/>
        <v>RSDSH_Att-AB,RSDSH_Att-C,RSDSH_Att-D,RSDSH_Att-E,RSDSH_Att-F,RSDSH_Att-G</v>
      </c>
      <c r="I53" s="11">
        <v>1</v>
      </c>
      <c r="J53" s="35" t="str">
        <f>IF(E13="","",-E13)</f>
        <v/>
      </c>
      <c r="K53" s="35" t="str">
        <f t="shared" si="28"/>
        <v/>
      </c>
      <c r="L53" s="35" t="str">
        <f t="shared" si="29"/>
        <v/>
      </c>
      <c r="M53" s="35" t="str">
        <f t="shared" si="30"/>
        <v/>
      </c>
      <c r="N53" s="35" t="str">
        <f t="shared" si="31"/>
        <v/>
      </c>
      <c r="O53" s="35" t="str">
        <f t="shared" si="32"/>
        <v/>
      </c>
      <c r="P53" s="11">
        <v>0</v>
      </c>
      <c r="Q53" s="11">
        <v>5</v>
      </c>
      <c r="R53" s="29" t="s">
        <v>224</v>
      </c>
      <c r="Z53" s="80" t="s">
        <v>254</v>
      </c>
    </row>
    <row r="54" spans="1:26" s="29" customFormat="1" ht="15.75" thickBot="1">
      <c r="A54" s="29" t="s">
        <v>134</v>
      </c>
      <c r="B54" s="11" t="s">
        <v>465</v>
      </c>
      <c r="D54" s="29" t="str">
        <f t="shared" si="24"/>
        <v>\I: DISABLED</v>
      </c>
      <c r="E54" s="29" t="str">
        <f>A55</f>
        <v>RSDSMF</v>
      </c>
      <c r="F54" s="29" t="str">
        <f t="shared" si="25"/>
        <v>RSDSH_Att-AB,RSDSH_Att-C,RSDSH_Att-D,RSDSH_Att-E,RSDSH_Att-F,RSDSH_Att-G</v>
      </c>
      <c r="H54" s="29" t="str">
        <f t="shared" si="26"/>
        <v>RSDSH_Att-AB,RSDSH_Att-C,RSDSH_Att-D,RSDSH_Att-E,RSDSH_Att-F,RSDSH_Att-G</v>
      </c>
      <c r="I54" s="11">
        <v>1</v>
      </c>
      <c r="J54" s="35">
        <f t="shared" si="27"/>
        <v>-0.043337292648331853</v>
      </c>
      <c r="K54" s="35">
        <f t="shared" si="28"/>
        <v>-0.039003563383498668</v>
      </c>
      <c r="L54" s="35">
        <f t="shared" si="29"/>
        <v>-0.023031214142322134</v>
      </c>
      <c r="M54" s="35">
        <f t="shared" si="30"/>
        <v>-0.0135997016388998</v>
      </c>
      <c r="N54" s="35">
        <f t="shared" si="31"/>
        <v>-0.0016534062286873204</v>
      </c>
      <c r="O54" s="35">
        <f t="shared" si="32"/>
        <v>-0.00020101559796301431</v>
      </c>
      <c r="P54" s="11">
        <v>0</v>
      </c>
      <c r="Q54" s="11">
        <v>5</v>
      </c>
      <c r="R54" s="29" t="s">
        <v>225</v>
      </c>
      <c r="Z54" s="80" t="s">
        <v>254</v>
      </c>
    </row>
    <row r="55" spans="1:26" s="29" customFormat="1" ht="15.75" thickBot="1">
      <c r="A55" s="56" t="s">
        <v>163</v>
      </c>
      <c r="B55" s="11" t="s">
        <v>465</v>
      </c>
      <c r="D55" s="29" t="str">
        <f t="shared" si="24"/>
        <v>\I: DISABLED</v>
      </c>
      <c r="F55" s="29" t="str">
        <f t="shared" si="25"/>
        <v>RSDSH_Att-AB,RSDSH_Att-C,RSDSH_Att-D,RSDSH_Att-E,RSDSH_Att-F,RSDSH_Att-G</v>
      </c>
      <c r="H55" s="29" t="str">
        <f t="shared" si="26"/>
        <v>RSDSH_Att-AB,RSDSH_Att-C,RSDSH_Att-D,RSDSH_Att-E,RSDSH_Att-F,RSDSH_Att-G</v>
      </c>
      <c r="I55" s="11">
        <v>1</v>
      </c>
      <c r="J55" s="35">
        <f t="shared" si="27"/>
        <v>-0.055502359795939184</v>
      </c>
      <c r="K55" s="35">
        <f t="shared" si="28"/>
        <v>-0.04995212381634527</v>
      </c>
      <c r="L55" s="35">
        <f t="shared" si="29"/>
        <v>-0.029496229592313721</v>
      </c>
      <c r="M55" s="35">
        <f t="shared" si="30"/>
        <v>-0.017417228611965332</v>
      </c>
      <c r="N55" s="35">
        <f t="shared" si="31"/>
        <v>-0.0021175283868818907</v>
      </c>
      <c r="O55" s="35">
        <f t="shared" si="32"/>
        <v>-0.00025744201727766512</v>
      </c>
      <c r="P55" s="11">
        <v>0</v>
      </c>
      <c r="Q55" s="11">
        <v>5</v>
      </c>
      <c r="R55" s="29" t="s">
        <v>226</v>
      </c>
      <c r="Z55" s="80" t="s">
        <v>254</v>
      </c>
    </row>
    <row r="56" spans="1:26" s="29" customFormat="1" ht="15.75" thickBot="1">
      <c r="A56" s="29" t="s">
        <v>135</v>
      </c>
      <c r="B56" s="11" t="s">
        <v>465</v>
      </c>
      <c r="D56" s="29" t="str">
        <f t="shared" si="24"/>
        <v>\I: DISABLED</v>
      </c>
      <c r="E56" s="29" t="str">
        <f t="shared" si="33"/>
        <v>RSDWOO</v>
      </c>
      <c r="F56" s="29" t="str">
        <f t="shared" si="25"/>
        <v>RSDSH_Att-AB,RSDSH_Att-C,RSDSH_Att-D,RSDSH_Att-E,RSDSH_Att-F,RSDSH_Att-G</v>
      </c>
      <c r="H56" s="29" t="str">
        <f t="shared" si="26"/>
        <v>RSDSH_Att-AB,RSDSH_Att-C,RSDSH_Att-D,RSDSH_Att-E,RSDSH_Att-F,RSDSH_Att-G</v>
      </c>
      <c r="I56" s="11">
        <v>1</v>
      </c>
      <c r="J56" s="35">
        <f t="shared" si="27"/>
        <v>-0.0059951163371041102</v>
      </c>
      <c r="K56" s="35">
        <f t="shared" si="28"/>
        <v>-0.0053956047033936992</v>
      </c>
      <c r="L56" s="35">
        <f t="shared" si="29"/>
        <v>-0.0031860506213069457</v>
      </c>
      <c r="M56" s="35">
        <f t="shared" si="30"/>
        <v>-0.0018813310313755389</v>
      </c>
      <c r="N56" s="35">
        <f t="shared" si="31"/>
        <v>-0.00022872593297206345</v>
      </c>
      <c r="O56" s="35">
        <f t="shared" si="32"/>
        <v>-2.7807733748850277E-05</v>
      </c>
      <c r="P56" s="11">
        <v>0</v>
      </c>
      <c r="Q56" s="11">
        <v>5</v>
      </c>
      <c r="R56" s="29" t="s">
        <v>227</v>
      </c>
      <c r="Z56" s="80" t="s">
        <v>254</v>
      </c>
    </row>
    <row r="57" spans="1:26" s="29" customFormat="1" ht="15.75" thickBot="1">
      <c r="A57" s="29" t="s">
        <v>136</v>
      </c>
      <c r="B57" s="11" t="s">
        <v>465</v>
      </c>
      <c r="D57" s="29" t="str">
        <f t="shared" si="24"/>
        <v>\I: DISABLED</v>
      </c>
      <c r="E57" s="29" t="str">
        <f t="shared" si="33"/>
        <v>RSDHET</v>
      </c>
      <c r="F57" s="29" t="str">
        <f t="shared" si="25"/>
        <v>RSDSH_Att-AB,RSDSH_Att-C,RSDSH_Att-D,RSDSH_Att-E,RSDSH_Att-F,RSDSH_Att-G</v>
      </c>
      <c r="H57" s="29" t="str">
        <f t="shared" si="26"/>
        <v>RSDSH_Att-AB,RSDSH_Att-C,RSDSH_Att-D,RSDSH_Att-E,RSDSH_Att-F,RSDSH_Att-G</v>
      </c>
      <c r="I57" s="11">
        <v>1</v>
      </c>
      <c r="J57" s="35">
        <f t="shared" si="27"/>
        <v>-0.0010832461383015952</v>
      </c>
      <c r="K57" s="35">
        <f t="shared" si="28"/>
        <v>-0.00097492152447143569</v>
      </c>
      <c r="L57" s="35">
        <f t="shared" si="29"/>
        <v>-0.00057568141098513815</v>
      </c>
      <c r="M57" s="35">
        <f t="shared" si="30"/>
        <v>-0.00033993411637261425</v>
      </c>
      <c r="N57" s="35">
        <f t="shared" si="31"/>
        <v>-4.1328052649783724E-05</v>
      </c>
      <c r="O57" s="35">
        <f t="shared" si="32"/>
        <v>-5.0245263819036205E-06</v>
      </c>
      <c r="P57" s="11">
        <v>0</v>
      </c>
      <c r="Q57" s="11">
        <v>5</v>
      </c>
      <c r="R57" s="29" t="s">
        <v>228</v>
      </c>
      <c r="Z57" s="80" t="s">
        <v>254</v>
      </c>
    </row>
    <row r="58" spans="1:26" s="29" customFormat="1" ht="15.75" thickBot="1">
      <c r="A58" s="53" t="s">
        <v>137</v>
      </c>
      <c r="B58" s="11" t="s">
        <v>465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RSDSH_Att-AB,RSDSH_Att-C,RSDSH_Att-D,RSDSH_Att-E,RSDSH_Att-F,RSDSH_Att-G</v>
      </c>
      <c r="G58" s="53"/>
      <c r="H58" s="53" t="str">
        <f t="shared" si="26"/>
        <v>RSDSH_Att-AB,RSDSH_Att-C,RSDSH_Att-D,RSDSH_Att-E,RSDSH_Att-F,RSDSH_Att-G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229</v>
      </c>
      <c r="S58" s="53"/>
      <c r="T58" s="53"/>
      <c r="U58" s="53"/>
      <c r="V58" s="53"/>
      <c r="W58" s="53"/>
      <c r="X58" s="53"/>
      <c r="Y58" s="53"/>
      <c r="Z58" s="106" t="s">
        <v>254</v>
      </c>
    </row>
    <row r="59" spans="9:17" s="29" customFormat="1" ht="15">
      <c r="I59" s="11"/>
      <c r="J59" s="36"/>
      <c r="K59" s="36"/>
      <c r="L59" s="36"/>
      <c r="M59" s="36"/>
      <c r="N59" s="36"/>
      <c r="O59" s="36"/>
      <c r="P59" s="11"/>
      <c r="Q59" s="11"/>
    </row>
    <row r="60" spans="9:17" s="29" customFormat="1" ht="15">
      <c r="I60" s="11"/>
      <c r="J60" s="36"/>
      <c r="K60" s="36"/>
      <c r="L60" s="36"/>
      <c r="M60" s="36"/>
      <c r="N60" s="36"/>
      <c r="O60" s="36"/>
      <c r="P60" s="11"/>
      <c r="Q60" s="11"/>
    </row>
    <row r="61" spans="9:17" s="29" customFormat="1" ht="15">
      <c r="I61" s="11"/>
      <c r="J61" s="11"/>
      <c r="K61" s="11"/>
      <c r="L61" s="11"/>
      <c r="M61" s="11"/>
      <c r="N61" s="11"/>
      <c r="O61" s="11"/>
      <c r="P61" s="11"/>
      <c r="Q61" s="11"/>
    </row>
    <row r="62" spans="8:16" s="29" customFormat="1" ht="15">
      <c r="H62" s="26" t="s">
        <v>583</v>
      </c>
      <c r="I62" s="11"/>
      <c r="J62" s="11"/>
      <c r="K62" s="11"/>
      <c r="L62" s="11"/>
      <c r="M62" s="11"/>
      <c r="N62" s="11"/>
      <c r="O62" s="11"/>
      <c r="P62" s="11"/>
    </row>
    <row r="63" spans="1:26" s="29" customFormat="1" ht="28.5" customHeight="1" thickBot="1">
      <c r="A63" s="29" t="s">
        <v>25</v>
      </c>
      <c r="B63" s="29" t="s">
        <v>26</v>
      </c>
      <c r="D63" s="14" t="s">
        <v>11</v>
      </c>
      <c r="E63" s="14" t="s">
        <v>246</v>
      </c>
      <c r="F63" s="14" t="s">
        <v>9</v>
      </c>
      <c r="G63" s="14" t="s">
        <v>30</v>
      </c>
      <c r="H63" s="14" t="s">
        <v>10</v>
      </c>
      <c r="I63" s="16" t="s">
        <v>132</v>
      </c>
      <c r="J63" s="16">
        <v>2019</v>
      </c>
      <c r="K63" s="16">
        <v>2020</v>
      </c>
      <c r="L63" s="16">
        <v>2025</v>
      </c>
      <c r="M63" s="16">
        <v>2030</v>
      </c>
      <c r="N63" s="16">
        <v>2050</v>
      </c>
      <c r="O63" s="16">
        <v>2070</v>
      </c>
      <c r="P63" s="16" t="s">
        <v>131</v>
      </c>
      <c r="Q63" s="16" t="s">
        <v>29</v>
      </c>
      <c r="R63" s="14" t="s">
        <v>27</v>
      </c>
      <c r="Z63" s="81" t="s">
        <v>255</v>
      </c>
    </row>
    <row r="64" spans="1:26" ht="15">
      <c r="A64" s="29" t="s">
        <v>138</v>
      </c>
      <c r="B64" s="29" t="s">
        <v>216</v>
      </c>
      <c r="D64" s="29" t="str">
        <f>IF(Z64="","UC-UP_"&amp;A33,"\I: DISABLED")</f>
        <v>\I: DISABLED</v>
      </c>
      <c r="E64" s="29" t="str">
        <f t="shared" si="35" ref="E64:E70">A64</f>
        <v>RSDSOL</v>
      </c>
      <c r="F64" s="29" t="str">
        <f t="shared" si="36" ref="F64:F70">H64</f>
        <v>RSDWH_Att</v>
      </c>
      <c r="H64" s="29" t="str">
        <f t="shared" si="37" ref="H64:H70">B64</f>
        <v>RSDWH_Att</v>
      </c>
      <c r="I64" s="11">
        <v>1</v>
      </c>
      <c r="J64" s="37">
        <f t="shared" si="38" ref="J64:O64">IF(L33="","",-L33)</f>
        <v>-0.030770737558174679</v>
      </c>
      <c r="K64" s="37">
        <f t="shared" si="38"/>
        <v>-0.03384781131399215</v>
      </c>
      <c r="L64" s="37">
        <f t="shared" si="38"/>
        <v>-0.054512238599297519</v>
      </c>
      <c r="M64" s="37">
        <f t="shared" si="38"/>
        <v>-0.087792505386554684</v>
      </c>
      <c r="N64" s="37">
        <f t="shared" si="38"/>
        <v>-0.5</v>
      </c>
      <c r="O64" s="37">
        <f t="shared" si="38"/>
        <v>-0.5</v>
      </c>
      <c r="P64" s="11">
        <v>0</v>
      </c>
      <c r="Q64" s="11">
        <v>5</v>
      </c>
      <c r="R64" s="29" t="s">
        <v>244</v>
      </c>
      <c r="Z64" s="80" t="s">
        <v>254</v>
      </c>
    </row>
    <row r="65" spans="1:26" ht="15">
      <c r="A65" s="29" t="s">
        <v>196</v>
      </c>
      <c r="B65" s="29" t="s">
        <v>216</v>
      </c>
      <c r="D65" s="29" t="str">
        <f>IF(Z65="","UC-UP_"&amp;A28,"\I: DISABLED")</f>
        <v>\I: DISABLED</v>
      </c>
      <c r="E65" s="29" t="str">
        <f t="shared" si="35"/>
        <v>RSDGAS</v>
      </c>
      <c r="F65" s="29" t="str">
        <f t="shared" si="36"/>
        <v>RSDWH_Att</v>
      </c>
      <c r="H65" s="29" t="str">
        <f t="shared" si="37"/>
        <v>RSDWH_Att</v>
      </c>
      <c r="I65" s="11">
        <v>1</v>
      </c>
      <c r="J65" s="37" t="str">
        <f t="shared" si="39" ref="J65:O65">IF(L28="","",-L28)</f>
        <v/>
      </c>
      <c r="K65" s="37" t="str">
        <f t="shared" si="39"/>
        <v/>
      </c>
      <c r="L65" s="37" t="str">
        <f t="shared" si="39"/>
        <v/>
      </c>
      <c r="M65" s="37" t="str">
        <f t="shared" si="39"/>
        <v/>
      </c>
      <c r="N65" s="37" t="str">
        <f t="shared" si="39"/>
        <v/>
      </c>
      <c r="O65" s="37" t="str">
        <f t="shared" si="39"/>
        <v/>
      </c>
      <c r="P65" s="11">
        <v>0</v>
      </c>
      <c r="Q65" s="11">
        <v>5</v>
      </c>
      <c r="R65" s="29" t="s">
        <v>243</v>
      </c>
      <c r="Z65" s="80" t="s">
        <v>254</v>
      </c>
    </row>
    <row r="66" spans="1:26" ht="15">
      <c r="A66" s="29" t="s">
        <v>136</v>
      </c>
      <c r="B66" s="29" t="s">
        <v>216</v>
      </c>
      <c r="D66" s="29" t="str">
        <f>IF(Z66="","UC-UP_"&amp;A66,"\I: DISABLED")</f>
        <v>\I: DISABLED</v>
      </c>
      <c r="E66" s="29" t="str">
        <f t="shared" si="35"/>
        <v>RSDHET</v>
      </c>
      <c r="F66" s="29" t="str">
        <f t="shared" si="36"/>
        <v>RSDWH_Att</v>
      </c>
      <c r="H66" s="29" t="str">
        <f t="shared" si="37"/>
        <v>RSDWH_Att</v>
      </c>
      <c r="I66" s="11">
        <v>1</v>
      </c>
      <c r="J66" s="37">
        <f>IF(L29="","",-L29)</f>
        <v>-0.025372985812462796</v>
      </c>
      <c r="K66" s="37">
        <f t="shared" si="40" ref="K66:O66">IF(M29="","",-M29)</f>
        <v>-0.027910284393709076</v>
      </c>
      <c r="L66" s="37">
        <f t="shared" si="40"/>
        <v>-0.044949792118912424</v>
      </c>
      <c r="M66" s="37">
        <f t="shared" si="40"/>
        <v>-0.07239208970542968</v>
      </c>
      <c r="N66" s="37">
        <f t="shared" si="40"/>
        <v>-0.48701777982485323</v>
      </c>
      <c r="O66" s="37">
        <f t="shared" si="40"/>
        <v>-0.90000000000000002</v>
      </c>
      <c r="P66" s="11">
        <v>0</v>
      </c>
      <c r="Q66" s="11">
        <v>5</v>
      </c>
      <c r="R66" s="29" t="s">
        <v>241</v>
      </c>
      <c r="Z66" s="80" t="s">
        <v>254</v>
      </c>
    </row>
    <row r="67" spans="1:26" s="29" customFormat="1" ht="15">
      <c r="A67" s="29" t="s">
        <v>196</v>
      </c>
      <c r="B67" s="11" t="s">
        <v>465</v>
      </c>
      <c r="D67" s="29" t="str">
        <f>IF(Z67="","UC-UP_"&amp;A13,"\I: DISABLED")</f>
        <v>\I: DISABLED</v>
      </c>
      <c r="E67" s="29" t="str">
        <f t="shared" si="35"/>
        <v>RSDGAS</v>
      </c>
      <c r="F67" s="29" t="str">
        <f t="shared" si="36"/>
        <v>RSDSH_Att-AB,RSDSH_Att-C,RSDSH_Att-D,RSDSH_Att-E,RSDSH_Att-F,RSDSH_Att-G</v>
      </c>
      <c r="G67" s="41"/>
      <c r="H67" s="29" t="str">
        <f t="shared" si="37"/>
        <v>RSDSH_Att-AB,RSDSH_Att-C,RSDSH_Att-D,RSDSH_Att-E,RSDSH_Att-F,RSDSH_Att-G</v>
      </c>
      <c r="I67" s="11">
        <v>1</v>
      </c>
      <c r="J67" s="37" t="str">
        <f t="shared" si="41" ref="J67:O67">IF(L13="","",-L13)</f>
        <v/>
      </c>
      <c r="K67" s="37" t="str">
        <f t="shared" si="41"/>
        <v/>
      </c>
      <c r="L67" s="37" t="str">
        <f t="shared" si="41"/>
        <v/>
      </c>
      <c r="M67" s="37" t="str">
        <f t="shared" si="41"/>
        <v/>
      </c>
      <c r="N67" s="37" t="str">
        <f t="shared" si="41"/>
        <v/>
      </c>
      <c r="O67" s="37" t="str">
        <f t="shared" si="41"/>
        <v/>
      </c>
      <c r="P67" s="11">
        <v>0</v>
      </c>
      <c r="Q67" s="11">
        <v>5</v>
      </c>
      <c r="R67" s="29" t="s">
        <v>237</v>
      </c>
      <c r="Z67" s="80" t="s">
        <v>254</v>
      </c>
    </row>
    <row r="68" spans="1:26" s="29" customFormat="1" ht="15">
      <c r="A68" s="29" t="s">
        <v>194</v>
      </c>
      <c r="B68" s="11" t="s">
        <v>465</v>
      </c>
      <c r="D68" s="84" t="str">
        <f>IF(Z68="","UC-UP_"&amp;A10,"\I: DISABLED")</f>
        <v>\I: DISABLED</v>
      </c>
      <c r="E68" s="29" t="str">
        <f t="shared" si="35"/>
        <v>RSDELC</v>
      </c>
      <c r="F68" s="29" t="str">
        <f t="shared" si="36"/>
        <v>RSDSH_Att-AB,RSDSH_Att-C,RSDSH_Att-D,RSDSH_Att-E,RSDSH_Att-F,RSDSH_Att-G</v>
      </c>
      <c r="G68" s="29" t="s">
        <v>576</v>
      </c>
      <c r="H68" s="29" t="str">
        <f t="shared" si="37"/>
        <v>RSDSH_Att-AB,RSDSH_Att-C,RSDSH_Att-D,RSDSH_Att-E,RSDSH_Att-F,RSDSH_Att-G</v>
      </c>
      <c r="I68" s="11">
        <v>1</v>
      </c>
      <c r="J68" s="85">
        <f t="shared" si="42" ref="J68:O68">MAX(IF(L10+L11="","",-L10-L11),-$T$10)</f>
        <v>-0.12091208107152537</v>
      </c>
      <c r="K68" s="85">
        <f t="shared" si="42"/>
        <v>-0.1330032891786779</v>
      </c>
      <c r="L68" s="85">
        <f t="shared" si="42"/>
        <v>-0.2000945454129231</v>
      </c>
      <c r="M68" s="85">
        <f t="shared" si="42"/>
        <v>-0.2000945454129231</v>
      </c>
      <c r="N68" s="85">
        <f t="shared" si="42"/>
        <v>-0.2000945454129231</v>
      </c>
      <c r="O68" s="85">
        <f t="shared" si="42"/>
        <v>-0.2000945454129231</v>
      </c>
      <c r="P68" s="11">
        <v>0</v>
      </c>
      <c r="Q68" s="11">
        <v>5</v>
      </c>
      <c r="R68" s="29" t="s">
        <v>234</v>
      </c>
      <c r="Z68" s="80" t="s">
        <v>254</v>
      </c>
    </row>
    <row r="69" spans="1:26" s="29" customFormat="1" ht="15.75" thickBot="1">
      <c r="A69" s="29" t="s">
        <v>133</v>
      </c>
      <c r="B69" s="11" t="s">
        <v>465</v>
      </c>
      <c r="D69" s="29" t="str">
        <f>IF(Z69="","UC-UP_"&amp;A6,"\I: DISABLED")</f>
        <v>\I: DISABLED</v>
      </c>
      <c r="E69" s="29" t="str">
        <f t="shared" si="35"/>
        <v>RSDCOA</v>
      </c>
      <c r="F69" s="29" t="str">
        <f t="shared" si="36"/>
        <v>RSDSH_Att-AB,RSDSH_Att-C,RSDSH_Att-D,RSDSH_Att-E,RSDSH_Att-F,RSDSH_Att-G</v>
      </c>
      <c r="H69" s="29" t="str">
        <f t="shared" si="37"/>
        <v>RSDSH_Att-AB,RSDSH_Att-C,RSDSH_Att-D,RSDSH_Att-E,RSDSH_Att-F,RSDSH_Att-G</v>
      </c>
      <c r="I69" s="11">
        <v>1</v>
      </c>
      <c r="J69" s="37">
        <f t="shared" si="43" ref="J69:O72">IF(L6="","",-L6)</f>
        <v>-0.1264712426978028</v>
      </c>
      <c r="K69" s="37">
        <f t="shared" si="43"/>
        <v>-0.1264712426978028</v>
      </c>
      <c r="L69" s="37">
        <f t="shared" si="43"/>
        <v>-0.1264712426978028</v>
      </c>
      <c r="M69" s="37">
        <f t="shared" si="43"/>
        <v>-0.1264712426978028</v>
      </c>
      <c r="N69" s="37">
        <f t="shared" si="43"/>
        <v>-0.1264712426978028</v>
      </c>
      <c r="O69" s="37">
        <f t="shared" si="43"/>
        <v>-0.1264712426978028</v>
      </c>
      <c r="P69" s="11">
        <v>0</v>
      </c>
      <c r="Q69" s="11">
        <v>5</v>
      </c>
      <c r="R69" s="29" t="s">
        <v>230</v>
      </c>
      <c r="Z69" s="80" t="s">
        <v>254</v>
      </c>
    </row>
    <row r="70" spans="1:26" s="29" customFormat="1" ht="15">
      <c r="A70" s="29" t="s">
        <v>191</v>
      </c>
      <c r="B70" s="11" t="s">
        <v>465</v>
      </c>
      <c r="D70" s="29" t="str">
        <f>IF(Z70="","UC-UP_"&amp;A7,"\I: DISABLED")</f>
        <v>\I: DISABLED</v>
      </c>
      <c r="E70" s="74" t="str">
        <f t="shared" si="35"/>
        <v>RSDBDL</v>
      </c>
      <c r="F70" s="74" t="str">
        <f t="shared" si="36"/>
        <v>RSDSH_Att-AB,RSDSH_Att-C,RSDSH_Att-D,RSDSH_Att-E,RSDSH_Att-F,RSDSH_Att-G</v>
      </c>
      <c r="H70" s="74" t="str">
        <f t="shared" si="37"/>
        <v>RSDSH_Att-AB,RSDSH_Att-C,RSDSH_Att-D,RSDSH_Att-E,RSDSH_Att-F,RSDSH_Att-G</v>
      </c>
      <c r="I70" s="74">
        <v>1</v>
      </c>
      <c r="J70" s="75">
        <f t="shared" si="43"/>
        <v>-0.0115</v>
      </c>
      <c r="K70" s="76">
        <f t="shared" si="43"/>
        <v>-0.013224999999999999</v>
      </c>
      <c r="L70" s="76">
        <f t="shared" si="43"/>
        <v>-0.026600198804687489</v>
      </c>
      <c r="M70" s="76">
        <f t="shared" si="43"/>
        <v>-0.053502501054737063</v>
      </c>
      <c r="N70" s="76">
        <f t="shared" si="43"/>
        <v>-0.87565068412849156</v>
      </c>
      <c r="O70" s="76">
        <f t="shared" si="43"/>
        <v>-0.90000000000000002</v>
      </c>
      <c r="P70" s="75">
        <v>0</v>
      </c>
      <c r="Q70" s="75">
        <v>5</v>
      </c>
      <c r="R70" s="75" t="s">
        <v>231</v>
      </c>
      <c r="Z70" s="80" t="s">
        <v>254</v>
      </c>
    </row>
    <row r="71" spans="1:26" s="29" customFormat="1" ht="15">
      <c r="A71" s="29" t="s">
        <v>192</v>
      </c>
      <c r="B71" s="11" t="s">
        <v>465</v>
      </c>
      <c r="D71" s="29" t="str">
        <f>IF(Z71="","UC-UP_"&amp;A8,"\I: DISABLED")</f>
        <v>\I: DISABLED</v>
      </c>
      <c r="E71" s="74" t="str">
        <f t="shared" si="44" ref="E71:E79">A71</f>
        <v>RSDETH</v>
      </c>
      <c r="F71" s="29" t="str">
        <f t="shared" si="45" ref="F71:F79">H71</f>
        <v>RSDSH_Att-AB,RSDSH_Att-C,RSDSH_Att-D,RSDSH_Att-E,RSDSH_Att-F,RSDSH_Att-G</v>
      </c>
      <c r="H71" s="29" t="str">
        <f t="shared" si="46" ref="H71:H79">B71</f>
        <v>RSDSH_Att-AB,RSDSH_Att-C,RSDSH_Att-D,RSDSH_Att-E,RSDSH_Att-F,RSDSH_Att-G</v>
      </c>
      <c r="I71" s="11">
        <v>1</v>
      </c>
      <c r="J71" s="37" t="str">
        <f t="shared" si="43"/>
        <v/>
      </c>
      <c r="K71" s="37" t="str">
        <f t="shared" si="43"/>
        <v/>
      </c>
      <c r="L71" s="37" t="str">
        <f t="shared" si="43"/>
        <v/>
      </c>
      <c r="M71" s="37" t="str">
        <f t="shared" si="43"/>
        <v/>
      </c>
      <c r="N71" s="37" t="str">
        <f t="shared" si="43"/>
        <v/>
      </c>
      <c r="O71" s="37" t="str">
        <f t="shared" si="43"/>
        <v/>
      </c>
      <c r="P71" s="11">
        <v>0</v>
      </c>
      <c r="Q71" s="11">
        <v>5</v>
      </c>
      <c r="R71" s="29" t="s">
        <v>232</v>
      </c>
      <c r="Z71" s="80" t="s">
        <v>254</v>
      </c>
    </row>
    <row r="72" spans="1:26" s="29" customFormat="1" ht="15">
      <c r="A72" s="29" t="s">
        <v>193</v>
      </c>
      <c r="B72" s="11" t="s">
        <v>465</v>
      </c>
      <c r="D72" s="29" t="str">
        <f>IF(Z72="","UC-UP_"&amp;A9,"\I: DISABLED")</f>
        <v>\I: DISABLED</v>
      </c>
      <c r="E72" s="29" t="str">
        <f t="shared" si="44"/>
        <v>RSDLPG</v>
      </c>
      <c r="F72" s="29" t="str">
        <f t="shared" si="45"/>
        <v>RSDSH_Att-AB,RSDSH_Att-C,RSDSH_Att-D,RSDSH_Att-E,RSDSH_Att-F,RSDSH_Att-G</v>
      </c>
      <c r="H72" s="29" t="str">
        <f t="shared" si="46"/>
        <v>RSDSH_Att-AB,RSDSH_Att-C,RSDSH_Att-D,RSDSH_Att-E,RSDSH_Att-F,RSDSH_Att-G</v>
      </c>
      <c r="I72" s="11">
        <v>1</v>
      </c>
      <c r="J72" s="37">
        <f t="shared" si="43"/>
        <v>-0.01235735717786381</v>
      </c>
      <c r="K72" s="37">
        <f t="shared" si="43"/>
        <v>-0.013593092895650192</v>
      </c>
      <c r="L72" s="37">
        <f t="shared" si="43"/>
        <v>-0.021891812039373602</v>
      </c>
      <c r="M72" s="37">
        <f t="shared" si="43"/>
        <v>-0.035256982207531588</v>
      </c>
      <c r="N72" s="37">
        <f t="shared" si="43"/>
        <v>-0.23719134601454273</v>
      </c>
      <c r="O72" s="37">
        <f t="shared" si="43"/>
        <v>-0.90000000000000002</v>
      </c>
      <c r="P72" s="11">
        <v>0</v>
      </c>
      <c r="Q72" s="11">
        <v>5</v>
      </c>
      <c r="R72" s="29" t="s">
        <v>233</v>
      </c>
      <c r="Z72" s="80" t="s">
        <v>254</v>
      </c>
    </row>
    <row r="73" spans="1:26" s="29" customFormat="1" ht="15">
      <c r="A73" s="29" t="s">
        <v>194</v>
      </c>
      <c r="B73" s="11" t="s">
        <v>465</v>
      </c>
      <c r="D73" s="29" t="str">
        <f>IF(Z73="","UC-UP_"&amp;A11,"\I: DISABLED")</f>
        <v>\I: DISABLED</v>
      </c>
      <c r="E73" s="29" t="str">
        <f t="shared" si="44"/>
        <v>RSDELC</v>
      </c>
      <c r="F73" s="29" t="str">
        <f t="shared" si="45"/>
        <v>RSDSH_Att-AB,RSDSH_Att-C,RSDSH_Att-D,RSDSH_Att-E,RSDSH_Att-F,RSDSH_Att-G</v>
      </c>
      <c r="H73" s="29" t="str">
        <f t="shared" si="46"/>
        <v>RSDSH_Att-AB,RSDSH_Att-C,RSDSH_Att-D,RSDSH_Att-E,RSDSH_Att-F,RSDSH_Att-G</v>
      </c>
      <c r="I73" s="11">
        <v>1</v>
      </c>
      <c r="J73" s="37">
        <f t="shared" si="47" ref="J73:O74">IF(L11="","",-L11)</f>
        <v>-0.076891281080682286</v>
      </c>
      <c r="K73" s="37">
        <f t="shared" si="47"/>
        <v>-0.084580409188750511</v>
      </c>
      <c r="L73" s="37">
        <f t="shared" si="47"/>
        <v>-0.13621759480257464</v>
      </c>
      <c r="M73" s="37">
        <f t="shared" si="47"/>
        <v>-0.21937979860549459</v>
      </c>
      <c r="N73" s="37">
        <f t="shared" si="47"/>
        <v>-0.90000000000000002</v>
      </c>
      <c r="O73" s="37">
        <f t="shared" si="47"/>
        <v>-0.90000000000000002</v>
      </c>
      <c r="P73" s="11">
        <v>0</v>
      </c>
      <c r="Q73" s="11">
        <v>5</v>
      </c>
      <c r="R73" s="29" t="s">
        <v>235</v>
      </c>
      <c r="Z73" s="80" t="s">
        <v>254</v>
      </c>
    </row>
    <row r="74" spans="1:26" s="29" customFormat="1" ht="15">
      <c r="A74" s="29" t="s">
        <v>195</v>
      </c>
      <c r="B74" s="11" t="s">
        <v>465</v>
      </c>
      <c r="D74" s="29" t="str">
        <f>IF(Z74="","UC-UP_"&amp;A12,"\I: DISABLED")</f>
        <v>\I: DISABLED</v>
      </c>
      <c r="E74" s="29" t="str">
        <f t="shared" si="44"/>
        <v>RSDKER</v>
      </c>
      <c r="F74" s="29" t="str">
        <f t="shared" si="45"/>
        <v>RSDSH_Att-AB,RSDSH_Att-C,RSDSH_Att-D,RSDSH_Att-E,RSDSH_Att-F,RSDSH_Att-G</v>
      </c>
      <c r="H74" s="29" t="str">
        <f t="shared" si="46"/>
        <v>RSDSH_Att-AB,RSDSH_Att-C,RSDSH_Att-D,RSDSH_Att-E,RSDSH_Att-F,RSDSH_Att-G</v>
      </c>
      <c r="I74" s="11">
        <v>1</v>
      </c>
      <c r="J74" s="37">
        <f t="shared" si="47"/>
        <v>-0.32448600714209408</v>
      </c>
      <c r="K74" s="37">
        <f t="shared" si="47"/>
        <v>-0.35693460785630349</v>
      </c>
      <c r="L74" s="37">
        <f t="shared" si="47"/>
        <v>-0.57484675529865559</v>
      </c>
      <c r="M74" s="37">
        <f t="shared" si="47"/>
        <v>-0.90000000000000002</v>
      </c>
      <c r="N74" s="37">
        <f t="shared" si="47"/>
        <v>-0.90000000000000002</v>
      </c>
      <c r="O74" s="37">
        <f t="shared" si="47"/>
        <v>-0.90000000000000002</v>
      </c>
      <c r="P74" s="11">
        <v>0</v>
      </c>
      <c r="Q74" s="11">
        <v>5</v>
      </c>
      <c r="R74" s="29" t="s">
        <v>236</v>
      </c>
      <c r="Z74" s="80" t="s">
        <v>254</v>
      </c>
    </row>
    <row r="75" spans="1:26" ht="15">
      <c r="A75" s="29" t="s">
        <v>134</v>
      </c>
      <c r="B75" s="11" t="s">
        <v>465</v>
      </c>
      <c r="D75" s="29" t="str">
        <f>IF(Z75="","UC-UP_"&amp;A14,"\I: DISABLED")</f>
        <v>\I: DISABLED</v>
      </c>
      <c r="E75" s="29" t="str">
        <f t="shared" si="44"/>
        <v>RSDPEA</v>
      </c>
      <c r="F75" s="29" t="str">
        <f t="shared" si="45"/>
        <v>RSDSH_Att-AB,RSDSH_Att-C,RSDSH_Att-D,RSDSH_Att-E,RSDSH_Att-F,RSDSH_Att-G</v>
      </c>
      <c r="H75" s="29" t="str">
        <f t="shared" si="46"/>
        <v>RSDSH_Att-AB,RSDSH_Att-C,RSDSH_Att-D,RSDSH_Att-E,RSDSH_Att-F,RSDSH_Att-G</v>
      </c>
      <c r="I75" s="11">
        <v>1</v>
      </c>
      <c r="J75" s="37">
        <f t="shared" si="48" ref="J75:O79">IF(L14="","",-L14)</f>
        <v>-0.052967802125738934</v>
      </c>
      <c r="K75" s="37">
        <f t="shared" si="48"/>
        <v>-0.058264582338312838</v>
      </c>
      <c r="L75" s="37">
        <f t="shared" si="48"/>
        <v>-0.093835692501676254</v>
      </c>
      <c r="M75" s="37">
        <f t="shared" si="48"/>
        <v>-0.15112332113087468</v>
      </c>
      <c r="N75" s="37">
        <f t="shared" si="48"/>
        <v>-0.90000000000000002</v>
      </c>
      <c r="O75" s="37">
        <f t="shared" si="48"/>
        <v>-0.90000000000000002</v>
      </c>
      <c r="P75" s="11">
        <v>0</v>
      </c>
      <c r="Q75" s="11">
        <v>5</v>
      </c>
      <c r="R75" s="29" t="s">
        <v>238</v>
      </c>
      <c r="Z75" s="80" t="s">
        <v>254</v>
      </c>
    </row>
    <row r="76" spans="1:26" ht="15">
      <c r="A76" s="56" t="s">
        <v>163</v>
      </c>
      <c r="B76" s="11" t="s">
        <v>465</v>
      </c>
      <c r="D76" s="29" t="str">
        <f>IF(Z76="","UC-UP_"&amp;A15,"\I: DISABLED")</f>
        <v>\I: DISABLED</v>
      </c>
      <c r="E76" s="29"/>
      <c r="F76" s="29" t="str">
        <f t="shared" si="45"/>
        <v>RSDSH_Att-AB,RSDSH_Att-C,RSDSH_Att-D,RSDSH_Att-E,RSDSH_Att-F,RSDSH_Att-G</v>
      </c>
      <c r="H76" s="29" t="str">
        <f t="shared" si="46"/>
        <v>RSDSH_Att-AB,RSDSH_Att-C,RSDSH_Att-D,RSDSH_Att-E,RSDSH_Att-F,RSDSH_Att-G</v>
      </c>
      <c r="I76" s="11">
        <v>1</v>
      </c>
      <c r="J76" s="37">
        <f t="shared" si="48"/>
        <v>-0.067836217528370116</v>
      </c>
      <c r="K76" s="37">
        <f t="shared" si="48"/>
        <v>-0.074619839281207134</v>
      </c>
      <c r="L76" s="37">
        <f t="shared" si="48"/>
        <v>-0.12017599736077696</v>
      </c>
      <c r="M76" s="37">
        <f t="shared" si="48"/>
        <v>-0.19354464550950495</v>
      </c>
      <c r="N76" s="37">
        <f t="shared" si="48"/>
        <v>-0.90000000000000002</v>
      </c>
      <c r="O76" s="37">
        <f t="shared" si="48"/>
        <v>-0.90000000000000002</v>
      </c>
      <c r="P76" s="11">
        <v>0</v>
      </c>
      <c r="Q76" s="11">
        <v>5</v>
      </c>
      <c r="R76" s="29" t="s">
        <v>239</v>
      </c>
      <c r="Z76" s="80" t="s">
        <v>254</v>
      </c>
    </row>
    <row r="77" spans="1:26" ht="15">
      <c r="A77" s="29" t="s">
        <v>135</v>
      </c>
      <c r="B77" s="11" t="s">
        <v>465</v>
      </c>
      <c r="D77" s="29" t="str">
        <f>IF(Z77="","UC-UP_"&amp;A16,"\I: DISABLED")</f>
        <v>\I: DISABLED</v>
      </c>
      <c r="E77" s="29" t="str">
        <f t="shared" si="44"/>
        <v>RSDWOO</v>
      </c>
      <c r="F77" s="29" t="str">
        <f t="shared" si="45"/>
        <v>RSDSH_Att-AB,RSDSH_Att-C,RSDSH_Att-D,RSDSH_Att-E,RSDSH_Att-F,RSDSH_Att-G</v>
      </c>
      <c r="H77" s="29" t="str">
        <f t="shared" si="46"/>
        <v>RSDSH_Att-AB,RSDSH_Att-C,RSDSH_Att-D,RSDSH_Att-E,RSDSH_Att-F,RSDSH_Att-G</v>
      </c>
      <c r="I77" s="11">
        <v>1</v>
      </c>
      <c r="J77" s="37">
        <f t="shared" si="48"/>
        <v>-0.007327364412016135</v>
      </c>
      <c r="K77" s="37">
        <f t="shared" si="48"/>
        <v>-0.0080601008532177488</v>
      </c>
      <c r="L77" s="37">
        <f t="shared" si="48"/>
        <v>-0.012980873025115722</v>
      </c>
      <c r="M77" s="37">
        <f t="shared" si="48"/>
        <v>-0.020905825815679131</v>
      </c>
      <c r="N77" s="37">
        <f t="shared" si="48"/>
        <v>-0.14064394211559139</v>
      </c>
      <c r="O77" s="37">
        <f t="shared" si="48"/>
        <v>-0.90000000000000002</v>
      </c>
      <c r="P77" s="11">
        <v>0</v>
      </c>
      <c r="Q77" s="11">
        <v>5</v>
      </c>
      <c r="R77" s="29" t="s">
        <v>240</v>
      </c>
      <c r="Z77" s="80" t="s">
        <v>254</v>
      </c>
    </row>
    <row r="78" spans="1:26" ht="15">
      <c r="A78" s="29" t="s">
        <v>136</v>
      </c>
      <c r="B78" s="11" t="s">
        <v>465</v>
      </c>
      <c r="D78" s="29" t="str">
        <f>IF(Z78="","UC-UP_"&amp;A17,"\I: DISABLED")</f>
        <v>\I: DISABLED</v>
      </c>
      <c r="E78" s="29" t="str">
        <f t="shared" si="44"/>
        <v>RSDHET</v>
      </c>
      <c r="F78" s="29" t="str">
        <f t="shared" si="45"/>
        <v>RSDSH_Att-AB,RSDSH_Att-C,RSDSH_Att-D,RSDSH_Att-E,RSDSH_Att-F,RSDSH_Att-G</v>
      </c>
      <c r="H78" s="29" t="str">
        <f t="shared" si="46"/>
        <v>RSDSH_Att-AB,RSDSH_Att-C,RSDSH_Att-D,RSDSH_Att-E,RSDSH_Att-F,RSDSH_Att-G</v>
      </c>
      <c r="I78" s="11">
        <v>1</v>
      </c>
      <c r="J78" s="37">
        <f t="shared" si="48"/>
        <v>-0.0013239675023686164</v>
      </c>
      <c r="K78" s="37">
        <f>IF(M17="","",-M17)</f>
        <v>-0.0014563642526054781</v>
      </c>
      <c r="L78" s="37">
        <f t="shared" si="48"/>
        <v>-0.0023454891924636497</v>
      </c>
      <c r="M78" s="37">
        <f t="shared" si="48"/>
        <v>-0.0037774337993546339</v>
      </c>
      <c r="N78" s="37">
        <f t="shared" si="48"/>
        <v>-0.025412685693739147</v>
      </c>
      <c r="O78" s="37">
        <f t="shared" si="48"/>
        <v>-0.1709638417168578</v>
      </c>
      <c r="P78" s="11">
        <v>0</v>
      </c>
      <c r="Q78" s="11">
        <v>5</v>
      </c>
      <c r="R78" s="29" t="s">
        <v>241</v>
      </c>
      <c r="Z78" s="80" t="s">
        <v>254</v>
      </c>
    </row>
    <row r="79" spans="1:26" ht="15.75" thickBot="1">
      <c r="A79" s="53" t="s">
        <v>137</v>
      </c>
      <c r="B79" s="11" t="s">
        <v>465</v>
      </c>
      <c r="C79" s="58"/>
      <c r="D79" s="53" t="str">
        <f>IF(Z79="","UC-UP_"&amp;A18,"\I: DISABLED")</f>
        <v>\I: DISABLED</v>
      </c>
      <c r="E79" s="53" t="str">
        <f t="shared" si="44"/>
        <v>RSDGEO</v>
      </c>
      <c r="F79" s="53" t="str">
        <f t="shared" si="45"/>
        <v>RSDSH_Att-AB,RSDSH_Att-C,RSDSH_Att-D,RSDSH_Att-E,RSDSH_Att-F,RSDSH_Att-G</v>
      </c>
      <c r="G79" s="58"/>
      <c r="H79" s="53" t="str">
        <f t="shared" si="46"/>
        <v>RSDSH_Att-AB,RSDSH_Att-C,RSDSH_Att-D,RSDSH_Att-E,RSDSH_Att-F,RSDSH_Att-G</v>
      </c>
      <c r="I79" s="54">
        <v>1</v>
      </c>
      <c r="J79" s="59" t="str">
        <f t="shared" si="48"/>
        <v/>
      </c>
      <c r="K79" s="59" t="str">
        <f t="shared" si="48"/>
        <v/>
      </c>
      <c r="L79" s="59" t="str">
        <f t="shared" si="48"/>
        <v/>
      </c>
      <c r="M79" s="59" t="str">
        <f t="shared" si="48"/>
        <v/>
      </c>
      <c r="N79" s="59" t="str">
        <f t="shared" si="48"/>
        <v/>
      </c>
      <c r="O79" s="59" t="str">
        <f t="shared" si="48"/>
        <v/>
      </c>
      <c r="P79" s="54">
        <v>0</v>
      </c>
      <c r="Q79" s="54">
        <v>5</v>
      </c>
      <c r="R79" s="53" t="s">
        <v>242</v>
      </c>
      <c r="S79" s="58"/>
      <c r="T79" s="58"/>
      <c r="U79" s="58"/>
      <c r="V79" s="58"/>
      <c r="W79" s="58"/>
      <c r="X79" s="58"/>
      <c r="Y79" s="58"/>
      <c r="Z79" s="106" t="s">
        <v>254</v>
      </c>
    </row>
    <row r="80" spans="1:18" ht="15">
      <c r="A80" s="29"/>
      <c r="B80" s="29"/>
      <c r="D80" s="29"/>
      <c r="E80" s="29"/>
      <c r="F80" s="29"/>
      <c r="H80" s="29"/>
      <c r="I80" s="11"/>
      <c r="J80" s="36"/>
      <c r="K80" s="36"/>
      <c r="L80" s="36"/>
      <c r="M80" s="36"/>
      <c r="N80" s="36"/>
      <c r="O80" s="36"/>
      <c r="P80" s="11"/>
      <c r="Q80" s="11"/>
      <c r="R80" s="29"/>
    </row>
    <row r="81" spans="1:18" ht="15">
      <c r="A81" s="29"/>
      <c r="B81" s="29"/>
      <c r="D81" s="29"/>
      <c r="E81" s="29"/>
      <c r="F81" s="29"/>
      <c r="H81" s="29"/>
      <c r="I81" s="11"/>
      <c r="J81" s="36"/>
      <c r="K81" s="36"/>
      <c r="L81" s="36"/>
      <c r="M81" s="36"/>
      <c r="N81" s="36"/>
      <c r="O81" s="36"/>
      <c r="P81" s="11"/>
      <c r="Q81" s="11"/>
      <c r="R81" s="29"/>
    </row>
    <row r="82" spans="11:16" ht="15">
      <c r="K82" s="37" t="str">
        <f t="shared" si="49" ref="K82">IF(L34="","",-L34)</f>
        <v/>
      </c>
      <c r="L82" s="37" t="str">
        <f t="shared" si="50" ref="L82:P82">IF(M34="","",-M34)</f>
        <v/>
      </c>
      <c r="M82" s="37" t="str">
        <f t="shared" si="50"/>
        <v/>
      </c>
      <c r="N82" s="37" t="str">
        <f t="shared" si="50"/>
        <v/>
      </c>
      <c r="O82" s="37" t="str">
        <f t="shared" si="50"/>
        <v/>
      </c>
      <c r="P82" s="37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priority="16" dxfId="16" operator="containsText" text="\I: DISABLED">
      <formula>NOT(ISERROR(SEARCH("\I: DISABLED",D46)))</formula>
    </cfRule>
  </conditionalFormatting>
  <conditionalFormatting sqref="D66:D67">
    <cfRule type="containsText" priority="2" dxfId="16" operator="containsText" text="\I: DISABLED">
      <formula>NOT(ISERROR(SEARCH("\I: DISABLED",D66)))</formula>
    </cfRule>
  </conditionalFormatting>
  <conditionalFormatting sqref="E46:E54 D67:E81">
    <cfRule type="containsText" priority="6" dxfId="16" operator="containsText" text="\I: DISABLED">
      <formula>NOT(ISERROR(SEARCH("\I: DISABLED",D46)))</formula>
    </cfRule>
  </conditionalFormatting>
  <conditionalFormatting sqref="E66">
    <cfRule type="containsText" priority="1" dxfId="16" operator="containsText" text="\I: DISABLED">
      <formula>NOT(ISERROR(SEARCH("\I: DISABLED",E66)))</formula>
    </cfRule>
  </conditionalFormatting>
  <conditionalFormatting sqref="F70">
    <cfRule type="containsText" priority="14" dxfId="16" operator="containsText" text="\I: DISABLED">
      <formula>NOT(ISERROR(SEARCH("\I: DISABLED",F70)))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60029125214"/>
  </sheetPr>
  <dimension ref="A1:AF102"/>
  <sheetViews>
    <sheetView zoomScale="60" zoomScaleNormal="60" workbookViewId="0" topLeftCell="A1">
      <selection pane="topLeft" activeCell="H75" sqref="H75"/>
    </sheetView>
  </sheetViews>
  <sheetFormatPr defaultColWidth="9.14428571428571" defaultRowHeight="12.75"/>
  <cols>
    <col min="1" max="1" width="24.8571428571429" style="41" customWidth="1"/>
    <col min="2" max="2" width="26.5714285714286" style="41" bestFit="1" customWidth="1"/>
    <col min="3" max="3" width="8.42857142857143" style="41" bestFit="1" customWidth="1"/>
    <col min="4" max="4" width="29.4285714285714" style="41" customWidth="1"/>
    <col min="5" max="5" width="12.5714285714286" style="41" customWidth="1"/>
    <col min="6" max="6" width="14.4285714285714" style="41" customWidth="1"/>
    <col min="7" max="7" width="24.1428571428571" style="41" customWidth="1"/>
    <col min="8" max="8" width="13.5714285714286" style="41" customWidth="1"/>
    <col min="9" max="15" width="12.5714285714286" style="41" customWidth="1"/>
    <col min="16" max="16" width="15.5714285714286" style="41" customWidth="1"/>
    <col min="17" max="22" width="12.5714285714286" style="41" customWidth="1"/>
    <col min="23" max="24" width="6" style="41" customWidth="1"/>
    <col min="25" max="25" width="7.42857142857143" style="41" customWidth="1"/>
    <col min="26" max="26" width="18" style="41" customWidth="1"/>
    <col min="27" max="46" width="6" style="41" customWidth="1"/>
    <col min="47" max="47" width="5.42857142857143" style="41" customWidth="1"/>
    <col min="48" max="49" width="12.4285714285714" style="41" customWidth="1"/>
    <col min="50" max="16384" width="9.14285714285714" style="41"/>
  </cols>
  <sheetData>
    <row r="1" spans="1:16" ht="23.25">
      <c r="A1" s="13" t="s">
        <v>33</v>
      </c>
      <c r="B1" s="13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2.7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32" ht="21" customHeight="1">
      <c r="A3" s="42" t="s">
        <v>190</v>
      </c>
      <c r="B3" s="42"/>
      <c r="C3" s="29"/>
      <c r="D3" s="43"/>
      <c r="E3" s="31"/>
      <c r="F3" s="31"/>
      <c r="G3" s="31"/>
      <c r="H3" s="31"/>
      <c r="I3" s="31"/>
      <c r="J3" s="29"/>
      <c r="K3" s="29"/>
      <c r="L3" s="31"/>
      <c r="M3" s="31"/>
      <c r="N3" s="31"/>
      <c r="O3" s="31"/>
      <c r="P3" s="31"/>
      <c r="S3" s="4" t="s">
        <v>128</v>
      </c>
      <c r="T3" s="4"/>
      <c r="U3" s="4"/>
      <c r="V3" s="4"/>
      <c r="Z3" s="4" t="s">
        <v>374</v>
      </c>
      <c r="AA3" s="4"/>
      <c r="AB3" s="4"/>
      <c r="AC3" s="4"/>
      <c r="AD3" s="4"/>
      <c r="AE3" s="4"/>
      <c r="AF3" s="4"/>
    </row>
    <row r="4" spans="1:26" ht="15.75" thickBot="1">
      <c r="A4" s="44" t="s">
        <v>32</v>
      </c>
      <c r="B4" s="44"/>
      <c r="C4" s="29"/>
      <c r="D4" s="45" t="s">
        <v>37</v>
      </c>
      <c r="E4" s="3" t="s">
        <v>38</v>
      </c>
      <c r="F4" s="2"/>
      <c r="G4" s="2"/>
      <c r="H4" s="2"/>
      <c r="I4" s="2"/>
      <c r="J4" s="2"/>
      <c r="K4" s="29"/>
      <c r="L4" s="57" t="s">
        <v>39</v>
      </c>
      <c r="M4" s="57"/>
      <c r="N4" s="57"/>
      <c r="O4" s="57"/>
      <c r="P4" s="57"/>
      <c r="S4" s="50">
        <v>0.10</v>
      </c>
      <c r="Z4" s="50">
        <v>0.15</v>
      </c>
    </row>
    <row r="5" spans="1:20" ht="15.75" thickBot="1">
      <c r="A5" s="14" t="s">
        <v>35</v>
      </c>
      <c r="B5" s="14" t="s">
        <v>36</v>
      </c>
      <c r="C5" s="29"/>
      <c r="D5" s="15">
        <v>2018</v>
      </c>
      <c r="E5" s="14">
        <v>2019</v>
      </c>
      <c r="F5" s="14">
        <v>2020</v>
      </c>
      <c r="G5" s="14">
        <v>2025</v>
      </c>
      <c r="H5" s="14">
        <v>2030</v>
      </c>
      <c r="I5" s="14">
        <v>2050</v>
      </c>
      <c r="J5" s="14">
        <v>2070</v>
      </c>
      <c r="K5" s="29"/>
      <c r="L5" s="14">
        <v>2019</v>
      </c>
      <c r="M5" s="14">
        <v>2020</v>
      </c>
      <c r="N5" s="14">
        <v>2025</v>
      </c>
      <c r="O5" s="14">
        <v>2030</v>
      </c>
      <c r="P5" s="14">
        <v>2050</v>
      </c>
      <c r="Q5" s="14">
        <v>2070</v>
      </c>
      <c r="S5" s="73" t="s">
        <v>247</v>
      </c>
      <c r="T5" s="73" t="s">
        <v>248</v>
      </c>
    </row>
    <row r="6" spans="1:20" ht="15.75" thickBot="1">
      <c r="A6" s="33" t="s">
        <v>94</v>
      </c>
      <c r="B6" s="33" t="s">
        <v>125</v>
      </c>
      <c r="C6" s="29"/>
      <c r="D6" s="52">
        <f>SUMIF(SharesElab!$B$2:$B$79,Det_RSD_share!$A6,SharesElab!C$2:C$79)+D15*Z8</f>
        <v>0.066025268901802464</v>
      </c>
      <c r="E6" s="47">
        <f>IF($D6=0,"",MAX($D6*(1-$S$4)^($E$5-$D$5),S6))</f>
        <v>0.059422742011622218</v>
      </c>
      <c r="F6" s="47">
        <f>IF($D6=0,"",MAX($D6*(1-$S$4)^($F$5-$D$5),S6))</f>
        <v>0.053480467810460001</v>
      </c>
      <c r="G6" s="47">
        <f>IF($D6=0,"",MAX($D6*(1-$S$4)^($G$5-$D$5),S6))</f>
        <v>0.031579681437398525</v>
      </c>
      <c r="H6" s="47">
        <f>IF($D6=0,"",MAX($D6*(1-$S$4)^($H$5-$D$5),S6))</f>
        <v>0.018647486091969461</v>
      </c>
      <c r="I6" s="47">
        <f>IF($D6=0,"",MAX($D6*(1-$S$4)^($I$5-$D$5),S6))</f>
        <v>0.0022670989755858169</v>
      </c>
      <c r="J6" s="47">
        <f>IF($D6=0,"",MAX($D6*(1-$S$4)^($J$5-$D$5),S6))</f>
        <v>0.00027562630907743049</v>
      </c>
      <c r="K6" s="29"/>
      <c r="L6" s="48">
        <f>IF($D6=0,"",MIN($D6*(1+$S$4)^($L$5-$D$5),T6))</f>
        <v>0.069986785035910618</v>
      </c>
      <c r="M6" s="48">
        <f>IF($D6=0,"",MIN($D6*(1+$S$4)^($M$5-$D$5),T6))</f>
        <v>0.069986785035910618</v>
      </c>
      <c r="N6" s="48">
        <f>IF($D6=0,"",MIN($D6*(1+$S$4)^($N$5-$D$5),T6))</f>
        <v>0.069986785035910618</v>
      </c>
      <c r="O6" s="48">
        <f>IF($D6=0,"",MIN($D6*(1+$S$4)^($O$5-$D$5),T6))</f>
        <v>0.069986785035910618</v>
      </c>
      <c r="P6" s="48">
        <f>IF($D6=0,"",MIN($D6*(1+$S$4)^($P$5-$D$5),T6))</f>
        <v>0.069986785035910618</v>
      </c>
      <c r="Q6" s="48">
        <f>IF($D6=0,"",MIN($D6*(1+$S$4)^($Q$5-$D$5),T6))</f>
        <v>0.069986785035910618</v>
      </c>
      <c r="S6" s="77">
        <v>0</v>
      </c>
      <c r="T6" s="77">
        <f>D6*Z14</f>
        <v>0.069986785035910618</v>
      </c>
    </row>
    <row r="7" spans="1:26" ht="15.75" thickBot="1">
      <c r="A7" s="33" t="s">
        <v>95</v>
      </c>
      <c r="B7" s="33" t="s">
        <v>126</v>
      </c>
      <c r="C7" s="29"/>
      <c r="D7" s="52">
        <f>SUMIF(SharesElab!$B$2:$B$79,Det_RSD_share!$A7,SharesElab!C$2:C$79)</f>
        <v>0</v>
      </c>
      <c r="E7" s="47"/>
      <c r="F7" s="47"/>
      <c r="G7" s="47" t="str">
        <f t="shared" si="0" ref="G7:G18">IF($D7=0,"",MAX($D7*(1-$S$4)^($G$5-$D$5),S7))</f>
        <v/>
      </c>
      <c r="H7" s="47" t="str">
        <f t="shared" si="1" ref="H7:H18">IF($D7=0,"",MAX($D7*(1-$S$4)^($H$5-$D$5),S7))</f>
        <v/>
      </c>
      <c r="I7" s="47" t="str">
        <f t="shared" si="2" ref="I7:I18">IF($D7=0,"",MAX($D7*(1-$S$4)^($I$5-$D$5),S7))</f>
        <v/>
      </c>
      <c r="J7" s="47" t="str">
        <f t="shared" si="3" ref="J7:J18">IF($D7=0,"",MAX($D7*(1-$S$4)^($J$5-$D$5),S7))</f>
        <v/>
      </c>
      <c r="K7" s="29"/>
      <c r="L7" s="48">
        <f>IF($Z16=0,"",MIN($Z16*(1+$Z$4)^($L$5-$D$5),T7))</f>
        <v>0.0115</v>
      </c>
      <c r="M7" s="48">
        <f>IF($Z16=0,"",MIN($Z16*(1+$Z$4)^($M$5-$D$5),T7))</f>
        <v>0.013224999999999999</v>
      </c>
      <c r="N7" s="48">
        <f>IF($Z16=0,"",MIN($Z16*(1+$Z$4)^($N$5-$D$5),T7))</f>
        <v>0.026600198804687489</v>
      </c>
      <c r="O7" s="48">
        <f>IF($Z16=0,"",MIN($Z16*(1+$Z$4)^($O$5-$D$5),T7))</f>
        <v>0.053502501054737063</v>
      </c>
      <c r="P7" s="48">
        <f>IF($Z16=0,"",MIN($Z16*(1+$Z$4)^($P$5-$D$5),T7))</f>
        <v>0.87565068412849156</v>
      </c>
      <c r="Q7" s="48">
        <f>IF($Z16=0,"",MIN($Z16*(1+$Z$4)^($Q$5-$D$5),T7))</f>
        <v>0.90000000000000002</v>
      </c>
      <c r="S7" s="77">
        <v>0</v>
      </c>
      <c r="T7" s="77">
        <v>0.90</v>
      </c>
      <c r="Y7" s="1" t="s">
        <v>251</v>
      </c>
      <c r="Z7" s="1"/>
    </row>
    <row r="8" spans="1:26" ht="15.75" thickBot="1">
      <c r="A8" s="33" t="s">
        <v>96</v>
      </c>
      <c r="B8" s="33" t="s">
        <v>127</v>
      </c>
      <c r="C8" s="29"/>
      <c r="D8" s="52">
        <f>SUMIF(SharesElab!$B$2:$B$79,Det_RSD_share!$A8,SharesElab!C$2:C$79)</f>
        <v>0</v>
      </c>
      <c r="E8" s="47" t="str">
        <f t="shared" si="4" ref="E8:E18">IF($D8=0,"",MAX($D8*(1-$S$4)^($E$5-$D$5),S8))</f>
        <v/>
      </c>
      <c r="F8" s="47" t="str">
        <f t="shared" si="5" ref="F8:F18">IF($D8=0,"",MAX($D8*(1-$S$4)^($F$5-$D$5),S8))</f>
        <v/>
      </c>
      <c r="G8" s="47" t="str">
        <f t="shared" si="0"/>
        <v/>
      </c>
      <c r="H8" s="47" t="str">
        <f t="shared" si="1"/>
        <v/>
      </c>
      <c r="I8" s="47" t="str">
        <f t="shared" si="2"/>
        <v/>
      </c>
      <c r="J8" s="47" t="str">
        <f t="shared" si="3"/>
        <v/>
      </c>
      <c r="K8" s="29"/>
      <c r="L8" s="48" t="str">
        <f t="shared" si="6" ref="L8:L18">IF($D8=0,"",MIN($D8*(1+$S$4)^($L$5-$D$5),T8))</f>
        <v/>
      </c>
      <c r="M8" s="48" t="str">
        <f t="shared" si="7" ref="M8:M18">IF($D8=0,"",MIN($D8*(1+$S$4)^($M$5-$D$5),T8))</f>
        <v/>
      </c>
      <c r="N8" s="48" t="str">
        <f t="shared" si="8" ref="N8:N18">IF($D8=0,"",MIN($D8*(1+$S$4)^($N$5-$D$5),T8))</f>
        <v/>
      </c>
      <c r="O8" s="48" t="str">
        <f t="shared" si="9" ref="O8:O18">IF($D8=0,"",MIN($D8*(1+$S$4)^($O$5-$D$5),T8))</f>
        <v/>
      </c>
      <c r="P8" s="48" t="str">
        <f t="shared" si="10" ref="P8:P18">IF($D8=0,"",MIN($D8*(1+$S$4)^($P$5-$D$5),T8))</f>
        <v/>
      </c>
      <c r="Q8" s="48" t="str">
        <f t="shared" si="11" ref="Q8">IF($D8=0,"",MIN($D8*(1+$S$4)^($Q$5-$D$5),T8))</f>
        <v/>
      </c>
      <c r="S8" s="77">
        <v>0</v>
      </c>
      <c r="T8" s="77">
        <v>0.90</v>
      </c>
      <c r="Y8" s="73" t="s">
        <v>249</v>
      </c>
      <c r="Z8" s="79">
        <v>0.19400000000000001</v>
      </c>
    </row>
    <row r="9" spans="1:26" ht="15.75" thickBot="1">
      <c r="A9" s="33" t="s">
        <v>97</v>
      </c>
      <c r="B9" s="33" t="s">
        <v>117</v>
      </c>
      <c r="C9" s="29"/>
      <c r="D9" s="52">
        <f>SUMIF(SharesElab!$B$2:$B$79,Det_RSD_share!$A9,SharesElab!C$2:C$79)</f>
        <v>0.025825335548884287</v>
      </c>
      <c r="E9" s="47">
        <f t="shared" si="4"/>
        <v>0.023242801993995858</v>
      </c>
      <c r="F9" s="47">
        <f t="shared" si="5"/>
        <v>0.020918521794596273</v>
      </c>
      <c r="G9" s="47">
        <f t="shared" si="0"/>
        <v>0.012352177934491155</v>
      </c>
      <c r="H9" s="47">
        <f t="shared" si="1"/>
        <v>0.0072938375485376832</v>
      </c>
      <c r="I9" s="47">
        <f t="shared" si="2"/>
        <v>0.00088676036827829089</v>
      </c>
      <c r="J9" s="47">
        <f t="shared" si="3"/>
        <v>0.00010780935899877585</v>
      </c>
      <c r="K9" s="29"/>
      <c r="L9" s="48">
        <f t="shared" si="6"/>
        <v>0.028407869103772718</v>
      </c>
      <c r="M9" s="48">
        <f t="shared" si="7"/>
        <v>0.03124865601414999</v>
      </c>
      <c r="N9" s="48">
        <f t="shared" si="8"/>
        <v>0.05032627299734873</v>
      </c>
      <c r="O9" s="48">
        <f t="shared" si="9"/>
        <v>0.081050965924960125</v>
      </c>
      <c r="P9" s="48">
        <f t="shared" si="10"/>
        <v>0.54527036915296101</v>
      </c>
      <c r="Q9" s="48">
        <f t="shared" si="12" ref="Q9:Q18">IF($D9=0,"",MIN($D9*(1+$S$4)^($Q$5-$D$5),T9))</f>
        <v>0.90000000000000002</v>
      </c>
      <c r="S9" s="77">
        <v>0</v>
      </c>
      <c r="T9" s="77">
        <v>0.90</v>
      </c>
      <c r="Y9" s="73" t="s">
        <v>250</v>
      </c>
      <c r="Z9" s="79">
        <v>0.74399999999999999</v>
      </c>
    </row>
    <row r="10" spans="1:26" ht="15.75" thickBot="1">
      <c r="A10" s="33" t="s">
        <v>98</v>
      </c>
      <c r="B10" s="33" t="s">
        <v>34</v>
      </c>
      <c r="C10" s="29"/>
      <c r="D10" s="52">
        <f>SUMIF(SharesElab!$B$2:$B$79,Det_RSD_share!$A10,SharesElab!C$2:C$79)</f>
        <v>0.034702023305709824</v>
      </c>
      <c r="E10" s="47">
        <f t="shared" si="4"/>
        <v>0.031231820975138842</v>
      </c>
      <c r="F10" s="47">
        <f t="shared" si="5"/>
        <v>0.028108638877624961</v>
      </c>
      <c r="G10" s="47">
        <f t="shared" si="0"/>
        <v>0.016597870170848763</v>
      </c>
      <c r="H10" s="47">
        <f t="shared" si="1"/>
        <v>0.0098008763571844886</v>
      </c>
      <c r="I10" s="47">
        <f t="shared" si="2"/>
        <v>0.0011915577595622961</v>
      </c>
      <c r="J10" s="47">
        <f t="shared" si="3"/>
        <v>0.00014486560615901796</v>
      </c>
      <c r="K10" s="29"/>
      <c r="L10" s="48">
        <f t="shared" si="6"/>
        <v>0.03817222563628081</v>
      </c>
      <c r="M10" s="48">
        <f t="shared" si="7"/>
        <v>0.041989448199908894</v>
      </c>
      <c r="N10" s="48">
        <f t="shared" si="8"/>
        <v>0.06762442622043531</v>
      </c>
      <c r="O10" s="48">
        <f t="shared" si="9"/>
        <v>0.1089098146722733</v>
      </c>
      <c r="P10" s="48">
        <f t="shared" si="10"/>
        <v>0.17351011652854911</v>
      </c>
      <c r="Q10" s="48">
        <f t="shared" si="12"/>
        <v>0.17351011652854911</v>
      </c>
      <c r="S10" s="77">
        <v>0</v>
      </c>
      <c r="T10" s="77">
        <f>D10*$Z$13</f>
        <v>0.17351011652854911</v>
      </c>
      <c r="Y10" s="73" t="s">
        <v>253</v>
      </c>
      <c r="Z10" s="79">
        <v>0.062</v>
      </c>
    </row>
    <row r="11" spans="1:20" ht="15.75" thickBot="1">
      <c r="A11" s="33" t="s">
        <v>99</v>
      </c>
      <c r="B11" s="33" t="s">
        <v>34</v>
      </c>
      <c r="C11" s="29"/>
      <c r="D11" s="52">
        <f>SUMIF(SharesElab!$B$2:$B$79,Det_RSD_share!$A11,SharesElab!C$2:C$79)</f>
        <v>0.046919961180423055</v>
      </c>
      <c r="E11" s="47">
        <f t="shared" si="4"/>
        <v>0.042227965062380753</v>
      </c>
      <c r="F11" s="47">
        <f t="shared" si="5"/>
        <v>0.038005168556142679</v>
      </c>
      <c r="G11" s="47">
        <f t="shared" si="0"/>
        <v>0.022441671980716692</v>
      </c>
      <c r="H11" s="47">
        <f t="shared" si="1"/>
        <v>0.013251582887893402</v>
      </c>
      <c r="I11" s="47">
        <f t="shared" si="2"/>
        <v>0.0016110831155397153</v>
      </c>
      <c r="J11" s="47">
        <f t="shared" si="3"/>
        <v>0.00019587009545467032</v>
      </c>
      <c r="K11" s="29"/>
      <c r="L11" s="48">
        <f t="shared" si="6"/>
        <v>0.051611957298465364</v>
      </c>
      <c r="M11" s="48">
        <f t="shared" si="7"/>
        <v>0.056773153028311908</v>
      </c>
      <c r="N11" s="48">
        <f t="shared" si="8"/>
        <v>0.091433730683626646</v>
      </c>
      <c r="O11" s="48">
        <f t="shared" si="9"/>
        <v>0.14725493760328762</v>
      </c>
      <c r="P11" s="48">
        <f t="shared" si="10"/>
        <v>0.90000000000000002</v>
      </c>
      <c r="Q11" s="48">
        <f t="shared" si="12"/>
        <v>0.90000000000000002</v>
      </c>
      <c r="S11" s="86">
        <f>S10</f>
        <v>0</v>
      </c>
      <c r="T11" s="86">
        <v>0.90</v>
      </c>
    </row>
    <row r="12" spans="1:26" ht="15.75" thickBot="1">
      <c r="A12" s="33" t="s">
        <v>100</v>
      </c>
      <c r="B12" s="33" t="s">
        <v>118</v>
      </c>
      <c r="C12" s="29"/>
      <c r="D12" s="52">
        <f>SUMIF(SharesElab!$B$2:$B$79,Det_RSD_share!$A12,SharesElab!C$2:C$79)</f>
        <v>0.62688253030010688</v>
      </c>
      <c r="E12" s="47">
        <f t="shared" si="4"/>
        <v>0.56419427727009619</v>
      </c>
      <c r="F12" s="47">
        <f t="shared" si="5"/>
        <v>0.5077748495430866</v>
      </c>
      <c r="G12" s="47">
        <f t="shared" si="0"/>
        <v>0.29983597090669722</v>
      </c>
      <c r="H12" s="47">
        <f t="shared" si="1"/>
        <v>0.1770501424606957</v>
      </c>
      <c r="I12" s="47">
        <f t="shared" si="2"/>
        <v>0.021525164015155092</v>
      </c>
      <c r="J12" s="47">
        <f t="shared" si="3"/>
        <v>0.0026169574304758638</v>
      </c>
      <c r="K12" s="29"/>
      <c r="L12" s="48">
        <f t="shared" si="6"/>
        <v>0.68957078333011768</v>
      </c>
      <c r="M12" s="48">
        <f t="shared" si="7"/>
        <v>0.75852786166312947</v>
      </c>
      <c r="N12" s="48">
        <f t="shared" si="8"/>
        <v>0.90000000000000002</v>
      </c>
      <c r="O12" s="48">
        <f t="shared" si="9"/>
        <v>0.90000000000000002</v>
      </c>
      <c r="P12" s="48">
        <f t="shared" si="10"/>
        <v>0.90000000000000002</v>
      </c>
      <c r="Q12" s="48">
        <f t="shared" si="12"/>
        <v>0.90000000000000002</v>
      </c>
      <c r="S12" s="77">
        <v>0</v>
      </c>
      <c r="T12" s="77">
        <v>0.90</v>
      </c>
      <c r="Y12" s="1" t="s">
        <v>371</v>
      </c>
      <c r="Z12" s="1"/>
    </row>
    <row r="13" spans="1:26" ht="15.75" thickBot="1">
      <c r="A13" s="33" t="s">
        <v>460</v>
      </c>
      <c r="B13" s="33" t="s">
        <v>119</v>
      </c>
      <c r="C13" s="29"/>
      <c r="D13" s="52">
        <f>SUMIF(SharesElab!$B$2:$B$79,Det_RSD_share!$A13,SharesElab!C$2:C$79)</f>
        <v>0</v>
      </c>
      <c r="E13" s="47" t="str">
        <f t="shared" si="4"/>
        <v/>
      </c>
      <c r="F13" s="47" t="str">
        <f t="shared" si="5"/>
        <v/>
      </c>
      <c r="G13" s="47" t="str">
        <f t="shared" si="0"/>
        <v/>
      </c>
      <c r="H13" s="47" t="str">
        <f t="shared" si="1"/>
        <v/>
      </c>
      <c r="I13" s="47" t="str">
        <f t="shared" si="2"/>
        <v/>
      </c>
      <c r="J13" s="47" t="str">
        <f t="shared" si="3"/>
        <v/>
      </c>
      <c r="K13" s="29"/>
      <c r="L13" s="48" t="str">
        <f t="shared" si="6"/>
        <v/>
      </c>
      <c r="M13" s="48" t="str">
        <f t="shared" si="7"/>
        <v/>
      </c>
      <c r="N13" s="48" t="str">
        <f t="shared" si="8"/>
        <v/>
      </c>
      <c r="O13" s="48" t="str">
        <f t="shared" si="9"/>
        <v/>
      </c>
      <c r="P13" s="48" t="str">
        <f t="shared" si="10"/>
        <v/>
      </c>
      <c r="Q13" s="48" t="str">
        <f t="shared" si="12"/>
        <v/>
      </c>
      <c r="S13" s="77">
        <v>0</v>
      </c>
      <c r="T13" s="135">
        <f>(RSDCK_share!S38*D13*2+RSDCK_share!S39*RSDCK_share!Z15)/SUM(RSDCK_share!S38:S39)</f>
        <v>0.072453092477748018</v>
      </c>
      <c r="Y13" s="73" t="s">
        <v>370</v>
      </c>
      <c r="Z13" s="100">
        <v>5</v>
      </c>
    </row>
    <row r="14" spans="1:26" ht="15.75" thickBot="1">
      <c r="A14" s="33" t="s">
        <v>101</v>
      </c>
      <c r="B14" s="33" t="s">
        <v>120</v>
      </c>
      <c r="C14" s="29"/>
      <c r="D14" s="52">
        <f>SUMIF(SharesElab!$B$2:$B$79,Det_RSD_share!$A14,SharesElab!C$2:C$79)+D15*Z9</f>
        <v>0.07876332549170309</v>
      </c>
      <c r="E14" s="47">
        <f t="shared" si="4"/>
        <v>0.070886992942532784</v>
      </c>
      <c r="F14" s="47">
        <f t="shared" si="5"/>
        <v>0.063798293648279505</v>
      </c>
      <c r="G14" s="47">
        <f t="shared" si="0"/>
        <v>0.037672254416372571</v>
      </c>
      <c r="H14" s="47">
        <f t="shared" si="1"/>
        <v>0.022245089510323845</v>
      </c>
      <c r="I14" s="47">
        <f t="shared" si="2"/>
        <v>0.0027044835637329389</v>
      </c>
      <c r="J14" s="47">
        <f t="shared" si="3"/>
        <v>0.00032880206407383158</v>
      </c>
      <c r="K14" s="29"/>
      <c r="L14" s="48">
        <f t="shared" si="6"/>
        <v>0.08663965804087341</v>
      </c>
      <c r="M14" s="48">
        <f t="shared" si="7"/>
        <v>0.095303623844960758</v>
      </c>
      <c r="N14" s="48">
        <f t="shared" si="8"/>
        <v>0.15348743923854782</v>
      </c>
      <c r="O14" s="48">
        <f t="shared" si="9"/>
        <v>0.24719305576807374</v>
      </c>
      <c r="P14" s="48">
        <f t="shared" si="10"/>
        <v>0.90000000000000002</v>
      </c>
      <c r="Q14" s="48">
        <f t="shared" si="12"/>
        <v>0.90000000000000002</v>
      </c>
      <c r="S14" s="77">
        <v>0</v>
      </c>
      <c r="T14" s="77">
        <v>0.90</v>
      </c>
      <c r="Y14" s="73" t="s">
        <v>249</v>
      </c>
      <c r="Z14" s="103">
        <v>1.06</v>
      </c>
    </row>
    <row r="15" spans="1:26" ht="15.75" thickBot="1">
      <c r="A15" s="33" t="s">
        <v>102</v>
      </c>
      <c r="B15" s="33" t="s">
        <v>121</v>
      </c>
      <c r="C15" s="29"/>
      <c r="D15" s="89">
        <f>SUMIF(SharesElab!$B$2:$B$79,Det_RSD_share!$A15,SharesElab!C$2:C$79)</f>
        <v>0.099215950817239024</v>
      </c>
      <c r="E15" s="47">
        <f t="shared" si="4"/>
        <v>0.089294355735515127</v>
      </c>
      <c r="F15" s="47">
        <f t="shared" si="5"/>
        <v>0.080364920161963616</v>
      </c>
      <c r="G15" s="47">
        <f t="shared" si="0"/>
        <v>0.0474546817064379</v>
      </c>
      <c r="H15" s="47">
        <f t="shared" si="1"/>
        <v>0.02802151500083452</v>
      </c>
      <c r="I15" s="47">
        <f t="shared" si="2"/>
        <v>0.0034067620503609158</v>
      </c>
      <c r="J15" s="47">
        <f t="shared" si="3"/>
        <v>0.00041418273306898889</v>
      </c>
      <c r="K15" s="29"/>
      <c r="L15" s="48">
        <f t="shared" si="6"/>
        <v>0.10913754589896293</v>
      </c>
      <c r="M15" s="48">
        <f t="shared" si="7"/>
        <v>0.12005130048885923</v>
      </c>
      <c r="N15" s="48">
        <f t="shared" si="8"/>
        <v>0.19334381995031277</v>
      </c>
      <c r="O15" s="48">
        <f t="shared" si="9"/>
        <v>0.31138215546817832</v>
      </c>
      <c r="P15" s="48">
        <f t="shared" si="10"/>
        <v>0.90000000000000002</v>
      </c>
      <c r="Q15" s="48">
        <f t="shared" si="12"/>
        <v>0.90000000000000002</v>
      </c>
      <c r="S15" s="77">
        <v>0</v>
      </c>
      <c r="T15" s="77">
        <v>0.90</v>
      </c>
      <c r="Y15" s="1" t="s">
        <v>372</v>
      </c>
      <c r="Z15" s="1"/>
    </row>
    <row r="16" spans="1:26" ht="15.75" thickBot="1">
      <c r="A16" s="33" t="s">
        <v>103</v>
      </c>
      <c r="B16" s="33" t="s">
        <v>122</v>
      </c>
      <c r="C16" s="29"/>
      <c r="D16" s="52">
        <f>SUMIF(SharesElab!$B$2:$B$79,Det_RSD_share!$A16,SharesElab!C$2:C$79)+D15*Z10</f>
        <v>0.014030907830510059</v>
      </c>
      <c r="E16" s="47">
        <f t="shared" si="4"/>
        <v>0.012627817047459054</v>
      </c>
      <c r="F16" s="47">
        <f t="shared" si="5"/>
        <v>0.011365035342713149</v>
      </c>
      <c r="G16" s="47">
        <f t="shared" si="0"/>
        <v>0.0067109397195186877</v>
      </c>
      <c r="H16" s="47">
        <f t="shared" si="1"/>
        <v>0.0039627427949785908</v>
      </c>
      <c r="I16" s="47">
        <f t="shared" si="2"/>
        <v>0.00048177701201637945</v>
      </c>
      <c r="J16" s="47">
        <f t="shared" si="3"/>
        <v>5.8572837379591944E-05</v>
      </c>
      <c r="K16" s="29"/>
      <c r="L16" s="48">
        <f t="shared" si="6"/>
        <v>0.015433998613561066</v>
      </c>
      <c r="M16" s="48">
        <f t="shared" si="7"/>
        <v>0.016977398474917173</v>
      </c>
      <c r="N16" s="48">
        <f t="shared" si="8"/>
        <v>0.027342270017838871</v>
      </c>
      <c r="O16" s="48">
        <f t="shared" si="9"/>
        <v>0.044034999286429698</v>
      </c>
      <c r="P16" s="48">
        <f t="shared" si="10"/>
        <v>0.29624545546800907</v>
      </c>
      <c r="Q16" s="48">
        <f t="shared" si="12"/>
        <v>0.90000000000000002</v>
      </c>
      <c r="S16" s="77">
        <v>0</v>
      </c>
      <c r="T16" s="77">
        <v>0.90</v>
      </c>
      <c r="Y16" s="73" t="s">
        <v>373</v>
      </c>
      <c r="Z16" s="101">
        <v>0.01</v>
      </c>
    </row>
    <row r="17" spans="1:22" ht="15.75" thickBot="1">
      <c r="A17" s="33" t="s">
        <v>104</v>
      </c>
      <c r="B17" s="33" t="s">
        <v>123</v>
      </c>
      <c r="C17" s="29"/>
      <c r="D17" s="52">
        <f>SUMIF(SharesElab!$B$2:$B$79,Det_RSD_share!$A17,SharesElab!C$2:C$79)</f>
        <v>0.0024430245624756973</v>
      </c>
      <c r="E17" s="47">
        <f t="shared" si="4"/>
        <v>0.0021987221062281276</v>
      </c>
      <c r="F17" s="47">
        <f t="shared" si="5"/>
        <v>0.0019788498956053151</v>
      </c>
      <c r="G17" s="47">
        <f t="shared" si="0"/>
        <v>0.0011684910748559825</v>
      </c>
      <c r="H17" s="47">
        <f t="shared" si="1"/>
        <v>0.00068998229479170928</v>
      </c>
      <c r="I17" s="47">
        <f t="shared" si="2"/>
        <v>8.3885739127500023E-05</v>
      </c>
      <c r="J17" s="47">
        <f t="shared" si="3"/>
        <v>1.0198547530978681E-05</v>
      </c>
      <c r="K17" s="29"/>
      <c r="L17" s="48">
        <f t="shared" si="6"/>
        <v>0.0026873270187232675</v>
      </c>
      <c r="M17" s="48">
        <f t="shared" si="7"/>
        <v>0.0029560597205955941</v>
      </c>
      <c r="N17" s="48">
        <f t="shared" si="8"/>
        <v>0.0047607637406164123</v>
      </c>
      <c r="O17" s="48">
        <f t="shared" si="9"/>
        <v>0.0076672576119001419</v>
      </c>
      <c r="P17" s="48">
        <f t="shared" si="10"/>
        <v>0.050000000000000003</v>
      </c>
      <c r="Q17" s="48">
        <f t="shared" si="12"/>
        <v>0.050000000000000003</v>
      </c>
      <c r="S17" s="77">
        <v>0</v>
      </c>
      <c r="T17" s="77">
        <v>0.05</v>
      </c>
      <c r="V17" s="73" t="s">
        <v>252</v>
      </c>
    </row>
    <row r="18" spans="1:22" ht="15">
      <c r="A18" s="33" t="s">
        <v>105</v>
      </c>
      <c r="B18" s="33" t="s">
        <v>124</v>
      </c>
      <c r="C18" s="29"/>
      <c r="D18" s="52">
        <f>SUMIF(SharesElab!$B$2:$B$79,Det_RSD_share!$A18,SharesElab!C$2:C$79)</f>
        <v>0</v>
      </c>
      <c r="E18" s="47" t="str">
        <f t="shared" si="4"/>
        <v/>
      </c>
      <c r="F18" s="47" t="str">
        <f t="shared" si="5"/>
        <v/>
      </c>
      <c r="G18" s="47" t="str">
        <f t="shared" si="0"/>
        <v/>
      </c>
      <c r="H18" s="47" t="str">
        <f t="shared" si="1"/>
        <v/>
      </c>
      <c r="I18" s="47" t="str">
        <f t="shared" si="2"/>
        <v/>
      </c>
      <c r="J18" s="47" t="str">
        <f t="shared" si="3"/>
        <v/>
      </c>
      <c r="K18" s="29"/>
      <c r="L18" s="48" t="str">
        <f t="shared" si="6"/>
        <v/>
      </c>
      <c r="M18" s="48" t="str">
        <f t="shared" si="7"/>
        <v/>
      </c>
      <c r="N18" s="48" t="str">
        <f t="shared" si="8"/>
        <v/>
      </c>
      <c r="O18" s="48" t="str">
        <f t="shared" si="9"/>
        <v/>
      </c>
      <c r="P18" s="48" t="str">
        <f t="shared" si="10"/>
        <v/>
      </c>
      <c r="Q18" s="48" t="str">
        <f t="shared" si="12"/>
        <v/>
      </c>
      <c r="S18" s="77">
        <v>0</v>
      </c>
      <c r="T18" s="77">
        <v>0.90</v>
      </c>
      <c r="V18" s="78">
        <f>SUM(D6:D18)-D15</f>
        <v>0.89559237712161532</v>
      </c>
    </row>
    <row r="19" spans="1:16" ht="15">
      <c r="A19" s="44" t="s">
        <v>31</v>
      </c>
      <c r="B19" s="44"/>
      <c r="C19" s="29"/>
      <c r="D19" s="45" t="s">
        <v>37</v>
      </c>
      <c r="E19" s="2" t="s">
        <v>38</v>
      </c>
      <c r="F19" s="2"/>
      <c r="G19" s="2"/>
      <c r="H19" s="2"/>
      <c r="I19" s="2"/>
      <c r="J19" s="51"/>
      <c r="K19" s="29"/>
      <c r="L19" s="2" t="s">
        <v>39</v>
      </c>
      <c r="M19" s="2"/>
      <c r="N19" s="2"/>
      <c r="O19" s="2"/>
      <c r="P19" s="2"/>
    </row>
    <row r="20" spans="1:20" ht="15.75" thickBot="1">
      <c r="A20" s="14" t="s">
        <v>35</v>
      </c>
      <c r="B20" s="14" t="s">
        <v>36</v>
      </c>
      <c r="C20" s="29"/>
      <c r="D20" s="15">
        <v>2018</v>
      </c>
      <c r="E20" s="14">
        <v>2019</v>
      </c>
      <c r="F20" s="14">
        <v>2020</v>
      </c>
      <c r="G20" s="14">
        <v>2025</v>
      </c>
      <c r="H20" s="14">
        <v>2030</v>
      </c>
      <c r="I20" s="14">
        <v>2050</v>
      </c>
      <c r="J20" s="14">
        <v>2070</v>
      </c>
      <c r="K20" s="29"/>
      <c r="L20" s="14">
        <v>2019</v>
      </c>
      <c r="M20" s="14">
        <v>2020</v>
      </c>
      <c r="N20" s="14">
        <v>2025</v>
      </c>
      <c r="O20" s="14">
        <v>2030</v>
      </c>
      <c r="P20" s="14">
        <v>2050</v>
      </c>
      <c r="Q20" s="14">
        <v>2070</v>
      </c>
      <c r="S20" s="73" t="s">
        <v>247</v>
      </c>
      <c r="T20" s="73" t="s">
        <v>248</v>
      </c>
    </row>
    <row r="21" spans="1:20" ht="15.75" thickBot="1">
      <c r="A21" s="33" t="s">
        <v>106</v>
      </c>
      <c r="B21" s="33" t="s">
        <v>125</v>
      </c>
      <c r="C21" s="29"/>
      <c r="D21" s="46">
        <f>SUMIF(SharesElab!$B$2:$B$79,Det_RSD_share!$A21,SharesElab!C$2:C$79)+D30*Z8</f>
        <v>0.010597208406780991</v>
      </c>
      <c r="E21" s="47">
        <f>IF($D21=0,"",MAX($D21*(1-$S$4)^($E$5-$D$5),S21))</f>
        <v>0.0095374875661028927</v>
      </c>
      <c r="F21" s="47">
        <f>IF($D21=0,"",MAX($D21*(1-$S$4)^($F$5-$D$5),S21))</f>
        <v>0.0085837388094926036</v>
      </c>
      <c r="G21" s="47">
        <f>IF($D21=0,"",MAX($D21*(1-$S$4)^($G$5-$D$5),S21))</f>
        <v>0.0050686119296172883</v>
      </c>
      <c r="H21" s="47">
        <f>IF($D21=0,"",MAX($D21*(1-$S$4)^($H$5-$D$5),S21))</f>
        <v>0.0029929646583197128</v>
      </c>
      <c r="I21" s="47">
        <f>IF($D21=0,"",MAX($D21*(1-$S$4)^($I$5-$D$5),S21))</f>
        <v>0.0003638746304663171</v>
      </c>
      <c r="J21" s="47">
        <f>IF($D21=0,"",MAX($D21*(1-$S$4)^($J$5-$D$5),S21))</f>
        <v>4.4238660262474502E-05</v>
      </c>
      <c r="K21" s="29"/>
      <c r="L21" s="48">
        <f>IF($D21=0,"",MIN($D21*(1+$S$4)^($L$5-$D$5),T21))</f>
        <v>0.011233040911187851</v>
      </c>
      <c r="M21" s="48">
        <f>IF($D21=0,"",MIN($D21*(1+$S$4)^($M$5-$D$5),T21))</f>
        <v>0.011233040911187851</v>
      </c>
      <c r="N21" s="48">
        <f>IF($D21=0,"",MIN($D21*(1+$S$4)^($N$5-$D$5),T21))</f>
        <v>0.011233040911187851</v>
      </c>
      <c r="O21" s="48">
        <f>IF($D21=0,"",MIN($D21*(1+$S$4)^($O$5-$D$5),T21))</f>
        <v>0.011233040911187851</v>
      </c>
      <c r="P21" s="48">
        <f>IF($D21=0,"",MIN($D21*(1+$S$4)^($P$5-$D$5),T21))</f>
        <v>0.011233040911187851</v>
      </c>
      <c r="Q21" s="48">
        <f>IF($D21=0,"",MIN($D21*(1+$S$4)^($Q$5-$D$5),T21))</f>
        <v>0.011233040911187851</v>
      </c>
      <c r="S21" s="77">
        <v>0</v>
      </c>
      <c r="T21" s="102">
        <f>D21*Z14</f>
        <v>0.011233040911187851</v>
      </c>
    </row>
    <row r="22" spans="1:20" ht="15.75" thickBot="1">
      <c r="A22" s="33" t="s">
        <v>107</v>
      </c>
      <c r="B22" s="33" t="s">
        <v>126</v>
      </c>
      <c r="C22" s="29"/>
      <c r="D22" s="46">
        <f>SUMIF(SharesElab!$B$2:$B$79,Det_RSD_share!$A22,SharesElab!C$2:C$79)</f>
        <v>5.3729405047844366E-06</v>
      </c>
      <c r="E22" s="47">
        <f t="shared" si="13" ref="E22:E33">IF($D22=0,"",MAX($D22*(1-$S$4)^($E$5-$D$5),S22))</f>
        <v>4.8356464543059933E-06</v>
      </c>
      <c r="F22" s="47">
        <f t="shared" si="14" ref="F22:F33">IF($D22=0,"",MAX($D22*(1-$S$4)^($F$5-$D$5),S22))</f>
        <v>4.3520818088753936E-06</v>
      </c>
      <c r="G22" s="47">
        <f t="shared" si="15" ref="G22:G33">IF($D22=0,"",MAX($D22*(1-$S$4)^($G$5-$D$5),S22))</f>
        <v>2.5698607873228317E-06</v>
      </c>
      <c r="H22" s="47">
        <f t="shared" si="16" ref="H22:H33">IF($D22=0,"",MAX($D22*(1-$S$4)^($H$5-$D$5),S22))</f>
        <v>1.5174770963062592E-06</v>
      </c>
      <c r="I22" s="47">
        <f t="shared" si="17" ref="I22:I33">IF($D22=0,"",MAX($D22*(1-$S$4)^($I$5-$D$5),S22))</f>
        <v>1.8448978878672619E-07</v>
      </c>
      <c r="J22" s="47">
        <f t="shared" si="18" ref="J22:J33">IF($D22=0,"",MAX($D22*(1-$S$4)^($J$5-$D$5),S22))</f>
        <v>2.2429651326810905E-08</v>
      </c>
      <c r="K22" s="29"/>
      <c r="L22" s="48">
        <f t="shared" si="19" ref="L22:L33">IF($D22=0,"",MIN($D22*(1+$S$4)^($L$5-$D$5),T22))</f>
        <v>5.9102345552628808E-06</v>
      </c>
      <c r="M22" s="48">
        <f t="shared" si="20" ref="M22:M33">IF($D22=0,"",MIN($D22*(1+$S$4)^($M$5-$D$5),T22))</f>
        <v>6.5012580107891694E-06</v>
      </c>
      <c r="N22" s="48">
        <f t="shared" si="21" ref="N22:N33">IF($D22=0,"",MIN($D22*(1+$S$4)^($N$5-$D$5),T22))</f>
        <v>1.0470341038956069E-05</v>
      </c>
      <c r="O22" s="48">
        <f t="shared" si="22" ref="O22:O33">IF($D22=0,"",MIN($D22*(1+$S$4)^($O$5-$D$5),T22))</f>
        <v>1.6862588946649145E-05</v>
      </c>
      <c r="P22" s="48">
        <f t="shared" si="23" ref="P22:P33">IF($D22=0,"",MIN($D22*(1+$S$4)^($P$5-$D$5),T22))</f>
        <v>0.00011344306628408073</v>
      </c>
      <c r="Q22" s="48">
        <f t="shared" si="24" ref="Q22:Q33">IF($D22=0,"",MIN($D22*(1+$S$4)^($Q$5-$D$5),T22))</f>
        <v>0.00076318822267749508</v>
      </c>
      <c r="S22" s="77">
        <v>0</v>
      </c>
      <c r="T22" s="77">
        <v>0.90</v>
      </c>
    </row>
    <row r="23" spans="1:20" ht="15.75" thickBot="1">
      <c r="A23" s="33" t="s">
        <v>108</v>
      </c>
      <c r="B23" s="33" t="s">
        <v>127</v>
      </c>
      <c r="C23" s="29"/>
      <c r="D23" s="46">
        <f>SUMIF(SharesElab!$B$2:$B$79,Det_RSD_share!$A23,SharesElab!C$2:C$79)</f>
        <v>6.0861266306470556E-06</v>
      </c>
      <c r="E23" s="47">
        <f t="shared" si="13"/>
        <v>5.4775139675823504E-06</v>
      </c>
      <c r="F23" s="47">
        <f t="shared" si="14"/>
        <v>4.929762570824115E-06</v>
      </c>
      <c r="G23" s="47">
        <f t="shared" si="15"/>
        <v>2.9109755004459322E-06</v>
      </c>
      <c r="H23" s="47">
        <f t="shared" si="16"/>
        <v>1.7189019232583189E-06</v>
      </c>
      <c r="I23" s="47">
        <f t="shared" si="17"/>
        <v>2.0897834539904195E-07</v>
      </c>
      <c r="J23" s="47">
        <f t="shared" si="18"/>
        <v>2.5406888115488023E-08</v>
      </c>
      <c r="K23" s="29"/>
      <c r="L23" s="48">
        <f t="shared" si="19"/>
        <v>6.6947392937117615E-06</v>
      </c>
      <c r="M23" s="48">
        <f t="shared" si="20"/>
        <v>7.364213223082938E-06</v>
      </c>
      <c r="N23" s="48">
        <f t="shared" si="21"/>
        <v>1.1860139037907308E-05</v>
      </c>
      <c r="O23" s="48">
        <f t="shared" si="22"/>
        <v>1.9100872521940105E-05</v>
      </c>
      <c r="P23" s="48">
        <f t="shared" si="23"/>
        <v>0.00012850111892342701</v>
      </c>
      <c r="Q23" s="48">
        <f t="shared" si="24"/>
        <v>0.0008644912710456396</v>
      </c>
      <c r="S23" s="77">
        <v>0</v>
      </c>
      <c r="T23" s="77">
        <v>0.90</v>
      </c>
    </row>
    <row r="24" spans="1:20" ht="15.75" thickBot="1">
      <c r="A24" s="33" t="s">
        <v>109</v>
      </c>
      <c r="B24" s="33" t="s">
        <v>117</v>
      </c>
      <c r="C24" s="29"/>
      <c r="D24" s="46">
        <f>SUMIF(SharesElab!$B$2:$B$79,Det_RSD_share!$A24,SharesElab!C$2:C$79)</f>
        <v>0.023354997451769412</v>
      </c>
      <c r="E24" s="47">
        <f t="shared" si="13"/>
        <v>0.02101949770659247</v>
      </c>
      <c r="F24" s="47">
        <f t="shared" si="14"/>
        <v>0.018917547935933227</v>
      </c>
      <c r="G24" s="47">
        <f t="shared" si="15"/>
        <v>0.011170622880689211</v>
      </c>
      <c r="H24" s="47">
        <f t="shared" si="16"/>
        <v>0.0065961411048181739</v>
      </c>
      <c r="I24" s="47">
        <f t="shared" si="17"/>
        <v>0.00080193676873113544</v>
      </c>
      <c r="J24" s="47">
        <f t="shared" si="18"/>
        <v>9.7496789535502559E-05</v>
      </c>
      <c r="K24" s="29"/>
      <c r="L24" s="48">
        <f t="shared" si="19"/>
        <v>0.025690497196946355</v>
      </c>
      <c r="M24" s="48">
        <f t="shared" si="20"/>
        <v>0.028259546916640992</v>
      </c>
      <c r="N24" s="48">
        <f t="shared" si="21"/>
        <v>0.045512282904719509</v>
      </c>
      <c r="O24" s="48">
        <f t="shared" si="22"/>
        <v>0.073297986740879839</v>
      </c>
      <c r="P24" s="48">
        <f t="shared" si="23"/>
        <v>0.49311220208493839</v>
      </c>
      <c r="Q24" s="48">
        <f t="shared" si="24"/>
        <v>0.90000000000000002</v>
      </c>
      <c r="S24" s="77">
        <v>0</v>
      </c>
      <c r="T24" s="77">
        <v>0.90</v>
      </c>
    </row>
    <row r="25" spans="1:20" ht="15.75" thickBot="1">
      <c r="A25" s="33" t="s">
        <v>110</v>
      </c>
      <c r="B25" s="33" t="s">
        <v>34</v>
      </c>
      <c r="C25" s="29"/>
      <c r="D25" s="46">
        <f>SUMIF(SharesElab!$B$2:$B$79,Det_RSD_share!$A25,SharesElab!C$2:C$79)</f>
        <v>0.034358348172455144</v>
      </c>
      <c r="E25" s="47">
        <f t="shared" si="13"/>
        <v>0.030922513355209631</v>
      </c>
      <c r="F25" s="47">
        <f t="shared" si="14"/>
        <v>0.027830262019688669</v>
      </c>
      <c r="G25" s="47">
        <f t="shared" si="15"/>
        <v>0.016433491420005962</v>
      </c>
      <c r="H25" s="47">
        <f t="shared" si="16"/>
        <v>0.0097038123485993239</v>
      </c>
      <c r="I25" s="47">
        <f t="shared" si="17"/>
        <v>0.0011797570421173613</v>
      </c>
      <c r="J25" s="47">
        <f t="shared" si="18"/>
        <v>0.00014343091441029423</v>
      </c>
      <c r="K25" s="29"/>
      <c r="L25" s="48">
        <f t="shared" si="19"/>
        <v>0.037794182989700664</v>
      </c>
      <c r="M25" s="48">
        <f t="shared" si="20"/>
        <v>0.041573601288670728</v>
      </c>
      <c r="N25" s="48">
        <f t="shared" si="21"/>
        <v>0.066954700611417131</v>
      </c>
      <c r="O25" s="48">
        <f t="shared" si="22"/>
        <v>0.10783121488169344</v>
      </c>
      <c r="P25" s="48">
        <f t="shared" si="23"/>
        <v>0.17179174086227572</v>
      </c>
      <c r="Q25" s="48">
        <f t="shared" si="24"/>
        <v>0.17179174086227572</v>
      </c>
      <c r="S25" s="77">
        <v>0</v>
      </c>
      <c r="T25" s="77">
        <f>D25*$Z$13</f>
        <v>0.17179174086227572</v>
      </c>
    </row>
    <row r="26" spans="1:20" ht="15.75" thickBot="1">
      <c r="A26" s="33" t="s">
        <v>111</v>
      </c>
      <c r="B26" s="33" t="s">
        <v>34</v>
      </c>
      <c r="C26" s="29"/>
      <c r="D26" s="46">
        <f>SUMIF(SharesElab!$B$2:$B$79,Det_RSD_share!$A26,SharesElab!C$2:C$79)</f>
        <v>0.14455999148707505</v>
      </c>
      <c r="E26" s="47">
        <f t="shared" si="13"/>
        <v>0.13010399233836756</v>
      </c>
      <c r="F26" s="47">
        <f t="shared" si="14"/>
        <v>0.1170935931045308</v>
      </c>
      <c r="G26" s="47">
        <f t="shared" si="15"/>
        <v>0.069142595792294398</v>
      </c>
      <c r="H26" s="47">
        <f t="shared" si="16"/>
        <v>0.040828011389391926</v>
      </c>
      <c r="I26" s="47">
        <f t="shared" si="17"/>
        <v>0.0049637330383079329</v>
      </c>
      <c r="J26" s="47">
        <f t="shared" si="18"/>
        <v>0.00060347405707816099</v>
      </c>
      <c r="K26" s="29"/>
      <c r="L26" s="48">
        <f t="shared" si="19"/>
        <v>0.15901599063578256</v>
      </c>
      <c r="M26" s="48">
        <f t="shared" si="20"/>
        <v>0.17491758969936083</v>
      </c>
      <c r="N26" s="48">
        <f t="shared" si="21"/>
        <v>0.28170652738671775</v>
      </c>
      <c r="O26" s="48">
        <f t="shared" si="22"/>
        <v>0.45369117942158294</v>
      </c>
      <c r="P26" s="48">
        <f t="shared" si="23"/>
        <v>0.90000000000000002</v>
      </c>
      <c r="Q26" s="48">
        <f t="shared" si="24"/>
        <v>0.90000000000000002</v>
      </c>
      <c r="S26" s="86">
        <f>S25</f>
        <v>0</v>
      </c>
      <c r="T26" s="86">
        <v>0.90</v>
      </c>
    </row>
    <row r="27" spans="1:20" ht="15.75" thickBot="1">
      <c r="A27" s="33" t="s">
        <v>112</v>
      </c>
      <c r="B27" s="33" t="s">
        <v>118</v>
      </c>
      <c r="C27" s="29"/>
      <c r="D27" s="46">
        <f>SUMIF(SharesElab!$B$2:$B$79,Det_RSD_share!$A27,SharesElab!C$2:C$79)</f>
        <v>0.62309656355187348</v>
      </c>
      <c r="E27" s="47">
        <f t="shared" si="13"/>
        <v>0.56078690719668611</v>
      </c>
      <c r="F27" s="47">
        <f t="shared" si="14"/>
        <v>0.50470821647701758</v>
      </c>
      <c r="G27" s="47">
        <f t="shared" si="15"/>
        <v>0.29802515474751412</v>
      </c>
      <c r="H27" s="47">
        <f t="shared" si="16"/>
        <v>0.17598087362685966</v>
      </c>
      <c r="I27" s="47">
        <f t="shared" si="17"/>
        <v>0.021395165887479348</v>
      </c>
      <c r="J27" s="47">
        <f t="shared" si="18"/>
        <v>0.002601152693010009</v>
      </c>
      <c r="K27" s="29"/>
      <c r="L27" s="48">
        <f t="shared" si="19"/>
        <v>0.68540621990706085</v>
      </c>
      <c r="M27" s="48">
        <f t="shared" si="20"/>
        <v>0.75394684189776706</v>
      </c>
      <c r="N27" s="48">
        <f t="shared" si="21"/>
        <v>0.90000000000000002</v>
      </c>
      <c r="O27" s="48">
        <f t="shared" si="22"/>
        <v>0.90000000000000002</v>
      </c>
      <c r="P27" s="48">
        <f t="shared" si="23"/>
        <v>0.90000000000000002</v>
      </c>
      <c r="Q27" s="48">
        <f t="shared" si="24"/>
        <v>0.90000000000000002</v>
      </c>
      <c r="S27" s="77">
        <v>0</v>
      </c>
      <c r="T27" s="77">
        <v>0.90</v>
      </c>
    </row>
    <row r="28" spans="1:20" ht="15.75" thickBot="1">
      <c r="A28" s="33" t="s">
        <v>463</v>
      </c>
      <c r="B28" s="33" t="s">
        <v>119</v>
      </c>
      <c r="C28" s="29"/>
      <c r="D28" s="46">
        <f>SUMIF(SharesElab!$B$2:$B$79,Det_RSD_share!$A28,SharesElab!C$2:C$79)</f>
        <v>0</v>
      </c>
      <c r="E28" s="47" t="str">
        <f t="shared" si="13"/>
        <v/>
      </c>
      <c r="F28" s="47" t="str">
        <f t="shared" si="14"/>
        <v/>
      </c>
      <c r="G28" s="47" t="str">
        <f t="shared" si="15"/>
        <v/>
      </c>
      <c r="H28" s="47" t="str">
        <f t="shared" si="16"/>
        <v/>
      </c>
      <c r="I28" s="47" t="str">
        <f t="shared" si="17"/>
        <v/>
      </c>
      <c r="J28" s="47" t="str">
        <f t="shared" si="18"/>
        <v/>
      </c>
      <c r="K28" s="29"/>
      <c r="L28" s="48" t="str">
        <f t="shared" si="19"/>
        <v/>
      </c>
      <c r="M28" s="48" t="str">
        <f t="shared" si="20"/>
        <v/>
      </c>
      <c r="N28" s="48" t="str">
        <f t="shared" si="21"/>
        <v/>
      </c>
      <c r="O28" s="48" t="str">
        <f t="shared" si="22"/>
        <v/>
      </c>
      <c r="P28" s="48" t="str">
        <f t="shared" si="23"/>
        <v/>
      </c>
      <c r="Q28" s="48" t="str">
        <f t="shared" si="24"/>
        <v/>
      </c>
      <c r="S28" s="77">
        <v>0</v>
      </c>
      <c r="T28" s="135">
        <f>(RSDCK_share!S38*D28*2+RSDCK_share!S39*RSDCK_share!Z15)/SUM(RSDCK_share!S38:S39)</f>
        <v>0.072453092477748018</v>
      </c>
    </row>
    <row r="29" spans="1:20" ht="15.75" thickBot="1">
      <c r="A29" s="33" t="s">
        <v>113</v>
      </c>
      <c r="B29" s="33" t="s">
        <v>120</v>
      </c>
      <c r="C29" s="29"/>
      <c r="D29" s="46">
        <f>SUMIF(SharesElab!$B$2:$B$79,Det_RSD_share!$A29,SharesElab!C$2:C$79)+D30*Z9</f>
        <v>0.022505453952938924</v>
      </c>
      <c r="E29" s="47">
        <f t="shared" si="13"/>
        <v>0.020254908557645033</v>
      </c>
      <c r="F29" s="47">
        <f t="shared" si="14"/>
        <v>0.018229417701880531</v>
      </c>
      <c r="G29" s="47">
        <f t="shared" si="15"/>
        <v>0.010764288858783435</v>
      </c>
      <c r="H29" s="47">
        <f t="shared" si="16"/>
        <v>0.0063562049282230321</v>
      </c>
      <c r="I29" s="47">
        <f t="shared" si="17"/>
        <v>0.00077276613106544607</v>
      </c>
      <c r="J29" s="47">
        <f t="shared" si="18"/>
        <v>9.3950320995834385E-05</v>
      </c>
      <c r="K29" s="29"/>
      <c r="L29" s="48">
        <f t="shared" si="19"/>
        <v>0.024755999348232818</v>
      </c>
      <c r="M29" s="48">
        <f t="shared" si="20"/>
        <v>0.027231599283056102</v>
      </c>
      <c r="N29" s="48">
        <f t="shared" si="21"/>
        <v>0.043856762961354705</v>
      </c>
      <c r="O29" s="48">
        <f t="shared" si="22"/>
        <v>0.070631755316891393</v>
      </c>
      <c r="P29" s="48">
        <f t="shared" si="23"/>
        <v>0.47517513031516573</v>
      </c>
      <c r="Q29" s="48">
        <f t="shared" si="24"/>
        <v>0.90000000000000002</v>
      </c>
      <c r="S29" s="77">
        <v>0</v>
      </c>
      <c r="T29" s="77">
        <v>0.90</v>
      </c>
    </row>
    <row r="30" spans="1:20" ht="15.75" thickBot="1">
      <c r="A30" s="33" t="s">
        <v>114</v>
      </c>
      <c r="B30" s="33" t="s">
        <v>121</v>
      </c>
      <c r="C30" s="29"/>
      <c r="D30" s="46">
        <f>SUMIF(SharesElab!$B$2:$B$79,Det_RSD_share!$A30,SharesElab!C$2:C$79)</f>
        <v>0.02865550978321002</v>
      </c>
      <c r="E30" s="47">
        <f t="shared" si="13"/>
        <v>0.025789958804889018</v>
      </c>
      <c r="F30" s="47">
        <f t="shared" si="14"/>
        <v>0.023210962924400117</v>
      </c>
      <c r="G30" s="47">
        <f t="shared" si="15"/>
        <v>0.013705841497229027</v>
      </c>
      <c r="H30" s="47">
        <f t="shared" si="16"/>
        <v>0.0080931623456987692</v>
      </c>
      <c r="I30" s="47">
        <f t="shared" si="17"/>
        <v>0.00098393960304842118</v>
      </c>
      <c r="J30" s="47">
        <f t="shared" si="18"/>
        <v>0.00011962408525779984</v>
      </c>
      <c r="K30" s="29"/>
      <c r="L30" s="48">
        <f t="shared" si="19"/>
        <v>0.031521060761531022</v>
      </c>
      <c r="M30" s="48">
        <f t="shared" si="20"/>
        <v>0.034673166837684129</v>
      </c>
      <c r="N30" s="48">
        <f t="shared" si="21"/>
        <v>0.055841481923758693</v>
      </c>
      <c r="O30" s="48">
        <f t="shared" si="22"/>
        <v>0.089933265053032646</v>
      </c>
      <c r="P30" s="48">
        <f t="shared" si="23"/>
        <v>0.60502603608696381</v>
      </c>
      <c r="Q30" s="48">
        <f t="shared" si="24"/>
        <v>0.90000000000000002</v>
      </c>
      <c r="S30" s="77">
        <v>0</v>
      </c>
      <c r="T30" s="77">
        <v>0.90</v>
      </c>
    </row>
    <row r="31" spans="1:20" ht="15.75" thickBot="1">
      <c r="A31" s="33" t="s">
        <v>115</v>
      </c>
      <c r="B31" s="33" t="s">
        <v>122</v>
      </c>
      <c r="C31" s="29"/>
      <c r="D31" s="46">
        <f>SUMIF(SharesElab!$B$2:$B$79,Det_RSD_share!$A31,SharesElab!C$2:C$79)+D30*Z10</f>
        <v>0.006354577124172687</v>
      </c>
      <c r="E31" s="47">
        <f t="shared" si="13"/>
        <v>0.0057191194117554188</v>
      </c>
      <c r="F31" s="47">
        <f t="shared" si="14"/>
        <v>0.0051472074705798771</v>
      </c>
      <c r="G31" s="47">
        <f t="shared" si="15"/>
        <v>0.0030393745393027119</v>
      </c>
      <c r="H31" s="47">
        <f t="shared" si="16"/>
        <v>0.0017947202717128587</v>
      </c>
      <c r="I31" s="47">
        <f t="shared" si="17"/>
        <v>0.00021819608656072697</v>
      </c>
      <c r="J31" s="47">
        <f t="shared" si="18"/>
        <v>2.6527550248807475E-05</v>
      </c>
      <c r="K31" s="29"/>
      <c r="L31" s="48">
        <f t="shared" si="19"/>
        <v>0.0069900348365899562</v>
      </c>
      <c r="M31" s="48">
        <f t="shared" si="20"/>
        <v>0.0076890383202489528</v>
      </c>
      <c r="N31" s="48">
        <f t="shared" si="21"/>
        <v>0.012383273105144147</v>
      </c>
      <c r="O31" s="48">
        <f t="shared" si="22"/>
        <v>0.019943385168565708</v>
      </c>
      <c r="P31" s="48">
        <f t="shared" si="23"/>
        <v>0.13416912271090692</v>
      </c>
      <c r="Q31" s="48">
        <f t="shared" si="24"/>
        <v>0.90000000000000002</v>
      </c>
      <c r="S31" s="77">
        <v>0</v>
      </c>
      <c r="T31" s="77">
        <v>0.90</v>
      </c>
    </row>
    <row r="32" spans="1:22" ht="15.75" thickBot="1">
      <c r="A32" s="33" t="s">
        <v>116</v>
      </c>
      <c r="B32" s="33" t="s">
        <v>123</v>
      </c>
      <c r="C32" s="29"/>
      <c r="D32" s="46">
        <f>SUMIF(SharesElab!$B$2:$B$79,Det_RSD_share!$A32,SharesElab!C$2:C$79)</f>
        <v>6.1538287959777272E-05</v>
      </c>
      <c r="E32" s="47">
        <f t="shared" si="13"/>
        <v>5.5384459163799549E-05</v>
      </c>
      <c r="F32" s="47">
        <f t="shared" si="14"/>
        <v>4.9846013247419597E-05</v>
      </c>
      <c r="G32" s="47">
        <f t="shared" si="15"/>
        <v>2.9433572362468799E-05</v>
      </c>
      <c r="H32" s="47">
        <f t="shared" si="16"/>
        <v>1.7380230144314206E-05</v>
      </c>
      <c r="I32" s="47">
        <f t="shared" si="17"/>
        <v>2.113030236959889E-06</v>
      </c>
      <c r="J32" s="47">
        <f t="shared" si="18"/>
        <v>2.5689514725830138E-07</v>
      </c>
      <c r="K32" s="29"/>
      <c r="L32" s="48">
        <f t="shared" si="19"/>
        <v>6.7692116755755009E-05</v>
      </c>
      <c r="M32" s="48">
        <f t="shared" si="20"/>
        <v>7.4461328431330517E-05</v>
      </c>
      <c r="N32" s="48">
        <f t="shared" si="21"/>
        <v>0.00011992071405194216</v>
      </c>
      <c r="O32" s="48">
        <f t="shared" si="22"/>
        <v>0.00019313350918779342</v>
      </c>
      <c r="P32" s="48">
        <f t="shared" si="23"/>
        <v>0.0012993056732739576</v>
      </c>
      <c r="Q32" s="48">
        <f t="shared" si="24"/>
        <v>0.0087410788511090298</v>
      </c>
      <c r="S32" s="77">
        <v>0</v>
      </c>
      <c r="T32" s="77">
        <v>0.05</v>
      </c>
      <c r="V32" s="73" t="s">
        <v>252</v>
      </c>
    </row>
    <row r="33" spans="1:22" ht="15">
      <c r="A33" s="33" t="s">
        <v>213</v>
      </c>
      <c r="B33" s="33" t="s">
        <v>129</v>
      </c>
      <c r="C33" s="29"/>
      <c r="D33" s="46">
        <f>SUMIF(SharesElab!$B$2:$B$79,Det_RSD_share!$A33,SharesElab!C$2:C$79)</f>
        <v>0.023921644551393333</v>
      </c>
      <c r="E33" s="47">
        <f t="shared" si="13"/>
        <v>0.021529480096254001</v>
      </c>
      <c r="F33" s="47">
        <f t="shared" si="14"/>
        <v>0.019376532086628602</v>
      </c>
      <c r="G33" s="47">
        <f t="shared" si="15"/>
        <v>0.011441648431833323</v>
      </c>
      <c r="H33" s="47">
        <f t="shared" si="16"/>
        <v>0.0067561789825132607</v>
      </c>
      <c r="I33" s="47">
        <f t="shared" si="17"/>
        <v>0.00082139363850907885</v>
      </c>
      <c r="J33" s="47">
        <f t="shared" si="18"/>
        <v>9.9862290671909272E-05</v>
      </c>
      <c r="K33" s="29"/>
      <c r="L33" s="48">
        <f t="shared" si="19"/>
        <v>0.026313809006532667</v>
      </c>
      <c r="M33" s="48">
        <f t="shared" si="20"/>
        <v>0.028945189907185937</v>
      </c>
      <c r="N33" s="48">
        <f t="shared" si="21"/>
        <v>0.046616517797422048</v>
      </c>
      <c r="O33" s="48">
        <f t="shared" si="22"/>
        <v>0.075076368077926198</v>
      </c>
      <c r="P33" s="48">
        <f t="shared" si="23"/>
        <v>0.5</v>
      </c>
      <c r="Q33" s="48">
        <f t="shared" si="24"/>
        <v>0.5</v>
      </c>
      <c r="S33" s="77">
        <v>0</v>
      </c>
      <c r="T33" s="77">
        <v>0.50</v>
      </c>
      <c r="V33" s="78">
        <f>SUM(D21:D33)-D30</f>
        <v>0.88882178205355422</v>
      </c>
    </row>
    <row r="34" spans="1:16" ht="1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6" s="49" customFormat="1" ht="12.75"/>
    <row r="37" spans="1:1" ht="23.25">
      <c r="A37" s="13" t="s">
        <v>44</v>
      </c>
    </row>
    <row r="38" spans="1:1" ht="11.25" customHeight="1">
      <c r="A38" s="13"/>
    </row>
    <row r="39" spans="4:4" ht="15">
      <c r="D39" s="26" t="s">
        <v>12</v>
      </c>
    </row>
    <row r="40" spans="4:4" ht="15">
      <c r="D40" s="26" t="s">
        <v>28</v>
      </c>
    </row>
    <row r="42" spans="1:1" ht="23.25">
      <c r="A42" s="13" t="s">
        <v>140</v>
      </c>
    </row>
    <row r="44" spans="8:8" s="29" customFormat="1" ht="15">
      <c r="H44" s="26" t="s">
        <v>586</v>
      </c>
    </row>
    <row r="45" spans="1:26" s="29" customFormat="1" ht="31.5" customHeight="1" thickBot="1">
      <c r="A45" s="29" t="s">
        <v>25</v>
      </c>
      <c r="B45" s="29" t="s">
        <v>26</v>
      </c>
      <c r="D45" s="14" t="s">
        <v>11</v>
      </c>
      <c r="E45" s="14" t="s">
        <v>246</v>
      </c>
      <c r="F45" s="14" t="s">
        <v>9</v>
      </c>
      <c r="G45" s="14" t="s">
        <v>30</v>
      </c>
      <c r="H45" s="14" t="s">
        <v>10</v>
      </c>
      <c r="I45" s="16" t="s">
        <v>132</v>
      </c>
      <c r="J45" s="16">
        <v>2019</v>
      </c>
      <c r="K45" s="16">
        <v>2020</v>
      </c>
      <c r="L45" s="16">
        <v>2025</v>
      </c>
      <c r="M45" s="16">
        <v>2030</v>
      </c>
      <c r="N45" s="16">
        <v>2050</v>
      </c>
      <c r="O45" s="16">
        <v>2070</v>
      </c>
      <c r="P45" s="16" t="s">
        <v>131</v>
      </c>
      <c r="Q45" s="16" t="s">
        <v>29</v>
      </c>
      <c r="R45" s="14" t="s">
        <v>27</v>
      </c>
      <c r="Z45" s="81" t="s">
        <v>255</v>
      </c>
    </row>
    <row r="46" spans="1:26" s="29" customFormat="1" ht="15.75" thickBot="1">
      <c r="A46" s="29" t="s">
        <v>133</v>
      </c>
      <c r="B46" s="11" t="s">
        <v>466</v>
      </c>
      <c r="D46" s="29" t="str">
        <f t="shared" si="25" ref="D46:D58">IF(Z46="","UC-LO_"&amp;A6,"\I: DISABLED")</f>
        <v>\I: DISABLED</v>
      </c>
      <c r="E46" s="29" t="str">
        <f>A46</f>
        <v>RSDCOA</v>
      </c>
      <c r="F46" s="29" t="str">
        <f t="shared" si="26" ref="F46:F72">H46</f>
        <v>RSDSH_Det-AB,RSDSH_Det-C,RSDSH_Det-D,RSDSH_Det-E,RSDSH_Det-F,RSDSH_Det-G</v>
      </c>
      <c r="G46" s="32"/>
      <c r="H46" s="29" t="str">
        <f t="shared" si="27" ref="H46:H72">B46</f>
        <v>RSDSH_Det-AB,RSDSH_Det-C,RSDSH_Det-D,RSDSH_Det-E,RSDSH_Det-F,RSDSH_Det-G</v>
      </c>
      <c r="I46" s="11">
        <v>1</v>
      </c>
      <c r="J46" s="35">
        <f t="shared" si="28" ref="J46:J58">IF(E6="","",-E6)</f>
        <v>-0.059422742011622218</v>
      </c>
      <c r="K46" s="35">
        <f t="shared" si="29" ref="K46:K58">IF(F6="","",-F6)</f>
        <v>-0.053480467810460001</v>
      </c>
      <c r="L46" s="35">
        <f t="shared" si="30" ref="L46:L58">IF(G6="","",-G6)</f>
        <v>-0.031579681437398525</v>
      </c>
      <c r="M46" s="35">
        <f t="shared" si="31" ref="M46:M58">IF(H6="","",-H6)</f>
        <v>-0.018647486091969461</v>
      </c>
      <c r="N46" s="35">
        <f t="shared" si="32" ref="N46:N58">IF(I6="","",-I6)</f>
        <v>-0.0022670989755858169</v>
      </c>
      <c r="O46" s="35">
        <f t="shared" si="33" ref="O46:O58">IF(J6="","",-J6)</f>
        <v>-0.00027562630907743049</v>
      </c>
      <c r="P46" s="11">
        <v>0</v>
      </c>
      <c r="Q46" s="11">
        <v>5</v>
      </c>
      <c r="R46" s="29" t="s">
        <v>301</v>
      </c>
      <c r="Z46" s="80" t="s">
        <v>254</v>
      </c>
    </row>
    <row r="47" spans="1:26" s="29" customFormat="1" ht="15.75" thickBot="1">
      <c r="A47" s="29" t="s">
        <v>191</v>
      </c>
      <c r="B47" s="11" t="s">
        <v>466</v>
      </c>
      <c r="D47" s="29" t="str">
        <f t="shared" si="25"/>
        <v>\I: DISABLED</v>
      </c>
      <c r="E47" s="74" t="str">
        <f t="shared" si="34" ref="E47:E72">A47</f>
        <v>RSDBDL</v>
      </c>
      <c r="F47" s="29" t="str">
        <f t="shared" si="26"/>
        <v>RSDSH_Det-AB,RSDSH_Det-C,RSDSH_Det-D,RSDSH_Det-E,RSDSH_Det-F,RSDSH_Det-G</v>
      </c>
      <c r="H47" s="29" t="str">
        <f t="shared" si="27"/>
        <v>RSDSH_Det-AB,RSDSH_Det-C,RSDSH_Det-D,RSDSH_Det-E,RSDSH_Det-F,RSDSH_Det-G</v>
      </c>
      <c r="I47" s="11">
        <v>1</v>
      </c>
      <c r="J47" s="35" t="str">
        <f t="shared" si="28"/>
        <v/>
      </c>
      <c r="K47" s="35" t="str">
        <f t="shared" si="29"/>
        <v/>
      </c>
      <c r="L47" s="35" t="str">
        <f t="shared" si="30"/>
        <v/>
      </c>
      <c r="M47" s="35" t="str">
        <f t="shared" si="31"/>
        <v/>
      </c>
      <c r="N47" s="35" t="str">
        <f t="shared" si="32"/>
        <v/>
      </c>
      <c r="O47" s="35" t="str">
        <f t="shared" si="33"/>
        <v/>
      </c>
      <c r="P47" s="11">
        <v>0</v>
      </c>
      <c r="Q47" s="11">
        <v>5</v>
      </c>
      <c r="R47" s="29" t="s">
        <v>302</v>
      </c>
      <c r="Z47" s="80" t="s">
        <v>254</v>
      </c>
    </row>
    <row r="48" spans="1:26" s="29" customFormat="1" ht="15.75" thickBot="1">
      <c r="A48" s="29" t="s">
        <v>192</v>
      </c>
      <c r="B48" s="11" t="s">
        <v>466</v>
      </c>
      <c r="D48" s="29" t="str">
        <f t="shared" si="25"/>
        <v>\I: DISABLED</v>
      </c>
      <c r="E48" s="74" t="str">
        <f t="shared" si="34"/>
        <v>RSDETH</v>
      </c>
      <c r="F48" s="29" t="str">
        <f t="shared" si="26"/>
        <v>RSDSH_Det-AB,RSDSH_Det-C,RSDSH_Det-D,RSDSH_Det-E,RSDSH_Det-F,RSDSH_Det-G</v>
      </c>
      <c r="H48" s="29" t="str">
        <f t="shared" si="27"/>
        <v>RSDSH_Det-AB,RSDSH_Det-C,RSDSH_Det-D,RSDSH_Det-E,RSDSH_Det-F,RSDSH_Det-G</v>
      </c>
      <c r="I48" s="11">
        <v>1</v>
      </c>
      <c r="J48" s="35" t="str">
        <f t="shared" si="28"/>
        <v/>
      </c>
      <c r="K48" s="35" t="str">
        <f t="shared" si="29"/>
        <v/>
      </c>
      <c r="L48" s="35" t="str">
        <f t="shared" si="30"/>
        <v/>
      </c>
      <c r="M48" s="35" t="str">
        <f t="shared" si="31"/>
        <v/>
      </c>
      <c r="N48" s="35" t="str">
        <f t="shared" si="32"/>
        <v/>
      </c>
      <c r="O48" s="35" t="str">
        <f t="shared" si="33"/>
        <v/>
      </c>
      <c r="P48" s="11">
        <v>0</v>
      </c>
      <c r="Q48" s="11">
        <v>5</v>
      </c>
      <c r="R48" s="29" t="s">
        <v>303</v>
      </c>
      <c r="Z48" s="80" t="s">
        <v>254</v>
      </c>
    </row>
    <row r="49" spans="1:26" s="29" customFormat="1" ht="15.75" thickBot="1">
      <c r="A49" s="29" t="s">
        <v>193</v>
      </c>
      <c r="B49" s="11" t="s">
        <v>466</v>
      </c>
      <c r="D49" s="29" t="str">
        <f t="shared" si="25"/>
        <v>\I: DISABLED</v>
      </c>
      <c r="E49" s="29" t="str">
        <f t="shared" si="34"/>
        <v>RSDLPG</v>
      </c>
      <c r="F49" s="29" t="str">
        <f t="shared" si="26"/>
        <v>RSDSH_Det-AB,RSDSH_Det-C,RSDSH_Det-D,RSDSH_Det-E,RSDSH_Det-F,RSDSH_Det-G</v>
      </c>
      <c r="H49" s="29" t="str">
        <f t="shared" si="27"/>
        <v>RSDSH_Det-AB,RSDSH_Det-C,RSDSH_Det-D,RSDSH_Det-E,RSDSH_Det-F,RSDSH_Det-G</v>
      </c>
      <c r="I49" s="11">
        <v>1</v>
      </c>
      <c r="J49" s="35">
        <f t="shared" si="28"/>
        <v>-0.023242801993995858</v>
      </c>
      <c r="K49" s="35">
        <f t="shared" si="29"/>
        <v>-0.020918521794596273</v>
      </c>
      <c r="L49" s="35">
        <f t="shared" si="30"/>
        <v>-0.012352177934491155</v>
      </c>
      <c r="M49" s="35">
        <f t="shared" si="31"/>
        <v>-0.0072938375485376832</v>
      </c>
      <c r="N49" s="35">
        <f t="shared" si="32"/>
        <v>-0.00088676036827829089</v>
      </c>
      <c r="O49" s="35">
        <f t="shared" si="33"/>
        <v>-0.00010780935899877585</v>
      </c>
      <c r="P49" s="11">
        <v>0</v>
      </c>
      <c r="Q49" s="11">
        <v>5</v>
      </c>
      <c r="R49" s="29" t="s">
        <v>304</v>
      </c>
      <c r="Z49" s="80" t="s">
        <v>254</v>
      </c>
    </row>
    <row r="50" spans="1:26" s="29" customFormat="1" ht="15.75" thickBot="1">
      <c r="A50" s="29" t="s">
        <v>194</v>
      </c>
      <c r="B50" s="11" t="s">
        <v>466</v>
      </c>
      <c r="D50" s="84" t="str">
        <f t="shared" si="25"/>
        <v>\I: DISABLED</v>
      </c>
      <c r="E50" s="29" t="str">
        <f t="shared" si="34"/>
        <v>RSDELC</v>
      </c>
      <c r="F50" s="29" t="str">
        <f t="shared" si="26"/>
        <v>RSDSH_Det-AB,RSDSH_Det-C,RSDSH_Det-D,RSDSH_Det-E,RSDSH_Det-F,RSDSH_Det-G</v>
      </c>
      <c r="H50" s="29" t="str">
        <f t="shared" si="27"/>
        <v>RSDSH_Det-AB,RSDSH_Det-C,RSDSH_Det-D,RSDSH_Det-E,RSDSH_Det-F,RSDSH_Det-G</v>
      </c>
      <c r="I50" s="11">
        <v>1</v>
      </c>
      <c r="J50" s="82">
        <f>MAX(IF(IF(E10="",0,E10)+IF(E11="",0,E11)=0,"",IF(E10="",0,-E10)+IF(E11="",0,-E11)),-$T$10)</f>
        <v>-0.073459786037519598</v>
      </c>
      <c r="K50" s="82">
        <f t="shared" si="35" ref="K50:O50">MAX(IF(IF(F10="",0,F10)+IF(F11="",0,F11)=0,"",IF(F10="",0,-F10)+IF(F11="",0,-F11)),-$T$10)</f>
        <v>-0.066113807433767643</v>
      </c>
      <c r="L50" s="82">
        <f t="shared" si="35"/>
        <v>-0.039039542151565451</v>
      </c>
      <c r="M50" s="82">
        <f t="shared" si="35"/>
        <v>-0.023052459245077893</v>
      </c>
      <c r="N50" s="82">
        <f t="shared" si="35"/>
        <v>-0.0028026408751020112</v>
      </c>
      <c r="O50" s="82">
        <f t="shared" si="35"/>
        <v>-0.00034073570161368826</v>
      </c>
      <c r="P50" s="11">
        <v>0</v>
      </c>
      <c r="Q50" s="11">
        <v>5</v>
      </c>
      <c r="R50" s="29" t="s">
        <v>305</v>
      </c>
      <c r="Z50" s="80" t="s">
        <v>254</v>
      </c>
    </row>
    <row r="51" spans="1:26" s="29" customFormat="1" ht="15.75" thickBot="1">
      <c r="A51" s="29" t="s">
        <v>194</v>
      </c>
      <c r="B51" s="11" t="s">
        <v>466</v>
      </c>
      <c r="D51" s="29" t="str">
        <f t="shared" si="25"/>
        <v>\I: DISABLED</v>
      </c>
      <c r="E51" s="29" t="str">
        <f t="shared" si="34"/>
        <v>RSDELC</v>
      </c>
      <c r="F51" s="29" t="str">
        <f t="shared" si="26"/>
        <v>RSDSH_Det-AB,RSDSH_Det-C,RSDSH_Det-D,RSDSH_Det-E,RSDSH_Det-F,RSDSH_Det-G</v>
      </c>
      <c r="H51" s="29" t="str">
        <f t="shared" si="27"/>
        <v>RSDSH_Det-AB,RSDSH_Det-C,RSDSH_Det-D,RSDSH_Det-E,RSDSH_Det-F,RSDSH_Det-G</v>
      </c>
      <c r="I51" s="11">
        <v>1</v>
      </c>
      <c r="J51" s="35">
        <f t="shared" si="28"/>
        <v>-0.042227965062380753</v>
      </c>
      <c r="K51" s="35">
        <f t="shared" si="29"/>
        <v>-0.038005168556142679</v>
      </c>
      <c r="L51" s="35">
        <f t="shared" si="30"/>
        <v>-0.022441671980716692</v>
      </c>
      <c r="M51" s="35">
        <f t="shared" si="31"/>
        <v>-0.013251582887893402</v>
      </c>
      <c r="N51" s="35">
        <f t="shared" si="32"/>
        <v>-0.0016110831155397153</v>
      </c>
      <c r="O51" s="35">
        <f t="shared" si="33"/>
        <v>-0.00019587009545467032</v>
      </c>
      <c r="P51" s="11">
        <v>0</v>
      </c>
      <c r="Q51" s="11">
        <v>5</v>
      </c>
      <c r="R51" s="29" t="s">
        <v>306</v>
      </c>
      <c r="Z51" s="80" t="s">
        <v>254</v>
      </c>
    </row>
    <row r="52" spans="1:26" s="29" customFormat="1" ht="15.75" thickBot="1">
      <c r="A52" s="29" t="s">
        <v>195</v>
      </c>
      <c r="B52" s="11" t="s">
        <v>466</v>
      </c>
      <c r="D52" s="29" t="str">
        <f t="shared" si="25"/>
        <v>\I: DISABLED</v>
      </c>
      <c r="E52" s="29" t="str">
        <f t="shared" si="34"/>
        <v>RSDKER</v>
      </c>
      <c r="F52" s="29" t="str">
        <f t="shared" si="26"/>
        <v>RSDSH_Det-AB,RSDSH_Det-C,RSDSH_Det-D,RSDSH_Det-E,RSDSH_Det-F,RSDSH_Det-G</v>
      </c>
      <c r="H52" s="29" t="str">
        <f t="shared" si="27"/>
        <v>RSDSH_Det-AB,RSDSH_Det-C,RSDSH_Det-D,RSDSH_Det-E,RSDSH_Det-F,RSDSH_Det-G</v>
      </c>
      <c r="I52" s="11">
        <v>1</v>
      </c>
      <c r="J52" s="35">
        <f t="shared" si="28"/>
        <v>-0.56419427727009619</v>
      </c>
      <c r="K52" s="35">
        <f t="shared" si="29"/>
        <v>-0.5077748495430866</v>
      </c>
      <c r="L52" s="35">
        <f t="shared" si="30"/>
        <v>-0.29983597090669722</v>
      </c>
      <c r="M52" s="35">
        <f t="shared" si="31"/>
        <v>-0.1770501424606957</v>
      </c>
      <c r="N52" s="35">
        <f t="shared" si="32"/>
        <v>-0.021525164015155092</v>
      </c>
      <c r="O52" s="35">
        <f t="shared" si="33"/>
        <v>-0.0026169574304758638</v>
      </c>
      <c r="P52" s="11">
        <v>0</v>
      </c>
      <c r="Q52" s="11">
        <v>5</v>
      </c>
      <c r="R52" s="29" t="s">
        <v>307</v>
      </c>
      <c r="Z52" s="80" t="s">
        <v>254</v>
      </c>
    </row>
    <row r="53" spans="1:26" s="29" customFormat="1" ht="15.75" thickBot="1">
      <c r="A53" s="29" t="s">
        <v>196</v>
      </c>
      <c r="B53" s="11" t="s">
        <v>466</v>
      </c>
      <c r="D53" s="29" t="str">
        <f>IF(Z53="","UC-LO_"&amp;A13,"\I: DISABLED")</f>
        <v>\I: DISABLED</v>
      </c>
      <c r="E53" s="29" t="str">
        <f t="shared" si="34"/>
        <v>RSDGAS</v>
      </c>
      <c r="F53" s="29" t="str">
        <f t="shared" si="26"/>
        <v>RSDSH_Det-AB,RSDSH_Det-C,RSDSH_Det-D,RSDSH_Det-E,RSDSH_Det-F,RSDSH_Det-G</v>
      </c>
      <c r="H53" s="29" t="str">
        <f t="shared" si="27"/>
        <v>RSDSH_Det-AB,RSDSH_Det-C,RSDSH_Det-D,RSDSH_Det-E,RSDSH_Det-F,RSDSH_Det-G</v>
      </c>
      <c r="I53" s="11">
        <v>1</v>
      </c>
      <c r="J53" s="35" t="str">
        <f t="shared" si="28"/>
        <v/>
      </c>
      <c r="K53" s="35" t="str">
        <f t="shared" si="29"/>
        <v/>
      </c>
      <c r="L53" s="35" t="str">
        <f t="shared" si="30"/>
        <v/>
      </c>
      <c r="M53" s="35" t="str">
        <f t="shared" si="31"/>
        <v/>
      </c>
      <c r="N53" s="35" t="str">
        <f t="shared" si="32"/>
        <v/>
      </c>
      <c r="O53" s="35" t="str">
        <f t="shared" si="33"/>
        <v/>
      </c>
      <c r="P53" s="11">
        <v>0</v>
      </c>
      <c r="Q53" s="11">
        <v>5</v>
      </c>
      <c r="R53" s="29" t="s">
        <v>308</v>
      </c>
      <c r="Z53" s="80" t="s">
        <v>254</v>
      </c>
    </row>
    <row r="54" spans="1:26" s="29" customFormat="1" ht="15.75" thickBot="1">
      <c r="A54" s="29" t="s">
        <v>134</v>
      </c>
      <c r="B54" s="11" t="s">
        <v>466</v>
      </c>
      <c r="D54" s="29" t="str">
        <f t="shared" si="25"/>
        <v>\I: DISABLED</v>
      </c>
      <c r="E54" s="29" t="str">
        <f>A55</f>
        <v>RSDSMF</v>
      </c>
      <c r="F54" s="29" t="str">
        <f t="shared" si="26"/>
        <v>RSDSH_Det-AB,RSDSH_Det-C,RSDSH_Det-D,RSDSH_Det-E,RSDSH_Det-F,RSDSH_Det-G</v>
      </c>
      <c r="H54" s="29" t="str">
        <f t="shared" si="27"/>
        <v>RSDSH_Det-AB,RSDSH_Det-C,RSDSH_Det-D,RSDSH_Det-E,RSDSH_Det-F,RSDSH_Det-G</v>
      </c>
      <c r="I54" s="11">
        <v>1</v>
      </c>
      <c r="J54" s="35">
        <f t="shared" si="28"/>
        <v>-0.070886992942532784</v>
      </c>
      <c r="K54" s="35">
        <f t="shared" si="29"/>
        <v>-0.063798293648279505</v>
      </c>
      <c r="L54" s="35">
        <f t="shared" si="30"/>
        <v>-0.037672254416372571</v>
      </c>
      <c r="M54" s="35">
        <f t="shared" si="31"/>
        <v>-0.022245089510323845</v>
      </c>
      <c r="N54" s="35">
        <f t="shared" si="32"/>
        <v>-0.0027044835637329389</v>
      </c>
      <c r="O54" s="35">
        <f t="shared" si="33"/>
        <v>-0.00032880206407383158</v>
      </c>
      <c r="P54" s="11">
        <v>0</v>
      </c>
      <c r="Q54" s="11">
        <v>5</v>
      </c>
      <c r="R54" s="29" t="s">
        <v>309</v>
      </c>
      <c r="Z54" s="80" t="s">
        <v>254</v>
      </c>
    </row>
    <row r="55" spans="1:26" s="29" customFormat="1" ht="15.75" thickBot="1">
      <c r="A55" s="56" t="s">
        <v>163</v>
      </c>
      <c r="B55" s="11" t="s">
        <v>466</v>
      </c>
      <c r="D55" s="29" t="str">
        <f t="shared" si="25"/>
        <v>\I: DISABLED</v>
      </c>
      <c r="F55" s="29" t="str">
        <f t="shared" si="26"/>
        <v>RSDSH_Det-AB,RSDSH_Det-C,RSDSH_Det-D,RSDSH_Det-E,RSDSH_Det-F,RSDSH_Det-G</v>
      </c>
      <c r="H55" s="29" t="str">
        <f t="shared" si="27"/>
        <v>RSDSH_Det-AB,RSDSH_Det-C,RSDSH_Det-D,RSDSH_Det-E,RSDSH_Det-F,RSDSH_Det-G</v>
      </c>
      <c r="I55" s="11">
        <v>1</v>
      </c>
      <c r="J55" s="35">
        <f t="shared" si="28"/>
        <v>-0.089294355735515127</v>
      </c>
      <c r="K55" s="35">
        <f t="shared" si="29"/>
        <v>-0.080364920161963616</v>
      </c>
      <c r="L55" s="35">
        <f t="shared" si="30"/>
        <v>-0.0474546817064379</v>
      </c>
      <c r="M55" s="35">
        <f t="shared" si="31"/>
        <v>-0.02802151500083452</v>
      </c>
      <c r="N55" s="35">
        <f t="shared" si="32"/>
        <v>-0.0034067620503609158</v>
      </c>
      <c r="O55" s="35">
        <f t="shared" si="33"/>
        <v>-0.00041418273306898889</v>
      </c>
      <c r="P55" s="11">
        <v>0</v>
      </c>
      <c r="Q55" s="11">
        <v>5</v>
      </c>
      <c r="R55" s="29" t="s">
        <v>310</v>
      </c>
      <c r="Z55" s="80" t="s">
        <v>254</v>
      </c>
    </row>
    <row r="56" spans="1:26" s="29" customFormat="1" ht="15.75" thickBot="1">
      <c r="A56" s="29" t="s">
        <v>135</v>
      </c>
      <c r="B56" s="11" t="s">
        <v>466</v>
      </c>
      <c r="D56" s="29" t="str">
        <f t="shared" si="25"/>
        <v>\I: DISABLED</v>
      </c>
      <c r="E56" s="29" t="str">
        <f t="shared" si="34"/>
        <v>RSDWOO</v>
      </c>
      <c r="F56" s="29" t="str">
        <f t="shared" si="26"/>
        <v>RSDSH_Det-AB,RSDSH_Det-C,RSDSH_Det-D,RSDSH_Det-E,RSDSH_Det-F,RSDSH_Det-G</v>
      </c>
      <c r="H56" s="29" t="str">
        <f t="shared" si="27"/>
        <v>RSDSH_Det-AB,RSDSH_Det-C,RSDSH_Det-D,RSDSH_Det-E,RSDSH_Det-F,RSDSH_Det-G</v>
      </c>
      <c r="I56" s="11">
        <v>1</v>
      </c>
      <c r="J56" s="35">
        <f>IF(E16="","",-E16)</f>
        <v>-0.012627817047459054</v>
      </c>
      <c r="K56" s="35">
        <f t="shared" si="29"/>
        <v>-0.011365035342713149</v>
      </c>
      <c r="L56" s="35">
        <f t="shared" si="30"/>
        <v>-0.0067109397195186877</v>
      </c>
      <c r="M56" s="35">
        <f t="shared" si="31"/>
        <v>-0.0039627427949785908</v>
      </c>
      <c r="N56" s="35">
        <f t="shared" si="32"/>
        <v>-0.00048177701201637945</v>
      </c>
      <c r="O56" s="35">
        <f t="shared" si="33"/>
        <v>-5.8572837379591944E-05</v>
      </c>
      <c r="P56" s="11">
        <v>0</v>
      </c>
      <c r="Q56" s="11">
        <v>5</v>
      </c>
      <c r="R56" s="29" t="s">
        <v>311</v>
      </c>
      <c r="Z56" s="80" t="s">
        <v>254</v>
      </c>
    </row>
    <row r="57" spans="1:26" s="29" customFormat="1" ht="15.75" thickBot="1">
      <c r="A57" s="29" t="s">
        <v>136</v>
      </c>
      <c r="B57" s="11" t="s">
        <v>466</v>
      </c>
      <c r="D57" s="29" t="str">
        <f t="shared" si="25"/>
        <v>\I: DISABLED</v>
      </c>
      <c r="E57" s="29" t="str">
        <f t="shared" si="34"/>
        <v>RSDHET</v>
      </c>
      <c r="F57" s="29" t="str">
        <f t="shared" si="26"/>
        <v>RSDSH_Det-AB,RSDSH_Det-C,RSDSH_Det-D,RSDSH_Det-E,RSDSH_Det-F,RSDSH_Det-G</v>
      </c>
      <c r="H57" s="29" t="str">
        <f t="shared" si="27"/>
        <v>RSDSH_Det-AB,RSDSH_Det-C,RSDSH_Det-D,RSDSH_Det-E,RSDSH_Det-F,RSDSH_Det-G</v>
      </c>
      <c r="I57" s="11">
        <v>1</v>
      </c>
      <c r="J57" s="35">
        <f t="shared" si="28"/>
        <v>-0.0021987221062281276</v>
      </c>
      <c r="K57" s="35">
        <f t="shared" si="29"/>
        <v>-0.0019788498956053151</v>
      </c>
      <c r="L57" s="35">
        <f t="shared" si="30"/>
        <v>-0.0011684910748559825</v>
      </c>
      <c r="M57" s="35">
        <f t="shared" si="31"/>
        <v>-0.00068998229479170928</v>
      </c>
      <c r="N57" s="35">
        <f t="shared" si="32"/>
        <v>-8.3885739127500023E-05</v>
      </c>
      <c r="O57" s="35">
        <f t="shared" si="33"/>
        <v>-1.0198547530978681E-05</v>
      </c>
      <c r="P57" s="11">
        <v>0</v>
      </c>
      <c r="Q57" s="11">
        <v>5</v>
      </c>
      <c r="R57" s="29" t="s">
        <v>312</v>
      </c>
      <c r="Z57" s="80" t="s">
        <v>254</v>
      </c>
    </row>
    <row r="58" spans="1:26" s="29" customFormat="1" ht="15.75" thickBot="1">
      <c r="A58" s="53" t="s">
        <v>137</v>
      </c>
      <c r="B58" s="11" t="s">
        <v>466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RSDSH_Det-AB,RSDSH_Det-C,RSDSH_Det-D,RSDSH_Det-E,RSDSH_Det-F,RSDSH_Det-G</v>
      </c>
      <c r="G58" s="53"/>
      <c r="H58" s="53" t="str">
        <f t="shared" si="27"/>
        <v>RSDSH_Det-AB,RSDSH_Det-C,RSDSH_Det-D,RSDSH_Det-E,RSDSH_Det-F,RSDSH_Det-G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313</v>
      </c>
      <c r="Z58" s="80" t="s">
        <v>254</v>
      </c>
    </row>
    <row r="59" spans="9:26" s="29" customFormat="1" ht="15">
      <c r="I59" s="11"/>
      <c r="J59" s="36"/>
      <c r="K59" s="36"/>
      <c r="L59" s="36"/>
      <c r="M59" s="36"/>
      <c r="N59" s="36"/>
      <c r="O59" s="36"/>
      <c r="P59" s="11"/>
      <c r="Q59" s="11"/>
      <c r="Z59" s="80" t="s">
        <v>254</v>
      </c>
    </row>
    <row r="60" spans="1:26" s="29" customFormat="1" ht="15.75" thickBot="1">
      <c r="A60" s="29" t="s">
        <v>133</v>
      </c>
      <c r="B60" s="29" t="s">
        <v>245</v>
      </c>
      <c r="D60" s="29" t="str">
        <f t="shared" si="36" ref="D60:D72">IF(Z60="","UC-LO_"&amp;A21,"\I: DISABLED")</f>
        <v>\I: DISABLED</v>
      </c>
      <c r="E60" s="29" t="str">
        <f t="shared" si="34"/>
        <v>RSDCOA</v>
      </c>
      <c r="F60" s="29" t="str">
        <f t="shared" si="26"/>
        <v>RSDWH_Det</v>
      </c>
      <c r="G60" s="29" t="str">
        <f t="shared" si="37" ref="G60:G68">LEFT(A21,12)&amp;"*"</f>
        <v>R-WH_Det_COA*</v>
      </c>
      <c r="H60" s="29" t="str">
        <f t="shared" si="27"/>
        <v>RSDWH_Det</v>
      </c>
      <c r="I60" s="11">
        <v>1</v>
      </c>
      <c r="J60" s="36">
        <f t="shared" si="38" ref="J60:O63">IF(E21="","",-E21)</f>
        <v>-0.0095374875661028927</v>
      </c>
      <c r="K60" s="36">
        <f t="shared" si="38"/>
        <v>-0.0085837388094926036</v>
      </c>
      <c r="L60" s="36">
        <f t="shared" si="38"/>
        <v>-0.0050686119296172883</v>
      </c>
      <c r="M60" s="36">
        <f t="shared" si="38"/>
        <v>-0.0029929646583197128</v>
      </c>
      <c r="N60" s="36">
        <f t="shared" si="38"/>
        <v>-0.0003638746304663171</v>
      </c>
      <c r="O60" s="36">
        <f t="shared" si="38"/>
        <v>-4.4238660262474502E-05</v>
      </c>
      <c r="P60" s="11">
        <v>0</v>
      </c>
      <c r="Q60" s="11">
        <v>5</v>
      </c>
      <c r="R60" s="29" t="s">
        <v>314</v>
      </c>
      <c r="Z60" s="80" t="s">
        <v>254</v>
      </c>
    </row>
    <row r="61" spans="1:26" s="29" customFormat="1" ht="15.75" thickBot="1">
      <c r="A61" s="29" t="s">
        <v>191</v>
      </c>
      <c r="B61" s="29" t="s">
        <v>245</v>
      </c>
      <c r="D61" s="29" t="str">
        <f t="shared" si="36"/>
        <v>\I: DISABLED</v>
      </c>
      <c r="E61" s="74" t="str">
        <f t="shared" si="34"/>
        <v>RSDBDL</v>
      </c>
      <c r="F61" s="74" t="str">
        <f t="shared" si="26"/>
        <v>RSDWH_Det</v>
      </c>
      <c r="G61" s="29" t="str">
        <f t="shared" si="37"/>
        <v>R-WH_Det_BDL*</v>
      </c>
      <c r="H61" s="74" t="str">
        <f t="shared" si="27"/>
        <v>RSDWH_Det</v>
      </c>
      <c r="I61" s="74">
        <v>1</v>
      </c>
      <c r="J61" s="75">
        <f t="shared" si="38"/>
        <v>-4.8356464543059933E-06</v>
      </c>
      <c r="K61" s="76">
        <f t="shared" si="38"/>
        <v>-4.3520818088753936E-06</v>
      </c>
      <c r="L61" s="76">
        <f t="shared" si="38"/>
        <v>-2.5698607873228317E-06</v>
      </c>
      <c r="M61" s="76">
        <f t="shared" si="38"/>
        <v>-1.5174770963062592E-06</v>
      </c>
      <c r="N61" s="76">
        <f t="shared" si="38"/>
        <v>-1.8448978878672619E-07</v>
      </c>
      <c r="O61" s="76">
        <f t="shared" si="38"/>
        <v>-2.2429651326810905E-08</v>
      </c>
      <c r="P61" s="75">
        <v>0</v>
      </c>
      <c r="Q61" s="75">
        <v>5</v>
      </c>
      <c r="R61" s="75" t="s">
        <v>315</v>
      </c>
      <c r="Z61" s="80" t="s">
        <v>254</v>
      </c>
    </row>
    <row r="62" spans="1:26" s="29" customFormat="1" ht="15">
      <c r="A62" s="29" t="s">
        <v>192</v>
      </c>
      <c r="B62" s="29" t="s">
        <v>245</v>
      </c>
      <c r="D62" s="29" t="str">
        <f t="shared" si="36"/>
        <v>\I: DISABLED</v>
      </c>
      <c r="E62" s="74" t="str">
        <f t="shared" si="34"/>
        <v>RSDETH</v>
      </c>
      <c r="F62" s="74" t="str">
        <f t="shared" si="26"/>
        <v>RSDWH_Det</v>
      </c>
      <c r="G62" s="29" t="str">
        <f t="shared" si="37"/>
        <v>R-WH_Det_ETH*</v>
      </c>
      <c r="H62" s="74" t="str">
        <f t="shared" si="27"/>
        <v>RSDWH_Det</v>
      </c>
      <c r="I62" s="74">
        <v>1</v>
      </c>
      <c r="J62" s="75">
        <f t="shared" si="38"/>
        <v>-5.4775139675823504E-06</v>
      </c>
      <c r="K62" s="76">
        <f t="shared" si="38"/>
        <v>-4.929762570824115E-06</v>
      </c>
      <c r="L62" s="76">
        <f t="shared" si="38"/>
        <v>-2.9109755004459322E-06</v>
      </c>
      <c r="M62" s="76">
        <f t="shared" si="38"/>
        <v>-1.7189019232583189E-06</v>
      </c>
      <c r="N62" s="76">
        <f t="shared" si="38"/>
        <v>-2.0897834539904195E-07</v>
      </c>
      <c r="O62" s="76">
        <f t="shared" si="38"/>
        <v>-2.5406888115488023E-08</v>
      </c>
      <c r="P62" s="75">
        <v>0</v>
      </c>
      <c r="Q62" s="75">
        <v>5</v>
      </c>
      <c r="R62" s="75" t="s">
        <v>316</v>
      </c>
      <c r="Z62" s="80" t="s">
        <v>254</v>
      </c>
    </row>
    <row r="63" spans="1:26" s="29" customFormat="1" ht="15">
      <c r="A63" s="29" t="s">
        <v>193</v>
      </c>
      <c r="B63" s="29" t="s">
        <v>245</v>
      </c>
      <c r="D63" s="29" t="str">
        <f t="shared" si="36"/>
        <v>\I: DISABLED</v>
      </c>
      <c r="E63" s="29" t="str">
        <f t="shared" si="34"/>
        <v>RSDLPG</v>
      </c>
      <c r="F63" s="29" t="str">
        <f t="shared" si="26"/>
        <v>RSDWH_Det</v>
      </c>
      <c r="G63" s="29" t="str">
        <f t="shared" si="37"/>
        <v>R-WH_Det_LPG*</v>
      </c>
      <c r="H63" s="29" t="str">
        <f t="shared" si="27"/>
        <v>RSDWH_Det</v>
      </c>
      <c r="I63" s="11">
        <v>1</v>
      </c>
      <c r="J63" s="36">
        <f t="shared" si="38"/>
        <v>-0.02101949770659247</v>
      </c>
      <c r="K63" s="36">
        <f t="shared" si="38"/>
        <v>-0.018917547935933227</v>
      </c>
      <c r="L63" s="36">
        <f t="shared" si="38"/>
        <v>-0.011170622880689211</v>
      </c>
      <c r="M63" s="36">
        <f t="shared" si="38"/>
        <v>-0.0065961411048181739</v>
      </c>
      <c r="N63" s="36">
        <f t="shared" si="38"/>
        <v>-0.00080193676873113544</v>
      </c>
      <c r="O63" s="36">
        <f t="shared" si="38"/>
        <v>-9.7496789535502559E-05</v>
      </c>
      <c r="P63" s="11">
        <v>0</v>
      </c>
      <c r="Q63" s="11">
        <v>5</v>
      </c>
      <c r="R63" s="29" t="s">
        <v>317</v>
      </c>
      <c r="Z63" s="80" t="s">
        <v>254</v>
      </c>
    </row>
    <row r="64" spans="1:26" s="29" customFormat="1" ht="15">
      <c r="A64" s="29" t="s">
        <v>194</v>
      </c>
      <c r="B64" s="29" t="s">
        <v>245</v>
      </c>
      <c r="D64" s="84" t="str">
        <f t="shared" si="36"/>
        <v>\I: DISABLED</v>
      </c>
      <c r="E64" s="29" t="str">
        <f t="shared" si="34"/>
        <v>RSDELC</v>
      </c>
      <c r="F64" s="29" t="str">
        <f t="shared" si="26"/>
        <v>RSDWH_Det</v>
      </c>
      <c r="G64" s="29" t="str">
        <f t="shared" si="37"/>
        <v>R-WH_Det_ELC*</v>
      </c>
      <c r="H64" s="29" t="str">
        <f t="shared" si="27"/>
        <v>RSDWH_Det</v>
      </c>
      <c r="I64" s="11">
        <v>1</v>
      </c>
      <c r="J64" s="83">
        <f>MAX(IF(E25+E26="","",-E25-E26),-$T$25)</f>
        <v>-0.16102650569357718</v>
      </c>
      <c r="K64" s="83">
        <f t="shared" si="39" ref="K64:O64">MAX(IF(F25+F26="","",-F25-F26),-$T$25)</f>
        <v>-0.14492385512421946</v>
      </c>
      <c r="L64" s="83">
        <f t="shared" si="39"/>
        <v>-0.085576087212300367</v>
      </c>
      <c r="M64" s="83">
        <f t="shared" si="39"/>
        <v>-0.050531823737991248</v>
      </c>
      <c r="N64" s="83">
        <f t="shared" si="39"/>
        <v>-0.0061434900804252946</v>
      </c>
      <c r="O64" s="83">
        <f t="shared" si="39"/>
        <v>-0.00074690497148845528</v>
      </c>
      <c r="P64" s="11">
        <v>0</v>
      </c>
      <c r="Q64" s="11">
        <v>5</v>
      </c>
      <c r="R64" s="29" t="s">
        <v>318</v>
      </c>
      <c r="Z64" s="80" t="s">
        <v>254</v>
      </c>
    </row>
    <row r="65" spans="1:26" s="29" customFormat="1" ht="15">
      <c r="A65" s="29" t="s">
        <v>194</v>
      </c>
      <c r="B65" s="29" t="s">
        <v>245</v>
      </c>
      <c r="D65" s="29" t="str">
        <f t="shared" si="36"/>
        <v>\I: DISABLED</v>
      </c>
      <c r="E65" s="29" t="str">
        <f t="shared" si="34"/>
        <v>RSDELC</v>
      </c>
      <c r="F65" s="29" t="str">
        <f t="shared" si="26"/>
        <v>RSDWH_Det</v>
      </c>
      <c r="G65" s="29" t="str">
        <f t="shared" si="37"/>
        <v>R-WH_Det_ELC*</v>
      </c>
      <c r="H65" s="29" t="str">
        <f t="shared" si="27"/>
        <v>RSDWH_Det</v>
      </c>
      <c r="I65" s="11">
        <v>1</v>
      </c>
      <c r="J65" s="36">
        <f t="shared" si="40" ref="J65:O72">IF(E26="","",-E26)</f>
        <v>-0.13010399233836756</v>
      </c>
      <c r="K65" s="36">
        <f t="shared" si="40"/>
        <v>-0.1170935931045308</v>
      </c>
      <c r="L65" s="36">
        <f t="shared" si="40"/>
        <v>-0.069142595792294398</v>
      </c>
      <c r="M65" s="36">
        <f t="shared" si="40"/>
        <v>-0.040828011389391926</v>
      </c>
      <c r="N65" s="36">
        <f t="shared" si="40"/>
        <v>-0.0049637330383079329</v>
      </c>
      <c r="O65" s="36">
        <f t="shared" si="40"/>
        <v>-0.00060347405707816099</v>
      </c>
      <c r="P65" s="11">
        <v>0</v>
      </c>
      <c r="Q65" s="11">
        <v>5</v>
      </c>
      <c r="R65" s="29" t="s">
        <v>319</v>
      </c>
      <c r="Z65" s="80" t="s">
        <v>254</v>
      </c>
    </row>
    <row r="66" spans="1:26" s="29" customFormat="1" ht="15">
      <c r="A66" s="29" t="s">
        <v>195</v>
      </c>
      <c r="B66" s="29" t="s">
        <v>245</v>
      </c>
      <c r="D66" s="29" t="str">
        <f t="shared" si="36"/>
        <v>\I: DISABLED</v>
      </c>
      <c r="E66" s="29" t="str">
        <f t="shared" si="34"/>
        <v>RSDKER</v>
      </c>
      <c r="F66" s="29" t="str">
        <f t="shared" si="26"/>
        <v>RSDWH_Det</v>
      </c>
      <c r="G66" s="29" t="str">
        <f t="shared" si="37"/>
        <v>R-WH_Det_KER*</v>
      </c>
      <c r="H66" s="29" t="str">
        <f t="shared" si="27"/>
        <v>RSDWH_Det</v>
      </c>
      <c r="I66" s="11">
        <v>1</v>
      </c>
      <c r="J66" s="36">
        <f t="shared" si="40"/>
        <v>-0.56078690719668611</v>
      </c>
      <c r="K66" s="36">
        <f t="shared" si="40"/>
        <v>-0.50470821647701758</v>
      </c>
      <c r="L66" s="36">
        <f t="shared" si="40"/>
        <v>-0.29802515474751412</v>
      </c>
      <c r="M66" s="36">
        <f t="shared" si="40"/>
        <v>-0.17598087362685966</v>
      </c>
      <c r="N66" s="36">
        <f t="shared" si="40"/>
        <v>-0.021395165887479348</v>
      </c>
      <c r="O66" s="36">
        <f t="shared" si="40"/>
        <v>-0.002601152693010009</v>
      </c>
      <c r="P66" s="11">
        <v>0</v>
      </c>
      <c r="Q66" s="11">
        <v>5</v>
      </c>
      <c r="R66" s="29" t="s">
        <v>320</v>
      </c>
      <c r="Z66" s="80" t="s">
        <v>254</v>
      </c>
    </row>
    <row r="67" spans="1:26" s="29" customFormat="1" ht="15">
      <c r="A67" s="29" t="s">
        <v>196</v>
      </c>
      <c r="B67" s="29" t="s">
        <v>245</v>
      </c>
      <c r="D67" s="29" t="str">
        <f t="shared" si="36"/>
        <v>\I: DISABLED</v>
      </c>
      <c r="E67" s="29" t="str">
        <f t="shared" si="34"/>
        <v>RSDGAS</v>
      </c>
      <c r="F67" s="29" t="str">
        <f t="shared" si="26"/>
        <v>RSDWH_Det</v>
      </c>
      <c r="G67" s="29" t="str">
        <f t="shared" si="37"/>
        <v>R-WH_Det_GAS*</v>
      </c>
      <c r="H67" s="29" t="str">
        <f t="shared" si="27"/>
        <v>RSDWH_Det</v>
      </c>
      <c r="I67" s="11">
        <v>1</v>
      </c>
      <c r="J67" s="36" t="str">
        <f t="shared" si="40"/>
        <v/>
      </c>
      <c r="K67" s="36" t="str">
        <f t="shared" si="40"/>
        <v/>
      </c>
      <c r="L67" s="36" t="str">
        <f t="shared" si="40"/>
        <v/>
      </c>
      <c r="M67" s="36" t="str">
        <f t="shared" si="40"/>
        <v/>
      </c>
      <c r="N67" s="36" t="str">
        <f t="shared" si="40"/>
        <v/>
      </c>
      <c r="O67" s="36" t="str">
        <f t="shared" si="40"/>
        <v/>
      </c>
      <c r="P67" s="11">
        <v>0</v>
      </c>
      <c r="Q67" s="11">
        <v>5</v>
      </c>
      <c r="R67" s="29" t="s">
        <v>321</v>
      </c>
      <c r="Z67" s="80" t="s">
        <v>254</v>
      </c>
    </row>
    <row r="68" spans="1:26" s="29" customFormat="1" ht="15">
      <c r="A68" s="29" t="s">
        <v>134</v>
      </c>
      <c r="B68" s="29" t="s">
        <v>245</v>
      </c>
      <c r="D68" s="29" t="str">
        <f t="shared" si="36"/>
        <v>\I: DISABLED</v>
      </c>
      <c r="E68" s="29" t="str">
        <f t="shared" si="34"/>
        <v>RSDPEA</v>
      </c>
      <c r="F68" s="29" t="str">
        <f t="shared" si="26"/>
        <v>RSDWH_Det</v>
      </c>
      <c r="G68" s="29" t="str">
        <f t="shared" si="37"/>
        <v>R-WH_Det_PEA*</v>
      </c>
      <c r="H68" s="29" t="str">
        <f t="shared" si="27"/>
        <v>RSDWH_Det</v>
      </c>
      <c r="I68" s="11">
        <v>1</v>
      </c>
      <c r="J68" s="36">
        <f t="shared" si="40"/>
        <v>-0.020254908557645033</v>
      </c>
      <c r="K68" s="36">
        <f t="shared" si="40"/>
        <v>-0.018229417701880531</v>
      </c>
      <c r="L68" s="36">
        <f t="shared" si="40"/>
        <v>-0.010764288858783435</v>
      </c>
      <c r="M68" s="36">
        <f t="shared" si="40"/>
        <v>-0.0063562049282230321</v>
      </c>
      <c r="N68" s="36">
        <f t="shared" si="40"/>
        <v>-0.00077276613106544607</v>
      </c>
      <c r="O68" s="36">
        <f t="shared" si="40"/>
        <v>-9.3950320995834385E-05</v>
      </c>
      <c r="P68" s="11">
        <v>0</v>
      </c>
      <c r="Q68" s="11">
        <v>5</v>
      </c>
      <c r="R68" s="29" t="s">
        <v>322</v>
      </c>
      <c r="Z68" s="80" t="s">
        <v>254</v>
      </c>
    </row>
    <row r="69" spans="1:26" s="29" customFormat="1" ht="15">
      <c r="A69" s="56" t="s">
        <v>163</v>
      </c>
      <c r="B69" s="29" t="s">
        <v>245</v>
      </c>
      <c r="D69" s="29" t="str">
        <f t="shared" si="36"/>
        <v>\I: DISABLED</v>
      </c>
      <c r="F69" s="29" t="str">
        <f t="shared" si="26"/>
        <v>RSDWH_Det</v>
      </c>
      <c r="H69" s="29" t="str">
        <f t="shared" si="27"/>
        <v>RSDWH_Det</v>
      </c>
      <c r="I69" s="11">
        <v>1</v>
      </c>
      <c r="J69" s="36">
        <f t="shared" si="40"/>
        <v>-0.025789958804889018</v>
      </c>
      <c r="K69" s="36">
        <f t="shared" si="40"/>
        <v>-0.023210962924400117</v>
      </c>
      <c r="L69" s="36">
        <f t="shared" si="40"/>
        <v>-0.013705841497229027</v>
      </c>
      <c r="M69" s="36">
        <f t="shared" si="40"/>
        <v>-0.0080931623456987692</v>
      </c>
      <c r="N69" s="36">
        <f t="shared" si="40"/>
        <v>-0.00098393960304842118</v>
      </c>
      <c r="O69" s="36">
        <f t="shared" si="40"/>
        <v>-0.00011962408525779984</v>
      </c>
      <c r="P69" s="11">
        <v>0</v>
      </c>
      <c r="Q69" s="11">
        <v>5</v>
      </c>
      <c r="R69" s="29" t="s">
        <v>323</v>
      </c>
      <c r="Z69" s="80" t="s">
        <v>254</v>
      </c>
    </row>
    <row r="70" spans="1:26" s="29" customFormat="1" ht="15">
      <c r="A70" s="29" t="s">
        <v>135</v>
      </c>
      <c r="B70" s="29" t="s">
        <v>245</v>
      </c>
      <c r="D70" s="29" t="str">
        <f t="shared" si="36"/>
        <v>\I: DISABLED</v>
      </c>
      <c r="E70" s="29" t="str">
        <f t="shared" si="34"/>
        <v>RSDWOO</v>
      </c>
      <c r="F70" s="29" t="str">
        <f t="shared" si="26"/>
        <v>RSDWH_Det</v>
      </c>
      <c r="G70" s="29" t="str">
        <f>LEFT(A31,12)&amp;"*"</f>
        <v>R-WH_Det_WOO*</v>
      </c>
      <c r="H70" s="29" t="str">
        <f t="shared" si="27"/>
        <v>RSDWH_Det</v>
      </c>
      <c r="I70" s="11">
        <v>1</v>
      </c>
      <c r="J70" s="36">
        <f t="shared" si="40"/>
        <v>-0.0057191194117554188</v>
      </c>
      <c r="K70" s="36">
        <f t="shared" si="40"/>
        <v>-0.0051472074705798771</v>
      </c>
      <c r="L70" s="36">
        <f t="shared" si="40"/>
        <v>-0.0030393745393027119</v>
      </c>
      <c r="M70" s="36">
        <f t="shared" si="40"/>
        <v>-0.0017947202717128587</v>
      </c>
      <c r="N70" s="36">
        <f t="shared" si="40"/>
        <v>-0.00021819608656072697</v>
      </c>
      <c r="O70" s="36">
        <f t="shared" si="40"/>
        <v>-2.6527550248807475E-05</v>
      </c>
      <c r="P70" s="30">
        <v>0</v>
      </c>
      <c r="Q70" s="30">
        <v>5</v>
      </c>
      <c r="R70" s="29" t="s">
        <v>324</v>
      </c>
      <c r="Z70" s="80" t="s">
        <v>254</v>
      </c>
    </row>
    <row r="71" spans="1:26" s="29" customFormat="1" ht="15">
      <c r="A71" s="29" t="s">
        <v>136</v>
      </c>
      <c r="B71" s="29" t="s">
        <v>245</v>
      </c>
      <c r="D71" s="29" t="str">
        <f t="shared" si="36"/>
        <v>\I: DISABLED</v>
      </c>
      <c r="E71" s="29" t="str">
        <f t="shared" si="34"/>
        <v>RSDHET</v>
      </c>
      <c r="F71" s="29" t="str">
        <f t="shared" si="26"/>
        <v>RSDWH_Det</v>
      </c>
      <c r="G71" s="29" t="str">
        <f>LEFT(A32,12)&amp;"*"</f>
        <v>R-WH_Det_HET*</v>
      </c>
      <c r="H71" s="29" t="str">
        <f t="shared" si="27"/>
        <v>RSDWH_Det</v>
      </c>
      <c r="I71" s="11">
        <v>1</v>
      </c>
      <c r="J71" s="36">
        <f t="shared" si="40"/>
        <v>-5.5384459163799549E-05</v>
      </c>
      <c r="K71" s="36">
        <f t="shared" si="40"/>
        <v>-4.9846013247419597E-05</v>
      </c>
      <c r="L71" s="36">
        <f t="shared" si="40"/>
        <v>-2.9433572362468799E-05</v>
      </c>
      <c r="M71" s="36">
        <f t="shared" si="40"/>
        <v>-1.7380230144314206E-05</v>
      </c>
      <c r="N71" s="36">
        <f t="shared" si="40"/>
        <v>-2.113030236959889E-06</v>
      </c>
      <c r="O71" s="36">
        <f t="shared" si="40"/>
        <v>-2.5689514725830138E-07</v>
      </c>
      <c r="P71" s="11">
        <v>0</v>
      </c>
      <c r="Q71" s="11">
        <v>5</v>
      </c>
      <c r="R71" s="29" t="s">
        <v>325</v>
      </c>
      <c r="Z71" s="80" t="s">
        <v>254</v>
      </c>
    </row>
    <row r="72" spans="1:26" s="29" customFormat="1" ht="15">
      <c r="A72" s="29" t="s">
        <v>138</v>
      </c>
      <c r="B72" s="29" t="s">
        <v>245</v>
      </c>
      <c r="D72" s="29" t="str">
        <f t="shared" si="36"/>
        <v>\I: DISABLED</v>
      </c>
      <c r="E72" s="29" t="str">
        <f t="shared" si="34"/>
        <v>RSDSOL</v>
      </c>
      <c r="F72" s="29" t="str">
        <f t="shared" si="26"/>
        <v>RSDWH_Det</v>
      </c>
      <c r="G72" s="29" t="str">
        <f>LEFT(A33,12)&amp;"*"</f>
        <v>R-WH_Det_SOL*</v>
      </c>
      <c r="H72" s="29" t="str">
        <f t="shared" si="27"/>
        <v>RSDWH_Det</v>
      </c>
      <c r="I72" s="11">
        <v>1</v>
      </c>
      <c r="J72" s="36">
        <f t="shared" si="40"/>
        <v>-0.021529480096254001</v>
      </c>
      <c r="K72" s="36">
        <f t="shared" si="40"/>
        <v>-0.019376532086628602</v>
      </c>
      <c r="L72" s="36">
        <f t="shared" si="40"/>
        <v>-0.011441648431833323</v>
      </c>
      <c r="M72" s="36">
        <f t="shared" si="40"/>
        <v>-0.0067561789825132607</v>
      </c>
      <c r="N72" s="36">
        <f t="shared" si="40"/>
        <v>-0.00082139363850907885</v>
      </c>
      <c r="O72" s="36">
        <f t="shared" si="40"/>
        <v>-9.9862290671909272E-05</v>
      </c>
      <c r="P72" s="30">
        <v>0</v>
      </c>
      <c r="Q72" s="30">
        <v>5</v>
      </c>
      <c r="R72" s="29" t="s">
        <v>326</v>
      </c>
      <c r="Z72" s="80" t="s">
        <v>254</v>
      </c>
    </row>
    <row r="73" spans="9:17" s="29" customFormat="1" ht="15">
      <c r="I73" s="11"/>
      <c r="J73" s="11"/>
      <c r="K73" s="11"/>
      <c r="L73" s="11"/>
      <c r="M73" s="11"/>
      <c r="N73" s="11"/>
      <c r="O73" s="11"/>
      <c r="P73" s="11"/>
      <c r="Q73" s="11"/>
    </row>
    <row r="74" spans="8:16" s="29" customFormat="1" ht="15">
      <c r="H74" s="26" t="s">
        <v>583</v>
      </c>
      <c r="I74" s="11"/>
      <c r="J74" s="11"/>
      <c r="K74" s="11"/>
      <c r="L74" s="11"/>
      <c r="M74" s="11"/>
      <c r="N74" s="11"/>
      <c r="O74" s="11"/>
      <c r="P74" s="11"/>
    </row>
    <row r="75" spans="1:26" s="29" customFormat="1" ht="28.5" customHeight="1" thickBot="1">
      <c r="A75" s="29" t="s">
        <v>25</v>
      </c>
      <c r="B75" s="29" t="s">
        <v>26</v>
      </c>
      <c r="D75" s="14" t="s">
        <v>11</v>
      </c>
      <c r="E75" s="14" t="s">
        <v>246</v>
      </c>
      <c r="F75" s="14" t="s">
        <v>9</v>
      </c>
      <c r="G75" s="14" t="s">
        <v>30</v>
      </c>
      <c r="H75" s="14" t="s">
        <v>10</v>
      </c>
      <c r="I75" s="16" t="s">
        <v>132</v>
      </c>
      <c r="J75" s="16">
        <v>2019</v>
      </c>
      <c r="K75" s="16">
        <v>2020</v>
      </c>
      <c r="L75" s="16">
        <v>2025</v>
      </c>
      <c r="M75" s="16">
        <v>2030</v>
      </c>
      <c r="N75" s="16">
        <v>2050</v>
      </c>
      <c r="O75" s="16">
        <v>2070</v>
      </c>
      <c r="P75" s="16" t="s">
        <v>131</v>
      </c>
      <c r="Q75" s="16" t="s">
        <v>29</v>
      </c>
      <c r="R75" s="14" t="s">
        <v>27</v>
      </c>
      <c r="Z75" s="81" t="s">
        <v>255</v>
      </c>
    </row>
    <row r="76" spans="1:26" s="29" customFormat="1" ht="15">
      <c r="A76" s="29" t="s">
        <v>196</v>
      </c>
      <c r="B76" s="11" t="s">
        <v>466</v>
      </c>
      <c r="D76" s="29" t="str">
        <f>IF(Z76="","UC-UP_"&amp;A13,"\I: DISABLED")</f>
        <v>\I: DISABLED</v>
      </c>
      <c r="E76" s="29" t="str">
        <f t="shared" si="41" ref="E76:E79">A76</f>
        <v>RSDGAS</v>
      </c>
      <c r="F76" s="29" t="str">
        <f t="shared" si="42" ref="F76:F79">H76</f>
        <v>RSDSH_Det-AB,RSDSH_Det-C,RSDSH_Det-D,RSDSH_Det-E,RSDSH_Det-F,RSDSH_Det-G</v>
      </c>
      <c r="G76" s="41"/>
      <c r="H76" s="29" t="str">
        <f t="shared" si="43" ref="H76:H79">B76</f>
        <v>RSDSH_Det-AB,RSDSH_Det-C,RSDSH_Det-D,RSDSH_Det-E,RSDSH_Det-F,RSDSH_Det-G</v>
      </c>
      <c r="I76" s="11">
        <v>1</v>
      </c>
      <c r="J76" s="37" t="str">
        <f t="shared" si="44" ref="J76:O76">IF(L13="","",-L13)</f>
        <v/>
      </c>
      <c r="K76" s="37" t="str">
        <f t="shared" si="44"/>
        <v/>
      </c>
      <c r="L76" s="37" t="str">
        <f t="shared" si="44"/>
        <v/>
      </c>
      <c r="M76" s="37" t="str">
        <f t="shared" si="44"/>
        <v/>
      </c>
      <c r="N76" s="37" t="str">
        <f t="shared" si="44"/>
        <v/>
      </c>
      <c r="O76" s="37" t="str">
        <f t="shared" si="44"/>
        <v/>
      </c>
      <c r="P76" s="11">
        <v>0</v>
      </c>
      <c r="Q76" s="11">
        <v>5</v>
      </c>
      <c r="R76" s="29" t="s">
        <v>329</v>
      </c>
      <c r="Z76" s="80" t="s">
        <v>254</v>
      </c>
    </row>
    <row r="77" spans="1:26" s="29" customFormat="1" ht="15">
      <c r="A77" s="29" t="s">
        <v>194</v>
      </c>
      <c r="B77" s="11" t="s">
        <v>466</v>
      </c>
      <c r="D77" s="84" t="str">
        <f>IF(Z77="","UC-UP_"&amp;A10,"\I: DISABLED")</f>
        <v>\I: DISABLED</v>
      </c>
      <c r="E77" s="29" t="str">
        <f t="shared" si="41"/>
        <v>RSDELC</v>
      </c>
      <c r="F77" s="29" t="str">
        <f t="shared" si="42"/>
        <v>RSDSH_Det-AB,RSDSH_Det-C,RSDSH_Det-D,RSDSH_Det-E,RSDSH_Det-F,RSDSH_Det-G</v>
      </c>
      <c r="G77" s="29" t="s">
        <v>577</v>
      </c>
      <c r="H77" s="29" t="str">
        <f t="shared" si="43"/>
        <v>RSDSH_Det-AB,RSDSH_Det-C,RSDSH_Det-D,RSDSH_Det-E,RSDSH_Det-F,RSDSH_Det-G</v>
      </c>
      <c r="I77" s="11">
        <v>1</v>
      </c>
      <c r="J77" s="107">
        <f t="shared" si="45" ref="J77:O77">MAX(IF(IF(L10="",0,L10)+IF(L11="",0,L11)=0,"",IF(L10="",0,-L10)+IF(L11="",0,-L11)),-$T$10)</f>
        <v>-0.089784182934746173</v>
      </c>
      <c r="K77" s="107">
        <f t="shared" si="45"/>
        <v>-0.098762601228220809</v>
      </c>
      <c r="L77" s="107">
        <f t="shared" si="45"/>
        <v>-0.15905815690406194</v>
      </c>
      <c r="M77" s="107">
        <f t="shared" si="45"/>
        <v>-0.17351011652854911</v>
      </c>
      <c r="N77" s="107">
        <f t="shared" si="45"/>
        <v>-0.17351011652854911</v>
      </c>
      <c r="O77" s="107">
        <f t="shared" si="45"/>
        <v>-0.17351011652854911</v>
      </c>
      <c r="P77" s="11">
        <v>0</v>
      </c>
      <c r="Q77" s="11">
        <v>5</v>
      </c>
      <c r="R77" s="29" t="s">
        <v>334</v>
      </c>
      <c r="Z77" s="80" t="s">
        <v>254</v>
      </c>
    </row>
    <row r="78" spans="1:26" s="29" customFormat="1" ht="15">
      <c r="A78" s="29" t="s">
        <v>133</v>
      </c>
      <c r="B78" s="11" t="s">
        <v>466</v>
      </c>
      <c r="D78" s="29" t="str">
        <f>IF(Z78="","UC-UP_"&amp;A6,"\I: DISABLED")</f>
        <v>\I: DISABLED</v>
      </c>
      <c r="E78" s="29" t="str">
        <f t="shared" si="41"/>
        <v>RSDCOA</v>
      </c>
      <c r="F78" s="29" t="str">
        <f t="shared" si="42"/>
        <v>RSDSH_Det-AB,RSDSH_Det-C,RSDSH_Det-D,RSDSH_Det-E,RSDSH_Det-F,RSDSH_Det-G</v>
      </c>
      <c r="H78" s="29" t="str">
        <f t="shared" si="43"/>
        <v>RSDSH_Det-AB,RSDSH_Det-C,RSDSH_Det-D,RSDSH_Det-E,RSDSH_Det-F,RSDSH_Det-G</v>
      </c>
      <c r="I78" s="11">
        <v>1</v>
      </c>
      <c r="J78" s="37">
        <f t="shared" si="46" ref="J78:O81">IF(L6="","",-L6)</f>
        <v>-0.069986785035910618</v>
      </c>
      <c r="K78" s="37">
        <f t="shared" si="46"/>
        <v>-0.069986785035910618</v>
      </c>
      <c r="L78" s="37">
        <f t="shared" si="46"/>
        <v>-0.069986785035910618</v>
      </c>
      <c r="M78" s="37">
        <f t="shared" si="46"/>
        <v>-0.069986785035910618</v>
      </c>
      <c r="N78" s="37">
        <f t="shared" si="46"/>
        <v>-0.069986785035910618</v>
      </c>
      <c r="O78" s="37">
        <f t="shared" si="46"/>
        <v>-0.069986785035910618</v>
      </c>
      <c r="P78" s="11">
        <v>0</v>
      </c>
      <c r="Q78" s="11">
        <v>5</v>
      </c>
      <c r="R78" s="29" t="s">
        <v>330</v>
      </c>
      <c r="Z78" s="80" t="s">
        <v>254</v>
      </c>
    </row>
    <row r="79" spans="1:26" s="29" customFormat="1" ht="15">
      <c r="A79" s="29" t="s">
        <v>191</v>
      </c>
      <c r="B79" s="11" t="s">
        <v>466</v>
      </c>
      <c r="D79" s="29" t="str">
        <f>IF(Z79="","UC-UP_"&amp;A7,"\I: DISABLED")</f>
        <v>\I: DISABLED</v>
      </c>
      <c r="E79" s="74" t="str">
        <f t="shared" si="41"/>
        <v>RSDBDL</v>
      </c>
      <c r="F79" s="29" t="str">
        <f t="shared" si="42"/>
        <v>RSDSH_Det-AB,RSDSH_Det-C,RSDSH_Det-D,RSDSH_Det-E,RSDSH_Det-F,RSDSH_Det-G</v>
      </c>
      <c r="H79" s="29" t="str">
        <f t="shared" si="43"/>
        <v>RSDSH_Det-AB,RSDSH_Det-C,RSDSH_Det-D,RSDSH_Det-E,RSDSH_Det-F,RSDSH_Det-G</v>
      </c>
      <c r="I79" s="11">
        <v>1</v>
      </c>
      <c r="J79" s="37">
        <f t="shared" si="46"/>
        <v>-0.0115</v>
      </c>
      <c r="K79" s="37">
        <f t="shared" si="46"/>
        <v>-0.013224999999999999</v>
      </c>
      <c r="L79" s="37">
        <f t="shared" si="46"/>
        <v>-0.026600198804687489</v>
      </c>
      <c r="M79" s="37">
        <f t="shared" si="46"/>
        <v>-0.053502501054737063</v>
      </c>
      <c r="N79" s="37">
        <f t="shared" si="46"/>
        <v>-0.87565068412849156</v>
      </c>
      <c r="O79" s="37">
        <f t="shared" si="46"/>
        <v>-0.90000000000000002</v>
      </c>
      <c r="P79" s="11">
        <v>0</v>
      </c>
      <c r="Q79" s="11">
        <v>5</v>
      </c>
      <c r="R79" s="29" t="s">
        <v>331</v>
      </c>
      <c r="Z79" s="80" t="s">
        <v>254</v>
      </c>
    </row>
    <row r="80" spans="1:26" s="29" customFormat="1" ht="15">
      <c r="A80" s="29" t="s">
        <v>192</v>
      </c>
      <c r="B80" s="11" t="s">
        <v>466</v>
      </c>
      <c r="D80" s="29" t="str">
        <f>IF(Z80="","UC-UP_"&amp;A8,"\I: DISABLED")</f>
        <v>\I: DISABLED</v>
      </c>
      <c r="E80" s="74" t="str">
        <f t="shared" si="47" ref="E80:E101">A80</f>
        <v>RSDETH</v>
      </c>
      <c r="F80" s="29" t="str">
        <f t="shared" si="48" ref="F80:F101">H80</f>
        <v>RSDSH_Det-AB,RSDSH_Det-C,RSDSH_Det-D,RSDSH_Det-E,RSDSH_Det-F,RSDSH_Det-G</v>
      </c>
      <c r="H80" s="29" t="str">
        <f t="shared" si="49" ref="H80:H101">B80</f>
        <v>RSDSH_Det-AB,RSDSH_Det-C,RSDSH_Det-D,RSDSH_Det-E,RSDSH_Det-F,RSDSH_Det-G</v>
      </c>
      <c r="I80" s="11">
        <v>1</v>
      </c>
      <c r="J80" s="37" t="str">
        <f t="shared" si="46"/>
        <v/>
      </c>
      <c r="K80" s="37" t="str">
        <f t="shared" si="46"/>
        <v/>
      </c>
      <c r="L80" s="37" t="str">
        <f t="shared" si="46"/>
        <v/>
      </c>
      <c r="M80" s="37" t="str">
        <f t="shared" si="46"/>
        <v/>
      </c>
      <c r="N80" s="37" t="str">
        <f t="shared" si="46"/>
        <v/>
      </c>
      <c r="O80" s="37" t="str">
        <f t="shared" si="46"/>
        <v/>
      </c>
      <c r="P80" s="11">
        <v>0</v>
      </c>
      <c r="Q80" s="11">
        <v>5</v>
      </c>
      <c r="R80" s="29" t="s">
        <v>332</v>
      </c>
      <c r="Z80" s="80" t="s">
        <v>254</v>
      </c>
    </row>
    <row r="81" spans="1:26" s="29" customFormat="1" ht="15">
      <c r="A81" s="29" t="s">
        <v>193</v>
      </c>
      <c r="B81" s="11" t="s">
        <v>466</v>
      </c>
      <c r="D81" s="29" t="str">
        <f>IF(Z81="","UC-UP_"&amp;A9,"\I: DISABLED")</f>
        <v>\I: DISABLED</v>
      </c>
      <c r="E81" s="29" t="str">
        <f t="shared" si="47"/>
        <v>RSDLPG</v>
      </c>
      <c r="F81" s="29" t="str">
        <f t="shared" si="48"/>
        <v>RSDSH_Det-AB,RSDSH_Det-C,RSDSH_Det-D,RSDSH_Det-E,RSDSH_Det-F,RSDSH_Det-G</v>
      </c>
      <c r="H81" s="29" t="str">
        <f t="shared" si="49"/>
        <v>RSDSH_Det-AB,RSDSH_Det-C,RSDSH_Det-D,RSDSH_Det-E,RSDSH_Det-F,RSDSH_Det-G</v>
      </c>
      <c r="I81" s="11">
        <v>1</v>
      </c>
      <c r="J81" s="37">
        <f t="shared" si="46"/>
        <v>-0.028407869103772718</v>
      </c>
      <c r="K81" s="37">
        <f t="shared" si="46"/>
        <v>-0.03124865601414999</v>
      </c>
      <c r="L81" s="37">
        <f t="shared" si="46"/>
        <v>-0.05032627299734873</v>
      </c>
      <c r="M81" s="37">
        <f t="shared" si="46"/>
        <v>-0.081050965924960125</v>
      </c>
      <c r="N81" s="37">
        <f t="shared" si="46"/>
        <v>-0.54527036915296101</v>
      </c>
      <c r="O81" s="37">
        <f t="shared" si="46"/>
        <v>-0.90000000000000002</v>
      </c>
      <c r="P81" s="11">
        <v>0</v>
      </c>
      <c r="Q81" s="11">
        <v>5</v>
      </c>
      <c r="R81" s="29" t="s">
        <v>333</v>
      </c>
      <c r="Z81" s="80" t="s">
        <v>254</v>
      </c>
    </row>
    <row r="82" spans="1:26" s="29" customFormat="1" ht="15">
      <c r="A82" s="29" t="s">
        <v>194</v>
      </c>
      <c r="B82" s="11" t="s">
        <v>466</v>
      </c>
      <c r="D82" s="29" t="str">
        <f>IF(Z82="","UC-UP_"&amp;A11,"\I: DISABLED")</f>
        <v>\I: DISABLED</v>
      </c>
      <c r="E82" s="29" t="str">
        <f>A82</f>
        <v>RSDELC</v>
      </c>
      <c r="F82" s="29" t="str">
        <f>H82</f>
        <v>RSDSH_Det-AB,RSDSH_Det-C,RSDSH_Det-D,RSDSH_Det-E,RSDSH_Det-F,RSDSH_Det-G</v>
      </c>
      <c r="H82" s="29" t="str">
        <f>B82</f>
        <v>RSDSH_Det-AB,RSDSH_Det-C,RSDSH_Det-D,RSDSH_Det-E,RSDSH_Det-F,RSDSH_Det-G</v>
      </c>
      <c r="I82" s="11">
        <v>1</v>
      </c>
      <c r="J82" s="37">
        <f t="shared" si="50" ref="J82:O83">IF(L11="","",-L11)</f>
        <v>-0.051611957298465364</v>
      </c>
      <c r="K82" s="37">
        <f t="shared" si="50"/>
        <v>-0.056773153028311908</v>
      </c>
      <c r="L82" s="37">
        <f t="shared" si="50"/>
        <v>-0.091433730683626646</v>
      </c>
      <c r="M82" s="37">
        <f t="shared" si="50"/>
        <v>-0.14725493760328762</v>
      </c>
      <c r="N82" s="37">
        <f t="shared" si="50"/>
        <v>-0.90000000000000002</v>
      </c>
      <c r="O82" s="37">
        <f t="shared" si="50"/>
        <v>-0.90000000000000002</v>
      </c>
      <c r="P82" s="11">
        <v>0</v>
      </c>
      <c r="Q82" s="11">
        <v>5</v>
      </c>
      <c r="R82" s="29" t="s">
        <v>335</v>
      </c>
      <c r="Z82" s="80" t="s">
        <v>254</v>
      </c>
    </row>
    <row r="83" spans="1:26" s="29" customFormat="1" ht="15">
      <c r="A83" s="29" t="s">
        <v>195</v>
      </c>
      <c r="B83" s="11" t="s">
        <v>466</v>
      </c>
      <c r="D83" s="29" t="str">
        <f>IF(Z83="","UC-UP_"&amp;A12,"\I: DISABLED")</f>
        <v>\I: DISABLED</v>
      </c>
      <c r="E83" s="29" t="str">
        <f t="shared" si="47"/>
        <v>RSDKER</v>
      </c>
      <c r="F83" s="29" t="str">
        <f t="shared" si="48"/>
        <v>RSDSH_Det-AB,RSDSH_Det-C,RSDSH_Det-D,RSDSH_Det-E,RSDSH_Det-F,RSDSH_Det-G</v>
      </c>
      <c r="H83" s="29" t="str">
        <f t="shared" si="49"/>
        <v>RSDSH_Det-AB,RSDSH_Det-C,RSDSH_Det-D,RSDSH_Det-E,RSDSH_Det-F,RSDSH_Det-G</v>
      </c>
      <c r="I83" s="11">
        <v>1</v>
      </c>
      <c r="J83" s="37">
        <f t="shared" si="50"/>
        <v>-0.68957078333011768</v>
      </c>
      <c r="K83" s="37">
        <f t="shared" si="50"/>
        <v>-0.75852786166312947</v>
      </c>
      <c r="L83" s="37">
        <f t="shared" si="50"/>
        <v>-0.90000000000000002</v>
      </c>
      <c r="M83" s="37">
        <f t="shared" si="50"/>
        <v>-0.90000000000000002</v>
      </c>
      <c r="N83" s="37">
        <f t="shared" si="50"/>
        <v>-0.90000000000000002</v>
      </c>
      <c r="O83" s="37">
        <f t="shared" si="50"/>
        <v>-0.90000000000000002</v>
      </c>
      <c r="P83" s="11">
        <v>0</v>
      </c>
      <c r="Q83" s="11">
        <v>5</v>
      </c>
      <c r="R83" s="29" t="s">
        <v>336</v>
      </c>
      <c r="Z83" s="80" t="s">
        <v>254</v>
      </c>
    </row>
    <row r="84" spans="1:26" ht="15">
      <c r="A84" s="29" t="s">
        <v>134</v>
      </c>
      <c r="B84" s="11" t="s">
        <v>466</v>
      </c>
      <c r="D84" s="29" t="str">
        <f>IF(Z84="","UC-UP_"&amp;A14,"\I: DISABLED")</f>
        <v>\I: DISABLED</v>
      </c>
      <c r="E84" s="29" t="str">
        <f t="shared" si="47"/>
        <v>RSDPEA</v>
      </c>
      <c r="F84" s="29" t="str">
        <f t="shared" si="48"/>
        <v>RSDSH_Det-AB,RSDSH_Det-C,RSDSH_Det-D,RSDSH_Det-E,RSDSH_Det-F,RSDSH_Det-G</v>
      </c>
      <c r="H84" s="29" t="str">
        <f t="shared" si="49"/>
        <v>RSDSH_Det-AB,RSDSH_Det-C,RSDSH_Det-D,RSDSH_Det-E,RSDSH_Det-F,RSDSH_Det-G</v>
      </c>
      <c r="I84" s="11">
        <v>1</v>
      </c>
      <c r="J84" s="37">
        <f t="shared" si="51" ref="J84:O88">IF(L14="","",-L14)</f>
        <v>-0.08663965804087341</v>
      </c>
      <c r="K84" s="37">
        <f t="shared" si="51"/>
        <v>-0.095303623844960758</v>
      </c>
      <c r="L84" s="37">
        <f t="shared" si="51"/>
        <v>-0.15348743923854782</v>
      </c>
      <c r="M84" s="37">
        <f t="shared" si="51"/>
        <v>-0.24719305576807374</v>
      </c>
      <c r="N84" s="37">
        <f t="shared" si="51"/>
        <v>-0.90000000000000002</v>
      </c>
      <c r="O84" s="37">
        <f t="shared" si="51"/>
        <v>-0.90000000000000002</v>
      </c>
      <c r="P84" s="11">
        <v>0</v>
      </c>
      <c r="Q84" s="11">
        <v>5</v>
      </c>
      <c r="R84" s="29" t="s">
        <v>337</v>
      </c>
      <c r="Z84" s="80" t="s">
        <v>254</v>
      </c>
    </row>
    <row r="85" spans="1:26" ht="15">
      <c r="A85" s="56" t="s">
        <v>163</v>
      </c>
      <c r="B85" s="11" t="s">
        <v>466</v>
      </c>
      <c r="D85" s="29" t="str">
        <f>IF(Z85="","UC-UP_"&amp;A15,"\I: DISABLED")</f>
        <v>\I: DISABLED</v>
      </c>
      <c r="E85" s="29"/>
      <c r="F85" s="29" t="str">
        <f t="shared" si="48"/>
        <v>RSDSH_Det-AB,RSDSH_Det-C,RSDSH_Det-D,RSDSH_Det-E,RSDSH_Det-F,RSDSH_Det-G</v>
      </c>
      <c r="H85" s="29" t="str">
        <f t="shared" si="49"/>
        <v>RSDSH_Det-AB,RSDSH_Det-C,RSDSH_Det-D,RSDSH_Det-E,RSDSH_Det-F,RSDSH_Det-G</v>
      </c>
      <c r="I85" s="11">
        <v>1</v>
      </c>
      <c r="J85" s="37">
        <f t="shared" si="51"/>
        <v>-0.10913754589896293</v>
      </c>
      <c r="K85" s="37">
        <f t="shared" si="51"/>
        <v>-0.12005130048885923</v>
      </c>
      <c r="L85" s="37">
        <f t="shared" si="51"/>
        <v>-0.19334381995031277</v>
      </c>
      <c r="M85" s="37">
        <f t="shared" si="51"/>
        <v>-0.31138215546817832</v>
      </c>
      <c r="N85" s="37">
        <f t="shared" si="51"/>
        <v>-0.90000000000000002</v>
      </c>
      <c r="O85" s="37">
        <f t="shared" si="51"/>
        <v>-0.90000000000000002</v>
      </c>
      <c r="P85" s="11">
        <v>0</v>
      </c>
      <c r="Q85" s="11">
        <v>5</v>
      </c>
      <c r="R85" s="29" t="s">
        <v>338</v>
      </c>
      <c r="Z85" s="80" t="s">
        <v>254</v>
      </c>
    </row>
    <row r="86" spans="1:26" ht="15">
      <c r="A86" s="29" t="s">
        <v>135</v>
      </c>
      <c r="B86" s="11" t="s">
        <v>466</v>
      </c>
      <c r="D86" s="29" t="str">
        <f>IF(Z86="","UC-UP_"&amp;A16,"\I: DISABLED")</f>
        <v>\I: DISABLED</v>
      </c>
      <c r="E86" s="29" t="str">
        <f t="shared" si="47"/>
        <v>RSDWOO</v>
      </c>
      <c r="F86" s="29" t="str">
        <f t="shared" si="48"/>
        <v>RSDSH_Det-AB,RSDSH_Det-C,RSDSH_Det-D,RSDSH_Det-E,RSDSH_Det-F,RSDSH_Det-G</v>
      </c>
      <c r="H86" s="29" t="str">
        <f t="shared" si="49"/>
        <v>RSDSH_Det-AB,RSDSH_Det-C,RSDSH_Det-D,RSDSH_Det-E,RSDSH_Det-F,RSDSH_Det-G</v>
      </c>
      <c r="I86" s="11">
        <v>1</v>
      </c>
      <c r="J86" s="37">
        <f t="shared" si="51"/>
        <v>-0.015433998613561066</v>
      </c>
      <c r="K86" s="37">
        <f t="shared" si="51"/>
        <v>-0.016977398474917173</v>
      </c>
      <c r="L86" s="37">
        <f t="shared" si="51"/>
        <v>-0.027342270017838871</v>
      </c>
      <c r="M86" s="37">
        <f t="shared" si="51"/>
        <v>-0.044034999286429698</v>
      </c>
      <c r="N86" s="37">
        <f t="shared" si="51"/>
        <v>-0.29624545546800907</v>
      </c>
      <c r="O86" s="37">
        <f t="shared" si="51"/>
        <v>-0.90000000000000002</v>
      </c>
      <c r="P86" s="11">
        <v>0</v>
      </c>
      <c r="Q86" s="11">
        <v>5</v>
      </c>
      <c r="R86" s="29" t="s">
        <v>339</v>
      </c>
      <c r="Z86" s="80" t="s">
        <v>254</v>
      </c>
    </row>
    <row r="87" spans="1:26" ht="15">
      <c r="A87" s="29" t="s">
        <v>136</v>
      </c>
      <c r="B87" s="11" t="s">
        <v>466</v>
      </c>
      <c r="D87" s="29" t="str">
        <f>IF(Z87="","UC-UP_"&amp;A17,"\I: DISABLED")</f>
        <v>\I: DISABLED</v>
      </c>
      <c r="E87" s="29" t="str">
        <f t="shared" si="47"/>
        <v>RSDHET</v>
      </c>
      <c r="F87" s="29" t="str">
        <f t="shared" si="48"/>
        <v>RSDSH_Det-AB,RSDSH_Det-C,RSDSH_Det-D,RSDSH_Det-E,RSDSH_Det-F,RSDSH_Det-G</v>
      </c>
      <c r="H87" s="29" t="str">
        <f t="shared" si="49"/>
        <v>RSDSH_Det-AB,RSDSH_Det-C,RSDSH_Det-D,RSDSH_Det-E,RSDSH_Det-F,RSDSH_Det-G</v>
      </c>
      <c r="I87" s="11">
        <v>1</v>
      </c>
      <c r="J87" s="37">
        <f t="shared" si="51"/>
        <v>-0.0026873270187232675</v>
      </c>
      <c r="K87" s="37">
        <f t="shared" si="51"/>
        <v>-0.0029560597205955941</v>
      </c>
      <c r="L87" s="37">
        <f>IF(N17="","",-N17)</f>
        <v>-0.0047607637406164123</v>
      </c>
      <c r="M87" s="37">
        <f t="shared" si="51"/>
        <v>-0.0076672576119001419</v>
      </c>
      <c r="N87" s="37">
        <f t="shared" si="51"/>
        <v>-0.050000000000000003</v>
      </c>
      <c r="O87" s="37">
        <f t="shared" si="51"/>
        <v>-0.050000000000000003</v>
      </c>
      <c r="P87" s="11">
        <v>0</v>
      </c>
      <c r="Q87" s="11">
        <v>5</v>
      </c>
      <c r="R87" s="29" t="s">
        <v>340</v>
      </c>
      <c r="Z87" s="80" t="s">
        <v>254</v>
      </c>
    </row>
    <row r="88" spans="1:26" ht="15.75" thickBot="1">
      <c r="A88" s="53" t="s">
        <v>137</v>
      </c>
      <c r="B88" s="11" t="s">
        <v>466</v>
      </c>
      <c r="C88" s="58"/>
      <c r="D88" s="53" t="str">
        <f>IF(Z88="","UC-UP_"&amp;A18,"\I: DISABLED")</f>
        <v>\I: DISABLED</v>
      </c>
      <c r="E88" s="53" t="str">
        <f t="shared" si="47"/>
        <v>RSDGEO</v>
      </c>
      <c r="F88" s="53" t="str">
        <f t="shared" si="48"/>
        <v>RSDSH_Det-AB,RSDSH_Det-C,RSDSH_Det-D,RSDSH_Det-E,RSDSH_Det-F,RSDSH_Det-G</v>
      </c>
      <c r="G88" s="58"/>
      <c r="H88" s="53" t="str">
        <f t="shared" si="49"/>
        <v>RSDSH_Det-AB,RSDSH_Det-C,RSDSH_Det-D,RSDSH_Det-E,RSDSH_Det-F,RSDSH_Det-G</v>
      </c>
      <c r="I88" s="54">
        <v>1</v>
      </c>
      <c r="J88" s="59" t="str">
        <f t="shared" si="51"/>
        <v/>
      </c>
      <c r="K88" s="59" t="str">
        <f t="shared" si="51"/>
        <v/>
      </c>
      <c r="L88" s="59" t="str">
        <f t="shared" si="51"/>
        <v/>
      </c>
      <c r="M88" s="59" t="str">
        <f t="shared" si="51"/>
        <v/>
      </c>
      <c r="N88" s="59" t="str">
        <f t="shared" si="51"/>
        <v/>
      </c>
      <c r="O88" s="59" t="str">
        <f t="shared" si="51"/>
        <v/>
      </c>
      <c r="P88" s="54">
        <v>0</v>
      </c>
      <c r="Q88" s="54">
        <v>5</v>
      </c>
      <c r="R88" s="53" t="s">
        <v>341</v>
      </c>
      <c r="S88" s="58"/>
      <c r="T88" s="58"/>
      <c r="U88" s="58"/>
      <c r="V88" s="58"/>
      <c r="W88" s="58"/>
      <c r="X88" s="58"/>
      <c r="Y88" s="58"/>
      <c r="Z88" s="106" t="s">
        <v>254</v>
      </c>
    </row>
    <row r="89" spans="1:26" ht="15">
      <c r="A89" s="29" t="s">
        <v>138</v>
      </c>
      <c r="B89" s="29" t="s">
        <v>245</v>
      </c>
      <c r="D89" s="29" t="str">
        <f>IF(Z89="","UC-UP_"&amp;A33,"\I: DISABLED")</f>
        <v>\I: DISABLED</v>
      </c>
      <c r="E89" s="29" t="str">
        <f>A89</f>
        <v>RSDSOL</v>
      </c>
      <c r="F89" s="29" t="str">
        <f>H89</f>
        <v>RSDWH_Det</v>
      </c>
      <c r="H89" s="29" t="str">
        <f>B89</f>
        <v>RSDWH_Det</v>
      </c>
      <c r="I89" s="11">
        <v>1</v>
      </c>
      <c r="J89" s="37">
        <f t="shared" si="52" ref="J89:O89">IF(L33="","",-L33)</f>
        <v>-0.026313809006532667</v>
      </c>
      <c r="K89" s="37">
        <f t="shared" si="52"/>
        <v>-0.028945189907185937</v>
      </c>
      <c r="L89" s="37">
        <f t="shared" si="52"/>
        <v>-0.046616517797422048</v>
      </c>
      <c r="M89" s="37">
        <f t="shared" si="52"/>
        <v>-0.075076368077926198</v>
      </c>
      <c r="N89" s="37">
        <f t="shared" si="52"/>
        <v>-0.5</v>
      </c>
      <c r="O89" s="37">
        <f t="shared" si="52"/>
        <v>-0.5</v>
      </c>
      <c r="P89" s="11">
        <v>0</v>
      </c>
      <c r="Q89" s="11">
        <v>5</v>
      </c>
      <c r="R89" s="29" t="s">
        <v>327</v>
      </c>
      <c r="Z89" s="80" t="s">
        <v>254</v>
      </c>
    </row>
    <row r="90" spans="1:26" ht="15">
      <c r="A90" s="29" t="s">
        <v>196</v>
      </c>
      <c r="B90" s="29" t="s">
        <v>245</v>
      </c>
      <c r="D90" s="29" t="str">
        <f>IF(Z90="","UC-UP_"&amp;A28,"\I: DISABLED")</f>
        <v>\I: DISABLED</v>
      </c>
      <c r="E90" s="29" t="str">
        <f>A90</f>
        <v>RSDGAS</v>
      </c>
      <c r="F90" s="29" t="str">
        <f>H90</f>
        <v>RSDWH_Det</v>
      </c>
      <c r="H90" s="29" t="str">
        <f>B90</f>
        <v>RSDWH_Det</v>
      </c>
      <c r="I90" s="11">
        <v>1</v>
      </c>
      <c r="J90" s="37" t="str">
        <f t="shared" si="53" ref="J90:O90">IF(L28="","",-L28)</f>
        <v/>
      </c>
      <c r="K90" s="37" t="str">
        <f t="shared" si="53"/>
        <v/>
      </c>
      <c r="L90" s="37" t="str">
        <f t="shared" si="53"/>
        <v/>
      </c>
      <c r="M90" s="37" t="str">
        <f t="shared" si="53"/>
        <v/>
      </c>
      <c r="N90" s="37" t="str">
        <f t="shared" si="53"/>
        <v/>
      </c>
      <c r="O90" s="37" t="str">
        <f t="shared" si="53"/>
        <v/>
      </c>
      <c r="P90" s="11">
        <v>0</v>
      </c>
      <c r="Q90" s="11">
        <v>5</v>
      </c>
      <c r="R90" s="29" t="s">
        <v>328</v>
      </c>
      <c r="Z90" s="80" t="s">
        <v>254</v>
      </c>
    </row>
    <row r="91" spans="1:26" ht="15.75" thickBot="1">
      <c r="A91" s="29" t="s">
        <v>133</v>
      </c>
      <c r="B91" s="29" t="s">
        <v>245</v>
      </c>
      <c r="D91" s="29" t="str">
        <f t="shared" si="54" ref="D91:D97">IF(Z91="","UC-UP_"&amp;A21,"\I: DISABLED")</f>
        <v>\I: DISABLED</v>
      </c>
      <c r="E91" s="29" t="str">
        <f t="shared" si="47"/>
        <v>RSDCOA</v>
      </c>
      <c r="F91" s="29" t="str">
        <f t="shared" si="48"/>
        <v>RSDWH_Det</v>
      </c>
      <c r="G91" s="41" t="str">
        <f>LEFT(A21,12)&amp;"*"</f>
        <v>R-WH_Det_COA*</v>
      </c>
      <c r="H91" s="29" t="str">
        <f t="shared" si="49"/>
        <v>RSDWH_Det</v>
      </c>
      <c r="I91" s="11">
        <v>1</v>
      </c>
      <c r="J91" s="37">
        <f t="shared" si="55" ref="J91:J97">IF(L21="","",-L21)</f>
        <v>-0.011233040911187851</v>
      </c>
      <c r="K91" s="37">
        <f t="shared" si="56" ref="K91:K97">IF(M21="","",-M21)</f>
        <v>-0.011233040911187851</v>
      </c>
      <c r="L91" s="37">
        <f t="shared" si="57" ref="L91:L97">IF(N21="","",-N21)</f>
        <v>-0.011233040911187851</v>
      </c>
      <c r="M91" s="37">
        <f t="shared" si="58" ref="M91:M97">IF(O21="","",-O21)</f>
        <v>-0.011233040911187851</v>
      </c>
      <c r="N91" s="37">
        <f t="shared" si="59" ref="N91:N97">IF(P21="","",-P21)</f>
        <v>-0.011233040911187851</v>
      </c>
      <c r="O91" s="37">
        <f t="shared" si="60" ref="O91:O97">IF(Q21="","",-Q21)</f>
        <v>-0.011233040911187851</v>
      </c>
      <c r="P91" s="11">
        <v>0</v>
      </c>
      <c r="Q91" s="11">
        <v>5</v>
      </c>
      <c r="R91" s="29" t="s">
        <v>342</v>
      </c>
      <c r="Z91" s="80" t="s">
        <v>254</v>
      </c>
    </row>
    <row r="92" spans="1:26" ht="15.75" thickBot="1">
      <c r="A92" s="29" t="s">
        <v>191</v>
      </c>
      <c r="B92" s="29" t="s">
        <v>245</v>
      </c>
      <c r="D92" s="29" t="str">
        <f t="shared" si="54"/>
        <v>\I: DISABLED</v>
      </c>
      <c r="E92" s="74" t="str">
        <f t="shared" si="47"/>
        <v>RSDBDL</v>
      </c>
      <c r="F92" s="74" t="str">
        <f t="shared" si="48"/>
        <v>RSDWH_Det</v>
      </c>
      <c r="G92" s="41" t="str">
        <f t="shared" si="61" ref="G92:G97">LEFT(A22,12)&amp;"*"</f>
        <v>R-WH_Det_BDL*</v>
      </c>
      <c r="H92" s="74" t="str">
        <f t="shared" si="49"/>
        <v>RSDWH_Det</v>
      </c>
      <c r="I92" s="74">
        <v>1</v>
      </c>
      <c r="J92" s="75">
        <f t="shared" si="55"/>
        <v>-5.9102345552628808E-06</v>
      </c>
      <c r="K92" s="76">
        <f t="shared" si="56"/>
        <v>-6.5012580107891694E-06</v>
      </c>
      <c r="L92" s="76">
        <f t="shared" si="57"/>
        <v>-1.0470341038956069E-05</v>
      </c>
      <c r="M92" s="76">
        <f t="shared" si="58"/>
        <v>-1.6862588946649145E-05</v>
      </c>
      <c r="N92" s="76">
        <f t="shared" si="59"/>
        <v>-0.00011344306628408073</v>
      </c>
      <c r="O92" s="76">
        <f t="shared" si="60"/>
        <v>-0.00076318822267749508</v>
      </c>
      <c r="P92" s="75">
        <v>0</v>
      </c>
      <c r="Q92" s="75">
        <v>5</v>
      </c>
      <c r="R92" s="75" t="s">
        <v>343</v>
      </c>
      <c r="Z92" s="80" t="s">
        <v>254</v>
      </c>
    </row>
    <row r="93" spans="1:26" ht="15">
      <c r="A93" s="29" t="s">
        <v>192</v>
      </c>
      <c r="B93" s="29" t="s">
        <v>245</v>
      </c>
      <c r="D93" s="29" t="str">
        <f t="shared" si="54"/>
        <v>\I: DISABLED</v>
      </c>
      <c r="E93" s="74" t="str">
        <f t="shared" si="47"/>
        <v>RSDETH</v>
      </c>
      <c r="F93" s="74" t="str">
        <f t="shared" si="48"/>
        <v>RSDWH_Det</v>
      </c>
      <c r="G93" s="41" t="str">
        <f t="shared" si="61"/>
        <v>R-WH_Det_ETH*</v>
      </c>
      <c r="H93" s="74" t="str">
        <f t="shared" si="49"/>
        <v>RSDWH_Det</v>
      </c>
      <c r="I93" s="74">
        <v>1</v>
      </c>
      <c r="J93" s="75">
        <f t="shared" si="55"/>
        <v>-6.6947392937117615E-06</v>
      </c>
      <c r="K93" s="76">
        <f t="shared" si="56"/>
        <v>-7.364213223082938E-06</v>
      </c>
      <c r="L93" s="76">
        <f t="shared" si="57"/>
        <v>-1.1860139037907308E-05</v>
      </c>
      <c r="M93" s="76">
        <f t="shared" si="58"/>
        <v>-1.9100872521940105E-05</v>
      </c>
      <c r="N93" s="76">
        <f t="shared" si="59"/>
        <v>-0.00012850111892342701</v>
      </c>
      <c r="O93" s="76">
        <f t="shared" si="60"/>
        <v>-0.0008644912710456396</v>
      </c>
      <c r="P93" s="75">
        <v>0</v>
      </c>
      <c r="Q93" s="75">
        <v>5</v>
      </c>
      <c r="R93" s="75" t="s">
        <v>344</v>
      </c>
      <c r="Z93" s="80" t="s">
        <v>254</v>
      </c>
    </row>
    <row r="94" spans="1:26" ht="15">
      <c r="A94" s="29" t="s">
        <v>193</v>
      </c>
      <c r="B94" s="29" t="s">
        <v>245</v>
      </c>
      <c r="D94" s="29" t="str">
        <f t="shared" si="54"/>
        <v>\I: DISABLED</v>
      </c>
      <c r="E94" s="29" t="str">
        <f t="shared" si="47"/>
        <v>RSDLPG</v>
      </c>
      <c r="F94" s="29" t="str">
        <f t="shared" si="48"/>
        <v>RSDWH_Det</v>
      </c>
      <c r="G94" s="41" t="str">
        <f t="shared" si="61"/>
        <v>R-WH_Det_LPG*</v>
      </c>
      <c r="H94" s="29" t="str">
        <f t="shared" si="49"/>
        <v>RSDWH_Det</v>
      </c>
      <c r="I94" s="11">
        <v>1</v>
      </c>
      <c r="J94" s="37">
        <f t="shared" si="55"/>
        <v>-0.025690497196946355</v>
      </c>
      <c r="K94" s="37">
        <f t="shared" si="56"/>
        <v>-0.028259546916640992</v>
      </c>
      <c r="L94" s="37">
        <f t="shared" si="57"/>
        <v>-0.045512282904719509</v>
      </c>
      <c r="M94" s="37">
        <f t="shared" si="58"/>
        <v>-0.073297986740879839</v>
      </c>
      <c r="N94" s="37">
        <f t="shared" si="59"/>
        <v>-0.49311220208493839</v>
      </c>
      <c r="O94" s="37">
        <f t="shared" si="60"/>
        <v>-0.90000000000000002</v>
      </c>
      <c r="P94" s="11">
        <v>0</v>
      </c>
      <c r="Q94" s="11">
        <v>5</v>
      </c>
      <c r="R94" s="29" t="s">
        <v>345</v>
      </c>
      <c r="Z94" s="80" t="s">
        <v>254</v>
      </c>
    </row>
    <row r="95" spans="1:26" ht="15">
      <c r="A95" s="29" t="s">
        <v>194</v>
      </c>
      <c r="B95" s="29" t="s">
        <v>245</v>
      </c>
      <c r="D95" s="84" t="str">
        <f t="shared" si="54"/>
        <v>\I: DISABLED</v>
      </c>
      <c r="E95" s="29" t="str">
        <f t="shared" si="47"/>
        <v>RSDELC</v>
      </c>
      <c r="F95" s="29" t="str">
        <f t="shared" si="48"/>
        <v>RSDWH_Det</v>
      </c>
      <c r="G95" s="41" t="str">
        <f t="shared" si="61"/>
        <v>R-WH_Det_ELC*</v>
      </c>
      <c r="H95" s="29" t="str">
        <f t="shared" si="49"/>
        <v>RSDWH_Det</v>
      </c>
      <c r="I95" s="11">
        <v>1</v>
      </c>
      <c r="J95" s="85">
        <f>MAX(IF(L25+L26="","",-L25-L26),-$T$25)</f>
        <v>-0.17179174086227572</v>
      </c>
      <c r="K95" s="85">
        <f t="shared" si="62" ref="K95:O95">MAX(IF(M25+M26="","",-M25-M26),-$T$25)</f>
        <v>-0.17179174086227572</v>
      </c>
      <c r="L95" s="85">
        <f t="shared" si="62"/>
        <v>-0.17179174086227572</v>
      </c>
      <c r="M95" s="85">
        <f t="shared" si="62"/>
        <v>-0.17179174086227572</v>
      </c>
      <c r="N95" s="85">
        <f t="shared" si="62"/>
        <v>-0.17179174086227572</v>
      </c>
      <c r="O95" s="85">
        <f t="shared" si="62"/>
        <v>-0.17179174086227572</v>
      </c>
      <c r="P95" s="11">
        <v>0</v>
      </c>
      <c r="Q95" s="11">
        <v>5</v>
      </c>
      <c r="R95" s="29" t="s">
        <v>346</v>
      </c>
      <c r="Z95" s="80" t="s">
        <v>254</v>
      </c>
    </row>
    <row r="96" spans="1:26" ht="15">
      <c r="A96" s="29" t="s">
        <v>194</v>
      </c>
      <c r="B96" s="29" t="s">
        <v>245</v>
      </c>
      <c r="D96" s="29" t="str">
        <f t="shared" si="54"/>
        <v>\I: DISABLED</v>
      </c>
      <c r="E96" s="29" t="str">
        <f t="shared" si="47"/>
        <v>RSDELC</v>
      </c>
      <c r="F96" s="29" t="str">
        <f t="shared" si="48"/>
        <v>RSDWH_Det</v>
      </c>
      <c r="G96" s="41" t="str">
        <f t="shared" si="61"/>
        <v>R-WH_Det_ELC*</v>
      </c>
      <c r="H96" s="29" t="str">
        <f t="shared" si="49"/>
        <v>RSDWH_Det</v>
      </c>
      <c r="I96" s="11">
        <v>1</v>
      </c>
      <c r="J96" s="37">
        <f t="shared" si="55"/>
        <v>-0.15901599063578256</v>
      </c>
      <c r="K96" s="37">
        <f t="shared" si="56"/>
        <v>-0.17491758969936083</v>
      </c>
      <c r="L96" s="37">
        <f t="shared" si="57"/>
        <v>-0.28170652738671775</v>
      </c>
      <c r="M96" s="37">
        <f t="shared" si="58"/>
        <v>-0.45369117942158294</v>
      </c>
      <c r="N96" s="37">
        <f t="shared" si="59"/>
        <v>-0.90000000000000002</v>
      </c>
      <c r="O96" s="37">
        <f t="shared" si="60"/>
        <v>-0.90000000000000002</v>
      </c>
      <c r="P96" s="11">
        <v>0</v>
      </c>
      <c r="Q96" s="11">
        <v>5</v>
      </c>
      <c r="R96" s="29" t="s">
        <v>347</v>
      </c>
      <c r="Z96" s="80" t="s">
        <v>254</v>
      </c>
    </row>
    <row r="97" spans="1:26" ht="15">
      <c r="A97" s="29" t="s">
        <v>195</v>
      </c>
      <c r="B97" s="29" t="s">
        <v>245</v>
      </c>
      <c r="D97" s="29" t="str">
        <f t="shared" si="54"/>
        <v>\I: DISABLED</v>
      </c>
      <c r="E97" s="29" t="str">
        <f t="shared" si="47"/>
        <v>RSDKER</v>
      </c>
      <c r="F97" s="29" t="str">
        <f t="shared" si="48"/>
        <v>RSDWH_Det</v>
      </c>
      <c r="G97" s="41" t="str">
        <f t="shared" si="61"/>
        <v>R-WH_Det_KER*</v>
      </c>
      <c r="H97" s="29" t="str">
        <f t="shared" si="49"/>
        <v>RSDWH_Det</v>
      </c>
      <c r="I97" s="11">
        <v>1</v>
      </c>
      <c r="J97" s="37">
        <f t="shared" si="55"/>
        <v>-0.68540621990706085</v>
      </c>
      <c r="K97" s="37">
        <f t="shared" si="56"/>
        <v>-0.75394684189776706</v>
      </c>
      <c r="L97" s="37">
        <f t="shared" si="57"/>
        <v>-0.90000000000000002</v>
      </c>
      <c r="M97" s="37">
        <f t="shared" si="58"/>
        <v>-0.90000000000000002</v>
      </c>
      <c r="N97" s="37">
        <f t="shared" si="59"/>
        <v>-0.90000000000000002</v>
      </c>
      <c r="O97" s="37">
        <f t="shared" si="60"/>
        <v>-0.90000000000000002</v>
      </c>
      <c r="P97" s="11">
        <v>0</v>
      </c>
      <c r="Q97" s="11">
        <v>5</v>
      </c>
      <c r="R97" s="29" t="s">
        <v>348</v>
      </c>
      <c r="Z97" s="80" t="s">
        <v>254</v>
      </c>
    </row>
    <row r="98" spans="1:26" ht="15">
      <c r="A98" s="29" t="s">
        <v>134</v>
      </c>
      <c r="B98" s="29" t="s">
        <v>245</v>
      </c>
      <c r="D98" s="29" t="str">
        <f>IF(Z98="","UC-UP_"&amp;A29,"\I: DISABLED")</f>
        <v>\I: DISABLED</v>
      </c>
      <c r="E98" s="29" t="str">
        <f t="shared" si="47"/>
        <v>RSDPEA</v>
      </c>
      <c r="F98" s="29" t="str">
        <f t="shared" si="48"/>
        <v>RSDWH_Det</v>
      </c>
      <c r="G98" s="41" t="str">
        <f>LEFT(A29,12)&amp;"*"</f>
        <v>R-WH_Det_PEA*</v>
      </c>
      <c r="H98" s="29" t="str">
        <f t="shared" si="49"/>
        <v>RSDWH_Det</v>
      </c>
      <c r="I98" s="11">
        <v>1</v>
      </c>
      <c r="J98" s="37">
        <f t="shared" si="63" ref="J98:O101">IF(L29="","",-L29)</f>
        <v>-0.024755999348232818</v>
      </c>
      <c r="K98" s="37">
        <f t="shared" si="63"/>
        <v>-0.027231599283056102</v>
      </c>
      <c r="L98" s="37">
        <f t="shared" si="63"/>
        <v>-0.043856762961354705</v>
      </c>
      <c r="M98" s="37">
        <f t="shared" si="63"/>
        <v>-0.070631755316891393</v>
      </c>
      <c r="N98" s="37">
        <f t="shared" si="63"/>
        <v>-0.47517513031516573</v>
      </c>
      <c r="O98" s="37">
        <f t="shared" si="63"/>
        <v>-0.90000000000000002</v>
      </c>
      <c r="P98" s="11">
        <v>0</v>
      </c>
      <c r="Q98" s="11">
        <v>5</v>
      </c>
      <c r="R98" s="29" t="s">
        <v>349</v>
      </c>
      <c r="Z98" s="80" t="s">
        <v>254</v>
      </c>
    </row>
    <row r="99" spans="1:26" ht="15">
      <c r="A99" s="56" t="s">
        <v>163</v>
      </c>
      <c r="B99" s="29" t="s">
        <v>245</v>
      </c>
      <c r="D99" s="29" t="str">
        <f>IF(Z99="","UC-UP_"&amp;A30,"\I: DISABLED")</f>
        <v>\I: DISABLED</v>
      </c>
      <c r="E99" s="29"/>
      <c r="F99" s="29" t="str">
        <f t="shared" si="48"/>
        <v>RSDWH_Det</v>
      </c>
      <c r="H99" s="29" t="str">
        <f t="shared" si="49"/>
        <v>RSDWH_Det</v>
      </c>
      <c r="I99" s="11">
        <v>1</v>
      </c>
      <c r="J99" s="37">
        <f t="shared" si="63"/>
        <v>-0.031521060761531022</v>
      </c>
      <c r="K99" s="37">
        <f t="shared" si="63"/>
        <v>-0.034673166837684129</v>
      </c>
      <c r="L99" s="37">
        <f t="shared" si="63"/>
        <v>-0.055841481923758693</v>
      </c>
      <c r="M99" s="37">
        <f t="shared" si="63"/>
        <v>-0.089933265053032646</v>
      </c>
      <c r="N99" s="37">
        <f t="shared" si="63"/>
        <v>-0.60502603608696381</v>
      </c>
      <c r="O99" s="37">
        <f t="shared" si="63"/>
        <v>-0.90000000000000002</v>
      </c>
      <c r="P99" s="11">
        <v>0</v>
      </c>
      <c r="Q99" s="11">
        <v>5</v>
      </c>
      <c r="R99" s="29" t="s">
        <v>350</v>
      </c>
      <c r="Z99" s="80" t="s">
        <v>254</v>
      </c>
    </row>
    <row r="100" spans="1:26" ht="15">
      <c r="A100" s="29" t="s">
        <v>135</v>
      </c>
      <c r="B100" s="29" t="s">
        <v>245</v>
      </c>
      <c r="D100" s="29" t="str">
        <f>IF(Z100="","UC-UP_"&amp;A31,"\I: DISABLED")</f>
        <v>\I: DISABLED</v>
      </c>
      <c r="E100" s="29" t="str">
        <f t="shared" si="47"/>
        <v>RSDWOO</v>
      </c>
      <c r="F100" s="29" t="str">
        <f t="shared" si="48"/>
        <v>RSDWH_Det</v>
      </c>
      <c r="G100" s="41" t="str">
        <f>LEFT(A31,12)&amp;"*"</f>
        <v>R-WH_Det_WOO*</v>
      </c>
      <c r="H100" s="29" t="str">
        <f t="shared" si="49"/>
        <v>RSDWH_Det</v>
      </c>
      <c r="I100" s="11">
        <v>1</v>
      </c>
      <c r="J100" s="37">
        <f t="shared" si="63"/>
        <v>-0.0069900348365899562</v>
      </c>
      <c r="K100" s="37">
        <f t="shared" si="63"/>
        <v>-0.0076890383202489528</v>
      </c>
      <c r="L100" s="37">
        <f t="shared" si="63"/>
        <v>-0.012383273105144147</v>
      </c>
      <c r="M100" s="37">
        <f t="shared" si="63"/>
        <v>-0.019943385168565708</v>
      </c>
      <c r="N100" s="37">
        <f t="shared" si="63"/>
        <v>-0.13416912271090692</v>
      </c>
      <c r="O100" s="37">
        <f t="shared" si="63"/>
        <v>-0.90000000000000002</v>
      </c>
      <c r="P100" s="11">
        <v>0</v>
      </c>
      <c r="Q100" s="11">
        <v>5</v>
      </c>
      <c r="R100" s="29" t="s">
        <v>351</v>
      </c>
      <c r="Z100" s="80" t="s">
        <v>254</v>
      </c>
    </row>
    <row r="101" spans="1:26" ht="15.75" thickBot="1">
      <c r="A101" s="53" t="s">
        <v>136</v>
      </c>
      <c r="B101" s="53" t="s">
        <v>245</v>
      </c>
      <c r="C101" s="58"/>
      <c r="D101" s="53" t="str">
        <f>IF(Z101="","UC-UP_"&amp;A32,"\I: DISABLED")</f>
        <v>\I: DISABLED</v>
      </c>
      <c r="E101" s="53" t="str">
        <f t="shared" si="47"/>
        <v>RSDHET</v>
      </c>
      <c r="F101" s="53" t="str">
        <f t="shared" si="48"/>
        <v>RSDWH_Det</v>
      </c>
      <c r="G101" s="58" t="str">
        <f>LEFT(A32,12)&amp;"*"</f>
        <v>R-WH_Det_HET*</v>
      </c>
      <c r="H101" s="53" t="str">
        <f t="shared" si="49"/>
        <v>RSDWH_Det</v>
      </c>
      <c r="I101" s="54">
        <v>1</v>
      </c>
      <c r="J101" s="59">
        <f t="shared" si="63"/>
        <v>-6.7692116755755009E-05</v>
      </c>
      <c r="K101" s="59">
        <f t="shared" si="63"/>
        <v>-7.4461328431330517E-05</v>
      </c>
      <c r="L101" s="59">
        <f t="shared" si="63"/>
        <v>-0.00011992071405194216</v>
      </c>
      <c r="M101" s="59">
        <f t="shared" si="63"/>
        <v>-0.00019313350918779342</v>
      </c>
      <c r="N101" s="59">
        <f t="shared" si="63"/>
        <v>-0.0012993056732739576</v>
      </c>
      <c r="O101" s="59">
        <f t="shared" si="63"/>
        <v>-0.0087410788511090298</v>
      </c>
      <c r="P101" s="54">
        <v>0</v>
      </c>
      <c r="Q101" s="54">
        <v>5</v>
      </c>
      <c r="R101" s="53" t="s">
        <v>352</v>
      </c>
      <c r="S101" s="58"/>
      <c r="T101" s="58"/>
      <c r="U101" s="58"/>
      <c r="V101" s="58"/>
      <c r="W101" s="58"/>
      <c r="X101" s="58"/>
      <c r="Y101" s="58"/>
      <c r="Z101" s="106" t="s">
        <v>254</v>
      </c>
    </row>
    <row r="102" spans="10:15" ht="15">
      <c r="J102" s="37" t="str">
        <f t="shared" si="64" ref="J102">IF(L34="","",-L34)</f>
        <v/>
      </c>
      <c r="K102" s="37" t="str">
        <f t="shared" si="65" ref="K102:O102">IF(M34="","",-M34)</f>
        <v/>
      </c>
      <c r="L102" s="37" t="str">
        <f t="shared" si="65"/>
        <v/>
      </c>
      <c r="M102" s="37" t="str">
        <f t="shared" si="65"/>
        <v/>
      </c>
      <c r="N102" s="37" t="str">
        <f t="shared" si="65"/>
        <v/>
      </c>
      <c r="O102" s="37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priority="9" dxfId="16" operator="containsText" text="\I: DISABLED">
      <formula>NOT(ISERROR(SEARCH("\I: DISABLED",D46)))</formula>
    </cfRule>
  </conditionalFormatting>
  <conditionalFormatting sqref="D76:E101">
    <cfRule type="containsText" priority="1" dxfId="16" operator="containsText" text="\I: DISABLED">
      <formula>NOT(ISERROR(SEARCH("\I: DISABLED",D76)))</formula>
    </cfRule>
  </conditionalFormatting>
  <conditionalFormatting sqref="E46:E54">
    <cfRule type="containsText" priority="4" dxfId="16" operator="containsText" text="\I: DISABLED">
      <formula>NOT(ISERROR(SEARCH("\I: DISABLED",E46)))</formula>
    </cfRule>
  </conditionalFormatting>
  <conditionalFormatting sqref="E56:E72">
    <cfRule type="containsText" priority="3" dxfId="16" operator="containsText" text="\I: DISABLED">
      <formula>NOT(ISERROR(SEARCH("\I: DISABLED",E56)))</formula>
    </cfRule>
  </conditionalFormatting>
  <conditionalFormatting sqref="F61:F62">
    <cfRule type="containsText" priority="11" dxfId="16" operator="containsText" text="\I: DISABLED">
      <formula>NOT(ISERROR(SEARCH("\I: DISABLED",F61)))</formula>
    </cfRule>
  </conditionalFormatting>
  <conditionalFormatting sqref="F92:F93">
    <cfRule type="containsText" priority="12" dxfId="16" operator="containsText" text="\I: DISABLED">
      <formula>NOT(ISERROR(SEARCH("\I: DISABLED",F92)))</formula>
    </cfRule>
  </conditionalFormatting>
  <pageMargins left="0.7" right="0.7" top="0.75" bottom="0.75" header="0.3" footer="0.3"/>
  <pageSetup orientation="portrait" paperSize="9" r:id="rId3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workbookViewId="0" topLeftCell="A1">
      <selection pane="topLeft" activeCell="B73" sqref="B73"/>
    </sheetView>
  </sheetViews>
  <sheetFormatPr defaultColWidth="9.14428571428571" defaultRowHeight="15"/>
  <cols>
    <col min="1" max="1" width="19.5714285714286" style="11" customWidth="1"/>
    <col min="2" max="2" width="22.4285714285714" style="11" customWidth="1"/>
    <col min="3" max="3" width="21.4285714285714" style="11" customWidth="1"/>
    <col min="4" max="16384" width="9.14285714285714" style="11"/>
  </cols>
  <sheetData>
    <row r="1" spans="1:3" ht="15.75" thickBot="1">
      <c r="A1" s="16">
        <v>2018</v>
      </c>
      <c r="B1" s="16"/>
      <c r="C1" s="16" t="str">
        <f>'Stock-AF-Cap2Act'!C1</f>
        <v>IE</v>
      </c>
    </row>
    <row r="2" spans="1:5" ht="15">
      <c r="A2" s="62" t="str">
        <f>LEFT(B2,8)&amp;"*"</f>
        <v>R-SH_Apt*</v>
      </c>
      <c r="B2" s="68" t="s">
        <v>49</v>
      </c>
      <c r="C2" s="63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4.5925988652435401E-06</v>
      </c>
      <c r="E2" s="61"/>
    </row>
    <row r="3" spans="1:3" ht="15">
      <c r="A3" s="11" t="str">
        <f>LEFT(B3,8)&amp;"*"</f>
        <v>R-SH_Apt*</v>
      </c>
      <c r="B3" t="s">
        <v>48</v>
      </c>
      <c r="C3" s="64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0.018740666750206789</v>
      </c>
    </row>
    <row r="4" spans="1:3" ht="15">
      <c r="A4" s="11" t="str">
        <f t="shared" si="0" ref="A4:A14">LEFT(B4,8)&amp;"*"</f>
        <v>R-SH_Apt*</v>
      </c>
      <c r="B4" t="s">
        <v>52</v>
      </c>
      <c r="C4" s="64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0.096567403374678826</v>
      </c>
    </row>
    <row r="5" spans="1:3" ht="15">
      <c r="A5" s="11" t="str">
        <f t="shared" si="0"/>
        <v>R-SH_Apt*</v>
      </c>
      <c r="B5" t="s">
        <v>53</v>
      </c>
      <c r="C5" s="64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0.591411664574087</v>
      </c>
    </row>
    <row r="6" spans="1:3" ht="15">
      <c r="A6" s="11" t="str">
        <f t="shared" si="0"/>
        <v>R-SH_Apt*</v>
      </c>
      <c r="B6" t="s">
        <v>50</v>
      </c>
      <c r="C6" s="64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3.2945472490986766E-09</v>
      </c>
    </row>
    <row r="7" spans="1:3" ht="15">
      <c r="A7" s="11" t="str">
        <f t="shared" si="0"/>
        <v>R-SH_Apt*</v>
      </c>
      <c r="B7" t="s">
        <v>458</v>
      </c>
      <c r="C7" s="64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3" ht="15">
      <c r="A8" s="11" t="str">
        <f t="shared" si="0"/>
        <v>R-SH_Apt*</v>
      </c>
      <c r="B8" t="s">
        <v>59</v>
      </c>
      <c r="C8" s="64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3" ht="15">
      <c r="A9" s="11" t="str">
        <f t="shared" si="0"/>
        <v>R-SH_Apt*</v>
      </c>
      <c r="B9" t="s">
        <v>58</v>
      </c>
      <c r="C9" s="64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0.0033334523994729753</v>
      </c>
    </row>
    <row r="10" spans="1:3" ht="15">
      <c r="A10" s="11" t="str">
        <f t="shared" si="0"/>
        <v>R-SH_Apt*</v>
      </c>
      <c r="B10" t="s">
        <v>54</v>
      </c>
      <c r="C10" s="64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0.041390494762336444</v>
      </c>
    </row>
    <row r="11" spans="1:3" ht="15">
      <c r="A11" s="11" t="str">
        <f t="shared" si="0"/>
        <v>R-SH_Apt*</v>
      </c>
      <c r="B11" t="s">
        <v>51</v>
      </c>
      <c r="C11" s="64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0.014359649956979257</v>
      </c>
    </row>
    <row r="12" spans="1:3" ht="15">
      <c r="A12" s="11" t="str">
        <f t="shared" si="0"/>
        <v>R-SH_Apt*</v>
      </c>
      <c r="B12" t="s">
        <v>55</v>
      </c>
      <c r="C12" s="64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0.00035870371538736554</v>
      </c>
    </row>
    <row r="13" spans="1:3" ht="15">
      <c r="A13" s="11" t="str">
        <f t="shared" si="0"/>
        <v>R-SH_Apt*</v>
      </c>
      <c r="B13" t="s">
        <v>56</v>
      </c>
      <c r="C13" s="64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0.0099041738457841463</v>
      </c>
    </row>
    <row r="14" spans="1:4" ht="15.75" thickBot="1">
      <c r="A14" s="54" t="str">
        <f t="shared" si="0"/>
        <v>R-SH_Apt*</v>
      </c>
      <c r="B14" s="70" t="s">
        <v>57</v>
      </c>
      <c r="C14" s="65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0.0010729642765760661</v>
      </c>
      <c r="D14" s="66">
        <f>SUM(C2:C14)</f>
        <v>0.7771437695489215</v>
      </c>
    </row>
    <row r="15" spans="1:3" ht="15">
      <c r="A15" s="11" t="str">
        <f>LEFT(B15,8)&amp;"*"</f>
        <v>R-SH_Att*</v>
      </c>
      <c r="B15" t="s">
        <v>72</v>
      </c>
      <c r="C15" s="67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1.2759004768542875E-06</v>
      </c>
    </row>
    <row r="16" spans="1:3" ht="15">
      <c r="A16" s="11" t="str">
        <f>LEFT(B16,8)&amp;"*"</f>
        <v>R-SH_Att*</v>
      </c>
      <c r="B16" t="s">
        <v>71</v>
      </c>
      <c r="C16" s="67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0.10734865111067672</v>
      </c>
    </row>
    <row r="17" spans="1:3" ht="15">
      <c r="A17" s="11" t="str">
        <f t="shared" si="1" ref="A17:A27">LEFT(B17,8)&amp;"*"</f>
        <v>R-SH_Att*</v>
      </c>
      <c r="B17" t="s">
        <v>75</v>
      </c>
      <c r="C17" s="67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0.040018909082584618</v>
      </c>
    </row>
    <row r="18" spans="1:3" ht="15">
      <c r="A18" s="11" t="str">
        <f t="shared" si="1"/>
        <v>R-SH_Att*</v>
      </c>
      <c r="B18" t="s">
        <v>76</v>
      </c>
      <c r="C18" s="67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0.069901164618802067</v>
      </c>
    </row>
    <row r="19" spans="1:3" ht="15">
      <c r="A19" s="11" t="str">
        <f t="shared" si="1"/>
        <v>R-SH_Att*</v>
      </c>
      <c r="B19" t="s">
        <v>73</v>
      </c>
      <c r="C19" s="67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3" ht="15">
      <c r="A20" s="11" t="str">
        <f t="shared" si="1"/>
        <v>R-SH_Att*</v>
      </c>
      <c r="B20" t="s">
        <v>459</v>
      </c>
      <c r="C20" s="67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3" ht="15">
      <c r="A21" s="11" t="str">
        <f t="shared" si="1"/>
        <v>R-SH_Att*</v>
      </c>
      <c r="B21" t="s">
        <v>82</v>
      </c>
      <c r="C21" s="67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3" ht="15">
      <c r="A22" s="11" t="str">
        <f t="shared" si="1"/>
        <v>R-SH_Att*</v>
      </c>
      <c r="B22" t="s">
        <v>81</v>
      </c>
      <c r="C22" s="67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0.0012036068203351057</v>
      </c>
    </row>
    <row r="23" spans="1:3" ht="15">
      <c r="A23" s="11" t="str">
        <f t="shared" si="1"/>
        <v>R-SH_Att*</v>
      </c>
      <c r="B23" t="s">
        <v>77</v>
      </c>
      <c r="C23" s="67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0.2949872792200855</v>
      </c>
    </row>
    <row r="24" spans="1:3" ht="15">
      <c r="A24" s="11" t="str">
        <f t="shared" si="1"/>
        <v>R-SH_Att*</v>
      </c>
      <c r="B24" t="s">
        <v>74</v>
      </c>
      <c r="C24" s="67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0.011233961070785281</v>
      </c>
    </row>
    <row r="25" spans="1:3" ht="15">
      <c r="A25" s="11" t="str">
        <f t="shared" si="1"/>
        <v>R-SH_Att*</v>
      </c>
      <c r="B25" t="s">
        <v>78</v>
      </c>
      <c r="C25" s="67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0.0022705966223923414</v>
      </c>
    </row>
    <row r="26" spans="1:3" ht="15">
      <c r="A26" s="11" t="str">
        <f t="shared" si="1"/>
        <v>R-SH_Att*</v>
      </c>
      <c r="B26" t="s">
        <v>79</v>
      </c>
      <c r="C26" s="67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0.061669288662154646</v>
      </c>
    </row>
    <row r="27" spans="1:4" ht="15.75" thickBot="1">
      <c r="A27" s="54" t="str">
        <f t="shared" si="1"/>
        <v>R-SH_Att*</v>
      </c>
      <c r="B27" s="70" t="s">
        <v>80</v>
      </c>
      <c r="C27" s="65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0.002837744477506534</v>
      </c>
      <c r="D27" s="66">
        <f>SUM(C15:C27)</f>
        <v>0.59147247758579957</v>
      </c>
    </row>
    <row r="28" spans="1:3" ht="15">
      <c r="A28" s="11" t="str">
        <f>LEFT(B28,8)&amp;"*"</f>
        <v>R-SH_Det*</v>
      </c>
      <c r="B28" t="s">
        <v>95</v>
      </c>
      <c r="C28" s="67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3" ht="15">
      <c r="A29" s="11" t="str">
        <f>LEFT(B29,8)&amp;"*"</f>
        <v>R-SH_Det*</v>
      </c>
      <c r="B29" t="s">
        <v>94</v>
      </c>
      <c r="C29" s="67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0.046777374443258087</v>
      </c>
    </row>
    <row r="30" spans="1:3" ht="15">
      <c r="A30" s="11" t="str">
        <f t="shared" si="2" ref="A30:A40">LEFT(B30,8)&amp;"*"</f>
        <v>R-SH_Det*</v>
      </c>
      <c r="B30" t="s">
        <v>98</v>
      </c>
      <c r="C30" s="67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0.034702023305709824</v>
      </c>
    </row>
    <row r="31" spans="1:3" ht="15">
      <c r="A31" s="11" t="str">
        <f t="shared" si="2"/>
        <v>R-SH_Det*</v>
      </c>
      <c r="B31" t="s">
        <v>99</v>
      </c>
      <c r="C31" s="67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0.046919961180423055</v>
      </c>
    </row>
    <row r="32" spans="1:3" ht="15">
      <c r="A32" s="11" t="str">
        <f t="shared" si="2"/>
        <v>R-SH_Det*</v>
      </c>
      <c r="B32" t="s">
        <v>96</v>
      </c>
      <c r="C32" s="67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3" ht="15">
      <c r="A33" s="11" t="str">
        <f t="shared" si="2"/>
        <v>R-SH_Det*</v>
      </c>
      <c r="B33" t="s">
        <v>460</v>
      </c>
      <c r="C33" s="67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3" ht="15">
      <c r="A34" s="11" t="str">
        <f t="shared" si="2"/>
        <v>R-SH_Det*</v>
      </c>
      <c r="B34" t="s">
        <v>105</v>
      </c>
      <c r="C34" s="67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3" ht="15">
      <c r="A35" s="11" t="str">
        <f t="shared" si="2"/>
        <v>R-SH_Det*</v>
      </c>
      <c r="B35" t="s">
        <v>104</v>
      </c>
      <c r="C35" s="67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0.0024430245624756973</v>
      </c>
    </row>
    <row r="36" spans="1:3" ht="15">
      <c r="A36" s="11" t="str">
        <f t="shared" si="2"/>
        <v>R-SH_Det*</v>
      </c>
      <c r="B36" t="s">
        <v>100</v>
      </c>
      <c r="C36" s="67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0.62688253030010688</v>
      </c>
    </row>
    <row r="37" spans="1:3" ht="15">
      <c r="A37" s="11" t="str">
        <f t="shared" si="2"/>
        <v>R-SH_Det*</v>
      </c>
      <c r="B37" t="s">
        <v>97</v>
      </c>
      <c r="C37" s="67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0.025825335548884287</v>
      </c>
    </row>
    <row r="38" spans="1:3" ht="15">
      <c r="A38" s="11" t="str">
        <f t="shared" si="2"/>
        <v>R-SH_Det*</v>
      </c>
      <c r="B38" t="s">
        <v>101</v>
      </c>
      <c r="C38" s="67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0.0049466580836772574</v>
      </c>
    </row>
    <row r="39" spans="1:3" ht="15">
      <c r="A39" s="11" t="str">
        <f t="shared" si="2"/>
        <v>R-SH_Det*</v>
      </c>
      <c r="B39" t="s">
        <v>102</v>
      </c>
      <c r="C39" s="67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0.099215950817239024</v>
      </c>
    </row>
    <row r="40" spans="1:4" ht="15.75" thickBot="1">
      <c r="A40" s="54" t="str">
        <f t="shared" si="2"/>
        <v>R-SH_Det*</v>
      </c>
      <c r="B40" s="70" t="s">
        <v>103</v>
      </c>
      <c r="C40" s="65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0.0078795188798412383</v>
      </c>
      <c r="D40" s="66">
        <f>SUM(C28:C40)</f>
        <v>0.89559237712161532</v>
      </c>
    </row>
    <row r="41" spans="1:3" ht="15">
      <c r="A41" s="11" t="str">
        <f>LEFT(B41,8)&amp;"*"</f>
        <v>R-WH_Apt*</v>
      </c>
      <c r="B41" t="s">
        <v>61</v>
      </c>
      <c r="C41" s="67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8.2129353318290107E-06</v>
      </c>
    </row>
    <row r="42" spans="1:3" ht="15">
      <c r="A42" s="11" t="str">
        <f>LEFT(B42,8)&amp;"*"</f>
        <v>R-WH_Apt*</v>
      </c>
      <c r="B42" t="s">
        <v>60</v>
      </c>
      <c r="C42" s="67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0.00054845470438140724</v>
      </c>
    </row>
    <row r="43" spans="1:3" ht="15">
      <c r="A43" s="11" t="str">
        <f t="shared" si="3" ref="A43:A53">LEFT(B43,8)&amp;"*"</f>
        <v>R-WH_Apt*</v>
      </c>
      <c r="B43" t="s">
        <v>64</v>
      </c>
      <c r="C43" s="67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0.063604391804033891</v>
      </c>
    </row>
    <row r="44" spans="1:3" ht="15">
      <c r="A44" s="11" t="str">
        <f t="shared" si="3"/>
        <v>R-WH_Apt*</v>
      </c>
      <c r="B44" t="s">
        <v>65</v>
      </c>
      <c r="C44" s="67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3" ht="15">
      <c r="A45" s="11" t="str">
        <f t="shared" si="3"/>
        <v>R-WH_Apt*</v>
      </c>
      <c r="B45" t="s">
        <v>62</v>
      </c>
      <c r="C45" s="67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7.4212480907389422E-06</v>
      </c>
    </row>
    <row r="46" spans="1:3" ht="15">
      <c r="A46" s="11" t="str">
        <f t="shared" si="3"/>
        <v>R-WH_Apt*</v>
      </c>
      <c r="B46" t="s">
        <v>461</v>
      </c>
      <c r="C46" s="67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3" ht="15">
      <c r="A47" s="11" t="str">
        <f t="shared" si="3"/>
        <v>R-WH_Apt*</v>
      </c>
      <c r="B47" t="s">
        <v>70</v>
      </c>
      <c r="C47" s="67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0.00075948114969009029</v>
      </c>
    </row>
    <row r="48" spans="1:3" ht="15">
      <c r="A48" s="11" t="str">
        <f t="shared" si="3"/>
        <v>R-WH_Apt*</v>
      </c>
      <c r="B48" t="s">
        <v>66</v>
      </c>
      <c r="C48" s="67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0.011126565571211781</v>
      </c>
    </row>
    <row r="49" spans="1:3" ht="15">
      <c r="A49" s="11" t="str">
        <f t="shared" si="3"/>
        <v>R-WH_Apt*</v>
      </c>
      <c r="B49" t="s">
        <v>63</v>
      </c>
      <c r="C49" s="67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0.0060663298721995605</v>
      </c>
    </row>
    <row r="50" spans="1:3" ht="15">
      <c r="A50" s="11" t="str">
        <f t="shared" si="3"/>
        <v>R-WH_Apt*</v>
      </c>
      <c r="B50" t="s">
        <v>67</v>
      </c>
      <c r="C50" s="67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3.2231586321795535E-05</v>
      </c>
    </row>
    <row r="51" spans="1:3" ht="15">
      <c r="A51" s="11" t="str">
        <f t="shared" si="3"/>
        <v>R-WH_Apt*</v>
      </c>
      <c r="B51" t="s">
        <v>68</v>
      </c>
      <c r="C51" s="67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0.00092545385064940727</v>
      </c>
    </row>
    <row r="52" spans="1:3" ht="15">
      <c r="A52" s="11" t="str">
        <f t="shared" si="3"/>
        <v>R-WH_Apt*</v>
      </c>
      <c r="B52" t="s">
        <v>130</v>
      </c>
      <c r="C52" s="67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0.0051297574363453301</v>
      </c>
    </row>
    <row r="53" spans="1:4" ht="15.75" thickBot="1">
      <c r="A53" s="54" t="str">
        <f t="shared" si="3"/>
        <v>R-WH_Apt*</v>
      </c>
      <c r="B53" s="70" t="s">
        <v>69</v>
      </c>
      <c r="C53" s="65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0.0004812985784448671</v>
      </c>
      <c r="D53" s="66">
        <f>SUM(C41:C53)</f>
        <v>0.90989748254254688</v>
      </c>
    </row>
    <row r="54" spans="1:3" ht="15">
      <c r="A54" s="11" t="str">
        <f>LEFT(B54,8)&amp;"*"</f>
        <v>R-WH_Att*</v>
      </c>
      <c r="B54" t="s">
        <v>84</v>
      </c>
      <c r="C54" s="67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8.4490323977341908E-06</v>
      </c>
    </row>
    <row r="55" spans="1:3" ht="15">
      <c r="A55" s="11" t="str">
        <f>LEFT(B55,8)&amp;"*"</f>
        <v>R-WH_Att*</v>
      </c>
      <c r="B55" t="s">
        <v>83</v>
      </c>
      <c r="C55" s="67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0.018446428937824201</v>
      </c>
    </row>
    <row r="56" spans="1:3" ht="15">
      <c r="A56" s="11" t="str">
        <f t="shared" si="4" ref="A56:A66">LEFT(B56,8)&amp;"*"</f>
        <v>R-WH_Att*</v>
      </c>
      <c r="B56" t="s">
        <v>87</v>
      </c>
      <c r="C56" s="67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0.042856741723283763</v>
      </c>
    </row>
    <row r="57" spans="1:3" ht="15">
      <c r="A57" s="11" t="str">
        <f t="shared" si="4"/>
        <v>R-WH_Att*</v>
      </c>
      <c r="B57" t="s">
        <v>88</v>
      </c>
      <c r="C57" s="67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3" ht="15">
      <c r="A58" s="11" t="str">
        <f t="shared" si="4"/>
        <v>R-WH_Att*</v>
      </c>
      <c r="B58" t="s">
        <v>85</v>
      </c>
      <c r="C58" s="67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2.1288177401309181E-06</v>
      </c>
    </row>
    <row r="59" spans="1:3" ht="15">
      <c r="A59" s="11" t="str">
        <f t="shared" si="4"/>
        <v>R-WH_Att*</v>
      </c>
      <c r="B59" t="s">
        <v>462</v>
      </c>
      <c r="C59" s="67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3" ht="15">
      <c r="A60" s="11" t="str">
        <f t="shared" si="4"/>
        <v>R-WH_Att*</v>
      </c>
      <c r="B60" t="s">
        <v>93</v>
      </c>
      <c r="C60" s="67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0.00015717450911029455</v>
      </c>
    </row>
    <row r="61" spans="1:3" ht="15">
      <c r="A61" s="11" t="str">
        <f t="shared" si="4"/>
        <v>R-WH_Att*</v>
      </c>
      <c r="B61" t="s">
        <v>89</v>
      </c>
      <c r="C61" s="67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3" ht="15">
      <c r="A62" s="11" t="str">
        <f t="shared" si="4"/>
        <v>R-WH_Att*</v>
      </c>
      <c r="B62" t="s">
        <v>86</v>
      </c>
      <c r="C62" s="67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0.012646031484639287</v>
      </c>
    </row>
    <row r="63" spans="1:3" ht="15">
      <c r="A63" s="11" t="str">
        <f t="shared" si="4"/>
        <v>R-WH_Att*</v>
      </c>
      <c r="B63" t="s">
        <v>90</v>
      </c>
      <c r="C63" s="67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0.0013975518657415409</v>
      </c>
    </row>
    <row r="64" spans="1:3" ht="15">
      <c r="A64" s="11" t="str">
        <f t="shared" si="4"/>
        <v>R-WH_Att*</v>
      </c>
      <c r="B64" t="s">
        <v>91</v>
      </c>
      <c r="C64" s="67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0.029124729667823923</v>
      </c>
    </row>
    <row r="65" spans="1:3" ht="15">
      <c r="A65" s="11" t="str">
        <f t="shared" si="4"/>
        <v>R-WH_Att*</v>
      </c>
      <c r="B65" t="s">
        <v>212</v>
      </c>
      <c r="C65" s="67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0.027973397780158796</v>
      </c>
    </row>
    <row r="66" spans="1:4" ht="15.75" thickBot="1">
      <c r="A66" s="54" t="str">
        <f t="shared" si="4"/>
        <v>R-WH_Att*</v>
      </c>
      <c r="B66" s="70" t="s">
        <v>92</v>
      </c>
      <c r="C66" s="65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0.0010233909587932697</v>
      </c>
      <c r="D66" s="66">
        <f>SUM(C54:C66)</f>
        <v>0.64668540167682609</v>
      </c>
    </row>
    <row r="67" spans="1:3" ht="15">
      <c r="A67" s="11" t="str">
        <f>LEFT(B67,8)&amp;"*"</f>
        <v>R-WH_Det*</v>
      </c>
      <c r="B67" t="s">
        <v>107</v>
      </c>
      <c r="C67" s="67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5.3729405047844366E-06</v>
      </c>
    </row>
    <row r="68" spans="1:3" ht="15">
      <c r="A68" s="11" t="str">
        <f>LEFT(B68,8)&amp;"*"</f>
        <v>R-WH_Det*</v>
      </c>
      <c r="B68" t="s">
        <v>106</v>
      </c>
      <c r="C68" s="67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0.0050380395088382469</v>
      </c>
    </row>
    <row r="69" spans="1:3" ht="15">
      <c r="A69" s="11" t="str">
        <f t="shared" si="5" ref="A69:A79">LEFT(B69,8)&amp;"*"</f>
        <v>R-WH_Det*</v>
      </c>
      <c r="B69" t="s">
        <v>110</v>
      </c>
      <c r="C69" s="67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0.034358348172455144</v>
      </c>
    </row>
    <row r="70" spans="1:3" ht="15">
      <c r="A70" s="11" t="str">
        <f t="shared" si="5"/>
        <v>R-WH_Det*</v>
      </c>
      <c r="B70" t="s">
        <v>111</v>
      </c>
      <c r="C70" s="67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3" ht="15">
      <c r="A71" s="11" t="str">
        <f t="shared" si="5"/>
        <v>R-WH_Det*</v>
      </c>
      <c r="B71" t="s">
        <v>108</v>
      </c>
      <c r="C71" s="67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6.0861266306470556E-06</v>
      </c>
    </row>
    <row r="72" spans="1:3" ht="15">
      <c r="A72" s="11" t="str">
        <f t="shared" si="5"/>
        <v>R-WH_Det*</v>
      </c>
      <c r="B72" t="s">
        <v>463</v>
      </c>
      <c r="C72" s="67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3" ht="15">
      <c r="A73" s="11" t="str">
        <f t="shared" si="5"/>
        <v>R-WH_Det*</v>
      </c>
      <c r="B73" t="s">
        <v>116</v>
      </c>
      <c r="C73" s="67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6.1538287959777272E-05</v>
      </c>
    </row>
    <row r="74" spans="1:3" ht="15">
      <c r="A74" s="11" t="str">
        <f t="shared" si="5"/>
        <v>R-WH_Det*</v>
      </c>
      <c r="B74" t="s">
        <v>112</v>
      </c>
      <c r="C74" s="67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3" ht="15">
      <c r="A75" s="11" t="str">
        <f t="shared" si="5"/>
        <v>R-WH_Det*</v>
      </c>
      <c r="B75" t="s">
        <v>109</v>
      </c>
      <c r="C75" s="67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0.023354997451769412</v>
      </c>
    </row>
    <row r="76" spans="1:3" ht="15">
      <c r="A76" s="11" t="str">
        <f t="shared" si="5"/>
        <v>R-WH_Det*</v>
      </c>
      <c r="B76" t="s">
        <v>113</v>
      </c>
      <c r="C76" s="67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0.0011857546742306687</v>
      </c>
    </row>
    <row r="77" spans="1:3" ht="15">
      <c r="A77" s="11" t="str">
        <f t="shared" si="5"/>
        <v>R-WH_Det*</v>
      </c>
      <c r="B77" t="s">
        <v>114</v>
      </c>
      <c r="C77" s="67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0.02865550978321002</v>
      </c>
    </row>
    <row r="78" spans="1:3" ht="15">
      <c r="A78" s="11" t="str">
        <f t="shared" si="5"/>
        <v>R-WH_Det*</v>
      </c>
      <c r="B78" t="s">
        <v>213</v>
      </c>
      <c r="C78" s="67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0.023921644551393333</v>
      </c>
    </row>
    <row r="79" spans="1:4" ht="15.75" thickBot="1">
      <c r="A79" s="54" t="str">
        <f t="shared" si="5"/>
        <v>R-WH_Det*</v>
      </c>
      <c r="B79" s="70" t="s">
        <v>115</v>
      </c>
      <c r="C79" s="65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0.0045779355176136655</v>
      </c>
      <c r="D79" s="66">
        <f>SUM(C67:C79)</f>
        <v>0.88882178205355411</v>
      </c>
    </row>
    <row r="80" spans="1:3" ht="15">
      <c r="A80" s="11" t="s">
        <v>262</v>
      </c>
      <c r="B80" s="29" t="s">
        <v>261</v>
      </c>
      <c r="C80" s="87">
        <f>'Stock-AF-Cap2Act'!C77/SUM('Stock-AF-Cap2Act'!$C$77:$C$79)</f>
        <v>0.78595261099109548</v>
      </c>
    </row>
    <row r="81" spans="1:3" ht="15">
      <c r="A81" s="11" t="s">
        <v>263</v>
      </c>
      <c r="B81" s="29" t="s">
        <v>261</v>
      </c>
      <c r="C81" s="87">
        <f>'Stock-AF-Cap2Act'!C78/SUM('Stock-AF-Cap2Act'!$C$77:$C$79)</f>
        <v>0.20213169663402616</v>
      </c>
    </row>
    <row r="82" spans="1:4" ht="15">
      <c r="A82" s="11" t="s">
        <v>264</v>
      </c>
      <c r="B82" s="29" t="s">
        <v>261</v>
      </c>
      <c r="C82" s="87">
        <f>'Stock-AF-Cap2Act'!C79/SUM('Stock-AF-Cap2Act'!$C$77:$C$79)</f>
        <v>0.01191569237487825</v>
      </c>
      <c r="D82" s="66">
        <f>SUM(C80:C82)</f>
        <v>0.99999999999999989</v>
      </c>
    </row>
    <row r="83" spans="3:3" ht="15">
      <c r="C83" s="40"/>
    </row>
    <row r="84" spans="3:3" ht="15">
      <c r="C84" s="40"/>
    </row>
    <row r="85" spans="3:3" ht="15">
      <c r="C85" s="40"/>
    </row>
    <row r="86" spans="3:3" ht="15">
      <c r="C86" s="40"/>
    </row>
    <row r="87" spans="3:3" ht="15">
      <c r="C87" s="40"/>
    </row>
    <row r="88" spans="3:3" ht="15">
      <c r="C88" s="40"/>
    </row>
    <row r="89" spans="3:3" ht="15">
      <c r="C89" s="40"/>
    </row>
    <row r="90" spans="3:3" ht="15">
      <c r="C90" s="40"/>
    </row>
    <row r="91" spans="3:3" ht="15">
      <c r="C91" s="40"/>
    </row>
    <row r="92" spans="3:3" ht="15">
      <c r="C92" s="40"/>
    </row>
    <row r="93" spans="3:3" ht="15">
      <c r="C93" s="40"/>
    </row>
    <row r="94" spans="3:3" ht="15">
      <c r="C94" s="40"/>
    </row>
    <row r="95" spans="3:3" ht="15">
      <c r="C95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60029125214"/>
  </sheetPr>
  <dimension ref="A3:H30"/>
  <sheetViews>
    <sheetView workbookViewId="0" topLeftCell="A1"/>
  </sheetViews>
  <sheetFormatPr defaultColWidth="9.14428571428571" defaultRowHeight="15"/>
  <cols>
    <col min="1" max="1" width="38.4285714285714" style="11" customWidth="1"/>
    <col min="2" max="2" width="12.5714285714286" style="11" customWidth="1"/>
    <col min="3" max="3" width="13.4285714285714" style="11" bestFit="1" customWidth="1"/>
    <col min="4" max="4" width="8.57142857142857" style="11" customWidth="1"/>
    <col min="5" max="5" width="15.1428571428571" style="11" customWidth="1"/>
    <col min="6" max="6" width="16.4285714285714" style="11" bestFit="1" customWidth="1"/>
    <col min="7" max="7" width="15.5714285714286" style="11" customWidth="1"/>
    <col min="8" max="8" width="11.5714285714286" style="11" bestFit="1" customWidth="1"/>
    <col min="9" max="9" width="9.42857142857143" style="11" bestFit="1" customWidth="1"/>
    <col min="10" max="10" width="8.57142857142857" style="11" bestFit="1" customWidth="1"/>
    <col min="11" max="11" width="16.4285714285714" style="11" bestFit="1" customWidth="1"/>
    <col min="12" max="13" width="8.42857142857143" style="11" bestFit="1" customWidth="1"/>
    <col min="14" max="18" width="9.14285714285714" style="11"/>
    <col min="19" max="19" width="12.5714285714286" style="11" bestFit="1" customWidth="1"/>
    <col min="20" max="16384" width="9.14285714285714" style="11"/>
  </cols>
  <sheetData>
    <row r="3" spans="1:1" ht="15">
      <c r="A3" s="26" t="s">
        <v>4</v>
      </c>
    </row>
    <row r="4" spans="1:6" ht="15.75" thickBot="1">
      <c r="A4" s="16" t="s">
        <v>7</v>
      </c>
      <c r="B4" s="16" t="s">
        <v>0</v>
      </c>
      <c r="C4" s="16" t="s">
        <v>1</v>
      </c>
      <c r="D4" s="16" t="s">
        <v>2</v>
      </c>
      <c r="E4" s="16" t="s">
        <v>3</v>
      </c>
      <c r="F4" s="16" t="s">
        <v>6</v>
      </c>
    </row>
    <row r="5" spans="1:6" ht="15">
      <c r="A5" s="34" t="s">
        <v>43</v>
      </c>
      <c r="B5" s="34"/>
      <c r="C5" s="34" t="s">
        <v>5</v>
      </c>
      <c r="D5" s="34"/>
      <c r="E5" s="34">
        <v>1</v>
      </c>
      <c r="F5" s="34" t="s">
        <v>268</v>
      </c>
    </row>
    <row r="9" spans="1:1" ht="15">
      <c r="A9" s="26" t="s">
        <v>13</v>
      </c>
    </row>
    <row r="10" spans="1:7" ht="15.75" thickBot="1">
      <c r="A10" s="16" t="s">
        <v>7</v>
      </c>
      <c r="B10" s="16" t="s">
        <v>0</v>
      </c>
      <c r="C10" s="16" t="s">
        <v>1</v>
      </c>
      <c r="D10" s="16" t="s">
        <v>2</v>
      </c>
      <c r="E10" s="16" t="s">
        <v>3</v>
      </c>
      <c r="F10" s="16" t="s">
        <v>6</v>
      </c>
      <c r="G10" s="16" t="s">
        <v>15</v>
      </c>
    </row>
    <row r="11" spans="1:7" ht="15">
      <c r="A11" s="34" t="s">
        <v>43</v>
      </c>
      <c r="B11" s="34"/>
      <c r="C11" s="34" t="s">
        <v>14</v>
      </c>
      <c r="D11" s="34">
        <v>2018</v>
      </c>
      <c r="E11" s="34">
        <v>1</v>
      </c>
      <c r="F11" s="34" t="s">
        <v>268</v>
      </c>
      <c r="G11" s="34" t="s">
        <v>5</v>
      </c>
    </row>
    <row r="13" spans="1:8" ht="15">
      <c r="A13"/>
      <c r="B13"/>
      <c r="C13"/>
      <c r="D13"/>
      <c r="E13"/>
      <c r="F13"/>
      <c r="G13"/>
      <c r="H13"/>
    </row>
    <row r="14" spans="1:8" ht="15">
      <c r="A14"/>
      <c r="B14"/>
      <c r="C14"/>
      <c r="D14"/>
      <c r="E14"/>
      <c r="F14"/>
      <c r="G14"/>
      <c r="H14"/>
    </row>
    <row r="15" spans="1:8" ht="15">
      <c r="A15" s="26" t="s">
        <v>269</v>
      </c>
      <c r="H15"/>
    </row>
    <row r="16" spans="1:8" ht="15.75" thickBot="1">
      <c r="A16" s="16" t="s">
        <v>7</v>
      </c>
      <c r="B16" s="16" t="s">
        <v>0</v>
      </c>
      <c r="C16" s="16" t="s">
        <v>1</v>
      </c>
      <c r="D16" s="16" t="s">
        <v>2</v>
      </c>
      <c r="E16" s="16" t="s">
        <v>3</v>
      </c>
      <c r="F16" s="16" t="s">
        <v>30</v>
      </c>
      <c r="G16"/>
      <c r="H16"/>
    </row>
    <row r="17" spans="1:8" ht="15">
      <c r="A17" s="34"/>
      <c r="B17" s="34"/>
      <c r="C17" s="34" t="s">
        <v>270</v>
      </c>
      <c r="D17" s="34"/>
      <c r="E17" s="34">
        <v>1</v>
      </c>
      <c r="F17" s="34" t="s">
        <v>271</v>
      </c>
      <c r="G17"/>
      <c r="H17"/>
    </row>
    <row r="18" spans="1:8" ht="15">
      <c r="A18"/>
      <c r="B18"/>
      <c r="C18"/>
      <c r="D18"/>
      <c r="E18"/>
      <c r="F18"/>
      <c r="G18"/>
      <c r="H18"/>
    </row>
    <row r="19" spans="1:8" ht="15">
      <c r="A19"/>
      <c r="B19"/>
      <c r="C19"/>
      <c r="D19"/>
      <c r="E19"/>
      <c r="F19"/>
      <c r="G19"/>
      <c r="H19"/>
    </row>
    <row r="20" spans="1:8" ht="15">
      <c r="A20"/>
      <c r="B20"/>
      <c r="C20"/>
      <c r="D20"/>
      <c r="E20"/>
      <c r="F20"/>
      <c r="G20"/>
      <c r="H20"/>
    </row>
    <row r="21" spans="1:8" ht="15">
      <c r="A21"/>
      <c r="B21"/>
      <c r="C21"/>
      <c r="D21"/>
      <c r="E21"/>
      <c r="F21"/>
      <c r="G21"/>
      <c r="H21"/>
    </row>
    <row r="22" spans="1:8" ht="15">
      <c r="A22"/>
      <c r="B22"/>
      <c r="C22"/>
      <c r="D22"/>
      <c r="E22"/>
      <c r="F22"/>
      <c r="G22"/>
      <c r="H22"/>
    </row>
    <row r="23" spans="1:8" ht="15">
      <c r="A23"/>
      <c r="B23"/>
      <c r="C23"/>
      <c r="D23"/>
      <c r="E23"/>
      <c r="F23"/>
      <c r="G23"/>
      <c r="H23"/>
    </row>
    <row r="24" spans="1:8" ht="15">
      <c r="A24"/>
      <c r="B24"/>
      <c r="C24"/>
      <c r="D24"/>
      <c r="E24"/>
      <c r="F24"/>
      <c r="G24"/>
      <c r="H24"/>
    </row>
    <row r="25" spans="1:8" ht="15">
      <c r="A25"/>
      <c r="B25"/>
      <c r="C25"/>
      <c r="D25"/>
      <c r="E25"/>
      <c r="F25"/>
      <c r="G25"/>
      <c r="H25"/>
    </row>
    <row r="26" spans="1:8" ht="15">
      <c r="A26"/>
      <c r="B26"/>
      <c r="C26"/>
      <c r="D26"/>
      <c r="E26"/>
      <c r="F26"/>
      <c r="G26"/>
      <c r="H26"/>
    </row>
    <row r="27" spans="1:8" ht="15">
      <c r="A27"/>
      <c r="B27"/>
      <c r="C27"/>
      <c r="D27"/>
      <c r="E27"/>
      <c r="F27"/>
      <c r="G27"/>
      <c r="H27"/>
    </row>
    <row r="28" spans="1:8" ht="15">
      <c r="A28"/>
      <c r="B28"/>
      <c r="C28"/>
      <c r="D28"/>
      <c r="E28"/>
      <c r="F28"/>
      <c r="G28"/>
      <c r="H28"/>
    </row>
    <row r="29" spans="1:8" ht="15">
      <c r="A29"/>
      <c r="B29"/>
      <c r="C29"/>
      <c r="D29"/>
      <c r="E29"/>
      <c r="F29"/>
      <c r="G29"/>
      <c r="H29"/>
    </row>
    <row r="30" spans="1:8" ht="15">
      <c r="A30"/>
      <c r="B30"/>
      <c r="C30"/>
      <c r="D30"/>
      <c r="E30"/>
      <c r="F30"/>
      <c r="G30"/>
      <c r="H30"/>
    </row>
  </sheetData>
  <pageMargins left="0.75" right="0.75" top="1" bottom="1" header="0.5" footer="0.5"/>
  <pageSetup orientation="portrait" paperSize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workbookViewId="0" topLeftCell="A44">
      <selection pane="topLeft" activeCell="A44" sqref="A44"/>
    </sheetView>
  </sheetViews>
  <sheetFormatPr defaultColWidth="9.14428571428571" defaultRowHeight="15"/>
  <cols>
    <col min="1" max="1" width="22.4285714285714" style="28" customWidth="1"/>
    <col min="2" max="2" width="5.14285714285714" style="28" bestFit="1" customWidth="1"/>
    <col min="3" max="3" width="9.14285714285714" style="28"/>
    <col min="4" max="4" width="3.57142857142857" style="28" customWidth="1"/>
    <col min="5" max="6" width="9.14285714285714" style="28"/>
    <col min="7" max="7" width="13.4285714285714" style="28" bestFit="1" customWidth="1"/>
    <col min="8" max="16384" width="9.14285714285714" style="28"/>
  </cols>
  <sheetData>
    <row r="1" spans="1:8" ht="15.75" thickBot="1">
      <c r="A1" s="16" t="s">
        <v>8</v>
      </c>
      <c r="B1" s="16" t="s">
        <v>2</v>
      </c>
      <c r="C1" s="16" t="str">
        <f>Stock!L1</f>
        <v>IE</v>
      </c>
      <c r="H1" s="39" t="s">
        <v>45</v>
      </c>
    </row>
    <row r="2" spans="1:8" ht="15">
      <c r="A2" s="68" t="s">
        <v>49</v>
      </c>
      <c r="B2" s="69">
        <v>2018</v>
      </c>
      <c r="C2" s="60">
        <f>VLOOKUP($A2,AF!$C$1:$M$146,MATCH('Stock-AF-Cap2Act'!C$1,AF!$C$1:$M$1,0),FALSE)*VLOOKUP($A2,Stock!$C$1:$M$146,MATCH('Stock-AF-Cap2Act'!C$1,Stock!$C$1:$M$1,0),FALSE)</f>
        <v>4.5558340853813341E-05</v>
      </c>
      <c r="H2" s="38">
        <v>1</v>
      </c>
    </row>
    <row r="3" spans="1:3" ht="15">
      <c r="A3" t="s">
        <v>48</v>
      </c>
      <c r="B3" s="28">
        <v>2018</v>
      </c>
      <c r="C3" s="60">
        <f>VLOOKUP($A3,AF!$C$1:$M$146,MATCH('Stock-AF-Cap2Act'!C$1,AF!$C$1:$M$1,0),FALSE)*VLOOKUP($A3,Stock!$C$1:$M$146,MATCH('Stock-AF-Cap2Act'!C$1,Stock!$C$1:$M$1,0),FALSE)</f>
        <v>0.1859064352637233</v>
      </c>
    </row>
    <row r="4" spans="1:3" ht="15">
      <c r="A4" t="s">
        <v>52</v>
      </c>
      <c r="B4" s="28">
        <v>2018</v>
      </c>
      <c r="C4" s="60">
        <f>VLOOKUP($A4,AF!$C$1:$M$146,MATCH('Stock-AF-Cap2Act'!C$1,AF!$C$1:$M$1,0),FALSE)*VLOOKUP($A4,Stock!$C$1:$M$146,MATCH('Stock-AF-Cap2Act'!C$1,Stock!$C$1:$M$1,0),FALSE)</f>
        <v>0.95794359738361445</v>
      </c>
    </row>
    <row r="5" spans="1:3" ht="15">
      <c r="A5" t="s">
        <v>53</v>
      </c>
      <c r="B5" s="28">
        <v>2018</v>
      </c>
      <c r="C5" s="60">
        <f>VLOOKUP($A5,AF!$C$1:$M$146,MATCH('Stock-AF-Cap2Act'!C$1,AF!$C$1:$M$1,0),FALSE)*VLOOKUP($A5,Stock!$C$1:$M$146,MATCH('Stock-AF-Cap2Act'!C$1,Stock!$C$1:$M$1,0),FALSE)</f>
        <v>5.8667728208304091</v>
      </c>
    </row>
    <row r="6" spans="1:3" ht="15">
      <c r="A6" t="s">
        <v>50</v>
      </c>
      <c r="B6" s="28">
        <v>2018</v>
      </c>
      <c r="C6" s="60">
        <f>VLOOKUP($A6,AF!$C$1:$M$146,MATCH('Stock-AF-Cap2Act'!C$1,AF!$C$1:$M$1,0),FALSE)*VLOOKUP($A6,Stock!$C$1:$M$146,MATCH('Stock-AF-Cap2Act'!C$1,Stock!$C$1:$M$1,0),FALSE)</f>
        <v>3.2681736623969504E-08</v>
      </c>
    </row>
    <row r="7" spans="1:3" ht="15">
      <c r="A7" t="s">
        <v>469</v>
      </c>
      <c r="B7" s="28">
        <v>2018</v>
      </c>
      <c r="C7" s="60">
        <f>VLOOKUP($A7,AF!$C$1:$M$146,MATCH('Stock-AF-Cap2Act'!C$1,AF!$C$1:$M$1,0),FALSE)*VLOOKUP($A7,Stock!$C$1:$M$146,MATCH('Stock-AF-Cap2Act'!C$1,Stock!$C$1:$M$1,0),FALSE)</f>
        <v>2.2107221654220881</v>
      </c>
    </row>
    <row r="8" spans="1:3" ht="15">
      <c r="A8" t="s">
        <v>58</v>
      </c>
      <c r="B8" s="28">
        <v>2018</v>
      </c>
      <c r="C8" s="60">
        <f>VLOOKUP($A8,AF!$C$1:$M$146,MATCH('Stock-AF-Cap2Act'!C$1,AF!$C$1:$M$1,0),FALSE)*VLOOKUP($A8,Stock!$C$1:$M$146,MATCH('Stock-AF-Cap2Act'!C$1,Stock!$C$1:$M$1,0),FALSE)</f>
        <v>0.033067673683514369</v>
      </c>
    </row>
    <row r="9" spans="1:3" ht="15">
      <c r="A9" t="s">
        <v>54</v>
      </c>
      <c r="B9" s="28">
        <v>2018</v>
      </c>
      <c r="C9" s="60">
        <f>VLOOKUP($A9,AF!$C$1:$M$146,MATCH('Stock-AF-Cap2Act'!C$1,AF!$C$1:$M$1,0),FALSE)*VLOOKUP($A9,Stock!$C$1:$M$146,MATCH('Stock-AF-Cap2Act'!C$1,Stock!$C$1:$M$1,0),FALSE)</f>
        <v>0.41059154605493808</v>
      </c>
    </row>
    <row r="10" spans="1:3" ht="15">
      <c r="A10" t="s">
        <v>51</v>
      </c>
      <c r="B10" s="28">
        <v>2018</v>
      </c>
      <c r="C10" s="60">
        <f>VLOOKUP($A10,AF!$C$1:$M$146,MATCH('Stock-AF-Cap2Act'!C$1,AF!$C$1:$M$1,0),FALSE)*VLOOKUP($A10,Stock!$C$1:$M$146,MATCH('Stock-AF-Cap2Act'!C$1,Stock!$C$1:$M$1,0),FALSE)</f>
        <v>0.14244697751254953</v>
      </c>
    </row>
    <row r="11" spans="1:3" ht="15">
      <c r="A11" t="s">
        <v>55</v>
      </c>
      <c r="B11" s="28">
        <v>2018</v>
      </c>
      <c r="C11" s="60">
        <f>VLOOKUP($A11,AF!$C$1:$M$146,MATCH('Stock-AF-Cap2Act'!C$1,AF!$C$1:$M$1,0),FALSE)*VLOOKUP($A11,Stock!$C$1:$M$146,MATCH('Stock-AF-Cap2Act'!C$1,Stock!$C$1:$M$1,0),FALSE)</f>
        <v>0.0035583221201445502</v>
      </c>
    </row>
    <row r="12" spans="1:3" ht="15">
      <c r="A12" t="s">
        <v>56</v>
      </c>
      <c r="B12" s="28">
        <v>2018</v>
      </c>
      <c r="C12" s="60">
        <f>VLOOKUP($A12,AF!$C$1:$M$146,MATCH('Stock-AF-Cap2Act'!C$1,AF!$C$1:$M$1,0),FALSE)*VLOOKUP($A12,Stock!$C$1:$M$146,MATCH('Stock-AF-Cap2Act'!C$1,Stock!$C$1:$M$1,0),FALSE)</f>
        <v>0.098248887216438818</v>
      </c>
    </row>
    <row r="13" spans="1:3" ht="15.75" thickBot="1">
      <c r="A13" s="70" t="s">
        <v>57</v>
      </c>
      <c r="B13" s="71">
        <v>2018</v>
      </c>
      <c r="C13" s="72">
        <f>VLOOKUP($A13,AF!$C$1:$M$146,MATCH('Stock-AF-Cap2Act'!C$1,AF!$C$1:$M$1,0),FALSE)*VLOOKUP($A13,Stock!$C$1:$M$146,MATCH('Stock-AF-Cap2Act'!C$1,Stock!$C$1:$M$1,0),FALSE)</f>
        <v>0.010643749578513535</v>
      </c>
    </row>
    <row r="14" spans="1:3" ht="15">
      <c r="A14" t="s">
        <v>72</v>
      </c>
      <c r="B14" s="28">
        <v>2018</v>
      </c>
      <c r="C14" s="60">
        <f>VLOOKUP($A14,AF!$C$1:$M$146,MATCH('Stock-AF-Cap2Act'!C$1,AF!$C$1:$M$1,0),FALSE)*VLOOKUP($A14,Stock!$C$1:$M$146,MATCH('Stock-AF-Cap2Act'!C$1,Stock!$C$1:$M$1,0),FALSE)</f>
        <v>4.8076727662733215E-05</v>
      </c>
    </row>
    <row r="15" spans="1:3" ht="15">
      <c r="A15" t="s">
        <v>71</v>
      </c>
      <c r="B15" s="28">
        <v>2018</v>
      </c>
      <c r="C15" s="60">
        <f>VLOOKUP($A15,AF!$C$1:$M$146,MATCH('Stock-AF-Cap2Act'!C$1,AF!$C$1:$M$1,0),FALSE)*VLOOKUP($A15,Stock!$C$1:$M$146,MATCH('Stock-AF-Cap2Act'!C$1,Stock!$C$1:$M$1,0),FALSE)</f>
        <v>4.0449642883856134</v>
      </c>
    </row>
    <row r="16" spans="1:3" ht="15">
      <c r="A16" t="s">
        <v>75</v>
      </c>
      <c r="B16" s="28">
        <v>2018</v>
      </c>
      <c r="C16" s="60">
        <f>VLOOKUP($A16,AF!$C$1:$M$146,MATCH('Stock-AF-Cap2Act'!C$1,AF!$C$1:$M$1,0),FALSE)*VLOOKUP($A16,Stock!$C$1:$M$146,MATCH('Stock-AF-Cap2Act'!C$1,Stock!$C$1:$M$1,0),FALSE)</f>
        <v>1.5079375141128868</v>
      </c>
    </row>
    <row r="17" spans="1:3" ht="15">
      <c r="A17" t="s">
        <v>76</v>
      </c>
      <c r="B17" s="28">
        <v>2018</v>
      </c>
      <c r="C17" s="60">
        <f>VLOOKUP($A17,AF!$C$1:$M$146,MATCH('Stock-AF-Cap2Act'!C$1,AF!$C$1:$M$1,0),FALSE)*VLOOKUP($A17,Stock!$C$1:$M$146,MATCH('Stock-AF-Cap2Act'!C$1,Stock!$C$1:$M$1,0),FALSE)</f>
        <v>2.6339195851478818</v>
      </c>
    </row>
    <row r="18" spans="1:3" ht="15">
      <c r="A18" t="s">
        <v>73</v>
      </c>
      <c r="B18" s="28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ht="15">
      <c r="A19" t="s">
        <v>470</v>
      </c>
      <c r="B19" s="28">
        <v>2018</v>
      </c>
      <c r="C19" s="60">
        <f>VLOOKUP($A19,AF!$C$1:$M$146,MATCH('Stock-AF-Cap2Act'!C$1,AF!$C$1:$M$1,0),FALSE)*VLOOKUP($A19,Stock!$C$1:$M$146,MATCH('Stock-AF-Cap2Act'!C$1,Stock!$C$1:$M$1,0),FALSE)</f>
        <v>15.393572456577806</v>
      </c>
    </row>
    <row r="20" spans="1:3" ht="15">
      <c r="A20" t="s">
        <v>81</v>
      </c>
      <c r="B20" s="28">
        <v>2018</v>
      </c>
      <c r="C20" s="60">
        <f>VLOOKUP($A20,AF!$C$1:$M$146,MATCH('Stock-AF-Cap2Act'!C$1,AF!$C$1:$M$1,0),FALSE)*VLOOKUP($A20,Stock!$C$1:$M$146,MATCH('Stock-AF-Cap2Act'!C$1,Stock!$C$1:$M$1,0),FALSE)</f>
        <v>0.04535265748698955</v>
      </c>
    </row>
    <row r="21" spans="1:3" ht="15">
      <c r="A21" t="s">
        <v>77</v>
      </c>
      <c r="B21" s="28">
        <v>2018</v>
      </c>
      <c r="C21" s="60">
        <f>VLOOKUP($A21,AF!$C$1:$M$146,MATCH('Stock-AF-Cap2Act'!C$1,AF!$C$1:$M$1,0),FALSE)*VLOOKUP($A21,Stock!$C$1:$M$146,MATCH('Stock-AF-Cap2Act'!C$1,Stock!$C$1:$M$1,0),FALSE)</f>
        <v>11.115305107495722</v>
      </c>
    </row>
    <row r="22" spans="1:3" ht="15">
      <c r="A22" t="s">
        <v>74</v>
      </c>
      <c r="B22" s="28">
        <v>2018</v>
      </c>
      <c r="C22" s="60">
        <f>VLOOKUP($A22,AF!$C$1:$M$146,MATCH('Stock-AF-Cap2Act'!C$1,AF!$C$1:$M$1,0),FALSE)*VLOOKUP($A22,Stock!$C$1:$M$146,MATCH('Stock-AF-Cap2Act'!C$1,Stock!$C$1:$M$1,0),FALSE)</f>
        <v>0.42330267663625243</v>
      </c>
    </row>
    <row r="23" spans="1:3" ht="15">
      <c r="A23" t="s">
        <v>78</v>
      </c>
      <c r="B23" s="28">
        <v>2018</v>
      </c>
      <c r="C23" s="60">
        <f>VLOOKUP($A23,AF!$C$1:$M$146,MATCH('Stock-AF-Cap2Act'!C$1,AF!$C$1:$M$1,0),FALSE)*VLOOKUP($A23,Stock!$C$1:$M$146,MATCH('Stock-AF-Cap2Act'!C$1,Stock!$C$1:$M$1,0),FALSE)</f>
        <v>0.085557500312107237</v>
      </c>
    </row>
    <row r="24" spans="1:3" ht="15">
      <c r="A24" t="s">
        <v>79</v>
      </c>
      <c r="B24" s="28">
        <v>2018</v>
      </c>
      <c r="C24" s="60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>
      <c r="A25" s="70" t="s">
        <v>80</v>
      </c>
      <c r="B25" s="71">
        <v>2018</v>
      </c>
      <c r="C25" s="72">
        <f>VLOOKUP($A25,AF!$C$1:$M$146,MATCH('Stock-AF-Cap2Act'!C$1,AF!$C$1:$M$1,0),FALSE)*VLOOKUP($A25,Stock!$C$1:$M$146,MATCH('Stock-AF-Cap2Act'!C$1,Stock!$C$1:$M$1,0),FALSE)</f>
        <v>0.10692798607448717</v>
      </c>
    </row>
    <row r="26" spans="1:3" ht="15">
      <c r="A26" t="s">
        <v>95</v>
      </c>
      <c r="B26" s="28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ht="15">
      <c r="A27" t="s">
        <v>94</v>
      </c>
      <c r="B27" s="28">
        <v>2018</v>
      </c>
      <c r="C27" s="60">
        <f>VLOOKUP($A27,AF!$C$1:$M$146,MATCH('Stock-AF-Cap2Act'!C$1,AF!$C$1:$M$1,0),FALSE)*VLOOKUP($A27,Stock!$C$1:$M$146,MATCH('Stock-AF-Cap2Act'!C$1,Stock!$C$1:$M$1,0),FALSE)</f>
        <v>2.0507478686509977</v>
      </c>
    </row>
    <row r="28" spans="1:3" ht="15">
      <c r="A28" t="s">
        <v>98</v>
      </c>
      <c r="B28" s="28">
        <v>2018</v>
      </c>
      <c r="C28" s="60">
        <f>VLOOKUP($A28,AF!$C$1:$M$146,MATCH('Stock-AF-Cap2Act'!C$1,AF!$C$1:$M$1,0),FALSE)*VLOOKUP($A28,Stock!$C$1:$M$146,MATCH('Stock-AF-Cap2Act'!C$1,Stock!$C$1:$M$1,0),FALSE)</f>
        <v>1.5213573053012284</v>
      </c>
    </row>
    <row r="29" spans="1:3" ht="15">
      <c r="A29" t="s">
        <v>99</v>
      </c>
      <c r="B29" s="28">
        <v>2018</v>
      </c>
      <c r="C29" s="60">
        <f>VLOOKUP($A29,AF!$C$1:$M$146,MATCH('Stock-AF-Cap2Act'!C$1,AF!$C$1:$M$1,0),FALSE)*VLOOKUP($A29,Stock!$C$1:$M$146,MATCH('Stock-AF-Cap2Act'!C$1,Stock!$C$1:$M$1,0),FALSE)</f>
        <v>2.0569989558661139</v>
      </c>
    </row>
    <row r="30" spans="1:3" ht="15">
      <c r="A30" t="s">
        <v>96</v>
      </c>
      <c r="B30" s="28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ht="15">
      <c r="A31" t="s">
        <v>471</v>
      </c>
      <c r="B31" s="28">
        <v>2018</v>
      </c>
      <c r="C31" s="60">
        <f>VLOOKUP($A31,AF!$C$1:$M$146,MATCH('Stock-AF-Cap2Act'!C$1,AF!$C$1:$M$1,0),FALSE)*VLOOKUP($A31,Stock!$C$1:$M$146,MATCH('Stock-AF-Cap2Act'!C$1,Stock!$C$1:$M$1,0),FALSE)</f>
        <v>4.5772921767656909</v>
      </c>
    </row>
    <row r="32" spans="1:3" ht="15">
      <c r="A32" t="s">
        <v>104</v>
      </c>
      <c r="B32" s="28">
        <v>2018</v>
      </c>
      <c r="C32" s="60">
        <f>VLOOKUP($A32,AF!$C$1:$M$146,MATCH('Stock-AF-Cap2Act'!C$1,AF!$C$1:$M$1,0),FALSE)*VLOOKUP($A32,Stock!$C$1:$M$146,MATCH('Stock-AF-Cap2Act'!C$1,Stock!$C$1:$M$1,0),FALSE)</f>
        <v>0.10710364731214957</v>
      </c>
    </row>
    <row r="33" spans="1:3" ht="15">
      <c r="A33" t="s">
        <v>100</v>
      </c>
      <c r="B33" s="28">
        <v>2018</v>
      </c>
      <c r="C33" s="60">
        <f>VLOOKUP($A33,AF!$C$1:$M$146,MATCH('Stock-AF-Cap2Act'!C$1,AF!$C$1:$M$1,0),FALSE)*VLOOKUP($A33,Stock!$C$1:$M$146,MATCH('Stock-AF-Cap2Act'!C$1,Stock!$C$1:$M$1,0),FALSE)</f>
        <v>27.482902326356967</v>
      </c>
    </row>
    <row r="34" spans="1:3" ht="15">
      <c r="A34" t="s">
        <v>97</v>
      </c>
      <c r="B34" s="28">
        <v>2018</v>
      </c>
      <c r="C34" s="60">
        <f>VLOOKUP($A34,AF!$C$1:$M$146,MATCH('Stock-AF-Cap2Act'!C$1,AF!$C$1:$M$1,0),FALSE)*VLOOKUP($A34,Stock!$C$1:$M$146,MATCH('Stock-AF-Cap2Act'!C$1,Stock!$C$1:$M$1,0),FALSE)</f>
        <v>1.1321980436998313</v>
      </c>
    </row>
    <row r="35" spans="1:3" ht="15">
      <c r="A35" t="s">
        <v>101</v>
      </c>
      <c r="B35" s="28">
        <v>2018</v>
      </c>
      <c r="C35" s="60">
        <f>VLOOKUP($A35,AF!$C$1:$M$146,MATCH('Stock-AF-Cap2Act'!C$1,AF!$C$1:$M$1,0),FALSE)*VLOOKUP($A35,Stock!$C$1:$M$146,MATCH('Stock-AF-Cap2Act'!C$1,Stock!$C$1:$M$1,0),FALSE)</f>
        <v>0.21686442736010478</v>
      </c>
    </row>
    <row r="36" spans="1:3" ht="15">
      <c r="A36" t="s">
        <v>102</v>
      </c>
      <c r="B36" s="28">
        <v>2018</v>
      </c>
      <c r="C36" s="60">
        <f>VLOOKUP($A36,AF!$C$1:$M$146,MATCH('Stock-AF-Cap2Act'!C$1,AF!$C$1:$M$1,0),FALSE)*VLOOKUP($A36,Stock!$C$1:$M$146,MATCH('Stock-AF-Cap2Act'!C$1,Stock!$C$1:$M$1,0),FALSE)</f>
        <v>4.3496861911615978</v>
      </c>
    </row>
    <row r="37" spans="1:3" ht="15.75" thickBot="1">
      <c r="A37" s="70" t="s">
        <v>103</v>
      </c>
      <c r="B37" s="71">
        <v>2018</v>
      </c>
      <c r="C37" s="72">
        <f>VLOOKUP($A37,AF!$C$1:$M$146,MATCH('Stock-AF-Cap2Act'!C$1,AF!$C$1:$M$1,0),FALSE)*VLOOKUP($A37,Stock!$C$1:$M$146,MATCH('Stock-AF-Cap2Act'!C$1,Stock!$C$1:$M$1,0),FALSE)</f>
        <v>0.34544278598686212</v>
      </c>
    </row>
    <row r="38" spans="1:3" ht="15">
      <c r="A38" t="s">
        <v>61</v>
      </c>
      <c r="B38" s="28">
        <v>2018</v>
      </c>
      <c r="C38" s="60">
        <f>VLOOKUP($A38,AF!$C$1:$M$146,MATCH('Stock-AF-Cap2Act'!C$1,AF!$C$1:$M$1,0),FALSE)*VLOOKUP($A38,Stock!$C$1:$M$146,MATCH('Stock-AF-Cap2Act'!C$1,Stock!$C$1:$M$1,0),FALSE)</f>
        <v>0.00047398955063361159</v>
      </c>
    </row>
    <row r="39" spans="1:3" ht="15">
      <c r="A39" t="s">
        <v>60</v>
      </c>
      <c r="B39" s="28">
        <v>2018</v>
      </c>
      <c r="C39" s="60">
        <f>VLOOKUP($A39,AF!$C$1:$M$146,MATCH('Stock-AF-Cap2Act'!C$1,AF!$C$1:$M$1,0),FALSE)*VLOOKUP($A39,Stock!$C$1:$M$146,MATCH('Stock-AF-Cap2Act'!C$1,Stock!$C$1:$M$1,0),FALSE)</f>
        <v>0.031652726871616597</v>
      </c>
    </row>
    <row r="40" spans="1:3" ht="15">
      <c r="A40" t="s">
        <v>64</v>
      </c>
      <c r="B40" s="28">
        <v>2018</v>
      </c>
      <c r="C40" s="60">
        <f>VLOOKUP($A40,AF!$C$1:$M$146,MATCH('Stock-AF-Cap2Act'!C$1,AF!$C$1:$M$1,0),FALSE)*VLOOKUP($A40,Stock!$C$1:$M$146,MATCH('Stock-AF-Cap2Act'!C$1,Stock!$C$1:$M$1,0),FALSE)</f>
        <v>3.6707724913748119</v>
      </c>
    </row>
    <row r="41" spans="1:3" ht="15">
      <c r="A41" t="s">
        <v>65</v>
      </c>
      <c r="B41" s="28">
        <v>2018</v>
      </c>
      <c r="C41" s="60">
        <f>VLOOKUP($A41,AF!$C$1:$M$146,MATCH('Stock-AF-Cap2Act'!C$1,AF!$C$1:$M$1,0),FALSE)*VLOOKUP($A41,Stock!$C$1:$M$146,MATCH('Stock-AF-Cap2Act'!C$1,Stock!$C$1:$M$1,0),FALSE)</f>
        <v>47.394012018261918</v>
      </c>
    </row>
    <row r="42" spans="1:3" ht="15">
      <c r="A42" t="s">
        <v>62</v>
      </c>
      <c r="B42" s="28">
        <v>2018</v>
      </c>
      <c r="C42" s="60">
        <f>VLOOKUP($A42,AF!$C$1:$M$146,MATCH('Stock-AF-Cap2Act'!C$1,AF!$C$1:$M$1,0),FALSE)*VLOOKUP($A42,Stock!$C$1:$M$146,MATCH('Stock-AF-Cap2Act'!C$1,Stock!$C$1:$M$1,0),FALSE)</f>
        <v>0.00042829925057823816</v>
      </c>
    </row>
    <row r="43" spans="1:7" ht="15">
      <c r="A43" t="s">
        <v>472</v>
      </c>
      <c r="B43" s="28">
        <v>2018</v>
      </c>
      <c r="C43" s="60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 ht="15">
      <c r="A44" t="s">
        <v>70</v>
      </c>
      <c r="B44" s="28">
        <v>2018</v>
      </c>
      <c r="C44" s="60">
        <f>VLOOKUP($A44,AF!$C$1:$M$146,MATCH('Stock-AF-Cap2Act'!C$1,AF!$C$1:$M$1,0),FALSE)*VLOOKUP($A44,Stock!$C$1:$M$146,MATCH('Stock-AF-Cap2Act'!C$1,Stock!$C$1:$M$1,0),FALSE)</f>
        <v>0.043831603965172841</v>
      </c>
      <c r="E44"/>
      <c r="F44"/>
      <c r="G44"/>
    </row>
    <row r="45" spans="1:7" ht="15">
      <c r="A45" t="s">
        <v>66</v>
      </c>
      <c r="B45" s="28">
        <v>2018</v>
      </c>
      <c r="C45" s="60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 ht="15">
      <c r="A46" t="s">
        <v>63</v>
      </c>
      <c r="B46" s="28">
        <v>2018</v>
      </c>
      <c r="C46" s="60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 ht="15">
      <c r="A47" t="s">
        <v>67</v>
      </c>
      <c r="B47" s="28">
        <v>2018</v>
      </c>
      <c r="C47" s="60">
        <f>VLOOKUP($A47,AF!$C$1:$M$146,MATCH('Stock-AF-Cap2Act'!C$1,AF!$C$1:$M$1,0),FALSE)*VLOOKUP($A47,Stock!$C$1:$M$146,MATCH('Stock-AF-Cap2Act'!C$1,Stock!$C$1:$M$1,0),FALSE)</f>
        <v>0.001860167467491073</v>
      </c>
      <c r="E47"/>
      <c r="F47"/>
      <c r="G47"/>
    </row>
    <row r="48" spans="1:7" ht="15">
      <c r="A48" t="s">
        <v>68</v>
      </c>
      <c r="B48" s="28">
        <v>2018</v>
      </c>
      <c r="C48" s="60">
        <f>VLOOKUP($A48,AF!$C$1:$M$146,MATCH('Stock-AF-Cap2Act'!C$1,AF!$C$1:$M$1,0),FALSE)*VLOOKUP($A48,Stock!$C$1:$M$146,MATCH('Stock-AF-Cap2Act'!C$1,Stock!$C$1:$M$1,0),FALSE)</f>
        <v>0.053410313983778809</v>
      </c>
      <c r="E48"/>
      <c r="F48"/>
      <c r="G48"/>
    </row>
    <row r="49" spans="1:7" ht="15">
      <c r="A49" t="s">
        <v>130</v>
      </c>
      <c r="B49" s="28">
        <v>2018</v>
      </c>
      <c r="C49" s="60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>
      <c r="A50" s="70" t="s">
        <v>69</v>
      </c>
      <c r="B50" s="71">
        <v>2018</v>
      </c>
      <c r="C50" s="72">
        <f>VLOOKUP($A50,AF!$C$1:$M$146,MATCH('Stock-AF-Cap2Act'!C$1,AF!$C$1:$M$1,0),FALSE)*VLOOKUP($A50,Stock!$C$1:$M$146,MATCH('Stock-AF-Cap2Act'!C$1,Stock!$C$1:$M$1,0),FALSE)</f>
        <v>0.027776974699114578</v>
      </c>
      <c r="E50"/>
      <c r="F50"/>
      <c r="G50"/>
    </row>
    <row r="51" spans="1:7" ht="15">
      <c r="A51" t="s">
        <v>84</v>
      </c>
      <c r="B51" s="28">
        <v>2018</v>
      </c>
      <c r="C51" s="60">
        <f>VLOOKUP($A51,AF!$C$1:$M$146,MATCH('Stock-AF-Cap2Act'!C$1,AF!$C$1:$M$1,0),FALSE)*VLOOKUP($A51,Stock!$C$1:$M$146,MATCH('Stock-AF-Cap2Act'!C$1,Stock!$C$1:$M$1,0),FALSE)</f>
        <v>0.00050968729033438835</v>
      </c>
      <c r="E51"/>
      <c r="F51"/>
      <c r="G51"/>
    </row>
    <row r="52" spans="1:7" ht="15">
      <c r="A52" t="s">
        <v>83</v>
      </c>
      <c r="B52" s="28">
        <v>2018</v>
      </c>
      <c r="C52" s="60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 ht="15">
      <c r="A53" t="s">
        <v>87</v>
      </c>
      <c r="B53" s="28">
        <v>2018</v>
      </c>
      <c r="C53" s="60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 ht="15">
      <c r="A54" t="s">
        <v>88</v>
      </c>
      <c r="B54" s="28">
        <v>2018</v>
      </c>
      <c r="C54" s="60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 ht="15">
      <c r="A55" t="s">
        <v>85</v>
      </c>
      <c r="B55" s="28">
        <v>2018</v>
      </c>
      <c r="C55" s="60">
        <f>VLOOKUP($A55,AF!$C$1:$M$146,MATCH('Stock-AF-Cap2Act'!C$1,AF!$C$1:$M$1,0),FALSE)*VLOOKUP($A55,Stock!$C$1:$M$146,MATCH('Stock-AF-Cap2Act'!C$1,Stock!$C$1:$M$1,0),FALSE)</f>
        <v>0.00012842078175414272</v>
      </c>
      <c r="E55"/>
      <c r="F55"/>
      <c r="G55"/>
    </row>
    <row r="56" spans="1:7" ht="15">
      <c r="A56" t="s">
        <v>468</v>
      </c>
      <c r="B56" s="28">
        <v>2018</v>
      </c>
      <c r="C56" s="60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 ht="15">
      <c r="A57" t="s">
        <v>93</v>
      </c>
      <c r="B57" s="28">
        <v>2018</v>
      </c>
      <c r="C57" s="60">
        <f>VLOOKUP($A57,AF!$C$1:$M$146,MATCH('Stock-AF-Cap2Act'!C$1,AF!$C$1:$M$1,0),FALSE)*VLOOKUP($A57,Stock!$C$1:$M$146,MATCH('Stock-AF-Cap2Act'!C$1,Stock!$C$1:$M$1,0),FALSE)</f>
        <v>0.0094815413040133488</v>
      </c>
      <c r="E57"/>
      <c r="F57"/>
      <c r="G57"/>
    </row>
    <row r="58" spans="1:7" ht="15">
      <c r="A58" t="s">
        <v>89</v>
      </c>
      <c r="B58" s="28">
        <v>2018</v>
      </c>
      <c r="C58" s="60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 ht="15">
      <c r="A59" t="s">
        <v>86</v>
      </c>
      <c r="B59" s="28">
        <v>2018</v>
      </c>
      <c r="C59" s="60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 ht="15">
      <c r="A60" t="s">
        <v>90</v>
      </c>
      <c r="B60" s="28">
        <v>2018</v>
      </c>
      <c r="C60" s="60">
        <f>VLOOKUP($A60,AF!$C$1:$M$146,MATCH('Stock-AF-Cap2Act'!C$1,AF!$C$1:$M$1,0),FALSE)*VLOOKUP($A60,Stock!$C$1:$M$146,MATCH('Stock-AF-Cap2Act'!C$1,Stock!$C$1:$M$1,0),FALSE)</f>
        <v>0.084307218864801484</v>
      </c>
      <c r="E60"/>
      <c r="F60"/>
      <c r="G60"/>
    </row>
    <row r="61" spans="1:7" ht="15">
      <c r="A61" t="s">
        <v>91</v>
      </c>
      <c r="B61" s="28">
        <v>2018</v>
      </c>
      <c r="C61" s="60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 ht="15">
      <c r="A62" t="s">
        <v>212</v>
      </c>
      <c r="B62" s="28">
        <v>2018</v>
      </c>
      <c r="C62" s="60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3" ht="15.75" thickBot="1">
      <c r="A63" s="70" t="s">
        <v>92</v>
      </c>
      <c r="B63" s="71">
        <v>2018</v>
      </c>
      <c r="C63" s="72">
        <f>VLOOKUP($A63,AF!$C$1:$M$146,MATCH('Stock-AF-Cap2Act'!C$1,AF!$C$1:$M$1,0),FALSE)*VLOOKUP($A63,Stock!$C$1:$M$146,MATCH('Stock-AF-Cap2Act'!C$1,Stock!$C$1:$M$1,0),FALSE)</f>
        <v>0.061735988239308363</v>
      </c>
    </row>
    <row r="64" spans="1:3" ht="15">
      <c r="A64" t="s">
        <v>107</v>
      </c>
      <c r="B64" s="28">
        <v>2018</v>
      </c>
      <c r="C64" s="60">
        <f>VLOOKUP($A64,AF!$C$1:$M$146,MATCH('Stock-AF-Cap2Act'!C$1,AF!$C$1:$M$1,0),FALSE)*VLOOKUP($A64,Stock!$C$1:$M$146,MATCH('Stock-AF-Cap2Act'!C$1,Stock!$C$1:$M$1,0),FALSE)</f>
        <v>0.00023688800237992301</v>
      </c>
    </row>
    <row r="65" spans="1:3" ht="15">
      <c r="A65" t="s">
        <v>106</v>
      </c>
      <c r="B65" s="28">
        <v>2018</v>
      </c>
      <c r="C65" s="60">
        <f>VLOOKUP($A65,AF!$C$1:$M$146,MATCH('Stock-AF-Cap2Act'!C$1,AF!$C$1:$M$1,0),FALSE)*VLOOKUP($A65,Stock!$C$1:$M$146,MATCH('Stock-AF-Cap2Act'!C$1,Stock!$C$1:$M$1,0),FALSE)</f>
        <v>0.22212252566301258</v>
      </c>
    </row>
    <row r="66" spans="1:3" ht="15">
      <c r="A66" t="s">
        <v>110</v>
      </c>
      <c r="B66" s="28">
        <v>2018</v>
      </c>
      <c r="C66" s="60">
        <f>VLOOKUP($A66,AF!$C$1:$M$146,MATCH('Stock-AF-Cap2Act'!C$1,AF!$C$1:$M$1,0),FALSE)*VLOOKUP($A66,Stock!$C$1:$M$146,MATCH('Stock-AF-Cap2Act'!C$1,Stock!$C$1:$M$1,0),FALSE)</f>
        <v>1.5148279524776387</v>
      </c>
    </row>
    <row r="67" spans="1:3" ht="15">
      <c r="A67" t="s">
        <v>111</v>
      </c>
      <c r="B67" s="28">
        <v>2018</v>
      </c>
      <c r="C67" s="60">
        <f>VLOOKUP($A67,AF!$C$1:$M$146,MATCH('Stock-AF-Cap2Act'!C$1,AF!$C$1:$M$1,0),FALSE)*VLOOKUP($A67,Stock!$C$1:$M$146,MATCH('Stock-AF-Cap2Act'!C$1,Stock!$C$1:$M$1,0),FALSE)</f>
        <v>6.373516992592454</v>
      </c>
    </row>
    <row r="68" spans="1:3" ht="15">
      <c r="A68" t="s">
        <v>108</v>
      </c>
      <c r="B68" s="28">
        <v>2018</v>
      </c>
      <c r="C68" s="60">
        <f>VLOOKUP($A68,AF!$C$1:$M$146,MATCH('Stock-AF-Cap2Act'!C$1,AF!$C$1:$M$1,0),FALSE)*VLOOKUP($A68,Stock!$C$1:$M$146,MATCH('Stock-AF-Cap2Act'!C$1,Stock!$C$1:$M$1,0),FALSE)</f>
        <v>0.00026833172235602023</v>
      </c>
    </row>
    <row r="69" spans="1:3" ht="15">
      <c r="A69" t="s">
        <v>467</v>
      </c>
      <c r="B69" s="28">
        <v>2018</v>
      </c>
      <c r="C69" s="60">
        <f>VLOOKUP($A69,AF!$C$1:$M$146,MATCH('Stock-AF-Cap2Act'!C$1,AF!$C$1:$M$1,0),FALSE)*VLOOKUP($A69,Stock!$C$1:$M$146,MATCH('Stock-AF-Cap2Act'!C$1,Stock!$C$1:$M$1,0),FALSE)</f>
        <v>4.901745316934206</v>
      </c>
    </row>
    <row r="70" spans="1:3" ht="15">
      <c r="A70" t="s">
        <v>116</v>
      </c>
      <c r="B70" s="28">
        <v>2018</v>
      </c>
      <c r="C70" s="60">
        <f>VLOOKUP($A70,AF!$C$1:$M$146,MATCH('Stock-AF-Cap2Act'!C$1,AF!$C$1:$M$1,0),FALSE)*VLOOKUP($A70,Stock!$C$1:$M$146,MATCH('Stock-AF-Cap2Act'!C$1,Stock!$C$1:$M$1,0),FALSE)</f>
        <v>0.0027131664852218509</v>
      </c>
    </row>
    <row r="71" spans="1:3" ht="15">
      <c r="A71" t="s">
        <v>112</v>
      </c>
      <c r="B71" s="28">
        <v>2018</v>
      </c>
      <c r="C71" s="60">
        <f>VLOOKUP($A71,AF!$C$1:$M$146,MATCH('Stock-AF-Cap2Act'!C$1,AF!$C$1:$M$1,0),FALSE)*VLOOKUP($A71,Stock!$C$1:$M$146,MATCH('Stock-AF-Cap2Act'!C$1,Stock!$C$1:$M$1,0),FALSE)</f>
        <v>27.471754079197638</v>
      </c>
    </row>
    <row r="72" spans="1:3" ht="15">
      <c r="A72" t="s">
        <v>109</v>
      </c>
      <c r="B72" s="28">
        <v>2018</v>
      </c>
      <c r="C72" s="60">
        <f>VLOOKUP($A72,AF!$C$1:$M$146,MATCH('Stock-AF-Cap2Act'!C$1,AF!$C$1:$M$1,0),FALSE)*VLOOKUP($A72,Stock!$C$1:$M$146,MATCH('Stock-AF-Cap2Act'!C$1,Stock!$C$1:$M$1,0),FALSE)</f>
        <v>1.0297003450924709</v>
      </c>
    </row>
    <row r="73" spans="1:3" ht="15">
      <c r="A73" t="s">
        <v>113</v>
      </c>
      <c r="B73" s="28">
        <v>2018</v>
      </c>
      <c r="C73" s="60">
        <f>VLOOKUP($A73,AF!$C$1:$M$146,MATCH('Stock-AF-Cap2Act'!C$1,AF!$C$1:$M$1,0),FALSE)*VLOOKUP($A73,Stock!$C$1:$M$146,MATCH('Stock-AF-Cap2Act'!C$1,Stock!$C$1:$M$1,0),FALSE)</f>
        <v>0.052278832390017113</v>
      </c>
    </row>
    <row r="74" spans="1:3" ht="15">
      <c r="A74" t="s">
        <v>114</v>
      </c>
      <c r="B74" s="28">
        <v>2018</v>
      </c>
      <c r="C74" s="60">
        <f>VLOOKUP($A74,AF!$C$1:$M$146,MATCH('Stock-AF-Cap2Act'!C$1,AF!$C$1:$M$1,0),FALSE)*VLOOKUP($A74,Stock!$C$1:$M$146,MATCH('Stock-AF-Cap2Act'!C$1,Stock!$C$1:$M$1,0),FALSE)</f>
        <v>1.2633950559620619</v>
      </c>
    </row>
    <row r="75" spans="1:3" ht="15">
      <c r="A75" t="s">
        <v>213</v>
      </c>
      <c r="B75" s="28">
        <v>2018</v>
      </c>
      <c r="C75" s="60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>
      <c r="A76" s="70" t="s">
        <v>115</v>
      </c>
      <c r="B76" s="71">
        <v>2018</v>
      </c>
      <c r="C76" s="72">
        <f>VLOOKUP($A76,AF!$C$1:$M$146,MATCH('Stock-AF-Cap2Act'!C$1,AF!$C$1:$M$1,0),FALSE)*VLOOKUP($A76,Stock!$C$1:$M$146,MATCH('Stock-AF-Cap2Act'!C$1,Stock!$C$1:$M$1,0),FALSE)</f>
        <v>0.20183696410297564</v>
      </c>
    </row>
    <row r="77" spans="1:3" ht="15">
      <c r="A77" s="11" t="s">
        <v>256</v>
      </c>
      <c r="B77" s="28">
        <v>2018</v>
      </c>
      <c r="C77" s="60">
        <f>VLOOKUP($A77,AF!$C$1:$M$146,MATCH('Stock-AF-Cap2Act'!C$1,AF!$C$1:$M$1,0),FALSE)*VLOOKUP($A77,Stock!$C$1:$M$146,MATCH('Stock-AF-Cap2Act'!C$1,Stock!$C$1:$M$1,0),FALSE)</f>
        <v>16.048148588323521</v>
      </c>
    </row>
    <row r="78" spans="1:3" ht="15">
      <c r="A78" s="11" t="s">
        <v>257</v>
      </c>
      <c r="B78" s="28">
        <v>2018</v>
      </c>
      <c r="C78" s="60">
        <f>VLOOKUP($A78,AF!$C$1:$M$146,MATCH('Stock-AF-Cap2Act'!C$1,AF!$C$1:$M$1,0),FALSE)*VLOOKUP($A78,Stock!$C$1:$M$146,MATCH('Stock-AF-Cap2Act'!C$1,Stock!$C$1:$M$1,0),FALSE)</f>
        <v>4.1272711059541685</v>
      </c>
    </row>
    <row r="79" spans="1:3" ht="15">
      <c r="A79" s="11" t="s">
        <v>258</v>
      </c>
      <c r="B79" s="28">
        <v>2018</v>
      </c>
      <c r="C79" s="60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paperSize="1"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E4SMA</dc:creator>
  <cp:keywords/>
  <dc:description/>
  <cp:lastModifiedBy>Bakytzhan Suleimenov</cp:lastModifiedBy>
  <cp:lastPrinted>2001-09-28T20:39:50Z</cp:lastPrinted>
  <dcterms:created xsi:type="dcterms:W3CDTF">2001-09-28T18:48:17Z</dcterms:created>
  <dcterms:modified xsi:type="dcterms:W3CDTF">2024-03-07T15:33:06Z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