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77727985-6A31-46EA-B629-E1122735A0A7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Demands" sheetId="8" r:id="rId7"/>
    <sheet name="Conversions" sheetId="9" r:id="rId8"/>
    <sheet name="EB2018" sheetId="3" r:id="rId9"/>
    <sheet name="EB2019" sheetId="12" r:id="rId10"/>
    <sheet name="EB2020" sheetId="13" r:id="rId11"/>
    <sheet name="EB2021" sheetId="14" r:id="rId12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C16" i="8"/>
  <c r="C15" i="8"/>
  <c r="C14" i="8"/>
  <c r="C13" i="8"/>
  <c r="C12" i="8"/>
  <c r="C11" i="8"/>
  <c r="C10" i="8"/>
  <c r="C9" i="8"/>
  <c r="C8" i="8"/>
  <c r="C7" i="8"/>
  <c r="C6" i="8"/>
  <c r="C5" i="8"/>
  <c r="C4" i="8"/>
  <c r="L103" i="10"/>
  <c r="L102" i="10"/>
  <c r="L101" i="10"/>
  <c r="L100" i="10"/>
  <c r="L99" i="10"/>
  <c r="L97" i="10"/>
  <c r="L96" i="10"/>
  <c r="L95" i="10"/>
  <c r="L94" i="10"/>
  <c r="L93" i="10"/>
  <c r="L92" i="10"/>
  <c r="L90" i="10"/>
  <c r="L89" i="10"/>
  <c r="L88" i="10"/>
  <c r="L87" i="10"/>
  <c r="L86" i="10"/>
  <c r="L84" i="10"/>
  <c r="L83" i="10"/>
  <c r="L82" i="10"/>
  <c r="L81" i="10"/>
  <c r="L80" i="10"/>
  <c r="L78" i="10"/>
  <c r="L77" i="10"/>
  <c r="L76" i="10"/>
  <c r="L75" i="10"/>
  <c r="L74" i="10"/>
  <c r="L72" i="10"/>
  <c r="L71" i="10"/>
  <c r="L70" i="10"/>
  <c r="L69" i="10"/>
  <c r="L68" i="10"/>
  <c r="L67" i="10"/>
  <c r="L66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8" i="10"/>
  <c r="L47" i="10"/>
  <c r="L46" i="10"/>
  <c r="L45" i="10"/>
  <c r="L44" i="10"/>
  <c r="L43" i="10"/>
  <c r="L42" i="10"/>
  <c r="L40" i="10"/>
  <c r="L39" i="10"/>
  <c r="L38" i="10"/>
  <c r="L37" i="10"/>
  <c r="L36" i="10"/>
  <c r="L34" i="10"/>
  <c r="L33" i="10"/>
  <c r="L32" i="10"/>
  <c r="L31" i="10"/>
  <c r="L30" i="10"/>
  <c r="L29" i="10"/>
  <c r="L27" i="10"/>
  <c r="L26" i="10"/>
  <c r="L25" i="10"/>
  <c r="L24" i="10"/>
  <c r="L23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K103" i="10"/>
  <c r="K102" i="10"/>
  <c r="K101" i="10"/>
  <c r="K100" i="10"/>
  <c r="K99" i="10"/>
  <c r="K97" i="10"/>
  <c r="K96" i="10"/>
  <c r="K95" i="10"/>
  <c r="K94" i="10"/>
  <c r="K93" i="10"/>
  <c r="K92" i="10"/>
  <c r="K90" i="10"/>
  <c r="K89" i="10"/>
  <c r="K88" i="10"/>
  <c r="K87" i="10"/>
  <c r="K86" i="10"/>
  <c r="K84" i="10"/>
  <c r="K83" i="10"/>
  <c r="K82" i="10"/>
  <c r="K81" i="10"/>
  <c r="K80" i="10"/>
  <c r="K78" i="10"/>
  <c r="K77" i="10"/>
  <c r="K76" i="10"/>
  <c r="K75" i="10"/>
  <c r="K74" i="10"/>
  <c r="K72" i="10"/>
  <c r="K71" i="10"/>
  <c r="K70" i="10"/>
  <c r="K69" i="10"/>
  <c r="K68" i="10"/>
  <c r="K67" i="10"/>
  <c r="K66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8" i="10"/>
  <c r="K47" i="10"/>
  <c r="K46" i="10"/>
  <c r="K45" i="10"/>
  <c r="K44" i="10"/>
  <c r="K43" i="10"/>
  <c r="K42" i="10"/>
  <c r="K40" i="10"/>
  <c r="K39" i="10"/>
  <c r="K38" i="10"/>
  <c r="K37" i="10"/>
  <c r="K36" i="10"/>
  <c r="K34" i="10"/>
  <c r="K33" i="10"/>
  <c r="K32" i="10"/>
  <c r="K31" i="10"/>
  <c r="K30" i="10"/>
  <c r="K29" i="10"/>
  <c r="K27" i="10"/>
  <c r="K26" i="10"/>
  <c r="K25" i="10"/>
  <c r="K24" i="10"/>
  <c r="K23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J103" i="10"/>
  <c r="J102" i="10"/>
  <c r="J101" i="10"/>
  <c r="J100" i="10"/>
  <c r="J99" i="10"/>
  <c r="J97" i="10"/>
  <c r="J96" i="10"/>
  <c r="J95" i="10"/>
  <c r="J94" i="10"/>
  <c r="J93" i="10"/>
  <c r="J92" i="10"/>
  <c r="J90" i="10"/>
  <c r="J89" i="10"/>
  <c r="J88" i="10"/>
  <c r="J87" i="10"/>
  <c r="J86" i="10"/>
  <c r="J84" i="10"/>
  <c r="J83" i="10"/>
  <c r="J82" i="10"/>
  <c r="J81" i="10"/>
  <c r="J80" i="10"/>
  <c r="J78" i="10"/>
  <c r="J77" i="10"/>
  <c r="J76" i="10"/>
  <c r="J75" i="10"/>
  <c r="J74" i="10"/>
  <c r="J72" i="10"/>
  <c r="J71" i="10"/>
  <c r="J70" i="10"/>
  <c r="J69" i="10"/>
  <c r="J68" i="10"/>
  <c r="J67" i="10"/>
  <c r="J66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8" i="10"/>
  <c r="J47" i="10"/>
  <c r="J46" i="10"/>
  <c r="J45" i="10"/>
  <c r="J44" i="10"/>
  <c r="J43" i="10"/>
  <c r="J42" i="10"/>
  <c r="J40" i="10"/>
  <c r="J39" i="10"/>
  <c r="J38" i="10"/>
  <c r="J37" i="10"/>
  <c r="J36" i="10"/>
  <c r="J34" i="10"/>
  <c r="J33" i="10"/>
  <c r="J32" i="10"/>
  <c r="J31" i="10"/>
  <c r="J30" i="10"/>
  <c r="J29" i="10"/>
  <c r="J27" i="10"/>
  <c r="J26" i="10"/>
  <c r="J25" i="10"/>
  <c r="J24" i="10"/>
  <c r="J23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AB71" i="14"/>
  <c r="L71" i="14"/>
  <c r="H71" i="14"/>
  <c r="C71" i="14"/>
  <c r="AQ71" i="14" s="1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Q68" i="14" s="1"/>
  <c r="AB67" i="14"/>
  <c r="L67" i="14"/>
  <c r="H67" i="14"/>
  <c r="C67" i="14"/>
  <c r="AQ67" i="14" s="1"/>
  <c r="AB66" i="14"/>
  <c r="L66" i="14"/>
  <c r="AQ66" i="14" s="1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AQ63" i="14" s="1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Q59" i="14" s="1"/>
  <c r="AP58" i="14"/>
  <c r="AN58" i="14"/>
  <c r="AJ58" i="14"/>
  <c r="AI58" i="14"/>
  <c r="AH58" i="14"/>
  <c r="AG58" i="14"/>
  <c r="AE58" i="14"/>
  <c r="AB58" i="14" s="1"/>
  <c r="AB57" i="14" s="1"/>
  <c r="AD58" i="14"/>
  <c r="AC58" i="14"/>
  <c r="Z58" i="14"/>
  <c r="Z57" i="14" s="1"/>
  <c r="Y58" i="14"/>
  <c r="X58" i="14"/>
  <c r="W58" i="14"/>
  <c r="V58" i="14"/>
  <c r="R58" i="14"/>
  <c r="P58" i="14"/>
  <c r="O58" i="14"/>
  <c r="N58" i="14"/>
  <c r="N29" i="14" s="1"/>
  <c r="M58" i="14"/>
  <c r="K58" i="14"/>
  <c r="J58" i="14"/>
  <c r="I58" i="14"/>
  <c r="F58" i="14"/>
  <c r="AP57" i="14"/>
  <c r="AO57" i="14"/>
  <c r="AN57" i="14"/>
  <c r="AM57" i="14"/>
  <c r="AL57" i="14"/>
  <c r="AK57" i="14"/>
  <c r="AJ57" i="14"/>
  <c r="AI57" i="14"/>
  <c r="AH57" i="14"/>
  <c r="AG57" i="14"/>
  <c r="AF57" i="14"/>
  <c r="AD57" i="14"/>
  <c r="AC57" i="14"/>
  <c r="AA57" i="14"/>
  <c r="Y57" i="14"/>
  <c r="X57" i="14"/>
  <c r="W57" i="14"/>
  <c r="U57" i="14"/>
  <c r="T57" i="14"/>
  <c r="S57" i="14"/>
  <c r="R57" i="14"/>
  <c r="Q57" i="14"/>
  <c r="P57" i="14"/>
  <c r="M57" i="14"/>
  <c r="K57" i="14"/>
  <c r="I57" i="14"/>
  <c r="G57" i="14"/>
  <c r="E57" i="14"/>
  <c r="D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AB45" i="14" s="1"/>
  <c r="L51" i="14"/>
  <c r="H51" i="14"/>
  <c r="C51" i="14"/>
  <c r="AQ51" i="14" s="1"/>
  <c r="AB50" i="14"/>
  <c r="L50" i="14"/>
  <c r="H50" i="14"/>
  <c r="C50" i="14"/>
  <c r="AQ50" i="14" s="1"/>
  <c r="AB49" i="14"/>
  <c r="L49" i="14"/>
  <c r="H49" i="14"/>
  <c r="C49" i="14"/>
  <c r="AQ49" i="14" s="1"/>
  <c r="AB48" i="14"/>
  <c r="L48" i="14"/>
  <c r="H48" i="14"/>
  <c r="C48" i="14"/>
  <c r="AQ48" i="14" s="1"/>
  <c r="AQ47" i="14"/>
  <c r="AB47" i="14"/>
  <c r="L47" i="14"/>
  <c r="H47" i="14"/>
  <c r="C47" i="14"/>
  <c r="AB46" i="14"/>
  <c r="L46" i="14"/>
  <c r="H46" i="14"/>
  <c r="AQ46" i="14" s="1"/>
  <c r="C46" i="14"/>
  <c r="AP45" i="14"/>
  <c r="AO45" i="14"/>
  <c r="AN45" i="14"/>
  <c r="AN29" i="14" s="1"/>
  <c r="AM45" i="14"/>
  <c r="AL45" i="14"/>
  <c r="AK45" i="14"/>
  <c r="AJ45" i="14"/>
  <c r="AJ29" i="14" s="1"/>
  <c r="AI45" i="14"/>
  <c r="AH45" i="14"/>
  <c r="AG45" i="14"/>
  <c r="AF45" i="14"/>
  <c r="AF29" i="14" s="1"/>
  <c r="AE45" i="14"/>
  <c r="AD45" i="14"/>
  <c r="AC45" i="14"/>
  <c r="AA45" i="14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H45" i="14"/>
  <c r="G45" i="14"/>
  <c r="F45" i="14"/>
  <c r="E45" i="14"/>
  <c r="D45" i="14"/>
  <c r="D29" i="14" s="1"/>
  <c r="AB44" i="14"/>
  <c r="L44" i="14"/>
  <c r="H44" i="14"/>
  <c r="C44" i="14"/>
  <c r="AQ44" i="14" s="1"/>
  <c r="AQ43" i="14"/>
  <c r="AB43" i="14"/>
  <c r="L43" i="14"/>
  <c r="H43" i="14"/>
  <c r="C43" i="14"/>
  <c r="AB42" i="14"/>
  <c r="L42" i="14"/>
  <c r="H42" i="14"/>
  <c r="AQ42" i="14" s="1"/>
  <c r="C42" i="14"/>
  <c r="AB41" i="14"/>
  <c r="L41" i="14"/>
  <c r="H41" i="14"/>
  <c r="AQ41" i="14" s="1"/>
  <c r="C41" i="14"/>
  <c r="AB40" i="14"/>
  <c r="L40" i="14"/>
  <c r="H40" i="14"/>
  <c r="C40" i="14"/>
  <c r="AB39" i="14"/>
  <c r="L39" i="14"/>
  <c r="H39" i="14"/>
  <c r="C39" i="14"/>
  <c r="AQ39" i="14" s="1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Q35" i="14"/>
  <c r="AB35" i="14"/>
  <c r="L35" i="14"/>
  <c r="H35" i="14"/>
  <c r="C35" i="14"/>
  <c r="AQ34" i="14"/>
  <c r="AB34" i="14"/>
  <c r="L34" i="14"/>
  <c r="H34" i="14"/>
  <c r="C34" i="14"/>
  <c r="AB33" i="14"/>
  <c r="L33" i="14"/>
  <c r="H33" i="14"/>
  <c r="AQ33" i="14" s="1"/>
  <c r="C33" i="14"/>
  <c r="AB32" i="14"/>
  <c r="L32" i="14"/>
  <c r="H32" i="14"/>
  <c r="C32" i="14"/>
  <c r="AB31" i="14"/>
  <c r="L31" i="14"/>
  <c r="H31" i="14"/>
  <c r="C31" i="14"/>
  <c r="AP30" i="14"/>
  <c r="AN30" i="14"/>
  <c r="AM30" i="14"/>
  <c r="AL30" i="14"/>
  <c r="AL29" i="14" s="1"/>
  <c r="AK30" i="14"/>
  <c r="AJ30" i="14"/>
  <c r="AI30" i="14"/>
  <c r="AI29" i="14" s="1"/>
  <c r="AH30" i="14"/>
  <c r="AG30" i="14"/>
  <c r="AF30" i="14"/>
  <c r="AE30" i="14"/>
  <c r="AD30" i="14"/>
  <c r="AD29" i="14" s="1"/>
  <c r="AC30" i="14"/>
  <c r="Z30" i="14"/>
  <c r="Z29" i="14" s="1"/>
  <c r="Y30" i="14"/>
  <c r="X30" i="14"/>
  <c r="W30" i="14"/>
  <c r="R30" i="14"/>
  <c r="P30" i="14"/>
  <c r="O30" i="14"/>
  <c r="N30" i="14"/>
  <c r="M30" i="14"/>
  <c r="M29" i="14" s="1"/>
  <c r="K30" i="14"/>
  <c r="J30" i="14"/>
  <c r="I30" i="14"/>
  <c r="AP29" i="14"/>
  <c r="AO29" i="14"/>
  <c r="AM29" i="14"/>
  <c r="AK29" i="14"/>
  <c r="AH29" i="14"/>
  <c r="AG29" i="14"/>
  <c r="AC29" i="14"/>
  <c r="AA29" i="14"/>
  <c r="Y29" i="14"/>
  <c r="W29" i="14"/>
  <c r="U29" i="14"/>
  <c r="S29" i="14"/>
  <c r="R29" i="14"/>
  <c r="Q29" i="14"/>
  <c r="K29" i="14"/>
  <c r="J29" i="14"/>
  <c r="I29" i="14"/>
  <c r="G29" i="14"/>
  <c r="E29" i="14"/>
  <c r="AB28" i="14"/>
  <c r="AB27" i="14" s="1"/>
  <c r="H28" i="14"/>
  <c r="C28" i="14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D27" i="14"/>
  <c r="AD8" i="14" s="1"/>
  <c r="AC27" i="14"/>
  <c r="AA27" i="14"/>
  <c r="V27" i="14"/>
  <c r="U27" i="14"/>
  <c r="T27" i="14"/>
  <c r="S27" i="14"/>
  <c r="R27" i="14"/>
  <c r="R8" i="14" s="1"/>
  <c r="Q27" i="14"/>
  <c r="P27" i="14"/>
  <c r="O27" i="14"/>
  <c r="N27" i="14"/>
  <c r="M27" i="14"/>
  <c r="K27" i="14"/>
  <c r="J27" i="14"/>
  <c r="J8" i="14" s="1"/>
  <c r="I27" i="14"/>
  <c r="H27" i="14"/>
  <c r="G27" i="14"/>
  <c r="F27" i="14"/>
  <c r="E27" i="14"/>
  <c r="D27" i="14"/>
  <c r="C27" i="14"/>
  <c r="AP26" i="14"/>
  <c r="AP72" i="14" s="1"/>
  <c r="AH26" i="14"/>
  <c r="Z26" i="14"/>
  <c r="V26" i="14"/>
  <c r="R26" i="14"/>
  <c r="J26" i="14"/>
  <c r="AB25" i="14"/>
  <c r="L25" i="14"/>
  <c r="H25" i="14"/>
  <c r="C25" i="14"/>
  <c r="AQ25" i="14" s="1"/>
  <c r="AB24" i="14"/>
  <c r="L24" i="14"/>
  <c r="E24" i="14"/>
  <c r="C24" i="14" s="1"/>
  <c r="AQ23" i="14"/>
  <c r="AO22" i="14"/>
  <c r="AO21" i="14" s="1"/>
  <c r="AD22" i="14"/>
  <c r="AC22" i="14"/>
  <c r="AB22" i="14"/>
  <c r="AP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H21" i="14" s="1"/>
  <c r="J21" i="14"/>
  <c r="I21" i="14"/>
  <c r="G21" i="14"/>
  <c r="F21" i="14"/>
  <c r="D21" i="14"/>
  <c r="AB20" i="14"/>
  <c r="L20" i="14"/>
  <c r="H20" i="14"/>
  <c r="AQ20" i="14" s="1"/>
  <c r="AB19" i="14"/>
  <c r="L19" i="14"/>
  <c r="H19" i="14"/>
  <c r="AQ18" i="14"/>
  <c r="AB17" i="14"/>
  <c r="L17" i="14"/>
  <c r="H17" i="14"/>
  <c r="C17" i="14"/>
  <c r="AQ16" i="14"/>
  <c r="AB16" i="14"/>
  <c r="AB15" i="14" s="1"/>
  <c r="L16" i="14"/>
  <c r="H16" i="14"/>
  <c r="C16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H15" i="14"/>
  <c r="G15" i="14"/>
  <c r="F15" i="14"/>
  <c r="E15" i="14"/>
  <c r="D15" i="14"/>
  <c r="C15" i="14"/>
  <c r="AB14" i="14"/>
  <c r="L14" i="14"/>
  <c r="H14" i="14"/>
  <c r="C14" i="14"/>
  <c r="AB13" i="14"/>
  <c r="L13" i="14"/>
  <c r="AQ13" i="14" s="1"/>
  <c r="H13" i="14"/>
  <c r="C13" i="14"/>
  <c r="AQ12" i="14"/>
  <c r="AB11" i="14"/>
  <c r="L11" i="14"/>
  <c r="H11" i="14"/>
  <c r="C11" i="14"/>
  <c r="AB10" i="14"/>
  <c r="L10" i="14"/>
  <c r="H10" i="14"/>
  <c r="H9" i="14" s="1"/>
  <c r="C10" i="14"/>
  <c r="AQ10" i="14" s="1"/>
  <c r="AP9" i="14"/>
  <c r="AO9" i="14"/>
  <c r="AN9" i="14"/>
  <c r="AM9" i="14"/>
  <c r="AL9" i="14"/>
  <c r="AL26" i="14" s="1"/>
  <c r="AL72" i="14" s="1"/>
  <c r="AK9" i="14"/>
  <c r="AJ9" i="14"/>
  <c r="AI9" i="14"/>
  <c r="AH9" i="14"/>
  <c r="AG9" i="14"/>
  <c r="AF9" i="14"/>
  <c r="AE9" i="14"/>
  <c r="AD9" i="14"/>
  <c r="AD26" i="14" s="1"/>
  <c r="AD72" i="14" s="1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N26" i="14" s="1"/>
  <c r="N72" i="14" s="1"/>
  <c r="M9" i="14"/>
  <c r="K9" i="14"/>
  <c r="J9" i="14"/>
  <c r="I9" i="14"/>
  <c r="G9" i="14"/>
  <c r="F9" i="14"/>
  <c r="F26" i="14" s="1"/>
  <c r="E9" i="14"/>
  <c r="D9" i="14"/>
  <c r="AP8" i="14"/>
  <c r="AM8" i="14"/>
  <c r="AH8" i="14"/>
  <c r="AE8" i="14"/>
  <c r="W8" i="14"/>
  <c r="V8" i="14"/>
  <c r="O8" i="14"/>
  <c r="N8" i="14"/>
  <c r="G8" i="14"/>
  <c r="F8" i="14"/>
  <c r="AP7" i="14"/>
  <c r="AO7" i="14"/>
  <c r="AN7" i="14"/>
  <c r="AM7" i="14"/>
  <c r="AM26" i="14" s="1"/>
  <c r="AM72" i="14" s="1"/>
  <c r="AL7" i="14"/>
  <c r="AK7" i="14"/>
  <c r="AK8" i="14" s="1"/>
  <c r="AJ7" i="14"/>
  <c r="AJ8" i="14" s="1"/>
  <c r="AI7" i="14"/>
  <c r="AI8" i="14" s="1"/>
  <c r="AH7" i="14"/>
  <c r="AG7" i="14"/>
  <c r="AF7" i="14"/>
  <c r="AE7" i="14"/>
  <c r="AE26" i="14" s="1"/>
  <c r="AD7" i="14"/>
  <c r="AC7" i="14"/>
  <c r="AC8" i="14" s="1"/>
  <c r="AA7" i="14"/>
  <c r="AA8" i="14" s="1"/>
  <c r="Z7" i="14"/>
  <c r="Y7" i="14"/>
  <c r="X7" i="14"/>
  <c r="W7" i="14"/>
  <c r="W26" i="14" s="1"/>
  <c r="W72" i="14" s="1"/>
  <c r="V7" i="14"/>
  <c r="U7" i="14"/>
  <c r="U8" i="14" s="1"/>
  <c r="T7" i="14"/>
  <c r="T8" i="14" s="1"/>
  <c r="S7" i="14"/>
  <c r="S8" i="14" s="1"/>
  <c r="R7" i="14"/>
  <c r="Q7" i="14"/>
  <c r="P7" i="14"/>
  <c r="O7" i="14"/>
  <c r="O26" i="14" s="1"/>
  <c r="N7" i="14"/>
  <c r="M7" i="14"/>
  <c r="M8" i="14" s="1"/>
  <c r="K7" i="14"/>
  <c r="K8" i="14" s="1"/>
  <c r="J7" i="14"/>
  <c r="I7" i="14"/>
  <c r="G7" i="14"/>
  <c r="G26" i="14" s="1"/>
  <c r="G72" i="14" s="1"/>
  <c r="F7" i="14"/>
  <c r="E7" i="14"/>
  <c r="E8" i="14" s="1"/>
  <c r="D7" i="14"/>
  <c r="D8" i="14" s="1"/>
  <c r="C7" i="14"/>
  <c r="C8" i="14" s="1"/>
  <c r="AB6" i="14"/>
  <c r="L6" i="14"/>
  <c r="H6" i="14"/>
  <c r="C6" i="14"/>
  <c r="AQ6" i="14" s="1"/>
  <c r="AB5" i="14"/>
  <c r="L5" i="14"/>
  <c r="H5" i="14"/>
  <c r="C5" i="14"/>
  <c r="AQ5" i="14" s="1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AQ2" i="14" s="1"/>
  <c r="C2" i="14"/>
  <c r="AQ71" i="13"/>
  <c r="AB71" i="13"/>
  <c r="L71" i="13"/>
  <c r="H71" i="13"/>
  <c r="C71" i="13"/>
  <c r="AB70" i="13"/>
  <c r="L70" i="13"/>
  <c r="H70" i="13"/>
  <c r="AQ70" i="13" s="1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Q67" i="13" s="1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/>
  <c r="AQ65" i="13" s="1"/>
  <c r="AB64" i="13"/>
  <c r="L64" i="13"/>
  <c r="H64" i="13"/>
  <c r="C64" i="13"/>
  <c r="AQ64" i="13" s="1"/>
  <c r="AB63" i="13"/>
  <c r="L63" i="13"/>
  <c r="H63" i="13"/>
  <c r="C63" i="13"/>
  <c r="AQ63" i="13" s="1"/>
  <c r="AQ62" i="13"/>
  <c r="AB62" i="13"/>
  <c r="L62" i="13"/>
  <c r="H62" i="13"/>
  <c r="C62" i="13"/>
  <c r="AB61" i="13"/>
  <c r="L61" i="13"/>
  <c r="H61" i="13"/>
  <c r="AQ61" i="13" s="1"/>
  <c r="C61" i="13"/>
  <c r="AB60" i="13"/>
  <c r="L60" i="13"/>
  <c r="H60" i="13"/>
  <c r="AQ60" i="13" s="1"/>
  <c r="C60" i="13"/>
  <c r="AB59" i="13"/>
  <c r="L59" i="13"/>
  <c r="H59" i="13"/>
  <c r="C59" i="13"/>
  <c r="AP58" i="13"/>
  <c r="AP57" i="13" s="1"/>
  <c r="AN58" i="13"/>
  <c r="AJ58" i="13"/>
  <c r="AI58" i="13"/>
  <c r="AH58" i="13"/>
  <c r="AG58" i="13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N58" i="13"/>
  <c r="M58" i="13"/>
  <c r="K58" i="13"/>
  <c r="J58" i="13"/>
  <c r="I58" i="13"/>
  <c r="H58" i="13"/>
  <c r="H57" i="13" s="1"/>
  <c r="F58" i="13"/>
  <c r="C58" i="13" s="1"/>
  <c r="AO57" i="13"/>
  <c r="AN57" i="13"/>
  <c r="AM57" i="13"/>
  <c r="AL57" i="13"/>
  <c r="AK57" i="13"/>
  <c r="AJ57" i="13"/>
  <c r="AI57" i="13"/>
  <c r="AH57" i="13"/>
  <c r="AG57" i="13"/>
  <c r="AF57" i="13"/>
  <c r="AE57" i="13"/>
  <c r="AD57" i="13"/>
  <c r="AA57" i="13"/>
  <c r="Z57" i="13"/>
  <c r="W57" i="13"/>
  <c r="V57" i="13"/>
  <c r="U57" i="13"/>
  <c r="T57" i="13"/>
  <c r="S57" i="13"/>
  <c r="R57" i="13"/>
  <c r="Q57" i="13"/>
  <c r="O57" i="13"/>
  <c r="N57" i="13"/>
  <c r="K57" i="13"/>
  <c r="J57" i="13"/>
  <c r="I57" i="13"/>
  <c r="G57" i="13"/>
  <c r="F57" i="13"/>
  <c r="E57" i="13"/>
  <c r="D57" i="13"/>
  <c r="AB56" i="13"/>
  <c r="L56" i="13"/>
  <c r="H56" i="13"/>
  <c r="C56" i="13"/>
  <c r="AQ56" i="13" s="1"/>
  <c r="AB55" i="13"/>
  <c r="L55" i="13"/>
  <c r="H55" i="13"/>
  <c r="C55" i="13"/>
  <c r="AB54" i="13"/>
  <c r="L54" i="13"/>
  <c r="AQ54" i="13" s="1"/>
  <c r="H54" i="13"/>
  <c r="C54" i="13"/>
  <c r="AQ53" i="13"/>
  <c r="AB53" i="13"/>
  <c r="L53" i="13"/>
  <c r="H53" i="13"/>
  <c r="C53" i="13"/>
  <c r="AB52" i="13"/>
  <c r="L52" i="13"/>
  <c r="H52" i="13"/>
  <c r="AQ52" i="13" s="1"/>
  <c r="C52" i="13"/>
  <c r="AB51" i="13"/>
  <c r="L51" i="13"/>
  <c r="H51" i="13"/>
  <c r="AQ51" i="13" s="1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Q48" i="13" s="1"/>
  <c r="AB47" i="13"/>
  <c r="L47" i="13"/>
  <c r="H47" i="13"/>
  <c r="C47" i="13"/>
  <c r="AQ47" i="13" s="1"/>
  <c r="AB46" i="13"/>
  <c r="L46" i="13"/>
  <c r="H46" i="13"/>
  <c r="C46" i="13"/>
  <c r="AP45" i="13"/>
  <c r="AO45" i="13"/>
  <c r="AN45" i="13"/>
  <c r="AM45" i="13"/>
  <c r="AL45" i="13"/>
  <c r="AL29" i="13" s="1"/>
  <c r="AK45" i="13"/>
  <c r="AJ45" i="13"/>
  <c r="AI45" i="13"/>
  <c r="AI29" i="13" s="1"/>
  <c r="AH45" i="13"/>
  <c r="AH29" i="13" s="1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W45" i="13"/>
  <c r="V45" i="13"/>
  <c r="V29" i="13" s="1"/>
  <c r="U45" i="13"/>
  <c r="T45" i="13"/>
  <c r="S45" i="13"/>
  <c r="S29" i="13" s="1"/>
  <c r="R45" i="13"/>
  <c r="R29" i="13" s="1"/>
  <c r="Q45" i="13"/>
  <c r="P45" i="13"/>
  <c r="O45" i="13"/>
  <c r="N45" i="13"/>
  <c r="M45" i="13"/>
  <c r="K45" i="13"/>
  <c r="J45" i="13"/>
  <c r="I45" i="13"/>
  <c r="G45" i="13"/>
  <c r="F45" i="13"/>
  <c r="F29" i="13" s="1"/>
  <c r="E45" i="13"/>
  <c r="D45" i="13"/>
  <c r="AQ44" i="13"/>
  <c r="AB44" i="13"/>
  <c r="L44" i="13"/>
  <c r="H44" i="13"/>
  <c r="C44" i="13"/>
  <c r="AB43" i="13"/>
  <c r="L43" i="13"/>
  <c r="H43" i="13"/>
  <c r="C43" i="13"/>
  <c r="AQ43" i="13" s="1"/>
  <c r="AB42" i="13"/>
  <c r="L42" i="13"/>
  <c r="H42" i="13"/>
  <c r="C42" i="13"/>
  <c r="AQ41" i="13"/>
  <c r="AB41" i="13"/>
  <c r="L41" i="13"/>
  <c r="H41" i="13"/>
  <c r="C41" i="13"/>
  <c r="AQ40" i="13"/>
  <c r="AB40" i="13"/>
  <c r="L40" i="13"/>
  <c r="H40" i="13"/>
  <c r="C40" i="13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Q37" i="13" s="1"/>
  <c r="AB36" i="13"/>
  <c r="L36" i="13"/>
  <c r="H36" i="13"/>
  <c r="C36" i="13"/>
  <c r="AQ36" i="13" s="1"/>
  <c r="AB35" i="13"/>
  <c r="L35" i="13"/>
  <c r="H35" i="13"/>
  <c r="C35" i="13"/>
  <c r="AB34" i="13"/>
  <c r="L34" i="13"/>
  <c r="H34" i="13"/>
  <c r="C34" i="13"/>
  <c r="AB33" i="13"/>
  <c r="AB30" i="13" s="1"/>
  <c r="L33" i="13"/>
  <c r="H33" i="13"/>
  <c r="C33" i="13"/>
  <c r="AB32" i="13"/>
  <c r="L32" i="13"/>
  <c r="H32" i="13"/>
  <c r="C32" i="13"/>
  <c r="C30" i="13" s="1"/>
  <c r="AB31" i="13"/>
  <c r="L31" i="13"/>
  <c r="H31" i="13"/>
  <c r="C31" i="13"/>
  <c r="AP30" i="13"/>
  <c r="AP29" i="13" s="1"/>
  <c r="AN30" i="13"/>
  <c r="AM30" i="13"/>
  <c r="AL30" i="13"/>
  <c r="AK30" i="13"/>
  <c r="AJ30" i="13"/>
  <c r="AJ29" i="13" s="1"/>
  <c r="AI30" i="13"/>
  <c r="AH30" i="13"/>
  <c r="AG30" i="13"/>
  <c r="AG29" i="13" s="1"/>
  <c r="AF30" i="13"/>
  <c r="AE30" i="13"/>
  <c r="AD30" i="13"/>
  <c r="AC30" i="13"/>
  <c r="Z30" i="13"/>
  <c r="Y30" i="13"/>
  <c r="X30" i="13"/>
  <c r="W30" i="13"/>
  <c r="R30" i="13"/>
  <c r="P30" i="13"/>
  <c r="O30" i="13"/>
  <c r="N30" i="13"/>
  <c r="N29" i="13" s="1"/>
  <c r="M30" i="13"/>
  <c r="K30" i="13"/>
  <c r="J30" i="13"/>
  <c r="I30" i="13"/>
  <c r="AO29" i="13"/>
  <c r="AN29" i="13"/>
  <c r="AM29" i="13"/>
  <c r="AK29" i="13"/>
  <c r="AF29" i="13"/>
  <c r="AE29" i="13"/>
  <c r="X29" i="13"/>
  <c r="W29" i="13"/>
  <c r="U29" i="13"/>
  <c r="T29" i="13"/>
  <c r="Q29" i="13"/>
  <c r="P29" i="13"/>
  <c r="O29" i="13"/>
  <c r="K29" i="13"/>
  <c r="I29" i="13"/>
  <c r="G29" i="13"/>
  <c r="E29" i="13"/>
  <c r="D29" i="13"/>
  <c r="AB28" i="13"/>
  <c r="H28" i="13"/>
  <c r="C28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H27" i="13"/>
  <c r="G27" i="13"/>
  <c r="F27" i="13"/>
  <c r="E27" i="13"/>
  <c r="D27" i="13"/>
  <c r="C27" i="13"/>
  <c r="AN26" i="13"/>
  <c r="AF26" i="13"/>
  <c r="AF72" i="13" s="1"/>
  <c r="X26" i="13"/>
  <c r="P26" i="13"/>
  <c r="AB25" i="13"/>
  <c r="L25" i="13"/>
  <c r="H25" i="13"/>
  <c r="C25" i="13"/>
  <c r="AB24" i="13"/>
  <c r="L24" i="13"/>
  <c r="E24" i="13"/>
  <c r="C24" i="13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Q17" i="13"/>
  <c r="AB17" i="13"/>
  <c r="L17" i="13"/>
  <c r="H17" i="13"/>
  <c r="C17" i="13"/>
  <c r="C15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Q14" i="13" s="1"/>
  <c r="AQ13" i="13"/>
  <c r="AB13" i="13"/>
  <c r="L13" i="13"/>
  <c r="H13" i="13"/>
  <c r="C13" i="13"/>
  <c r="AQ12" i="13"/>
  <c r="AB11" i="13"/>
  <c r="L11" i="13"/>
  <c r="L9" i="13" s="1"/>
  <c r="H11" i="13"/>
  <c r="C11" i="13"/>
  <c r="AB10" i="13"/>
  <c r="L10" i="13"/>
  <c r="H10" i="13"/>
  <c r="C10" i="13"/>
  <c r="AQ10" i="13" s="1"/>
  <c r="AP9" i="13"/>
  <c r="AO9" i="13"/>
  <c r="AN9" i="13"/>
  <c r="AM9" i="13"/>
  <c r="AL9" i="13"/>
  <c r="AK9" i="13"/>
  <c r="AJ9" i="13"/>
  <c r="AJ26" i="13" s="1"/>
  <c r="AJ72" i="13" s="1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T26" i="13" s="1"/>
  <c r="T72" i="13" s="1"/>
  <c r="S9" i="13"/>
  <c r="R9" i="13"/>
  <c r="Q9" i="13"/>
  <c r="P9" i="13"/>
  <c r="O9" i="13"/>
  <c r="N9" i="13"/>
  <c r="M9" i="13"/>
  <c r="K9" i="13"/>
  <c r="J9" i="13"/>
  <c r="I9" i="13"/>
  <c r="H9" i="13"/>
  <c r="G9" i="13"/>
  <c r="F9" i="13"/>
  <c r="E9" i="13"/>
  <c r="D9" i="13"/>
  <c r="D26" i="13" s="1"/>
  <c r="D72" i="13" s="1"/>
  <c r="AN8" i="13"/>
  <c r="AK8" i="13"/>
  <c r="AJ8" i="13"/>
  <c r="AF8" i="13"/>
  <c r="T8" i="13"/>
  <c r="P8" i="13"/>
  <c r="M8" i="13"/>
  <c r="D8" i="13"/>
  <c r="AP7" i="13"/>
  <c r="AP8" i="13" s="1"/>
  <c r="AO7" i="13"/>
  <c r="AO8" i="13" s="1"/>
  <c r="AN7" i="13"/>
  <c r="AM7" i="13"/>
  <c r="AM26" i="13" s="1"/>
  <c r="AM72" i="13" s="1"/>
  <c r="AL7" i="13"/>
  <c r="AK7" i="13"/>
  <c r="AJ7" i="13"/>
  <c r="AI7" i="13"/>
  <c r="AI8" i="13" s="1"/>
  <c r="AH7" i="13"/>
  <c r="AH8" i="13" s="1"/>
  <c r="AG7" i="13"/>
  <c r="AG8" i="13" s="1"/>
  <c r="AF7" i="13"/>
  <c r="AE7" i="13"/>
  <c r="AE26" i="13" s="1"/>
  <c r="AE72" i="13" s="1"/>
  <c r="AD7" i="13"/>
  <c r="AC7" i="13"/>
  <c r="AA7" i="13"/>
  <c r="AA8" i="13" s="1"/>
  <c r="Z7" i="13"/>
  <c r="Y7" i="13"/>
  <c r="Y26" i="13" s="1"/>
  <c r="X7" i="13"/>
  <c r="W7" i="13"/>
  <c r="W26" i="13" s="1"/>
  <c r="W72" i="13" s="1"/>
  <c r="V7" i="13"/>
  <c r="U7" i="13"/>
  <c r="U26" i="13" s="1"/>
  <c r="U72" i="13" s="1"/>
  <c r="T7" i="13"/>
  <c r="S7" i="13"/>
  <c r="S8" i="13" s="1"/>
  <c r="R7" i="13"/>
  <c r="R8" i="13" s="1"/>
  <c r="Q7" i="13"/>
  <c r="Q8" i="13" s="1"/>
  <c r="P7" i="13"/>
  <c r="O7" i="13"/>
  <c r="O26" i="13" s="1"/>
  <c r="O72" i="13" s="1"/>
  <c r="N7" i="13"/>
  <c r="M7" i="13"/>
  <c r="M26" i="13" s="1"/>
  <c r="K7" i="13"/>
  <c r="J7" i="13"/>
  <c r="J8" i="13" s="1"/>
  <c r="I7" i="13"/>
  <c r="I8" i="13" s="1"/>
  <c r="G7" i="13"/>
  <c r="G26" i="13" s="1"/>
  <c r="G72" i="13" s="1"/>
  <c r="F7" i="13"/>
  <c r="E7" i="13"/>
  <c r="E26" i="13" s="1"/>
  <c r="E72" i="13" s="1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2" i="13"/>
  <c r="AB2" i="13"/>
  <c r="L2" i="13"/>
  <c r="H2" i="13"/>
  <c r="C2" i="13"/>
  <c r="C7" i="13" s="1"/>
  <c r="AB71" i="12"/>
  <c r="L71" i="12"/>
  <c r="H71" i="12"/>
  <c r="C71" i="12"/>
  <c r="AB70" i="12"/>
  <c r="L70" i="12"/>
  <c r="H70" i="12"/>
  <c r="C70" i="12"/>
  <c r="AQ70" i="12" s="1"/>
  <c r="AQ69" i="12"/>
  <c r="AB69" i="12"/>
  <c r="L69" i="12"/>
  <c r="H69" i="12"/>
  <c r="C69" i="12"/>
  <c r="AB68" i="12"/>
  <c r="L68" i="12"/>
  <c r="H68" i="12"/>
  <c r="AQ68" i="12" s="1"/>
  <c r="C68" i="12"/>
  <c r="AB67" i="12"/>
  <c r="L67" i="12"/>
  <c r="H67" i="12"/>
  <c r="C67" i="12"/>
  <c r="AQ67" i="12" s="1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Q63" i="12" s="1"/>
  <c r="AB62" i="12"/>
  <c r="L62" i="12"/>
  <c r="H62" i="12"/>
  <c r="C62" i="12"/>
  <c r="AB61" i="12"/>
  <c r="L61" i="12"/>
  <c r="H61" i="12"/>
  <c r="C61" i="12"/>
  <c r="AQ61" i="12" s="1"/>
  <c r="AQ60" i="12"/>
  <c r="AB60" i="12"/>
  <c r="L60" i="12"/>
  <c r="H60" i="12"/>
  <c r="C60" i="12"/>
  <c r="AB59" i="12"/>
  <c r="L59" i="12"/>
  <c r="H59" i="12"/>
  <c r="AQ59" i="12" s="1"/>
  <c r="C59" i="12"/>
  <c r="AP58" i="12"/>
  <c r="AN58" i="12"/>
  <c r="AJ58" i="12"/>
  <c r="AI58" i="12"/>
  <c r="AH58" i="12"/>
  <c r="AG58" i="12"/>
  <c r="AG57" i="12" s="1"/>
  <c r="AE58" i="12"/>
  <c r="AD58" i="12"/>
  <c r="AC58" i="12"/>
  <c r="Z58" i="12"/>
  <c r="Z57" i="12" s="1"/>
  <c r="Y58" i="12"/>
  <c r="X58" i="12"/>
  <c r="W58" i="12"/>
  <c r="W57" i="12" s="1"/>
  <c r="V58" i="12"/>
  <c r="V57" i="12" s="1"/>
  <c r="R58" i="12"/>
  <c r="P58" i="12"/>
  <c r="O58" i="12"/>
  <c r="N58" i="12"/>
  <c r="N57" i="12" s="1"/>
  <c r="M58" i="12"/>
  <c r="K58" i="12"/>
  <c r="K57" i="12" s="1"/>
  <c r="J58" i="12"/>
  <c r="J57" i="12" s="1"/>
  <c r="I58" i="12"/>
  <c r="H58" i="12" s="1"/>
  <c r="H57" i="12" s="1"/>
  <c r="F58" i="12"/>
  <c r="C58" i="12"/>
  <c r="AP57" i="12"/>
  <c r="AO57" i="12"/>
  <c r="AN57" i="12"/>
  <c r="AM57" i="12"/>
  <c r="AL57" i="12"/>
  <c r="AK57" i="12"/>
  <c r="AJ57" i="12"/>
  <c r="AI57" i="12"/>
  <c r="AH57" i="12"/>
  <c r="AF57" i="12"/>
  <c r="AD57" i="12"/>
  <c r="AC57" i="12"/>
  <c r="AA57" i="12"/>
  <c r="Y57" i="12"/>
  <c r="X57" i="12"/>
  <c r="U57" i="12"/>
  <c r="T57" i="12"/>
  <c r="S57" i="12"/>
  <c r="R57" i="12"/>
  <c r="Q57" i="12"/>
  <c r="P57" i="12"/>
  <c r="O57" i="12"/>
  <c r="M57" i="12"/>
  <c r="I57" i="12"/>
  <c r="G57" i="12"/>
  <c r="F57" i="12"/>
  <c r="E57" i="12"/>
  <c r="D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Q54" i="12" s="1"/>
  <c r="AB53" i="12"/>
  <c r="L53" i="12"/>
  <c r="H53" i="12"/>
  <c r="C53" i="12"/>
  <c r="AB52" i="12"/>
  <c r="L52" i="12"/>
  <c r="H52" i="12"/>
  <c r="C52" i="12"/>
  <c r="AQ52" i="12" s="1"/>
  <c r="AQ51" i="12"/>
  <c r="AB51" i="12"/>
  <c r="L51" i="12"/>
  <c r="H51" i="12"/>
  <c r="C51" i="12"/>
  <c r="AB50" i="12"/>
  <c r="L50" i="12"/>
  <c r="L45" i="12" s="1"/>
  <c r="H50" i="12"/>
  <c r="AQ50" i="12" s="1"/>
  <c r="C50" i="12"/>
  <c r="AB49" i="12"/>
  <c r="L49" i="12"/>
  <c r="H49" i="12"/>
  <c r="C49" i="12"/>
  <c r="AQ49" i="12" s="1"/>
  <c r="AB48" i="12"/>
  <c r="AB45" i="12" s="1"/>
  <c r="L48" i="12"/>
  <c r="H48" i="12"/>
  <c r="C48" i="12"/>
  <c r="AB47" i="12"/>
  <c r="L47" i="12"/>
  <c r="H47" i="12"/>
  <c r="H45" i="12" s="1"/>
  <c r="C47" i="12"/>
  <c r="AQ47" i="12" s="1"/>
  <c r="AB46" i="12"/>
  <c r="L46" i="12"/>
  <c r="H46" i="12"/>
  <c r="C46" i="12"/>
  <c r="AQ46" i="12" s="1"/>
  <c r="AP45" i="12"/>
  <c r="AP29" i="12" s="1"/>
  <c r="AO45" i="12"/>
  <c r="AO29" i="12" s="1"/>
  <c r="AN45" i="12"/>
  <c r="AM45" i="12"/>
  <c r="AL45" i="12"/>
  <c r="AK45" i="12"/>
  <c r="AJ45" i="12"/>
  <c r="AI45" i="12"/>
  <c r="AH45" i="12"/>
  <c r="AG45" i="12"/>
  <c r="AG29" i="12" s="1"/>
  <c r="AF45" i="12"/>
  <c r="AE45" i="12"/>
  <c r="AD45" i="12"/>
  <c r="AC45" i="12"/>
  <c r="AA45" i="12"/>
  <c r="Z45" i="12"/>
  <c r="Z29" i="12" s="1"/>
  <c r="Y45" i="12"/>
  <c r="Y29" i="12" s="1"/>
  <c r="X45" i="12"/>
  <c r="W45" i="12"/>
  <c r="V45" i="12"/>
  <c r="U45" i="12"/>
  <c r="T45" i="12"/>
  <c r="S45" i="12"/>
  <c r="R45" i="12"/>
  <c r="Q45" i="12"/>
  <c r="Q29" i="12" s="1"/>
  <c r="P45" i="12"/>
  <c r="O45" i="12"/>
  <c r="N45" i="12"/>
  <c r="M45" i="12"/>
  <c r="K45" i="12"/>
  <c r="J45" i="12"/>
  <c r="I45" i="12"/>
  <c r="G45" i="12"/>
  <c r="F45" i="12"/>
  <c r="E45" i="12"/>
  <c r="D45" i="12"/>
  <c r="AB44" i="12"/>
  <c r="AQ44" i="12" s="1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Q42" i="12" s="1"/>
  <c r="AB41" i="12"/>
  <c r="L41" i="12"/>
  <c r="H41" i="12"/>
  <c r="C41" i="12"/>
  <c r="AQ41" i="12" s="1"/>
  <c r="AB40" i="12"/>
  <c r="L40" i="12"/>
  <c r="H40" i="12"/>
  <c r="C40" i="12"/>
  <c r="AQ40" i="12" s="1"/>
  <c r="AQ39" i="12"/>
  <c r="AB39" i="12"/>
  <c r="L39" i="12"/>
  <c r="H39" i="12"/>
  <c r="C39" i="12"/>
  <c r="AB38" i="12"/>
  <c r="L38" i="12"/>
  <c r="H38" i="12"/>
  <c r="AQ38" i="12" s="1"/>
  <c r="C38" i="12"/>
  <c r="AB37" i="12"/>
  <c r="L37" i="12"/>
  <c r="H37" i="12"/>
  <c r="C37" i="12"/>
  <c r="AQ37" i="12" s="1"/>
  <c r="AB36" i="12"/>
  <c r="AQ36" i="12" s="1"/>
  <c r="L36" i="12"/>
  <c r="H36" i="12"/>
  <c r="C36" i="12"/>
  <c r="AB35" i="12"/>
  <c r="L35" i="12"/>
  <c r="H35" i="12"/>
  <c r="H30" i="12" s="1"/>
  <c r="C35" i="12"/>
  <c r="AQ35" i="12" s="1"/>
  <c r="AB34" i="12"/>
  <c r="L34" i="12"/>
  <c r="H34" i="12"/>
  <c r="C34" i="12"/>
  <c r="AQ34" i="12" s="1"/>
  <c r="AB33" i="12"/>
  <c r="L33" i="12"/>
  <c r="L30" i="12" s="1"/>
  <c r="H33" i="12"/>
  <c r="C33" i="12"/>
  <c r="AQ33" i="12" s="1"/>
  <c r="AB32" i="12"/>
  <c r="L32" i="12"/>
  <c r="H32" i="12"/>
  <c r="C32" i="12"/>
  <c r="C30" i="12" s="1"/>
  <c r="AQ31" i="12"/>
  <c r="AB31" i="12"/>
  <c r="AB30" i="12" s="1"/>
  <c r="L31" i="12"/>
  <c r="H31" i="12"/>
  <c r="C31" i="12"/>
  <c r="AP30" i="12"/>
  <c r="AN30" i="12"/>
  <c r="AN29" i="12" s="1"/>
  <c r="AM30" i="12"/>
  <c r="AM29" i="12" s="1"/>
  <c r="AL30" i="12"/>
  <c r="AK30" i="12"/>
  <c r="AJ30" i="12"/>
  <c r="AJ29" i="12" s="1"/>
  <c r="AI30" i="12"/>
  <c r="AH30" i="12"/>
  <c r="AH29" i="12" s="1"/>
  <c r="AG30" i="12"/>
  <c r="AF30" i="12"/>
  <c r="AF29" i="12" s="1"/>
  <c r="AE30" i="12"/>
  <c r="AE29" i="12" s="1"/>
  <c r="AD30" i="12"/>
  <c r="AC30" i="12"/>
  <c r="Z30" i="12"/>
  <c r="Y30" i="12"/>
  <c r="X30" i="12"/>
  <c r="W30" i="12"/>
  <c r="R30" i="12"/>
  <c r="R29" i="12" s="1"/>
  <c r="P30" i="12"/>
  <c r="P29" i="12" s="1"/>
  <c r="O30" i="12"/>
  <c r="N30" i="12"/>
  <c r="M30" i="12"/>
  <c r="K30" i="12"/>
  <c r="J30" i="12"/>
  <c r="J29" i="12" s="1"/>
  <c r="I30" i="12"/>
  <c r="I29" i="12" s="1"/>
  <c r="AL29" i="12"/>
  <c r="AK29" i="12"/>
  <c r="AI29" i="12"/>
  <c r="AD29" i="12"/>
  <c r="AC29" i="12"/>
  <c r="AA29" i="12"/>
  <c r="X29" i="12"/>
  <c r="W29" i="12"/>
  <c r="V29" i="12"/>
  <c r="U29" i="12"/>
  <c r="T29" i="12"/>
  <c r="S29" i="12"/>
  <c r="O29" i="12"/>
  <c r="N29" i="12"/>
  <c r="M29" i="12"/>
  <c r="K29" i="12"/>
  <c r="G29" i="12"/>
  <c r="F29" i="12"/>
  <c r="E29" i="12"/>
  <c r="D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V8" i="12" s="1"/>
  <c r="U27" i="12"/>
  <c r="T27" i="12"/>
  <c r="S27" i="12"/>
  <c r="R27" i="12"/>
  <c r="Q27" i="12"/>
  <c r="P27" i="12"/>
  <c r="O27" i="12"/>
  <c r="N27" i="12"/>
  <c r="N8" i="12" s="1"/>
  <c r="M27" i="12"/>
  <c r="K27" i="12"/>
  <c r="J27" i="12"/>
  <c r="I27" i="12"/>
  <c r="H27" i="12"/>
  <c r="G27" i="12"/>
  <c r="F27" i="12"/>
  <c r="F8" i="12" s="1"/>
  <c r="E27" i="12"/>
  <c r="D27" i="12"/>
  <c r="C27" i="12"/>
  <c r="AM26" i="12"/>
  <c r="AM72" i="12" s="1"/>
  <c r="AE26" i="12"/>
  <c r="W26" i="12"/>
  <c r="W72" i="12" s="1"/>
  <c r="O26" i="12"/>
  <c r="O72" i="12" s="1"/>
  <c r="G26" i="12"/>
  <c r="G72" i="12" s="1"/>
  <c r="AB25" i="12"/>
  <c r="L25" i="12"/>
  <c r="H25" i="12"/>
  <c r="AQ25" i="12" s="1"/>
  <c r="C25" i="12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I21" i="12"/>
  <c r="H21" i="12"/>
  <c r="G21" i="12"/>
  <c r="F21" i="12"/>
  <c r="D21" i="12"/>
  <c r="AB20" i="12"/>
  <c r="L20" i="12"/>
  <c r="H20" i="12"/>
  <c r="AQ20" i="12" s="1"/>
  <c r="AB19" i="12"/>
  <c r="L19" i="12"/>
  <c r="H19" i="12"/>
  <c r="AQ19" i="12" s="1"/>
  <c r="AQ18" i="12"/>
  <c r="AQ17" i="12"/>
  <c r="AB17" i="12"/>
  <c r="L17" i="12"/>
  <c r="H17" i="12"/>
  <c r="C17" i="12"/>
  <c r="AB16" i="12"/>
  <c r="L16" i="12"/>
  <c r="H16" i="12"/>
  <c r="H15" i="12" s="1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L9" i="12" s="1"/>
  <c r="H11" i="12"/>
  <c r="AQ11" i="12" s="1"/>
  <c r="C11" i="12"/>
  <c r="AB10" i="12"/>
  <c r="AB9" i="12" s="1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C9" i="12"/>
  <c r="AP8" i="12"/>
  <c r="AN8" i="12"/>
  <c r="AL8" i="12"/>
  <c r="AI8" i="12"/>
  <c r="AH8" i="12"/>
  <c r="AF8" i="12"/>
  <c r="AD8" i="12"/>
  <c r="AA8" i="12"/>
  <c r="S8" i="12"/>
  <c r="R8" i="12"/>
  <c r="K8" i="12"/>
  <c r="J8" i="12"/>
  <c r="AP7" i="12"/>
  <c r="AP26" i="12" s="1"/>
  <c r="AP72" i="12" s="1"/>
  <c r="AO7" i="12"/>
  <c r="AO8" i="12" s="1"/>
  <c r="AN7" i="12"/>
  <c r="AN26" i="12" s="1"/>
  <c r="AM7" i="12"/>
  <c r="AM8" i="12" s="1"/>
  <c r="AL7" i="12"/>
  <c r="AL26" i="12" s="1"/>
  <c r="AL72" i="12" s="1"/>
  <c r="AK7" i="12"/>
  <c r="AK26" i="12" s="1"/>
  <c r="AK72" i="12" s="1"/>
  <c r="AJ7" i="12"/>
  <c r="AJ26" i="12" s="1"/>
  <c r="AJ72" i="12" s="1"/>
  <c r="AI7" i="12"/>
  <c r="AI26" i="12" s="1"/>
  <c r="AI72" i="12" s="1"/>
  <c r="AH7" i="12"/>
  <c r="AH26" i="12" s="1"/>
  <c r="AH72" i="12" s="1"/>
  <c r="AG7" i="12"/>
  <c r="AG8" i="12" s="1"/>
  <c r="AF7" i="12"/>
  <c r="AF26" i="12" s="1"/>
  <c r="AE7" i="12"/>
  <c r="AE8" i="12" s="1"/>
  <c r="AD7" i="12"/>
  <c r="AD26" i="12" s="1"/>
  <c r="AD72" i="12" s="1"/>
  <c r="AC7" i="12"/>
  <c r="AC26" i="12" s="1"/>
  <c r="AC72" i="12" s="1"/>
  <c r="AA7" i="12"/>
  <c r="AA26" i="12" s="1"/>
  <c r="AA72" i="12" s="1"/>
  <c r="Z7" i="12"/>
  <c r="Z26" i="12" s="1"/>
  <c r="Y7" i="12"/>
  <c r="X7" i="12"/>
  <c r="X26" i="12" s="1"/>
  <c r="W7" i="12"/>
  <c r="W8" i="12" s="1"/>
  <c r="V7" i="12"/>
  <c r="V26" i="12" s="1"/>
  <c r="V72" i="12" s="1"/>
  <c r="U7" i="12"/>
  <c r="U26" i="12" s="1"/>
  <c r="U72" i="12" s="1"/>
  <c r="T7" i="12"/>
  <c r="T26" i="12" s="1"/>
  <c r="T72" i="12" s="1"/>
  <c r="S7" i="12"/>
  <c r="S26" i="12" s="1"/>
  <c r="S72" i="12" s="1"/>
  <c r="R7" i="12"/>
  <c r="R26" i="12" s="1"/>
  <c r="Q7" i="12"/>
  <c r="Q8" i="12" s="1"/>
  <c r="P7" i="12"/>
  <c r="P8" i="12" s="1"/>
  <c r="O7" i="12"/>
  <c r="O8" i="12" s="1"/>
  <c r="N7" i="12"/>
  <c r="N26" i="12" s="1"/>
  <c r="N72" i="12" s="1"/>
  <c r="M7" i="12"/>
  <c r="M26" i="12" s="1"/>
  <c r="M72" i="12" s="1"/>
  <c r="K7" i="12"/>
  <c r="K26" i="12" s="1"/>
  <c r="K72" i="12" s="1"/>
  <c r="J7" i="12"/>
  <c r="J26" i="12" s="1"/>
  <c r="J72" i="12" s="1"/>
  <c r="I7" i="12"/>
  <c r="I8" i="12" s="1"/>
  <c r="G7" i="12"/>
  <c r="G8" i="12" s="1"/>
  <c r="F7" i="12"/>
  <c r="F26" i="12" s="1"/>
  <c r="F72" i="12" s="1"/>
  <c r="E7" i="12"/>
  <c r="D7" i="12"/>
  <c r="D26" i="12" s="1"/>
  <c r="D72" i="12" s="1"/>
  <c r="AB6" i="12"/>
  <c r="L6" i="12"/>
  <c r="H6" i="12"/>
  <c r="C6" i="12"/>
  <c r="AQ6" i="12" s="1"/>
  <c r="AB5" i="12"/>
  <c r="AB7" i="12" s="1"/>
  <c r="L5" i="12"/>
  <c r="H5" i="12"/>
  <c r="C5" i="12"/>
  <c r="AB4" i="12"/>
  <c r="L4" i="12"/>
  <c r="H4" i="12"/>
  <c r="C4" i="12"/>
  <c r="AQ4" i="12" s="1"/>
  <c r="AB3" i="12"/>
  <c r="L3" i="12"/>
  <c r="H3" i="12"/>
  <c r="C3" i="12"/>
  <c r="C7" i="12" s="1"/>
  <c r="AB2" i="12"/>
  <c r="L2" i="12"/>
  <c r="L7" i="12" s="1"/>
  <c r="H2" i="12"/>
  <c r="H7" i="12" s="1"/>
  <c r="C2" i="12"/>
  <c r="AQ2" i="12" s="1"/>
  <c r="O72" i="14" l="1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X28" i="12"/>
  <c r="H29" i="12"/>
  <c r="M72" i="13"/>
  <c r="AB26" i="12"/>
  <c r="AB8" i="12"/>
  <c r="L29" i="12"/>
  <c r="R72" i="12"/>
  <c r="Z72" i="12"/>
  <c r="Z28" i="12"/>
  <c r="Z27" i="12" s="1"/>
  <c r="Z8" i="12" s="1"/>
  <c r="AQ15" i="12"/>
  <c r="AE72" i="12"/>
  <c r="H8" i="12"/>
  <c r="H26" i="12"/>
  <c r="C29" i="12"/>
  <c r="AQ30" i="12"/>
  <c r="L26" i="12"/>
  <c r="Y28" i="13"/>
  <c r="Y27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Y8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Y72" i="13" s="1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G72" i="13" s="1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AQ30" i="13"/>
  <c r="V29" i="14"/>
  <c r="V72" i="14" s="1"/>
  <c r="V57" i="14"/>
  <c r="AQ32" i="12"/>
  <c r="AQ53" i="12"/>
  <c r="AQ62" i="12"/>
  <c r="AQ71" i="12"/>
  <c r="K8" i="13"/>
  <c r="AC26" i="13"/>
  <c r="AC72" i="13" s="1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AB72" i="14" s="1"/>
  <c r="H7" i="14"/>
  <c r="Q26" i="14"/>
  <c r="Q72" i="14" s="1"/>
  <c r="Y26" i="14"/>
  <c r="AQ11" i="14"/>
  <c r="C9" i="14"/>
  <c r="AQ9" i="14" s="1"/>
  <c r="AQ22" i="14"/>
  <c r="AQ21" i="14" s="1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7" i="14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AO26" i="13"/>
  <c r="AO72" i="13" s="1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H8" i="13" l="1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9" i="13" s="1"/>
  <c r="AQ22" i="12"/>
  <c r="AQ24" i="12"/>
  <c r="C21" i="12"/>
  <c r="C26" i="12" s="1"/>
  <c r="AB8" i="13"/>
  <c r="AB26" i="13"/>
  <c r="AQ58" i="13"/>
  <c r="Y72" i="14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AQ29" i="14" s="1"/>
  <c r="C29" i="14"/>
  <c r="H26" i="14"/>
  <c r="H72" i="14" s="1"/>
  <c r="H8" i="14"/>
  <c r="H29" i="13"/>
  <c r="C26" i="14"/>
  <c r="C29" i="13"/>
  <c r="AB29" i="13"/>
  <c r="X28" i="14"/>
  <c r="L28" i="13" l="1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X8" i="14" l="1"/>
  <c r="X72" i="14"/>
  <c r="L27" i="14"/>
  <c r="AQ28" i="14"/>
  <c r="AQ27" i="14" s="1"/>
  <c r="L27" i="12"/>
  <c r="AQ28" i="12"/>
  <c r="AQ27" i="12" s="1"/>
  <c r="L27" i="13"/>
  <c r="AQ28" i="13"/>
  <c r="AQ27" i="13" s="1"/>
  <c r="L8" i="14" l="1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H67" i="3"/>
  <c r="C67" i="3"/>
  <c r="AQ67" i="3" s="1"/>
  <c r="AB66" i="3"/>
  <c r="L66" i="3"/>
  <c r="H66" i="3"/>
  <c r="AQ66" i="3" s="1"/>
  <c r="C66" i="3"/>
  <c r="AE65" i="3"/>
  <c r="AB65" i="3"/>
  <c r="V65" i="3"/>
  <c r="L65" i="3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W29" i="3" s="1"/>
  <c r="V58" i="3"/>
  <c r="R58" i="3"/>
  <c r="R57" i="3" s="1"/>
  <c r="P58" i="3"/>
  <c r="O58" i="3"/>
  <c r="O57" i="3" s="1"/>
  <c r="N58" i="3"/>
  <c r="M58" i="3"/>
  <c r="L58" i="3" s="1"/>
  <c r="L57" i="3" s="1"/>
  <c r="K58" i="3"/>
  <c r="K57" i="3" s="1"/>
  <c r="J58" i="3"/>
  <c r="I58" i="3"/>
  <c r="H58" i="3" s="1"/>
  <c r="H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V57" i="3"/>
  <c r="U57" i="3"/>
  <c r="T57" i="3"/>
  <c r="S57" i="3"/>
  <c r="Q57" i="3"/>
  <c r="P57" i="3"/>
  <c r="N57" i="3"/>
  <c r="M57" i="3"/>
  <c r="J57" i="3"/>
  <c r="I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L52" i="3"/>
  <c r="H52" i="3"/>
  <c r="C52" i="3"/>
  <c r="AQ52" i="3" s="1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H48" i="3"/>
  <c r="C48" i="3"/>
  <c r="AQ48" i="3" s="1"/>
  <c r="AQ47" i="3"/>
  <c r="AB47" i="3"/>
  <c r="L47" i="3"/>
  <c r="L45" i="3" s="1"/>
  <c r="H47" i="3"/>
  <c r="C47" i="3"/>
  <c r="C45" i="3" s="1"/>
  <c r="AB46" i="3"/>
  <c r="AB45" i="3" s="1"/>
  <c r="L46" i="3"/>
  <c r="H46" i="3"/>
  <c r="H45" i="3" s="1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Y29" i="3" s="1"/>
  <c r="X45" i="3"/>
  <c r="W45" i="3"/>
  <c r="V45" i="3"/>
  <c r="U45" i="3"/>
  <c r="U29" i="3" s="1"/>
  <c r="T45" i="3"/>
  <c r="S45" i="3"/>
  <c r="R45" i="3"/>
  <c r="Q45" i="3"/>
  <c r="Q29" i="3" s="1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H37" i="3"/>
  <c r="C37" i="3"/>
  <c r="AQ37" i="3" s="1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B30" i="3" s="1"/>
  <c r="AB29" i="3" s="1"/>
  <c r="L32" i="3"/>
  <c r="H32" i="3"/>
  <c r="H30" i="3" s="1"/>
  <c r="C32" i="3"/>
  <c r="AQ32" i="3" s="1"/>
  <c r="AB31" i="3"/>
  <c r="L31" i="3"/>
  <c r="L30" i="3" s="1"/>
  <c r="L29" i="3" s="1"/>
  <c r="H31" i="3"/>
  <c r="C31" i="3"/>
  <c r="AQ31" i="3" s="1"/>
  <c r="AP30" i="3"/>
  <c r="AN30" i="3"/>
  <c r="AM30" i="3"/>
  <c r="AM29" i="3" s="1"/>
  <c r="AL30" i="3"/>
  <c r="AK30" i="3"/>
  <c r="AK29" i="3" s="1"/>
  <c r="AJ30" i="3"/>
  <c r="AI30" i="3"/>
  <c r="AI29" i="3" s="1"/>
  <c r="AH30" i="3"/>
  <c r="AG30" i="3"/>
  <c r="AG29" i="3" s="1"/>
  <c r="AF30" i="3"/>
  <c r="AE30" i="3"/>
  <c r="AE29" i="3" s="1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I30" i="3"/>
  <c r="I29" i="3" s="1"/>
  <c r="AP29" i="3"/>
  <c r="AL29" i="3"/>
  <c r="AJ29" i="3"/>
  <c r="AH29" i="3"/>
  <c r="AF29" i="3"/>
  <c r="AD29" i="3"/>
  <c r="AA29" i="3"/>
  <c r="Z29" i="3"/>
  <c r="X29" i="3"/>
  <c r="V29" i="3"/>
  <c r="T29" i="3"/>
  <c r="S29" i="3"/>
  <c r="R29" i="3"/>
  <c r="P29" i="3"/>
  <c r="N29" i="3"/>
  <c r="J29" i="3"/>
  <c r="G29" i="3"/>
  <c r="F29" i="3"/>
  <c r="D29" i="3"/>
  <c r="AB28" i="3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B27" i="3"/>
  <c r="AA27" i="3"/>
  <c r="AA8" i="3" s="1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H27" i="3"/>
  <c r="G27" i="3"/>
  <c r="F27" i="3"/>
  <c r="E27" i="3"/>
  <c r="D27" i="3"/>
  <c r="C27" i="3"/>
  <c r="AM26" i="3"/>
  <c r="AM72" i="3" s="1"/>
  <c r="AI26" i="3"/>
  <c r="AE26" i="3"/>
  <c r="AE72" i="3" s="1"/>
  <c r="AA26" i="3"/>
  <c r="AA72" i="3" s="1"/>
  <c r="W26" i="3"/>
  <c r="W72" i="3" s="1"/>
  <c r="S26" i="3"/>
  <c r="S72" i="3" s="1"/>
  <c r="O26" i="3"/>
  <c r="O72" i="3" s="1"/>
  <c r="K26" i="3"/>
  <c r="G26" i="3"/>
  <c r="G72" i="3" s="1"/>
  <c r="AB25" i="3"/>
  <c r="L25" i="3"/>
  <c r="H25" i="3"/>
  <c r="C25" i="3"/>
  <c r="AQ25" i="3" s="1"/>
  <c r="AB24" i="3"/>
  <c r="L24" i="3"/>
  <c r="E24" i="3"/>
  <c r="C24" i="3"/>
  <c r="C21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E21" i="3"/>
  <c r="D21" i="3"/>
  <c r="AB20" i="3"/>
  <c r="L20" i="3"/>
  <c r="AQ20" i="3" s="1"/>
  <c r="H20" i="3"/>
  <c r="AB19" i="3"/>
  <c r="L19" i="3"/>
  <c r="L15" i="3" s="1"/>
  <c r="H19" i="3"/>
  <c r="AQ18" i="3"/>
  <c r="AB17" i="3"/>
  <c r="L17" i="3"/>
  <c r="H17" i="3"/>
  <c r="C17" i="3"/>
  <c r="AQ17" i="3" s="1"/>
  <c r="AQ16" i="3"/>
  <c r="AB16" i="3"/>
  <c r="L16" i="3"/>
  <c r="H16" i="3"/>
  <c r="C16" i="3"/>
  <c r="C15" i="3" s="1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H14" i="3"/>
  <c r="C14" i="3"/>
  <c r="AQ14" i="3" s="1"/>
  <c r="AB13" i="3"/>
  <c r="AB9" i="3" s="1"/>
  <c r="L13" i="3"/>
  <c r="H13" i="3"/>
  <c r="C13" i="3"/>
  <c r="AQ13" i="3" s="1"/>
  <c r="AQ12" i="3"/>
  <c r="AB11" i="3"/>
  <c r="L11" i="3"/>
  <c r="H11" i="3"/>
  <c r="H9" i="3" s="1"/>
  <c r="C11" i="3"/>
  <c r="AQ11" i="3" s="1"/>
  <c r="AB10" i="3"/>
  <c r="L10" i="3"/>
  <c r="L9" i="3" s="1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AM8" i="3"/>
  <c r="AK8" i="3"/>
  <c r="AG8" i="3"/>
  <c r="AE8" i="3"/>
  <c r="AC8" i="3"/>
  <c r="W8" i="3"/>
  <c r="U8" i="3"/>
  <c r="S8" i="3"/>
  <c r="O8" i="3"/>
  <c r="M8" i="3"/>
  <c r="K8" i="3"/>
  <c r="G8" i="3"/>
  <c r="E8" i="3"/>
  <c r="AP7" i="3"/>
  <c r="AP26" i="3" s="1"/>
  <c r="AP72" i="3" s="1"/>
  <c r="AO7" i="3"/>
  <c r="AN7" i="3"/>
  <c r="AN26" i="3" s="1"/>
  <c r="AN72" i="3" s="1"/>
  <c r="AM7" i="3"/>
  <c r="AL7" i="3"/>
  <c r="AL8" i="3" s="1"/>
  <c r="AK7" i="3"/>
  <c r="AK26" i="3" s="1"/>
  <c r="AK72" i="3" s="1"/>
  <c r="AJ7" i="3"/>
  <c r="AJ8" i="3" s="1"/>
  <c r="AI7" i="3"/>
  <c r="AH7" i="3"/>
  <c r="AH26" i="3" s="1"/>
  <c r="AH72" i="3" s="1"/>
  <c r="AG7" i="3"/>
  <c r="AG26" i="3" s="1"/>
  <c r="AF7" i="3"/>
  <c r="AF26" i="3" s="1"/>
  <c r="AF72" i="3" s="1"/>
  <c r="AE7" i="3"/>
  <c r="AD7" i="3"/>
  <c r="AD8" i="3" s="1"/>
  <c r="AC7" i="3"/>
  <c r="AC26" i="3" s="1"/>
  <c r="AC72" i="3" s="1"/>
  <c r="AA7" i="3"/>
  <c r="Z7" i="3"/>
  <c r="Z26" i="3" s="1"/>
  <c r="Y7" i="3"/>
  <c r="Y26" i="3" s="1"/>
  <c r="X7" i="3"/>
  <c r="X26" i="3" s="1"/>
  <c r="W7" i="3"/>
  <c r="V7" i="3"/>
  <c r="V8" i="3" s="1"/>
  <c r="U7" i="3"/>
  <c r="U26" i="3" s="1"/>
  <c r="T7" i="3"/>
  <c r="T8" i="3" s="1"/>
  <c r="S7" i="3"/>
  <c r="R7" i="3"/>
  <c r="R26" i="3" s="1"/>
  <c r="R72" i="3" s="1"/>
  <c r="Q7" i="3"/>
  <c r="Q26" i="3" s="1"/>
  <c r="Q72" i="3" s="1"/>
  <c r="P7" i="3"/>
  <c r="P26" i="3" s="1"/>
  <c r="P72" i="3" s="1"/>
  <c r="O7" i="3"/>
  <c r="N7" i="3"/>
  <c r="N8" i="3" s="1"/>
  <c r="M7" i="3"/>
  <c r="M26" i="3" s="1"/>
  <c r="M72" i="3" s="1"/>
  <c r="K7" i="3"/>
  <c r="J7" i="3"/>
  <c r="J26" i="3" s="1"/>
  <c r="J72" i="3" s="1"/>
  <c r="I7" i="3"/>
  <c r="I26" i="3" s="1"/>
  <c r="G7" i="3"/>
  <c r="F7" i="3"/>
  <c r="F8" i="3" s="1"/>
  <c r="E7" i="3"/>
  <c r="E26" i="3" s="1"/>
  <c r="E72" i="3" s="1"/>
  <c r="D7" i="3"/>
  <c r="D8" i="3" s="1"/>
  <c r="AB6" i="3"/>
  <c r="L6" i="3"/>
  <c r="H6" i="3"/>
  <c r="C6" i="3"/>
  <c r="AQ6" i="3" s="1"/>
  <c r="AB5" i="3"/>
  <c r="AB7" i="3" s="1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L2" i="3"/>
  <c r="L7" i="3" s="1"/>
  <c r="H2" i="3"/>
  <c r="C2" i="3"/>
  <c r="C7" i="3" s="1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E36" i="5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H26" i="3" l="1"/>
  <c r="H8" i="3"/>
  <c r="AG72" i="3"/>
  <c r="Y28" i="3"/>
  <c r="Y27" i="3" s="1"/>
  <c r="Y8" i="3" s="1"/>
  <c r="AQ45" i="3"/>
  <c r="Z28" i="3"/>
  <c r="Z27" i="3" s="1"/>
  <c r="Z72" i="3" s="1"/>
  <c r="AQ58" i="3"/>
  <c r="C8" i="3"/>
  <c r="AQ7" i="3"/>
  <c r="C26" i="3"/>
  <c r="I72" i="3"/>
  <c r="L26" i="3"/>
  <c r="AQ15" i="3"/>
  <c r="AI72" i="3"/>
  <c r="AQ9" i="3"/>
  <c r="H29" i="3"/>
  <c r="X28" i="3"/>
  <c r="AB8" i="3"/>
  <c r="AB26" i="3"/>
  <c r="AB72" i="3" s="1"/>
  <c r="U72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F9" i="7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Z8" i="3" l="1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C12" i="6"/>
  <c r="C8" i="6"/>
  <c r="D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C18" i="5"/>
  <c r="D18" i="5"/>
  <c r="C98" i="10" s="1"/>
  <c r="C36" i="6"/>
  <c r="E36" i="6"/>
  <c r="E18" i="5" s="1"/>
  <c r="D98" i="10" s="1"/>
  <c r="L27" i="3" l="1"/>
  <c r="AQ28" i="3"/>
  <c r="AQ27" i="3" s="1"/>
  <c r="X8" i="3"/>
  <c r="X72" i="3"/>
  <c r="D5" i="5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F12" i="10"/>
  <c r="F22" i="10"/>
  <c r="F28" i="10"/>
  <c r="F35" i="10"/>
  <c r="F41" i="10"/>
  <c r="F49" i="10"/>
  <c r="F55" i="10"/>
  <c r="F65" i="10"/>
  <c r="F73" i="10"/>
  <c r="F79" i="10"/>
  <c r="F85" i="10"/>
  <c r="F91" i="10"/>
  <c r="F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L8" i="3" l="1"/>
  <c r="AQ8" i="3" s="1"/>
  <c r="L72" i="3"/>
  <c r="AQ72" i="3" s="1"/>
  <c r="C21" i="5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D13" i="8"/>
  <c r="I92" i="10"/>
  <c r="I90" i="10"/>
  <c r="I76" i="10"/>
  <c r="I77" i="10"/>
  <c r="I78" i="10"/>
  <c r="I75" i="10"/>
  <c r="I74" i="10"/>
  <c r="I17" i="10"/>
  <c r="I14" i="10"/>
  <c r="I89" i="10"/>
  <c r="D15" i="8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I21" i="10"/>
  <c r="I16" i="10"/>
  <c r="I19" i="10"/>
  <c r="I15" i="10"/>
  <c r="I18" i="10"/>
  <c r="I12" i="10"/>
  <c r="I10" i="10"/>
  <c r="D4" i="8"/>
  <c r="I96" i="10"/>
  <c r="I95" i="10"/>
  <c r="I94" i="10"/>
  <c r="I97" i="10"/>
  <c r="D16" i="8"/>
  <c r="I88" i="10"/>
  <c r="I86" i="10"/>
  <c r="I9" i="10"/>
  <c r="I7" i="10"/>
  <c r="I8" i="10"/>
  <c r="I11" i="10"/>
  <c r="I26" i="10"/>
  <c r="I27" i="10"/>
  <c r="I24" i="10"/>
  <c r="I23" i="10"/>
  <c r="I25" i="10"/>
  <c r="D6" i="8"/>
  <c r="I32" i="10"/>
  <c r="D7" i="8"/>
  <c r="I33" i="10"/>
  <c r="I30" i="10"/>
  <c r="I29" i="10"/>
  <c r="I31" i="10"/>
  <c r="I34" i="10"/>
  <c r="I54" i="10"/>
  <c r="I51" i="10"/>
  <c r="I50" i="10"/>
  <c r="I52" i="10"/>
  <c r="D10" i="8"/>
  <c r="I53" i="10"/>
  <c r="I56" i="10"/>
  <c r="I58" i="10"/>
  <c r="I60" i="10"/>
  <c r="I59" i="10"/>
  <c r="D11" i="8"/>
  <c r="I64" i="10"/>
  <c r="I62" i="10"/>
  <c r="I61" i="10"/>
  <c r="I57" i="10"/>
  <c r="I48" i="10"/>
  <c r="I44" i="10"/>
  <c r="I42" i="10"/>
  <c r="D9" i="8"/>
  <c r="I45" i="10"/>
  <c r="I47" i="10"/>
  <c r="I43" i="10"/>
  <c r="I83" i="10"/>
  <c r="I84" i="10"/>
  <c r="I81" i="10"/>
  <c r="I80" i="10"/>
  <c r="I82" i="10"/>
  <c r="D14" i="8"/>
  <c r="D8" i="8"/>
  <c r="I40" i="10"/>
  <c r="I37" i="10"/>
  <c r="I36" i="10"/>
  <c r="I38" i="10"/>
  <c r="I39" i="10"/>
  <c r="D12" i="8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<sst xmlns="http://schemas.openxmlformats.org/spreadsheetml/2006/main" count="979" uniqueCount="375">
  <si>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</si>
  <si>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</si>
  <si>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</si>
  <si>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</si>
  <si>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</si>
  <si>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</si>
  <si>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</si>
  <si>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</si>
  <si>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</si>
  <si>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</si>
  <si>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</si>
  <si>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</si>
  <si>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</si>
  <si>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</si>
  <si>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</si>
  <si>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</si>
  <si>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</si>
  <si>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</si>
  <si>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</si>
  <si>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</si>
  <si>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</si>
  <si>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</si>
  <si>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</si>
  <si>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</si>
  <si>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</si>
  <si>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</si>
  <si>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</si>
  <si>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</si>
  <si>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</si>
  <si>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</si>
  <si>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</si>
  <si>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</si>
  <si>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</si>
  <si>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</si>
  <si>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</si>
  <si>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</si>
  <si>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</si>
  <si>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</si>
  <si>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</si>
  <si>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</si>
  <si>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</si>
  <si>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</si>
  <si>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</si>
  <si>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</si>
  <si>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</si>
  <si>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</si>
  <si>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</si>
  <si>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</si>
  <si>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</si>
  <si>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</si>
  <si>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</si>
  <si>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</si>
  <si>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</si>
  <si>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</si>
  <si>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</si>
  <si>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</si>
  <si>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</si>
  <si>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</si>
  <si>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</si>
  <si>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</si>
  <si>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</si>
  <si>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</si>
  <si>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</si>
  <si>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</si>
  <si>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</si>
  <si>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</si>
  <si>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</si>
  <si>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</si>
  <si>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</si>
  <si>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</si>
  <si>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</si>
  <si>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</si>
  <si>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</si>
  <si>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</si>
  <si>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</si>
  <si>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</si>
  <si>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</si>
  <si>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</si>
  <si>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</si>
  <si>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</si>
  <si>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</si>
  <si>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</si>
  <si>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</si>
  <si>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</si>
  <si>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</si>
  <si>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</si>
  <si>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</si>
  <si>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</si>
  <si>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</si>
  <si>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</si>
  <si>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</si>
  <si>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</si>
  <si>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</si>
  <si>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</si>
  <si>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</si>
  <si>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</si>
  <si>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</si>
  <si>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</si>
  <si>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</si>
  <si>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</si>
  <si>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</si>
  <si>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</si>
  <si>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</si>
  <si>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</si>
  <si>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</si>
  <si>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</si>
  <si>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</si>
  <si>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</si>
  <si>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</si>
  <si>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</si>
  <si>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</si>
  <si>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</si>
  <si>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</si>
  <si>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</si>
  <si>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</si>
  <si>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</si>
  <si>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</si>
  <si>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</si>
  <si>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</si>
  <si>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</si>
  <si>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</si>
  <si>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</si>
  <si>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</si>
  <si>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</si>
  <si>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</si>
  <si>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</si>
  <si>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</si>
  <si>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</si>
  <si>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</si>
  <si>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</si>
  <si>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</si>
  <si>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</si>
  <si>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</si>
  <si>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</si>
  <si>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</si>
  <si>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</si>
  <si>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</si>
  <si>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</si>
  <si>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</si>
  <si>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</si>
  <si>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</si>
  <si>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</si>
  <si>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</si>
  <si>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</si>
  <si>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</si>
  <si>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</si>
  <si>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</si>
  <si>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</si>
  <si>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</si>
  <si>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</si>
  <si>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</si>
  <si>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</si>
  <si>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</si>
  <si>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</si>
  <si>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</si>
  <si>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</si>
  <si>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</si>
  <si>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</si>
  <si>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</si>
  <si>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</si>
  <si>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</si>
  <si>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</si>
  <si>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</si>
  <si>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</si>
  <si>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</si>
  <si>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</si>
  <si>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</si>
  <si>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</si>
  <si>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</si>
  <si>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</si>
  <si>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</si>
  <si>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</si>
  <si>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</si>
  <si>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</si>
  <si>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</si>
  <si>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</si>
  <si>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</si>
  <si>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</si>
  <si>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</si>
  <si>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</si>
  <si>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</si>
  <si>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</si>
  <si>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</si>
  <si>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</si>
  <si>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</si>
  <si>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</si>
  <si>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</si>
  <si>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</si>
  <si>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</si>
  <si>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</si>
  <si>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</si>
  <si>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</si>
  <si>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</si>
  <si>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</si>
  <si>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</si>
  <si>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</si>
  <si>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</si>
  <si>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</si>
  <si>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</si>
  <si>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</si>
  <si>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</si>
  <si>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</si>
  <si>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</si>
  <si>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</si>
  <si>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</si>
  <si>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</si>
  <si>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</si>
  <si>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</si>
  <si>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</si>
  <si>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</si>
  <si>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</si>
  <si>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</si>
  <si>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</si>
  <si>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</si>
  <si>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</si>
  <si>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</si>
  <si>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</si>
  <si>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</si>
  <si>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</si>
  <si>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</si>
  <si>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</si>
  <si>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</si>
  <si>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</si>
  <si>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</si>
  <si>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</si>
  <si>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</si>
  <si>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</si>
  <si>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</si>
  <si>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</si>
  <si>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</si>
  <si>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</si>
  <si>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</si>
  <si>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</si>
  <si>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</si>
  <si>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</si>
  <si>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</si>
  <si>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</si>
  <si>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</si>
  <si>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</si>
  <si>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</si>
  <si>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</si>
  <si>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</si>
  <si>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</si>
  <si>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</si>
  <si>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</si>
  <si>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</si>
  <si>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</si>
  <si>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</si>
  <si>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</si>
  <si>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</si>
  <si>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</si>
  <si>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</si>
  <si>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</si>
  <si>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</si>
  <si>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</si>
  <si>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</si>
  <si>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</si>
  <si>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</si>
  <si>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</si>
  <si>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</si>
  <si>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</si>
  <si>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</si>
  <si>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</si>
  <si>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</si>
  <si>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</si>
  <si>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</si>
  <si>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</si>
  <si>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</si>
  <si>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</si>
  <si>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</si>
  <si>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</si>
  <si>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</si>
  <si>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</si>
  <si>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</si>
  <si>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</si>
  <si>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</si>
  <si>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</si>
  <si>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</si>
  <si>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</si>
  <si>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</si>
  <si>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</si>
  <si>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</si>
  <si>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</si>
  <si>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</si>
  <si>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</si>
  <si>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</si>
  <si>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</si>
  <si>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</si>
  <si>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</si>
  <si>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</si>
  <si>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</si>
  <si>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</si>
  <si>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</si>
  <si>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</si>
  <si>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</si>
  <si>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</si>
  <si>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</si>
  <si>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</si>
  <si>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</si>
  <si>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</si>
  <si>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</si>
  <si>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</si>
  <si>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</si>
  <si>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</si>
  <si>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</si>
  <si>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</si>
  <si>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</si>
  <si>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</si>
  <si>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</si>
  <si>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</si>
  <si>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</si>
  <si>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</si>
  <si>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</si>
  <si>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</si>
  <si>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</si>
  <si>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</si>
  <si>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</si>
  <si>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</si>
  <si>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</si>
  <si>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</si>
  <si>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</si>
  <si>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</si>
  <si>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</si>
  <si>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</si>
  <si>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</si>
  <si>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</si>
  <si>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</si>
  <si>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</si>
  <si>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</si>
  <si>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</si>
  <si>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</si>
  <si>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</si>
  <si>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</si>
  <si>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</si>
  <si>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</si>
  <si>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</si>
  <si>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</si>
  <si>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</si>
  <si>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</si>
  <si>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</si>
  <si>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</si>
  <si>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</si>
  <si>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</si>
  <si>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</si>
  <si>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</si>
  <si>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</si>
  <si>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</si>
  <si>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</si>
  <si>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</si>
  <si>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</si>
  <si>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</si>
  <si>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</si>
  <si>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</si>
  <si>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</si>
  <si>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</si>
  <si>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</si>
  <si>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</si>
  <si>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</si>
  <si>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</si>
  <si>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</si>
  <si>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</si>
  <si>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</si>
  <si>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</si>
  <si>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</si>
  <si>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</si>
  <si>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</si>
  <si>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</si>
  <si>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</si>
  <si>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</si>
  <si>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</si>
  <si>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</si>
  <si>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</si>
  <si>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SHARE-I~UP~2019</t>
  </si>
  <si>
    <t>SHARE-I~UP~2020</t>
  </si>
  <si>
    <t>SHARE-I~UP~2021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</si>
</sst>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33" fillId="0" borderId="0"/>
    <xf numFmtId="0" fontId="34" fillId="0" borderId="0"/>
  </cellStyleXfs>
  <cellXfs count="37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12" borderId="0" xfId="4" applyFont="1" applyFill="1" applyAlignment="1">
      <alignment vertical="center"/>
    </xf>
    <xf numFmtId="0" fontId="29" fillId="4" borderId="0" xfId="4" applyFont="1" applyFill="1" applyAlignment="1">
      <alignment vertical="center"/>
    </xf>
    <xf numFmtId="170" fontId="29" fillId="4" borderId="0" xfId="4" applyNumberFormat="1" applyFont="1" applyFill="1" applyAlignment="1">
      <alignment horizontal="left" vertical="center"/>
    </xf>
    <xf numFmtId="0" fontId="31" fillId="12" borderId="0" xfId="4" applyFont="1" applyFill="1" applyAlignment="1">
      <alignment vertical="center"/>
    </xf>
    <xf numFmtId="0" fontId="32" fillId="4" borderId="0" xfId="4" applyFont="1" applyFill="1" applyAlignment="1">
      <alignment vertical="center"/>
    </xf>
    <xf numFmtId="0" fontId="24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29" fillId="4" borderId="0" xfId="4" applyFont="1" applyFill="1" applyAlignment="1">
      <alignment vertical="center"/>
    </xf>
    <xf numFmtId="0" fontId="25" fillId="4" borderId="0" xfId="4" applyFont="1" applyFill="1" applyAlignment="1">
      <alignment horizontal="center" vertical="center"/>
    </xf>
    <xf numFmtId="0" fontId="24" fillId="4" borderId="0" xfId="3" applyFill="1" applyAlignment="1">
      <alignment vertical="center"/>
    </xf>
  </cellXfs>
  <cellStyles count="7">
    <cellStyle name="Comma" xfId="1" builtinId="3"/>
    <cellStyle name="Hyperlink" xfId="3" builtinId="8"/>
    <cellStyle name="Normal" xfId="0" builtinId="0"/>
    <cellStyle name="Normal 2" xfId="4" xr:uid="{AB28095B-CB18-408B-B2E1-049817B395BE}"/>
    <cellStyle name="Normal_1990 and 1998 CIP - Prices Quantity and CO2(MH)" xfId="6" xr:uid="{95E07D9A-26CE-4113-AE86-35F9CE7F2784}"/>
    <cellStyle name="Normal_2000balx" xfId="5" xr:uid="{BEC2C6DE-B3C7-4D38-8140-AD9D66A5E0F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376" t="s">
        <v>327</v>
      </c>
      <c r="B16" s="376"/>
      <c r="C16" s="376"/>
      <c r="D16" s="376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328</v>
      </c>
      <c r="B19" s="375" t="s">
        <v>339</v>
      </c>
      <c r="C19" s="375"/>
      <c r="D19" s="375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329</v>
      </c>
      <c r="B20" s="375" t="s">
        <v>340</v>
      </c>
      <c r="C20" s="375"/>
      <c r="D20" s="375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330</v>
      </c>
      <c r="B21" s="69" t="s">
        <v>341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331</v>
      </c>
      <c r="B23" s="375" t="s">
        <v>342</v>
      </c>
      <c r="C23" s="375"/>
      <c r="D23" s="375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332</v>
      </c>
      <c r="B26" s="375" t="s">
        <v>342</v>
      </c>
      <c r="C26" s="375"/>
      <c r="D26" s="375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333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334</v>
      </c>
      <c r="B30" s="377" t="s">
        <v>335</v>
      </c>
      <c r="C30" s="375"/>
      <c r="D30" s="375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336</v>
      </c>
      <c r="B31" s="375" t="s">
        <v>337</v>
      </c>
      <c r="C31" s="375"/>
      <c r="D31" s="375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338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zoomScaleNormal="100" workbookViewId="0">
      <selection activeCell="L25" sqref="L25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/>
      <c r="H5" s="23"/>
      <c r="I5" s="23"/>
      <c r="J5" s="23"/>
    </row>
    <row r="6" spans="2:12">
      <c r="B6" s="23" t="s">
        <v>164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/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260</v>
      </c>
      <c r="E7" s="24" t="s">
        <v>269</v>
      </c>
      <c r="F7" s="23" t="s">
        <v>166</v>
      </c>
      <c r="G7" s="23"/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319</v>
      </c>
      <c r="E8" s="51" t="s">
        <v>318</v>
      </c>
      <c r="F8" s="51" t="s">
        <v>166</v>
      </c>
      <c r="G8" s="51"/>
      <c r="H8" s="51"/>
      <c r="I8" s="51"/>
      <c r="J8" s="51"/>
    </row>
    <row r="9" spans="2:12">
      <c r="B9" s="23" t="s">
        <v>164</v>
      </c>
      <c r="C9" s="24" t="str">
        <f>_xlfn.TEXTJOIN(",",TRUE,IF(LEFT(Regions!$C$3,1)&lt;&gt;"*",Regions!$C$3,""),IF(LEFT(Regions!$D$3,1)&lt;&gt;"*",Regions!$D$3,""))</f>
        <v>IE,National</v>
      </c>
      <c r="D9" s="24" t="s">
        <v>261</v>
      </c>
      <c r="E9" s="24" t="s">
        <v>268</v>
      </c>
      <c r="F9" s="23" t="s">
        <v>166</v>
      </c>
      <c r="G9" s="23"/>
      <c r="H9" s="23"/>
      <c r="I9" s="23"/>
      <c r="J9" s="23"/>
    </row>
    <row r="10" spans="2:12">
      <c r="B10" s="23" t="s">
        <v>164</v>
      </c>
      <c r="C10" s="24" t="str">
        <f>_xlfn.TEXTJOIN(",",TRUE,IF(LEFT(Regions!$C$3,1)&lt;&gt;"*",Regions!$C$3,""),IF(LEFT(Regions!$D$3,1)&lt;&gt;"*",Regions!$D$3,""))</f>
        <v>IE,National</v>
      </c>
      <c r="D10" s="24" t="s">
        <v>262</v>
      </c>
      <c r="E10" s="24" t="s">
        <v>267</v>
      </c>
      <c r="F10" s="23" t="s">
        <v>166</v>
      </c>
      <c r="G10" s="23"/>
      <c r="H10" s="23"/>
      <c r="I10" s="23"/>
      <c r="J10" s="23"/>
    </row>
    <row r="11" spans="2:12">
      <c r="B11" s="23" t="s">
        <v>164</v>
      </c>
      <c r="C11" s="24" t="str">
        <f>_xlfn.TEXTJOIN(",",TRUE,IF(LEFT(Regions!$C$3,1)&lt;&gt;"*",Regions!$C$3,""),IF(LEFT(Regions!$D$3,1)&lt;&gt;"*",Regions!$D$3,""))</f>
        <v>IE,National</v>
      </c>
      <c r="D11" s="24" t="s">
        <v>265</v>
      </c>
      <c r="E11" s="24" t="s">
        <v>266</v>
      </c>
      <c r="F11" s="23" t="s">
        <v>166</v>
      </c>
      <c r="G11" s="23"/>
      <c r="H11" s="23"/>
      <c r="I11" s="23"/>
      <c r="J11" s="23"/>
    </row>
    <row r="12" spans="2:12">
      <c r="B12" s="51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316</v>
      </c>
      <c r="E12" s="51" t="s">
        <v>315</v>
      </c>
      <c r="F12" s="51" t="s">
        <v>166</v>
      </c>
      <c r="G12" s="51"/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263</v>
      </c>
      <c r="E13" s="24" t="s">
        <v>264</v>
      </c>
      <c r="F13" s="23" t="s">
        <v>166</v>
      </c>
      <c r="G13" s="23"/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/>
      <c r="H14" s="23"/>
      <c r="I14" s="23"/>
      <c r="J14" s="23"/>
    </row>
    <row r="15" spans="2:12">
      <c r="B15" s="23" t="s">
        <v>164</v>
      </c>
      <c r="C15" s="24" t="str">
        <f>_xlfn.TEXTJOIN(",",TRUE,IF(LEFT(Regions!$C$3,1)&lt;&gt;"*",Regions!$C$3,""),IF(LEFT(Regions!$D$3,1)&lt;&gt;"*",Regions!$D$3,""))</f>
        <v>IE,National</v>
      </c>
      <c r="D15" s="24" t="s">
        <v>205</v>
      </c>
      <c r="E15" s="24" t="s">
        <v>204</v>
      </c>
      <c r="F15" s="23" t="s">
        <v>166</v>
      </c>
      <c r="G15" s="23"/>
      <c r="H15" s="23" t="s">
        <v>234</v>
      </c>
      <c r="I15" s="23"/>
      <c r="J15" s="23"/>
    </row>
    <row r="16" spans="2:12">
      <c r="B16" s="23" t="s">
        <v>164</v>
      </c>
      <c r="C16" s="24" t="str">
        <f>_xlfn.TEXTJOIN(",",TRUE,IF(LEFT(Regions!$C$3,1)&lt;&gt;"*",Regions!$C$3,""),IF(LEFT(Regions!$D$3,1)&lt;&gt;"*",Regions!$D$3,""))</f>
        <v>IE,National</v>
      </c>
      <c r="D16" s="24" t="s">
        <v>207</v>
      </c>
      <c r="E16" s="24" t="s">
        <v>208</v>
      </c>
      <c r="F16" s="23" t="s">
        <v>166</v>
      </c>
      <c r="G16" s="23"/>
      <c r="H16" s="23"/>
      <c r="I16" s="23"/>
      <c r="J16" s="23"/>
    </row>
    <row r="17" spans="2:10">
      <c r="B17" s="23" t="s">
        <v>164</v>
      </c>
      <c r="C17" s="24" t="str">
        <f>_xlfn.TEXTJOIN(",",TRUE,IF(LEFT(Regions!$C$3,1)&lt;&gt;"*",Regions!$C$3,""),IF(LEFT(Regions!$D$3,1)&lt;&gt;"*",Regions!$D$3,""))</f>
        <v>IE,National</v>
      </c>
      <c r="D17" s="24" t="s">
        <v>309</v>
      </c>
      <c r="E17" s="24" t="s">
        <v>307</v>
      </c>
      <c r="F17" s="23" t="s">
        <v>166</v>
      </c>
      <c r="G17" s="23"/>
      <c r="H17" s="23"/>
      <c r="I17" s="23"/>
      <c r="J17" s="23"/>
    </row>
    <row r="18" spans="2:10">
      <c r="B18" s="23" t="s">
        <v>164</v>
      </c>
      <c r="C18" s="24" t="str">
        <f>_xlfn.TEXTJOIN(",",TRUE,IF(LEFT(Regions!$C$3,1)&lt;&gt;"*",Regions!$C$3,""),IF(LEFT(Regions!$D$3,1)&lt;&gt;"*",Regions!$D$3,""))</f>
        <v>IE,National</v>
      </c>
      <c r="D18" s="24" t="s">
        <v>310</v>
      </c>
      <c r="E18" s="24" t="s">
        <v>308</v>
      </c>
      <c r="F18" s="23" t="s">
        <v>166</v>
      </c>
      <c r="G18" s="23"/>
      <c r="H18" s="23"/>
      <c r="I18" s="23"/>
      <c r="J18" s="23"/>
    </row>
    <row r="19" spans="2:10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311</v>
      </c>
      <c r="E19" s="24" t="s">
        <v>206</v>
      </c>
      <c r="F19" s="23" t="s">
        <v>166</v>
      </c>
      <c r="G19" s="23"/>
      <c r="H19" s="23"/>
      <c r="I19" s="23"/>
      <c r="J19" s="23"/>
    </row>
    <row r="20" spans="2:10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323</v>
      </c>
      <c r="E20" s="24" t="s">
        <v>322</v>
      </c>
      <c r="F20" s="23" t="s">
        <v>166</v>
      </c>
      <c r="G20" s="23"/>
      <c r="H20" s="23"/>
      <c r="I20" s="23"/>
      <c r="J20" s="23"/>
    </row>
    <row r="21" spans="2:10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321</v>
      </c>
      <c r="E21" s="24" t="s">
        <v>324</v>
      </c>
      <c r="F21" s="23" t="s">
        <v>166</v>
      </c>
      <c r="G21" s="23"/>
      <c r="H21" s="23"/>
      <c r="I21" s="23"/>
      <c r="J21" s="23"/>
    </row>
    <row r="22" spans="2:10">
      <c r="B22" s="22" t="s">
        <v>210</v>
      </c>
      <c r="C22" s="22"/>
      <c r="D22" s="21"/>
      <c r="E22" s="22"/>
      <c r="F22" s="22"/>
      <c r="G22" s="22"/>
      <c r="H22" s="22"/>
      <c r="I22" s="22"/>
      <c r="J22" s="22"/>
    </row>
    <row r="23" spans="2:10">
      <c r="B23" s="23" t="s">
        <v>211</v>
      </c>
      <c r="C23" s="24" t="str">
        <f>_xlfn.TEXTJOIN(",",TRUE,IF(LEFT(Regions!$C$3,1)&lt;&gt;"*",Regions!$C$3,""),IF(LEFT(Regions!$D$3,1)&lt;&gt;"*",Regions!$D$3,""))</f>
        <v>IE,National</v>
      </c>
      <c r="D23" s="24" t="s">
        <v>212</v>
      </c>
      <c r="E23" s="26" t="str">
        <f>IF(ISNUMBER(SEARCH("&amp;",'EB2018'!A31)),SUBSTITUTE('EB2018'!A31,"&amp;","and"), 'EB2018'!A31) &amp; " demand"</f>
        <v>Non-Energy Mining demand</v>
      </c>
      <c r="F23" s="23" t="s">
        <v>166</v>
      </c>
      <c r="G23" s="23"/>
      <c r="H23" s="23"/>
      <c r="I23" s="23"/>
      <c r="J23" s="23"/>
    </row>
    <row r="24" spans="2:10">
      <c r="B24" s="23" t="s">
        <v>211</v>
      </c>
      <c r="C24" s="24" t="str">
        <f>_xlfn.TEXTJOIN(",",TRUE,IF(LEFT(Regions!$C$3,1)&lt;&gt;"*",Regions!$C$3,""),IF(LEFT(Regions!$D$3,1)&lt;&gt;"*",Regions!$D$3,""))</f>
        <v>IE,National</v>
      </c>
      <c r="D24" s="24" t="s">
        <v>213</v>
      </c>
      <c r="E24" s="26" t="str">
        <f>IF(ISNUMBER(SEARCH("&amp;",'EB2018'!A32)),SUBSTITUTE('EB2018'!A32,"&amp;","and"), 'EB2018'!A32) &amp; " demand"</f>
        <v>Food and beverages demand</v>
      </c>
      <c r="F24" s="23" t="s">
        <v>166</v>
      </c>
      <c r="G24" s="23"/>
      <c r="H24" s="23"/>
      <c r="I24" s="23"/>
      <c r="J24" s="23"/>
    </row>
    <row r="25" spans="2:10">
      <c r="B25" s="23" t="s">
        <v>211</v>
      </c>
      <c r="C25" s="24" t="str">
        <f>_xlfn.TEXTJOIN(",",TRUE,IF(LEFT(Regions!$C$3,1)&lt;&gt;"*",Regions!$C$3,""),IF(LEFT(Regions!$D$3,1)&lt;&gt;"*",Regions!$D$3,""))</f>
        <v>IE,National</v>
      </c>
      <c r="D25" s="24" t="s">
        <v>214</v>
      </c>
      <c r="E25" s="26" t="str">
        <f>IF(ISNUMBER(SEARCH("&amp;",'EB2018'!A33)),SUBSTITUTE('EB2018'!A33,"&amp;","and"), 'EB2018'!A33) &amp; " demand"</f>
        <v>Textiles and textile products demand</v>
      </c>
      <c r="F25" s="23" t="s">
        <v>166</v>
      </c>
      <c r="G25" s="23"/>
      <c r="H25" s="23"/>
      <c r="I25" s="23"/>
      <c r="J25" s="23"/>
    </row>
    <row r="26" spans="2:10">
      <c r="B26" s="23" t="s">
        <v>211</v>
      </c>
      <c r="C26" s="24" t="str">
        <f>_xlfn.TEXTJOIN(",",TRUE,IF(LEFT(Regions!$C$3,1)&lt;&gt;"*",Regions!$C$3,""),IF(LEFT(Regions!$D$3,1)&lt;&gt;"*",Regions!$D$3,""))</f>
        <v>IE,National</v>
      </c>
      <c r="D26" s="24" t="s">
        <v>215</v>
      </c>
      <c r="E26" s="26" t="str">
        <f>IF(ISNUMBER(SEARCH("&amp;",'EB2018'!A34)),SUBSTITUTE('EB2018'!A34,"&amp;","and"), 'EB2018'!A34) &amp; " demand"</f>
        <v>Wood and wood products demand</v>
      </c>
      <c r="F26" s="23" t="s">
        <v>166</v>
      </c>
      <c r="G26" s="23"/>
      <c r="H26" s="23"/>
      <c r="I26" s="23"/>
      <c r="J26" s="23"/>
    </row>
    <row r="27" spans="2:10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">
        <v>216</v>
      </c>
      <c r="E27" s="26" t="str">
        <f>IF(ISNUMBER(SEARCH("&amp;",'EB2018'!A35)),SUBSTITUTE('EB2018'!A35,"&amp;","and"), 'EB2018'!A35) &amp; " demand"</f>
        <v>Pulp, paper, publishing and printing demand</v>
      </c>
      <c r="F27" s="23" t="s">
        <v>166</v>
      </c>
      <c r="G27" s="23"/>
      <c r="H27" s="23"/>
      <c r="I27" s="23"/>
      <c r="J27" s="23"/>
    </row>
    <row r="28" spans="2:10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">
        <v>217</v>
      </c>
      <c r="E28" s="26" t="str">
        <f>IF(ISNUMBER(SEARCH("&amp;",'EB2018'!A36)),SUBSTITUTE('EB2018'!A36,"&amp;","and"), 'EB2018'!A36) &amp; " demand"</f>
        <v>Chemicals and man-made fibres demand</v>
      </c>
      <c r="F28" s="23" t="s">
        <v>166</v>
      </c>
      <c r="G28" s="23"/>
      <c r="H28" s="23"/>
      <c r="I28" s="23"/>
      <c r="J28" s="23"/>
    </row>
    <row r="29" spans="2:10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">
        <v>218</v>
      </c>
      <c r="E29" s="26" t="str">
        <f>IF(ISNUMBER(SEARCH("&amp;",'EB2018'!A37)),SUBSTITUTE('EB2018'!A37,"&amp;","and"), 'EB2018'!A37) &amp; " demand"</f>
        <v>Rubber and plastic products demand</v>
      </c>
      <c r="F29" s="23" t="s">
        <v>166</v>
      </c>
      <c r="G29" s="23"/>
      <c r="H29" s="23"/>
      <c r="I29" s="23"/>
      <c r="J29" s="23"/>
    </row>
    <row r="30" spans="2:10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">
        <v>219</v>
      </c>
      <c r="E30" s="26" t="str">
        <f>IF(ISNUMBER(SEARCH("&amp;",'EB2018'!A38)),SUBSTITUTE('EB2018'!A38,"&amp;","and"), 'EB2018'!A38) &amp; " demand"</f>
        <v>Other non-metallic mineral products demand</v>
      </c>
      <c r="F30" s="23" t="s">
        <v>166</v>
      </c>
      <c r="G30" s="23"/>
      <c r="H30" s="23"/>
      <c r="I30" s="23"/>
      <c r="J30" s="23"/>
    </row>
    <row r="31" spans="2:10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">
        <v>220</v>
      </c>
      <c r="E31" s="26" t="str">
        <f>IF(ISNUMBER(SEARCH("&amp;",'EB2018'!A39)),SUBSTITUTE('EB2018'!A39,"&amp;","and"), 'EB2018'!A39) &amp; " demand"</f>
        <v>Basic metals and fabricated metal products demand</v>
      </c>
      <c r="F31" s="23" t="s">
        <v>166</v>
      </c>
      <c r="G31" s="23"/>
      <c r="H31" s="23"/>
      <c r="I31" s="23"/>
      <c r="J31" s="23"/>
    </row>
    <row r="32" spans="2:10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">
        <v>221</v>
      </c>
      <c r="E32" s="26" t="str">
        <f>IF(ISNUMBER(SEARCH("&amp;",'EB2018'!A40)),SUBSTITUTE('EB2018'!A40,"&amp;","and"), 'EB2018'!A40) &amp; " demand"</f>
        <v>Machinery and equipment n.e.c. demand</v>
      </c>
      <c r="F32" s="23" t="s">
        <v>166</v>
      </c>
      <c r="G32" s="23"/>
      <c r="H32" s="23"/>
      <c r="I32" s="23"/>
      <c r="J32" s="23"/>
    </row>
    <row r="33" spans="2:10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">
        <v>222</v>
      </c>
      <c r="E33" s="26" t="str">
        <f>IF(ISNUMBER(SEARCH("&amp;",'EB2018'!A41)),SUBSTITUTE('EB2018'!A41,"&amp;","and"), 'EB2018'!A41) &amp; " demand"</f>
        <v>Electrical and optical equipment demand</v>
      </c>
      <c r="F33" s="23" t="s">
        <v>166</v>
      </c>
      <c r="G33" s="23"/>
      <c r="H33" s="23"/>
      <c r="I33" s="23"/>
      <c r="J33" s="23"/>
    </row>
    <row r="34" spans="2:10">
      <c r="B34" s="23" t="s">
        <v>211</v>
      </c>
      <c r="C34" s="24" t="str">
        <f>_xlfn.TEXTJOIN(",",TRUE,IF(LEFT(Regions!$C$3,1)&lt;&gt;"*",Regions!$C$3,""),IF(LEFT(Regions!$D$3,1)&lt;&gt;"*",Regions!$D$3,""))</f>
        <v>IE,National</v>
      </c>
      <c r="D34" s="24" t="s">
        <v>223</v>
      </c>
      <c r="E34" s="26" t="str">
        <f>IF(ISNUMBER(SEARCH("&amp;",'EB2018'!A42)),SUBSTITUTE('EB2018'!A42,"&amp;","and"), 'EB2018'!A42) &amp; " demand"</f>
        <v>Transport equipment manufacture demand</v>
      </c>
      <c r="F34" s="23" t="s">
        <v>166</v>
      </c>
      <c r="G34" s="23"/>
      <c r="H34" s="23"/>
      <c r="I34" s="23"/>
      <c r="J34" s="23"/>
    </row>
    <row r="35" spans="2:10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">
        <v>224</v>
      </c>
      <c r="E35" s="26" t="str">
        <f>IF(ISNUMBER(SEARCH("&amp;",'EB2018'!A43)),SUBSTITUTE('EB2018'!A43,"&amp;","and"), 'EB2018'!A43) &amp; " demand"</f>
        <v>Other manufacturing demand</v>
      </c>
      <c r="F35" s="23" t="s">
        <v>166</v>
      </c>
      <c r="G35" s="23"/>
      <c r="H35" s="23"/>
      <c r="I35" s="23"/>
      <c r="J35" s="23"/>
    </row>
    <row r="36" spans="2:10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306</v>
      </c>
      <c r="E36" s="26" t="str">
        <f>IF(ISNUMBER(SEARCH("&amp;",'EB2018'!A44)),SUBSTITUTE('EB2018'!A44,"&amp;","and"), 'EB2018'!A44) &amp; " demand"</f>
        <v>Construction demand</v>
      </c>
      <c r="F36" s="23" t="s">
        <v>166</v>
      </c>
      <c r="G36" s="23"/>
      <c r="H36" s="23"/>
      <c r="I36" s="23"/>
      <c r="J36" s="23"/>
    </row>
    <row r="37" spans="2:10">
      <c r="B37" s="25" t="s">
        <v>174</v>
      </c>
      <c r="C37" s="25"/>
      <c r="D37" s="25"/>
      <c r="E37" s="25"/>
      <c r="F37" s="25"/>
      <c r="G37" s="25"/>
      <c r="H37" s="25"/>
      <c r="I37" s="25"/>
      <c r="J37" s="25"/>
    </row>
    <row r="38" spans="2:10">
      <c r="B38" s="23" t="s">
        <v>175</v>
      </c>
      <c r="C38" s="24" t="str">
        <f>_xlfn.TEXTJOIN(",",TRUE,IF(LEFT(Regions!$C$3,1)&lt;&gt;"*",Regions!$C$3,""),IF(LEFT(Regions!$D$3,1)&lt;&gt;"*",Regions!$D$3,""))</f>
        <v>IE,National</v>
      </c>
      <c r="D38" s="24" t="s">
        <v>177</v>
      </c>
      <c r="E38" s="24" t="s">
        <v>178</v>
      </c>
      <c r="F38" s="23" t="s">
        <v>176</v>
      </c>
      <c r="G38" s="23"/>
      <c r="H38" s="23"/>
      <c r="I38" s="23"/>
      <c r="J38" s="23"/>
    </row>
    <row r="39" spans="2:10">
      <c r="B39" s="23" t="s">
        <v>175</v>
      </c>
      <c r="C39" s="24" t="str">
        <f>_xlfn.TEXTJOIN(",",TRUE,IF(LEFT(Regions!$C$3,1)&lt;&gt;"*",Regions!$C$3,""),IF(LEFT(Regions!$D$3,1)&lt;&gt;"*",Regions!$D$3,""))</f>
        <v>IE,National</v>
      </c>
      <c r="D39" s="24" t="s">
        <v>179</v>
      </c>
      <c r="E39" s="24" t="s">
        <v>180</v>
      </c>
      <c r="F39" s="23" t="s">
        <v>176</v>
      </c>
      <c r="G39" s="23"/>
      <c r="H39" s="23"/>
      <c r="I39" s="23"/>
      <c r="J39" s="23"/>
    </row>
    <row r="40" spans="2:10">
      <c r="B40" s="23" t="s">
        <v>175</v>
      </c>
      <c r="C40" s="24" t="str">
        <f>_xlfn.TEXTJOIN(",",TRUE,IF(LEFT(Regions!$C$3,1)&lt;&gt;"*",Regions!$C$3,""),IF(LEFT(Regions!$D$3,1)&lt;&gt;"*",Regions!$D$3,""))</f>
        <v>IE,National</v>
      </c>
      <c r="D40" s="24" t="s">
        <v>181</v>
      </c>
      <c r="E40" s="24" t="s">
        <v>182</v>
      </c>
      <c r="F40" s="23" t="s">
        <v>176</v>
      </c>
      <c r="G40" s="23"/>
      <c r="H40" s="23"/>
      <c r="I40" s="23"/>
      <c r="J40" s="23"/>
    </row>
    <row r="41" spans="2:10">
      <c r="B41" s="23" t="s">
        <v>175</v>
      </c>
      <c r="C41" s="24" t="str">
        <f>_xlfn.TEXTJOIN(",",TRUE,IF(LEFT(Regions!$C$3,1)&lt;&gt;"*",Regions!$C$3,""),IF(LEFT(Regions!$D$3,1)&lt;&gt;"*",Regions!$D$3,""))</f>
        <v>IE,National</v>
      </c>
      <c r="D41" s="24" t="s">
        <v>183</v>
      </c>
      <c r="E41" s="24" t="s">
        <v>184</v>
      </c>
      <c r="F41" s="23" t="s">
        <v>176</v>
      </c>
      <c r="G41" s="23"/>
      <c r="H41" s="23"/>
      <c r="I41" s="23"/>
      <c r="J41" s="23"/>
    </row>
    <row r="42" spans="2:10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185</v>
      </c>
      <c r="E42" s="24" t="s">
        <v>186</v>
      </c>
      <c r="F42" s="23" t="s">
        <v>176</v>
      </c>
      <c r="G42" s="23"/>
      <c r="H42" s="23"/>
      <c r="I42" s="23"/>
      <c r="J42" s="23"/>
    </row>
    <row r="43" spans="2:10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187</v>
      </c>
      <c r="E43" s="24" t="s">
        <v>188</v>
      </c>
      <c r="F43" s="23" t="s">
        <v>176</v>
      </c>
      <c r="G43" s="23"/>
      <c r="H43" s="23"/>
      <c r="I43" s="23"/>
      <c r="J43" s="23"/>
    </row>
    <row r="44" spans="2:10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189</v>
      </c>
      <c r="E44" s="24" t="s">
        <v>190</v>
      </c>
      <c r="F44" s="23" t="s">
        <v>176</v>
      </c>
      <c r="G44" s="23"/>
      <c r="H44" s="23"/>
      <c r="I44" s="23"/>
      <c r="J44" s="23"/>
    </row>
    <row r="45" spans="2:10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191</v>
      </c>
      <c r="E45" s="24" t="s">
        <v>192</v>
      </c>
      <c r="F45" s="23" t="s">
        <v>176</v>
      </c>
      <c r="G45" s="23"/>
      <c r="H45" s="23"/>
      <c r="I45" s="23"/>
      <c r="J45" s="23"/>
    </row>
    <row r="46" spans="2:10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193</v>
      </c>
      <c r="E46" s="24" t="s">
        <v>194</v>
      </c>
      <c r="F46" s="23" t="s">
        <v>176</v>
      </c>
      <c r="G46" s="23"/>
      <c r="H46" s="23"/>
      <c r="I46" s="23"/>
      <c r="J46" s="23"/>
    </row>
    <row r="47" spans="2:10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195</v>
      </c>
      <c r="E47" s="24" t="s">
        <v>196</v>
      </c>
      <c r="F47" s="23" t="s">
        <v>176</v>
      </c>
      <c r="G47" s="23"/>
      <c r="H47" s="23"/>
      <c r="I47" s="23"/>
      <c r="J4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225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226</v>
      </c>
      <c r="C3" s="20" t="s">
        <v>203</v>
      </c>
      <c r="D3" s="20" t="s">
        <v>227</v>
      </c>
      <c r="E3" s="20" t="s">
        <v>228</v>
      </c>
      <c r="F3" s="20" t="s">
        <v>229</v>
      </c>
      <c r="G3" s="20" t="s">
        <v>230</v>
      </c>
      <c r="H3" s="20" t="s">
        <v>231</v>
      </c>
      <c r="I3" s="20" t="s">
        <v>232</v>
      </c>
      <c r="J3" s="20" t="s">
        <v>233</v>
      </c>
    </row>
    <row r="4" spans="2:10">
      <c r="B4" s="22" t="s">
        <v>238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239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_xlfn.TEXTJOIN("-",TRUE,"I",B5,MID(Commodities!D23,2,3),"E0")</f>
        <v>I-DMD-NEM-E0</v>
      </c>
      <c r="E5" s="24" t="str">
        <f>_xlfn.CONCAT(Commodities!E23," process")</f>
        <v>Non-Energy Mining demand process</v>
      </c>
      <c r="F5" s="27" t="s">
        <v>166</v>
      </c>
      <c r="G5" s="28" t="s">
        <v>237</v>
      </c>
      <c r="H5" s="28"/>
      <c r="I5" s="29"/>
      <c r="J5" s="28"/>
    </row>
    <row r="6" spans="2:10">
      <c r="B6" s="24" t="s">
        <v>239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_xlfn.TEXTJOIN("-",TRUE,"I",B6,MID(Commodities!D24,2,3),"E0")</f>
        <v>I-DMD-FAB-E0</v>
      </c>
      <c r="E6" s="24" t="str">
        <f>_xlfn.CONCAT(Commodities!E24," process")</f>
        <v>Food and beverages demand process</v>
      </c>
      <c r="F6" s="27" t="s">
        <v>166</v>
      </c>
      <c r="G6" s="28" t="s">
        <v>237</v>
      </c>
      <c r="H6" s="29"/>
      <c r="I6" s="29"/>
      <c r="J6" s="28"/>
    </row>
    <row r="7" spans="2:10">
      <c r="B7" s="24" t="s">
        <v>239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_xlfn.TEXTJOIN("-",TRUE,"I",B7,MID(Commodities!D25,2,3),"E0")</f>
        <v>I-DMD-TAP-E0</v>
      </c>
      <c r="E7" s="24" t="str">
        <f>_xlfn.CONCAT(Commodities!E25," process")</f>
        <v>Textiles and textile products demand process</v>
      </c>
      <c r="F7" s="27" t="s">
        <v>166</v>
      </c>
      <c r="G7" s="28" t="s">
        <v>237</v>
      </c>
      <c r="H7" s="29"/>
      <c r="I7" s="29"/>
      <c r="J7" s="28"/>
    </row>
    <row r="8" spans="2:10">
      <c r="B8" s="24" t="s">
        <v>239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_xlfn.TEXTJOIN("-",TRUE,"I",B8,MID(Commodities!D26,2,3),"E0")</f>
        <v>I-DMD-WAP-E0</v>
      </c>
      <c r="E8" s="24" t="str">
        <f>_xlfn.CONCAT(Commodities!E26," process")</f>
        <v>Wood and wood products demand process</v>
      </c>
      <c r="F8" s="27" t="s">
        <v>166</v>
      </c>
      <c r="G8" s="28" t="s">
        <v>237</v>
      </c>
      <c r="H8" s="29"/>
      <c r="I8" s="29"/>
      <c r="J8" s="28"/>
    </row>
    <row r="9" spans="2:10">
      <c r="B9" s="24" t="s">
        <v>239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_xlfn.TEXTJOIN("-",TRUE,"I",B9,MID(Commodities!D27,2,3),"E0")</f>
        <v>I-DMD-PX4-E0</v>
      </c>
      <c r="E9" s="24" t="str">
        <f>_xlfn.CONCAT(Commodities!E27," process")</f>
        <v>Pulp, paper, publishing and printing demand process</v>
      </c>
      <c r="F9" s="27" t="s">
        <v>166</v>
      </c>
      <c r="G9" s="28" t="s">
        <v>237</v>
      </c>
      <c r="H9" s="29"/>
      <c r="I9" s="29"/>
      <c r="J9" s="28"/>
    </row>
    <row r="10" spans="2:10">
      <c r="B10" s="24" t="s">
        <v>239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_xlfn.TEXTJOIN("-",TRUE,"I",B10,MID(Commodities!D28,2,3),"E0")</f>
        <v>I-DMD-CAF-E0</v>
      </c>
      <c r="E10" s="24" t="str">
        <f>_xlfn.CONCAT(Commodities!E28," process")</f>
        <v>Chemicals and man-made fibres demand process</v>
      </c>
      <c r="F10" s="27" t="s">
        <v>166</v>
      </c>
      <c r="G10" s="28" t="s">
        <v>237</v>
      </c>
      <c r="H10" s="29"/>
      <c r="I10" s="29"/>
      <c r="J10" s="28"/>
    </row>
    <row r="11" spans="2:10">
      <c r="B11" s="24" t="s">
        <v>239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_xlfn.TEXTJOIN("-",TRUE,"I",B11,MID(Commodities!D29,2,3),"E0")</f>
        <v>I-DMD-RAP-E0</v>
      </c>
      <c r="E11" s="24" t="str">
        <f>_xlfn.CONCAT(Commodities!E29," process")</f>
        <v>Rubber and plastic products demand process</v>
      </c>
      <c r="F11" s="27" t="s">
        <v>166</v>
      </c>
      <c r="G11" s="28" t="s">
        <v>237</v>
      </c>
      <c r="H11" s="29"/>
      <c r="I11" s="29"/>
      <c r="J11" s="28"/>
    </row>
    <row r="12" spans="2:10">
      <c r="B12" s="24" t="s">
        <v>239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_xlfn.TEXTJOIN("-",TRUE,"I",B12,MID(Commodities!D30,2,3),"E0")</f>
        <v>I-DMD-ONM-E0</v>
      </c>
      <c r="E12" s="24" t="str">
        <f>_xlfn.CONCAT(Commodities!E30," process")</f>
        <v>Other non-metallic mineral products demand process</v>
      </c>
      <c r="F12" s="27" t="s">
        <v>166</v>
      </c>
      <c r="G12" s="28" t="s">
        <v>237</v>
      </c>
      <c r="H12" s="29"/>
      <c r="I12" s="29"/>
      <c r="J12" s="28"/>
    </row>
    <row r="13" spans="2:10">
      <c r="B13" s="24" t="s">
        <v>239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_xlfn.TEXTJOIN("-",TRUE,"I",B13,MID(Commodities!D31,2,3),"E0")</f>
        <v>I-DMD-MAP-E0</v>
      </c>
      <c r="E13" s="24" t="str">
        <f>_xlfn.CONCAT(Commodities!E31," process")</f>
        <v>Basic metals and fabricated metal products demand process</v>
      </c>
      <c r="F13" s="27" t="s">
        <v>166</v>
      </c>
      <c r="G13" s="28" t="s">
        <v>237</v>
      </c>
      <c r="H13" s="29"/>
      <c r="I13" s="29"/>
      <c r="J13" s="28"/>
    </row>
    <row r="14" spans="2:10">
      <c r="B14" s="24" t="s">
        <v>239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_xlfn.TEXTJOIN("-",TRUE,"I",B14,MID(Commodities!D32,2,3),"E0")</f>
        <v>I-DMD-MAE-E0</v>
      </c>
      <c r="E14" s="24" t="str">
        <f>_xlfn.CONCAT(Commodities!E32," process")</f>
        <v>Machinery and equipment n.e.c. demand process</v>
      </c>
      <c r="F14" s="27" t="s">
        <v>166</v>
      </c>
      <c r="G14" s="28" t="s">
        <v>237</v>
      </c>
      <c r="H14" s="29"/>
      <c r="I14" s="29"/>
      <c r="J14" s="28"/>
    </row>
    <row r="15" spans="2:10">
      <c r="B15" s="24" t="s">
        <v>239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_xlfn.TEXTJOIN("-",TRUE,"I",B15,MID(Commodities!D33,2,3),"E0")</f>
        <v>I-DMD-EOE-E0</v>
      </c>
      <c r="E15" s="24" t="str">
        <f>_xlfn.CONCAT(Commodities!E33," process")</f>
        <v>Electrical and optical equipment demand process</v>
      </c>
      <c r="F15" s="27" t="s">
        <v>166</v>
      </c>
      <c r="G15" s="28" t="s">
        <v>237</v>
      </c>
      <c r="H15" s="28"/>
      <c r="I15" s="28"/>
      <c r="J15" s="28"/>
    </row>
    <row r="16" spans="2:10">
      <c r="B16" s="24" t="s">
        <v>239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_xlfn.TEXTJOIN("-",TRUE,"I",B16,MID(Commodities!D34,2,3),"E0")</f>
        <v>I-DMD-TEM-E0</v>
      </c>
      <c r="E16" s="24" t="str">
        <f>_xlfn.CONCAT(Commodities!E34," process")</f>
        <v>Transport equipment manufacture demand process</v>
      </c>
      <c r="F16" s="30" t="s">
        <v>166</v>
      </c>
      <c r="G16" s="28" t="s">
        <v>237</v>
      </c>
      <c r="H16" s="29"/>
      <c r="I16" s="29"/>
      <c r="J16" s="30"/>
    </row>
    <row r="17" spans="2:10">
      <c r="B17" s="24" t="s">
        <v>239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_xlfn.TEXTJOIN("-",TRUE,"I",B17,MID(Commodities!D35,2,3),"E0")</f>
        <v>I-DMD-OMA-E0</v>
      </c>
      <c r="E17" s="24" t="str">
        <f>_xlfn.CONCAT(Commodities!E35," process")</f>
        <v>Other manufacturing demand process</v>
      </c>
      <c r="F17" s="27" t="s">
        <v>166</v>
      </c>
      <c r="G17" s="28" t="s">
        <v>237</v>
      </c>
      <c r="H17" s="29"/>
      <c r="I17" s="29"/>
      <c r="J17" s="30"/>
    </row>
    <row r="18" spans="2:10">
      <c r="B18" s="24" t="s">
        <v>239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_xlfn.TEXTJOIN("-",TRUE,"I",B18,MID(Commodities!D36,2,3),"E0")</f>
        <v>I-DMD-CON-E0</v>
      </c>
      <c r="E18" s="24" t="str">
        <f>_xlfn.CONCAT(Commodities!E36," process")</f>
        <v>Construction demand process</v>
      </c>
      <c r="F18" s="27" t="s">
        <v>166</v>
      </c>
      <c r="G18" s="28" t="s">
        <v>237</v>
      </c>
      <c r="H18" s="29"/>
      <c r="I18" s="29"/>
      <c r="J18" s="30"/>
    </row>
    <row r="19" spans="2:10">
      <c r="B19" s="22" t="s">
        <v>236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235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237</v>
      </c>
      <c r="H20" s="30"/>
      <c r="I20" s="31"/>
      <c r="J20" s="30"/>
    </row>
    <row r="21" spans="2:10">
      <c r="B21" s="24" t="s">
        <v>235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237</v>
      </c>
      <c r="H21" s="30"/>
      <c r="I21" s="34"/>
      <c r="J21" s="34"/>
    </row>
    <row r="22" spans="2:10">
      <c r="B22" s="24" t="s">
        <v>235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FT-INDKER</v>
      </c>
      <c r="E22" s="24" t="str">
        <f>_xlfn.TEXTJOIN(" - ",TRUE,"Fuel Tech",Commodities!E7)</f>
        <v>Fuel Tech - Kerosene (IND)</v>
      </c>
      <c r="F22" s="33" t="s">
        <v>166</v>
      </c>
      <c r="G22" s="28" t="s">
        <v>237</v>
      </c>
      <c r="H22" s="30"/>
      <c r="I22" s="34"/>
      <c r="J22" s="34"/>
    </row>
    <row r="23" spans="2:10">
      <c r="B23" s="51" t="s">
        <v>235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237</v>
      </c>
      <c r="H23" s="30"/>
      <c r="I23" s="34"/>
      <c r="J23" s="34"/>
    </row>
    <row r="24" spans="2:10">
      <c r="B24" s="24" t="s">
        <v>235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237</v>
      </c>
      <c r="H24" s="30"/>
      <c r="I24" s="34"/>
      <c r="J24" s="34"/>
    </row>
    <row r="25" spans="2:10">
      <c r="B25" s="24" t="s">
        <v>235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237</v>
      </c>
      <c r="H25" s="30"/>
      <c r="I25" s="34"/>
      <c r="J25" s="34"/>
    </row>
    <row r="26" spans="2:10">
      <c r="B26" s="24" t="s">
        <v>235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237</v>
      </c>
      <c r="H26" s="30"/>
      <c r="I26" s="34"/>
      <c r="J26" s="34"/>
    </row>
    <row r="27" spans="2:10">
      <c r="B27" s="51" t="s">
        <v>235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FT-INDBDL</v>
      </c>
      <c r="E27" s="51" t="str">
        <f>_xlfn.TEXTJOIN(" - ",TRUE,"Fuel Tech",Commodities!E12)</f>
        <v>Fuel Tech - BioDiesel (IND)</v>
      </c>
      <c r="F27" s="52" t="s">
        <v>166</v>
      </c>
      <c r="G27" s="51" t="s">
        <v>237</v>
      </c>
      <c r="H27" s="53"/>
      <c r="I27" s="54"/>
      <c r="J27" s="54"/>
    </row>
    <row r="28" spans="2:10">
      <c r="B28" s="24" t="s">
        <v>235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237</v>
      </c>
      <c r="H28" s="30"/>
      <c r="I28" s="34"/>
      <c r="J28" s="34"/>
    </row>
    <row r="29" spans="2:10">
      <c r="B29" s="24" t="s">
        <v>235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237</v>
      </c>
      <c r="H29" s="30"/>
      <c r="I29" s="34"/>
      <c r="J29" s="34"/>
    </row>
    <row r="30" spans="2:10">
      <c r="B30" s="24" t="s">
        <v>235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_xlfn.TEXTJOIN("-",TRUE,"FT",Commodities!D15)</f>
        <v>FT-INDELC</v>
      </c>
      <c r="E30" s="24" t="str">
        <f>_xlfn.TEXTJOIN(" - ",TRUE,"Fuel Tech",Commodities!E15)</f>
        <v>Fuel Tech - Electricity (IND)</v>
      </c>
      <c r="F30" s="33" t="s">
        <v>166</v>
      </c>
      <c r="G30" s="28" t="s">
        <v>237</v>
      </c>
      <c r="H30" s="34" t="s">
        <v>234</v>
      </c>
      <c r="I30" s="34"/>
      <c r="J30" s="34"/>
    </row>
    <row r="31" spans="2:10">
      <c r="B31" s="24" t="s">
        <v>235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_xlfn.TEXTJOIN("-",TRUE,"FT",Commodities!D16)</f>
        <v>FT-INDBGS</v>
      </c>
      <c r="E31" s="24" t="str">
        <f>_xlfn.TEXTJOIN(" - ",TRUE,"Fuel Tech",Commodities!E16)</f>
        <v>Fuel Tech - Biogas (IND)</v>
      </c>
      <c r="F31" s="33" t="s">
        <v>166</v>
      </c>
      <c r="G31" s="28" t="s">
        <v>237</v>
      </c>
      <c r="H31" s="34"/>
      <c r="I31" s="34"/>
      <c r="J31" s="34"/>
    </row>
    <row r="32" spans="2:10">
      <c r="B32" s="24" t="s">
        <v>235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_xlfn.TEXTJOIN("-",TRUE,"FT",Commodities!D17)</f>
        <v>FT-INDBIO</v>
      </c>
      <c r="E32" s="24" t="str">
        <f>_xlfn.TEXTJOIN(" - ",TRUE,"Fuel Tech",Commodities!E17)</f>
        <v>Fuel Tech - Biomass (IND)</v>
      </c>
      <c r="F32" s="33" t="s">
        <v>166</v>
      </c>
      <c r="G32" s="28" t="s">
        <v>237</v>
      </c>
      <c r="H32" s="34"/>
      <c r="I32" s="34"/>
      <c r="J32" s="34"/>
    </row>
    <row r="33" spans="2:10">
      <c r="B33" s="24" t="s">
        <v>235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_xlfn.TEXTJOIN("-",TRUE,"FT",Commodities!D18)</f>
        <v>FT-INDRWS</v>
      </c>
      <c r="E33" s="24" t="str">
        <f>_xlfn.TEXTJOIN(" - ",TRUE,"Fuel Tech",Commodities!E18)</f>
        <v>Fuel Tech - Renewable waste (IND)</v>
      </c>
      <c r="F33" s="33" t="s">
        <v>166</v>
      </c>
      <c r="G33" s="28" t="s">
        <v>237</v>
      </c>
      <c r="H33" s="34"/>
      <c r="I33" s="34"/>
      <c r="J33" s="34"/>
    </row>
    <row r="34" spans="2:10">
      <c r="B34" s="24" t="s">
        <v>235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_xlfn.TEXTJOIN("-",TRUE,"FT",Commodities!D19)</f>
        <v>FT-INDNWS</v>
      </c>
      <c r="E34" s="24" t="str">
        <f>_xlfn.TEXTJOIN(" - ",TRUE,"Fuel Tech",Commodities!E19)</f>
        <v>Fuel Tech - Non-renewable waste (IND)</v>
      </c>
      <c r="F34" s="33" t="s">
        <v>166</v>
      </c>
      <c r="G34" s="28" t="s">
        <v>237</v>
      </c>
      <c r="H34" s="34"/>
      <c r="I34" s="34"/>
      <c r="J34" s="34"/>
    </row>
    <row r="35" spans="2:10">
      <c r="B35" s="24" t="s">
        <v>235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_xlfn.TEXTJOIN("-",TRUE,"FT",Commodities!D20)</f>
        <v>FT-INDH2G</v>
      </c>
      <c r="E35" s="24" t="str">
        <f>_xlfn.TEXTJOIN(" - ",TRUE,"Fuel Tech",Commodities!E20)</f>
        <v>Fuel Tech - Hydrogen gaseous (IND)</v>
      </c>
      <c r="F35" s="33" t="s">
        <v>166</v>
      </c>
      <c r="G35" s="28" t="s">
        <v>237</v>
      </c>
      <c r="H35" s="34"/>
      <c r="I35" s="34"/>
      <c r="J35" s="34"/>
    </row>
    <row r="36" spans="2:10">
      <c r="B36" s="24" t="s">
        <v>235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_xlfn.TEXTJOIN("-",TRUE,"FT",Commodities!D21)</f>
        <v>FT-INDH2L</v>
      </c>
      <c r="E36" s="24" t="str">
        <f>_xlfn.TEXTJOIN(" - ",TRUE,"Fuel Tech",Commodities!E21)</f>
        <v>Fuel Tech - Hydrogen liquid (IND)</v>
      </c>
      <c r="F36" s="33" t="s">
        <v>166</v>
      </c>
      <c r="G36" s="28" t="s">
        <v>237</v>
      </c>
      <c r="H36" s="34"/>
      <c r="I36" s="34"/>
      <c r="J3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22"/>
  <sheetViews>
    <sheetView workbookViewId="0">
      <selection activeCell="E26" sqref="E26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2"/>
      <c r="D2" s="42"/>
      <c r="E2" s="42"/>
      <c r="F2" s="18" t="s">
        <v>243</v>
      </c>
      <c r="G2" s="42"/>
      <c r="H2" s="42"/>
    </row>
    <row r="3" spans="2: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</row>
    <row r="4" spans="2: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</row>
    <row r="5" spans="2:8">
      <c r="B5" s="22" t="s">
        <v>251</v>
      </c>
      <c r="C5" s="22"/>
      <c r="D5" s="22"/>
      <c r="E5" s="22"/>
      <c r="F5" s="22"/>
      <c r="G5" s="22"/>
      <c r="H5" s="22" t="s">
        <v>252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FT-INDKER</v>
      </c>
      <c r="D8" s="38" t="str">
        <f>Processes!E22</f>
        <v>Fuel Tech - Kerosene (IND)</v>
      </c>
      <c r="E8" s="39" t="s">
        <v>168</v>
      </c>
      <c r="F8" s="38" t="str">
        <f>Commodities!D7</f>
        <v>INDKER</v>
      </c>
      <c r="G8" s="43">
        <v>1</v>
      </c>
      <c r="H8" s="43">
        <v>50</v>
      </c>
    </row>
    <row r="9" spans="2:8">
      <c r="B9" s="55" t="str">
        <f>_xlfn.TEXTJOIN(",",TRUE,IF(LEFT(Regions!$C$3,1)&lt;&gt;"*",Regions!$C$3,""),IF(LEFT(Regions!$D$3,1)&lt;&gt;"*",Regions!$D$3,""))</f>
        <v>IE,National</v>
      </c>
      <c r="C9" s="56" t="str">
        <f>Processes!D23</f>
        <v>FT-INDBKE</v>
      </c>
      <c r="D9" s="56" t="str">
        <f>Processes!E23</f>
        <v>Fuel Tech - BioKerosene (IND)</v>
      </c>
      <c r="E9" s="57" t="s">
        <v>320</v>
      </c>
      <c r="F9" s="56" t="str">
        <f>Commodities!D8</f>
        <v>INDBKE</v>
      </c>
      <c r="G9" s="57">
        <v>1</v>
      </c>
      <c r="H9" s="57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38" t="str">
        <f>Processes!D24</f>
        <v>FT-INDHFO</v>
      </c>
      <c r="D10" s="38" t="str">
        <f>Processes!E24</f>
        <v>Fuel Tech - Heavy Fuel Oil (IND)</v>
      </c>
      <c r="E10" s="39" t="s">
        <v>169</v>
      </c>
      <c r="F10" s="38" t="str">
        <f>Commodities!D9</f>
        <v>INDHFO</v>
      </c>
      <c r="G10" s="43">
        <v>1</v>
      </c>
      <c r="H10" s="43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38" t="str">
        <f>Processes!D25</f>
        <v>FT-INDLPG</v>
      </c>
      <c r="D11" s="38" t="str">
        <f>Processes!E25</f>
        <v>Fuel Tech - Liquified Petroleum Gas (IND)</v>
      </c>
      <c r="E11" s="39" t="s">
        <v>171</v>
      </c>
      <c r="F11" s="38" t="str">
        <f>Commodities!D10</f>
        <v>INDLPG</v>
      </c>
      <c r="G11" s="43">
        <v>1</v>
      </c>
      <c r="H11" s="43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38" t="str">
        <f>Processes!D26</f>
        <v>FT-INDDST</v>
      </c>
      <c r="D12" s="38" t="str">
        <f>Processes!E26</f>
        <v>Fuel Tech - Diesel (IND)</v>
      </c>
      <c r="E12" s="39" t="s">
        <v>170</v>
      </c>
      <c r="F12" s="38" t="str">
        <f>Commodities!D11</f>
        <v>INDDST</v>
      </c>
      <c r="G12" s="43">
        <v>1</v>
      </c>
      <c r="H12" s="43">
        <v>50</v>
      </c>
    </row>
    <row r="13" spans="2:8">
      <c r="B13" s="55" t="str">
        <f>_xlfn.TEXTJOIN(",",TRUE,IF(LEFT(Regions!$C$3,1)&lt;&gt;"*",Regions!$C$3,""),IF(LEFT(Regions!$D$3,1)&lt;&gt;"*",Regions!$D$3,""))</f>
        <v>IE,National</v>
      </c>
      <c r="C13" s="56" t="str">
        <f>Processes!D27</f>
        <v>FT-INDBDL</v>
      </c>
      <c r="D13" s="56" t="str">
        <f>Processes!E27</f>
        <v>Fuel Tech - BioDiesel (IND)</v>
      </c>
      <c r="E13" s="57" t="s">
        <v>317</v>
      </c>
      <c r="F13" s="56" t="str">
        <f>Commodities!D12</f>
        <v>INDBDL</v>
      </c>
      <c r="G13" s="57">
        <v>1</v>
      </c>
      <c r="H13" s="57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256</v>
      </c>
      <c r="F16" s="38" t="str">
        <f>Commodities!D15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253</v>
      </c>
      <c r="F17" s="38" t="str">
        <f>Commodities!D16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312</v>
      </c>
      <c r="F18" s="38" t="str">
        <f>Commodities!D17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313</v>
      </c>
      <c r="F19" s="38" t="str">
        <f>Commodities!D18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314</v>
      </c>
      <c r="F20" s="38" t="str">
        <f>Commodities!D19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325</v>
      </c>
      <c r="F21" s="38" t="str">
        <f>Commodities!D20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326</v>
      </c>
      <c r="F22" s="38" t="str">
        <f>Commodities!D21</f>
        <v>INDH2L</v>
      </c>
      <c r="G22" s="43">
        <v>1</v>
      </c>
      <c r="H22" s="43">
        <v>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103"/>
  <sheetViews>
    <sheetView tabSelected="1" zoomScaleNormal="100" workbookViewId="0">
      <selection activeCell="L3" sqref="L3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243</v>
      </c>
      <c r="G2" s="42"/>
      <c r="H2" s="42"/>
    </row>
    <row r="3" spans="2:2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  <c r="I3" s="20" t="s">
        <v>272</v>
      </c>
      <c r="J3" s="20" t="s">
        <v>372</v>
      </c>
      <c r="K3" s="20" t="s">
        <v>373</v>
      </c>
      <c r="L3" s="20" t="s">
        <v>374</v>
      </c>
      <c r="M3" s="20" t="s">
        <v>273</v>
      </c>
    </row>
    <row r="4" spans="2:2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  <c r="I4" s="22" t="s">
        <v>270</v>
      </c>
      <c r="J4" s="22"/>
      <c r="K4" s="22"/>
      <c r="L4" s="22"/>
      <c r="M4" s="22" t="s">
        <v>270</v>
      </c>
    </row>
    <row r="5" spans="2:28">
      <c r="B5" s="22" t="s">
        <v>251</v>
      </c>
      <c r="C5" s="22"/>
      <c r="D5" s="22"/>
      <c r="E5" s="22"/>
      <c r="F5" s="22"/>
      <c r="G5" s="22"/>
      <c r="H5" s="22" t="s">
        <v>252</v>
      </c>
      <c r="I5" s="22"/>
      <c r="J5" s="22"/>
      <c r="K5" s="22"/>
      <c r="L5" s="22"/>
      <c r="M5" s="22" t="s">
        <v>271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Processes!D5</f>
        <v>I-DMD-NEM-E0</v>
      </c>
      <c r="D6" s="38" t="str">
        <f>Processes!E5</f>
        <v>Non-Energy Mining demand process</v>
      </c>
      <c r="E6" s="39"/>
      <c r="F6" s="38" t="str">
        <f>Commodities!D23</f>
        <v>INEM</v>
      </c>
      <c r="G6" s="43">
        <v>1</v>
      </c>
      <c r="H6" s="43">
        <v>50</v>
      </c>
      <c r="M6" s="43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B7" t="str">
        <f>_xlfn.TEXTJOIN(",",TRUE,IF(LEFT(Regions!$C$3,1)&lt;&gt;"*",Regions!$C$3,""),IF(LEFT(Regions!$D$3,1)&lt;&gt;"*",Regions!$D$3,""))</f>
        <v>IE,National</v>
      </c>
      <c r="C7" s="38"/>
      <c r="D7" s="38"/>
      <c r="E7" s="39" t="str">
        <f>Commodities!$D$7</f>
        <v>INDKER</v>
      </c>
      <c r="F7" s="38"/>
      <c r="G7" s="43"/>
      <c r="H7" s="43"/>
      <c r="I7">
        <f>ROUNDUP('EB2018'!$Q$31/'EB2018'!$AQ$31,5)</f>
        <v>5.5599999999999998E-3</v>
      </c>
      <c r="J7">
        <f>ROUNDUP('EB2019'!$Q$31/'EB2019'!$AQ$31,5)</f>
        <v>2.3700000000000001E-3</v>
      </c>
      <c r="K7">
        <f>ROUNDUP('EB2020'!$Q$31/'EB2020'!$AQ$31,5)</f>
        <v>2.8900000000000002E-3</v>
      </c>
      <c r="L7">
        <f>ROUNDUP('EB2021'!$Q$31/'EB2021'!$AQ$31,5)</f>
        <v>2.5200000000000001E-3</v>
      </c>
      <c r="M7" s="43">
        <v>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B8" t="str">
        <f>_xlfn.TEXTJOIN(",",TRUE,IF(LEFT(Regions!$C$3,1)&lt;&gt;"*",Regions!$C$3,""),IF(LEFT(Regions!$D$3,1)&lt;&gt;"*",Regions!$D$3,""))</f>
        <v>IE,National</v>
      </c>
      <c r="C8" s="38"/>
      <c r="D8" s="38"/>
      <c r="E8" s="39" t="str">
        <f>Commodities!$D$10</f>
        <v>INDLPG</v>
      </c>
      <c r="F8" s="38"/>
      <c r="G8" s="43"/>
      <c r="H8" s="43"/>
      <c r="I8">
        <f>ROUNDUP('EB2018'!$T$31/'EB2018'!$AQ$31,5)</f>
        <v>2.0100000000000001E-3</v>
      </c>
      <c r="J8">
        <f>ROUNDUP('EB2019'!$T$31/'EB2019'!$AQ$31,5)</f>
        <v>2.4000000000000001E-4</v>
      </c>
      <c r="K8">
        <f>ROUNDUP('EB2020'!$T$31/'EB2020'!$AQ$31,5)</f>
        <v>2.2000000000000001E-4</v>
      </c>
      <c r="L8">
        <f>ROUNDUP('EB2021'!$T$31/'EB2021'!$AQ$31,5)</f>
        <v>2.4000000000000001E-4</v>
      </c>
      <c r="M8" s="43">
        <v>5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tr">
        <f>_xlfn.TEXTJOIN(",",TRUE,IF(LEFT(Regions!$C$3,1)&lt;&gt;"*",Regions!$C$3,""),IF(LEFT(Regions!$D$3,1)&lt;&gt;"*",Regions!$D$3,""))</f>
        <v>IE,National</v>
      </c>
      <c r="C9" s="38"/>
      <c r="D9" s="38"/>
      <c r="E9" s="39" t="str">
        <f>Commodities!$D$11</f>
        <v>INDDST</v>
      </c>
      <c r="F9" s="38"/>
      <c r="G9" s="43"/>
      <c r="H9" s="43"/>
      <c r="I9">
        <f>ROUNDUP('EB2018'!$U$31/'EB2018'!$AQ$31,5)</f>
        <v>0.32496000000000003</v>
      </c>
      <c r="J9">
        <f>ROUNDUP('EB2019'!$U$31/'EB2019'!$AQ$31,5)</f>
        <v>0.41274</v>
      </c>
      <c r="K9">
        <f>ROUNDUP('EB2020'!$U$31/'EB2020'!$AQ$31,5)</f>
        <v>0.43187000000000003</v>
      </c>
      <c r="L9">
        <f>ROUNDUP('EB2021'!$U$31/'EB2021'!$AQ$31,5)</f>
        <v>0.43920000000000003</v>
      </c>
      <c r="M9" s="43">
        <v>5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t="str">
        <f>_xlfn.TEXTJOIN(",",TRUE,IF(LEFT(Regions!$C$3,1)&lt;&gt;"*",Regions!$C$3,""),IF(LEFT(Regions!$D$3,1)&lt;&gt;"*",Regions!$D$3,""))</f>
        <v>IE,National</v>
      </c>
      <c r="C10" s="38"/>
      <c r="D10" s="38"/>
      <c r="E10" s="39" t="str">
        <f>Commodities!$D$14</f>
        <v>INDGAS</v>
      </c>
      <c r="F10" s="38"/>
      <c r="G10" s="43"/>
      <c r="H10" s="43"/>
      <c r="I10">
        <f>ROUNDUP('EB2018'!$AA$31/'EB2018'!$AQ$31,5)</f>
        <v>0.24970000000000001</v>
      </c>
      <c r="J10">
        <f>ROUNDUP('EB2019'!$AA$31/'EB2019'!$AQ$31,5)</f>
        <v>0.20915</v>
      </c>
      <c r="K10">
        <f>ROUNDUP('EB2020'!$AA$31/'EB2020'!$AQ$31,5)</f>
        <v>0.21606</v>
      </c>
      <c r="L10">
        <f>ROUNDUP('EB2021'!$AA$31/'EB2021'!$AQ$31,5)</f>
        <v>0.20814000000000002</v>
      </c>
      <c r="M10" s="43">
        <v>5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s="46" t="str">
        <f>_xlfn.TEXTJOIN(",",TRUE,IF(LEFT(Regions!$C$3,1)&lt;&gt;"*",Regions!$C$3,""),IF(LEFT(Regions!$D$3,1)&lt;&gt;"*",Regions!$D$3,""))</f>
        <v>IE,National</v>
      </c>
      <c r="C11" s="40"/>
      <c r="D11" s="40"/>
      <c r="E11" s="41" t="str">
        <f>Commodities!$D$15</f>
        <v>INDELC</v>
      </c>
      <c r="F11" s="40"/>
      <c r="G11" s="44"/>
      <c r="H11" s="44"/>
      <c r="I11" s="46">
        <f>ROUNDUP('EB2018'!$AO$31/'EB2018'!$AQ$31,5)</f>
        <v>0.41778999999999999</v>
      </c>
      <c r="J11" s="46">
        <f>ROUNDUP('EB2019'!$AO$31/'EB2019'!$AQ$31,5)</f>
        <v>0.37552000000000002</v>
      </c>
      <c r="K11" s="46">
        <f>ROUNDUP('EB2020'!$AO$31/'EB2020'!$AQ$31,5)</f>
        <v>0.34898000000000001</v>
      </c>
      <c r="L11" s="46">
        <f>ROUNDUP('EB2021'!$AO$31/'EB2021'!$AQ$31,5)</f>
        <v>0.34991</v>
      </c>
      <c r="M11" s="44">
        <v>5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tr">
        <f>_xlfn.TEXTJOIN(",",TRUE,IF(LEFT(Regions!$C$3,1)&lt;&gt;"*",Regions!$C$3,""),IF(LEFT(Regions!$D$3,1)&lt;&gt;"*",Regions!$D$3,""))</f>
        <v>IE,National</v>
      </c>
      <c r="C12" s="38" t="str">
        <f>Processes!D6</f>
        <v>I-DMD-FAB-E0</v>
      </c>
      <c r="D12" s="38" t="str">
        <f>Processes!E6</f>
        <v>Food and beverages demand process</v>
      </c>
      <c r="E12" s="39" t="str">
        <f>Commodities!$D$5</f>
        <v>INDCOA</v>
      </c>
      <c r="F12" s="38" t="str">
        <f>Commodities!D24</f>
        <v>IFAB</v>
      </c>
      <c r="G12" s="43">
        <v>1</v>
      </c>
      <c r="H12" s="43">
        <v>50</v>
      </c>
      <c r="I12">
        <f>ROUNDUP('EB2018'!$C$32/'EB2018'!$AQ$32,5)</f>
        <v>3.8530000000000002E-2</v>
      </c>
      <c r="J12" s="374">
        <f>ROUNDUP('EB2019'!$C$32/'EB2019'!$AQ$32,5)</f>
        <v>0</v>
      </c>
      <c r="K12" s="374">
        <f>ROUNDUP('EB2020'!$C$32/'EB2020'!$AQ$32,5)</f>
        <v>0</v>
      </c>
      <c r="L12" s="374">
        <f>ROUNDUP('EB2021'!$C$32/'EB2021'!$AQ$32,5)</f>
        <v>0</v>
      </c>
      <c r="M12" s="43">
        <v>5</v>
      </c>
    </row>
    <row r="13" spans="2:28">
      <c r="B13" t="str">
        <f>_xlfn.TEXTJOIN(",",TRUE,IF(LEFT(Regions!$C$3,1)&lt;&gt;"*",Regions!$C$3,""),IF(LEFT(Regions!$D$3,1)&lt;&gt;"*",Regions!$D$3,""))</f>
        <v>IE,National</v>
      </c>
      <c r="C13" s="38"/>
      <c r="D13" s="38"/>
      <c r="E13" s="39" t="str">
        <f>Commodities!$D$6</f>
        <v>INDPEA</v>
      </c>
      <c r="F13" s="38"/>
      <c r="G13" s="43"/>
      <c r="H13" s="43"/>
      <c r="I13">
        <f>ROUNDUP('EB2018'!$H$32/'EB2018'!$AQ$32,5)</f>
        <v>1.73E-3</v>
      </c>
      <c r="J13" s="374">
        <f>ROUNDUP('EB2019'!$H$32/'EB2019'!$AQ$32,5)</f>
        <v>0</v>
      </c>
      <c r="K13" s="374">
        <f>ROUNDUP('EB2020'!$H$32/'EB2020'!$AQ$32,5)</f>
        <v>0</v>
      </c>
      <c r="L13" s="374">
        <f>ROUNDUP('EB2021'!$H$32/'EB2021'!$AQ$32,5)</f>
        <v>0</v>
      </c>
      <c r="M13" s="43">
        <v>5</v>
      </c>
    </row>
    <row r="14" spans="2:28">
      <c r="B14" t="str">
        <f>_xlfn.TEXTJOIN(",",TRUE,IF(LEFT(Regions!$C$3,1)&lt;&gt;"*",Regions!$C$3,""),IF(LEFT(Regions!$D$3,1)&lt;&gt;"*",Regions!$D$3,""))</f>
        <v>IE,National</v>
      </c>
      <c r="C14" s="38"/>
      <c r="D14" s="38"/>
      <c r="E14" s="39" t="str">
        <f>Commodities!$D$7</f>
        <v>INDKER</v>
      </c>
      <c r="F14" s="38"/>
      <c r="G14" s="43"/>
      <c r="H14" s="43"/>
      <c r="I14">
        <f>ROUNDUP('EB2018'!$Q$32/'EB2018'!$AQ$32,5)</f>
        <v>3.16E-3</v>
      </c>
      <c r="J14">
        <f>ROUNDUP('EB2019'!$Q$32/'EB2019'!$AQ$32,5)</f>
        <v>3.0999999999999999E-3</v>
      </c>
      <c r="K14">
        <f>ROUNDUP('EB2020'!$Q$32/'EB2020'!$AQ$32,5)</f>
        <v>3.6600000000000001E-3</v>
      </c>
      <c r="L14">
        <f>ROUNDUP('EB2021'!$Q$32/'EB2021'!$AQ$32,5)</f>
        <v>3.3400000000000001E-3</v>
      </c>
      <c r="M14" s="43">
        <v>5</v>
      </c>
      <c r="O14" s="45"/>
    </row>
    <row r="15" spans="2:28">
      <c r="B15" t="str">
        <f>_xlfn.TEXTJOIN(",",TRUE,IF(LEFT(Regions!$C$3,1)&lt;&gt;"*",Regions!$C$3,""),IF(LEFT(Regions!$D$3,1)&lt;&gt;"*",Regions!$D$3,""))</f>
        <v>IE,National</v>
      </c>
      <c r="C15" s="38"/>
      <c r="D15" s="38"/>
      <c r="E15" s="39" t="str">
        <f>Commodities!$D$9</f>
        <v>INDHFO</v>
      </c>
      <c r="F15" s="38"/>
      <c r="G15" s="43"/>
      <c r="H15" s="43"/>
      <c r="I15">
        <f>ROUNDUP('EB2018'!$S$32/'EB2018'!$AQ$32,5)</f>
        <v>4.7820000000000001E-2</v>
      </c>
      <c r="J15">
        <f>ROUNDUP('EB2019'!$S$32/'EB2019'!$AQ$32,5)</f>
        <v>3.8830000000000003E-2</v>
      </c>
      <c r="K15">
        <f>ROUNDUP('EB2020'!$S$32/'EB2020'!$AQ$32,5)</f>
        <v>3.8430000000000006E-2</v>
      </c>
      <c r="L15">
        <f>ROUNDUP('EB2021'!$S$32/'EB2021'!$AQ$32,5)</f>
        <v>3.3480000000000003E-2</v>
      </c>
      <c r="M15" s="43">
        <v>5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/>
      <c r="D16" s="38"/>
      <c r="E16" s="39" t="str">
        <f>Commodities!$D$10</f>
        <v>INDLPG</v>
      </c>
      <c r="F16" s="38"/>
      <c r="G16" s="43"/>
      <c r="H16" s="43"/>
      <c r="I16">
        <f>ROUNDUP('EB2018'!$T$32/'EB2018'!$AQ$32,5)</f>
        <v>6.1410000000000006E-2</v>
      </c>
      <c r="J16">
        <f>ROUNDUP('EB2019'!$T$32/'EB2019'!$AQ$32,5)</f>
        <v>7.2459999999999997E-2</v>
      </c>
      <c r="K16">
        <f>ROUNDUP('EB2020'!$T$32/'EB2020'!$AQ$32,5)</f>
        <v>6.4169999999999991E-2</v>
      </c>
      <c r="L16">
        <f>ROUNDUP('EB2021'!$T$32/'EB2021'!$AQ$32,5)</f>
        <v>7.372999999999999E-2</v>
      </c>
      <c r="M16" s="43">
        <v>5</v>
      </c>
    </row>
    <row r="17" spans="2:13">
      <c r="B17" t="str">
        <f>_xlfn.TEXTJOIN(",",TRUE,IF(LEFT(Regions!$C$3,1)&lt;&gt;"*",Regions!$C$3,""),IF(LEFT(Regions!$D$3,1)&lt;&gt;"*",Regions!$D$3,""))</f>
        <v>IE,National</v>
      </c>
      <c r="C17" s="38"/>
      <c r="D17" s="38"/>
      <c r="E17" s="39" t="str">
        <f>Commodities!$D$11</f>
        <v>INDDST</v>
      </c>
      <c r="F17" s="38"/>
      <c r="G17" s="43"/>
      <c r="H17" s="43"/>
      <c r="I17">
        <f>ROUNDUP('EB2018'!$U$32/'EB2018'!$AQ$32,5)</f>
        <v>2.3119999999999998E-2</v>
      </c>
      <c r="J17">
        <f>ROUNDUP('EB2019'!$U$32/'EB2019'!$AQ$32,5)</f>
        <v>2.1489999999999999E-2</v>
      </c>
      <c r="K17">
        <f>ROUNDUP('EB2020'!$U$32/'EB2020'!$AQ$32,5)</f>
        <v>2.1849999999999998E-2</v>
      </c>
      <c r="L17">
        <f>ROUNDUP('EB2021'!$U$32/'EB2021'!$AQ$32,5)</f>
        <v>2.315E-2</v>
      </c>
      <c r="M17" s="43">
        <v>5</v>
      </c>
    </row>
    <row r="18" spans="2:13">
      <c r="B18" t="str">
        <f>_xlfn.TEXTJOIN(",",TRUE,IF(LEFT(Regions!$C$3,1)&lt;&gt;"*",Regions!$C$3,""),IF(LEFT(Regions!$D$3,1)&lt;&gt;"*",Regions!$D$3,""))</f>
        <v>IE,National</v>
      </c>
      <c r="C18" s="38"/>
      <c r="D18" s="38"/>
      <c r="E18" s="39" t="str">
        <f>Commodities!$D$14</f>
        <v>INDGAS</v>
      </c>
      <c r="F18" s="38"/>
      <c r="G18" s="43"/>
      <c r="H18" s="43"/>
      <c r="I18">
        <f>ROUNDUP('EB2018'!$AA$32/'EB2018'!$AQ$32,5)</f>
        <v>0.56769999999999998</v>
      </c>
      <c r="J18">
        <f>ROUNDUP('EB2019'!$AA$32/'EB2019'!$AQ$32,5)</f>
        <v>0.61182999999999998</v>
      </c>
      <c r="K18">
        <f>ROUNDUP('EB2020'!$AA$32/'EB2020'!$AQ$32,5)</f>
        <v>0.61761999999999995</v>
      </c>
      <c r="L18">
        <f>ROUNDUP('EB2021'!$AA$32/'EB2021'!$AQ$32,5)</f>
        <v>0.62681999999999993</v>
      </c>
      <c r="M18" s="43">
        <v>5</v>
      </c>
    </row>
    <row r="19" spans="2:13">
      <c r="B19" t="str">
        <f>_xlfn.TEXTJOIN(",",TRUE,IF(LEFT(Regions!$C$3,1)&lt;&gt;"*",Regions!$C$3,""),IF(LEFT(Regions!$D$3,1)&lt;&gt;"*",Regions!$D$3,""))</f>
        <v>IE,National</v>
      </c>
      <c r="C19" s="38"/>
      <c r="D19" s="38"/>
      <c r="E19" s="39" t="str">
        <f>Commodities!$D$15</f>
        <v>INDELC</v>
      </c>
      <c r="F19" s="38"/>
      <c r="G19" s="43"/>
      <c r="H19" s="43"/>
      <c r="I19">
        <f>ROUNDUP('EB2018'!$AO$32/'EB2018'!$AQ$32,5)</f>
        <v>0.19834000000000002</v>
      </c>
      <c r="J19">
        <f>ROUNDUP('EB2019'!$AO$32/'EB2019'!$AQ$32,5)</f>
        <v>0.19769</v>
      </c>
      <c r="K19">
        <f>ROUNDUP('EB2020'!$AO$32/'EB2020'!$AQ$32,5)</f>
        <v>0.17851</v>
      </c>
      <c r="L19">
        <f>ROUNDUP('EB2021'!$AO$32/'EB2021'!$AQ$32,5)</f>
        <v>0.18647</v>
      </c>
      <c r="M19" s="43">
        <v>5</v>
      </c>
    </row>
    <row r="20" spans="2:13">
      <c r="B20" t="str">
        <f>_xlfn.TEXTJOIN(",",TRUE,IF(LEFT(Regions!$C$3,1)&lt;&gt;"*",Regions!$C$3,""),IF(LEFT(Regions!$D$3,1)&lt;&gt;"*",Regions!$D$3,""))</f>
        <v>IE,National</v>
      </c>
      <c r="C20" s="38"/>
      <c r="D20" s="38"/>
      <c r="E20" s="39" t="str">
        <f>Commodities!$D$16</f>
        <v>INDBGS</v>
      </c>
      <c r="F20" s="38"/>
      <c r="G20" s="43"/>
      <c r="H20" s="43"/>
      <c r="I20">
        <f>ROUNDUP('EB2018'!$AH$32/'EB2018'!$AQ$32,5)</f>
        <v>8.6499999999999997E-3</v>
      </c>
      <c r="J20">
        <f>ROUNDUP('EB2019'!$AH$32/'EB2019'!$AQ$32,5)</f>
        <v>7.7899999999999992E-3</v>
      </c>
      <c r="K20">
        <f>ROUNDUP('EB2020'!$AH$32/'EB2020'!$AQ$32,5)</f>
        <v>1.1559999999999999E-2</v>
      </c>
      <c r="L20">
        <f>ROUNDUP('EB2021'!$AH$32/'EB2021'!$AQ$32,5)</f>
        <v>1.274E-2</v>
      </c>
      <c r="M20" s="43">
        <v>5</v>
      </c>
    </row>
    <row r="21" spans="2:13">
      <c r="B21" s="46" t="str">
        <f>_xlfn.TEXTJOIN(",",TRUE,IF(LEFT(Regions!$C$3,1)&lt;&gt;"*",Regions!$C$3,""),IF(LEFT(Regions!$D$3,1)&lt;&gt;"*",Regions!$D$3,""))</f>
        <v>IE,National</v>
      </c>
      <c r="C21" s="40"/>
      <c r="D21" s="40"/>
      <c r="E21" s="41" t="str">
        <f>Commodities!$D$17</f>
        <v>INDBIO</v>
      </c>
      <c r="F21" s="40"/>
      <c r="G21" s="44"/>
      <c r="H21" s="44"/>
      <c r="I21" s="46">
        <f>ROUNDUP('EB2018'!$AE$32/'EB2018'!$AQ$32,5)</f>
        <v>4.9610000000000001E-2</v>
      </c>
      <c r="J21" s="46">
        <f>ROUNDUP('EB2019'!$AE$32/'EB2019'!$AQ$32,5)</f>
        <v>4.6850000000000003E-2</v>
      </c>
      <c r="K21" s="46">
        <f>ROUNDUP('EB2020'!$AE$32/'EB2020'!$AQ$32,5)</f>
        <v>6.4229999999999995E-2</v>
      </c>
      <c r="L21" s="46">
        <f>ROUNDUP('EB2021'!$AE$32/'EB2021'!$AQ$32,5)</f>
        <v>4.0310000000000006E-2</v>
      </c>
      <c r="M21" s="44">
        <v>5</v>
      </c>
    </row>
    <row r="22" spans="2:13">
      <c r="B22" t="str">
        <f>_xlfn.TEXTJOIN(",",TRUE,IF(LEFT(Regions!$C$3,1)&lt;&gt;"*",Regions!$C$3,""),IF(LEFT(Regions!$D$3,1)&lt;&gt;"*",Regions!$D$3,""))</f>
        <v>IE,National</v>
      </c>
      <c r="C22" s="38" t="str">
        <f>Processes!D7</f>
        <v>I-DMD-TAP-E0</v>
      </c>
      <c r="D22" s="38" t="str">
        <f>Processes!E7</f>
        <v>Textiles and textile products demand process</v>
      </c>
      <c r="E22" s="39"/>
      <c r="F22" s="38" t="str">
        <f>Commodities!D25</f>
        <v>ITAP</v>
      </c>
      <c r="G22" s="43">
        <v>1</v>
      </c>
      <c r="H22" s="43">
        <v>50</v>
      </c>
      <c r="M22" s="43"/>
    </row>
    <row r="23" spans="2:13">
      <c r="B23" t="str">
        <f>_xlfn.TEXTJOIN(",",TRUE,IF(LEFT(Regions!$C$3,1)&lt;&gt;"*",Regions!$C$3,""),IF(LEFT(Regions!$D$3,1)&lt;&gt;"*",Regions!$D$3,""))</f>
        <v>IE,National</v>
      </c>
      <c r="C23" s="38"/>
      <c r="D23" s="38"/>
      <c r="E23" s="39" t="str">
        <f>Commodities!$D$7</f>
        <v>INDKER</v>
      </c>
      <c r="F23" s="38"/>
      <c r="G23" s="43"/>
      <c r="H23" s="43"/>
      <c r="I23">
        <f>ROUNDUP('EB2018'!$Q$33/'EB2018'!$AQ$33,5)</f>
        <v>7.5399999999999998E-3</v>
      </c>
      <c r="J23">
        <f>ROUNDUP('EB2019'!$Q$33/'EB2019'!$AQ$33,5)</f>
        <v>5.1000000000000004E-4</v>
      </c>
      <c r="K23">
        <f>ROUNDUP('EB2020'!$Q$33/'EB2020'!$AQ$33,5)</f>
        <v>6.2E-4</v>
      </c>
      <c r="L23">
        <f>ROUNDUP('EB2021'!$Q$33/'EB2021'!$AQ$33,5)</f>
        <v>5.5000000000000003E-4</v>
      </c>
      <c r="M23" s="43">
        <v>5</v>
      </c>
    </row>
    <row r="24" spans="2:13">
      <c r="B24" t="str">
        <f>_xlfn.TEXTJOIN(",",TRUE,IF(LEFT(Regions!$C$3,1)&lt;&gt;"*",Regions!$C$3,""),IF(LEFT(Regions!$D$3,1)&lt;&gt;"*",Regions!$D$3,""))</f>
        <v>IE,National</v>
      </c>
      <c r="C24" s="38"/>
      <c r="D24" s="38"/>
      <c r="E24" s="39" t="str">
        <f>Commodities!$D$10</f>
        <v>INDLPG</v>
      </c>
      <c r="F24" s="38"/>
      <c r="G24" s="43"/>
      <c r="H24" s="43"/>
      <c r="I24">
        <f>ROUNDUP('EB2018'!$T$33/'EB2018'!$AQ$33,5)</f>
        <v>0.38253999999999999</v>
      </c>
      <c r="J24">
        <f>ROUNDUP('EB2019'!$T$33/'EB2019'!$AQ$33,5)</f>
        <v>0.1023</v>
      </c>
      <c r="K24">
        <f>ROUNDUP('EB2020'!$T$33/'EB2020'!$AQ$33,5)</f>
        <v>9.3159999999999993E-2</v>
      </c>
      <c r="L24">
        <f>ROUNDUP('EB2021'!$T$33/'EB2021'!$AQ$33,5)</f>
        <v>0.10435999999999999</v>
      </c>
      <c r="M24" s="43">
        <v>5</v>
      </c>
    </row>
    <row r="25" spans="2:13">
      <c r="B25" t="str">
        <f>_xlfn.TEXTJOIN(",",TRUE,IF(LEFT(Regions!$C$3,1)&lt;&gt;"*",Regions!$C$3,""),IF(LEFT(Regions!$D$3,1)&lt;&gt;"*",Regions!$D$3,""))</f>
        <v>IE,National</v>
      </c>
      <c r="C25" s="38"/>
      <c r="D25" s="38"/>
      <c r="E25" s="39" t="str">
        <f>Commodities!$D$11</f>
        <v>INDDST</v>
      </c>
      <c r="F25" s="38"/>
      <c r="G25" s="43"/>
      <c r="H25" s="43"/>
      <c r="I25">
        <f>ROUNDUP('EB2018'!$U$33/'EB2018'!$AQ$33,5)</f>
        <v>2.683E-2</v>
      </c>
      <c r="J25">
        <f>ROUNDUP('EB2019'!$U$33/'EB2019'!$AQ$33,5)</f>
        <v>1.8689999999999998E-2</v>
      </c>
      <c r="K25">
        <f>ROUNDUP('EB2020'!$U$33/'EB2020'!$AQ$33,5)</f>
        <v>1.9539999999999998E-2</v>
      </c>
      <c r="L25">
        <f>ROUNDUP('EB2021'!$U$33/'EB2021'!$AQ$33,5)</f>
        <v>2.018E-2</v>
      </c>
      <c r="M25" s="43">
        <v>5</v>
      </c>
    </row>
    <row r="26" spans="2:13">
      <c r="B26" t="str">
        <f>_xlfn.TEXTJOIN(",",TRUE,IF(LEFT(Regions!$C$3,1)&lt;&gt;"*",Regions!$C$3,""),IF(LEFT(Regions!$D$3,1)&lt;&gt;"*",Regions!$D$3,""))</f>
        <v>IE,National</v>
      </c>
      <c r="C26" s="38"/>
      <c r="D26" s="38"/>
      <c r="E26" s="39" t="str">
        <f>Commodities!$D$14</f>
        <v>INDGAS</v>
      </c>
      <c r="F26" s="38"/>
      <c r="G26" s="43"/>
      <c r="H26" s="43"/>
      <c r="I26">
        <f>ROUNDUP('EB2018'!$AA$33/'EB2018'!$AQ$33,5)</f>
        <v>0.32347999999999999</v>
      </c>
      <c r="J26">
        <f>ROUNDUP('EB2019'!$AA$33/'EB2019'!$AQ$33,5)</f>
        <v>0.68459999999999999</v>
      </c>
      <c r="K26">
        <f>ROUNDUP('EB2020'!$AA$33/'EB2020'!$AQ$33,5)</f>
        <v>0.70662999999999998</v>
      </c>
      <c r="L26">
        <f>ROUNDUP('EB2021'!$AA$33/'EB2021'!$AQ$33,5)</f>
        <v>0.69151999999999991</v>
      </c>
      <c r="M26" s="43">
        <v>5</v>
      </c>
    </row>
    <row r="27" spans="2:13">
      <c r="B27" s="46" t="str">
        <f>_xlfn.TEXTJOIN(",",TRUE,IF(LEFT(Regions!$C$3,1)&lt;&gt;"*",Regions!$C$3,""),IF(LEFT(Regions!$D$3,1)&lt;&gt;"*",Regions!$D$3,""))</f>
        <v>IE,National</v>
      </c>
      <c r="C27" s="40"/>
      <c r="D27" s="40"/>
      <c r="E27" s="41" t="str">
        <f>Commodities!$D$15</f>
        <v>INDELC</v>
      </c>
      <c r="F27" s="40"/>
      <c r="G27" s="44"/>
      <c r="H27" s="44"/>
      <c r="I27" s="46">
        <f>ROUNDUP('EB2018'!$AO$33/'EB2018'!$AQ$33,5)</f>
        <v>0.25963000000000003</v>
      </c>
      <c r="J27" s="46">
        <f>ROUNDUP('EB2019'!$AO$33/'EB2019'!$AQ$33,5)</f>
        <v>0.19393000000000002</v>
      </c>
      <c r="K27" s="46">
        <f>ROUNDUP('EB2020'!$AO$33/'EB2020'!$AQ$33,5)</f>
        <v>0.18008000000000002</v>
      </c>
      <c r="L27" s="46">
        <f>ROUNDUP('EB2021'!$AO$33/'EB2021'!$AQ$33,5)</f>
        <v>0.18342</v>
      </c>
      <c r="M27" s="44">
        <v>5</v>
      </c>
    </row>
    <row r="28" spans="2:13">
      <c r="B28" t="str">
        <f>_xlfn.TEXTJOIN(",",TRUE,IF(LEFT(Regions!$C$3,1)&lt;&gt;"*",Regions!$C$3,""),IF(LEFT(Regions!$D$3,1)&lt;&gt;"*",Regions!$D$3,""))</f>
        <v>IE,National</v>
      </c>
      <c r="C28" s="38" t="str">
        <f>Processes!D8</f>
        <v>I-DMD-WAP-E0</v>
      </c>
      <c r="D28" s="38" t="str">
        <f>Processes!E8</f>
        <v>Wood and wood products demand process</v>
      </c>
      <c r="E28" s="39"/>
      <c r="F28" s="38" t="str">
        <f>Commodities!D26</f>
        <v>IWAP</v>
      </c>
      <c r="G28" s="43">
        <v>1</v>
      </c>
      <c r="H28" s="43">
        <v>50</v>
      </c>
      <c r="M28" s="43"/>
    </row>
    <row r="29" spans="2:13">
      <c r="B29" t="str">
        <f>_xlfn.TEXTJOIN(",",TRUE,IF(LEFT(Regions!$C$3,1)&lt;&gt;"*",Regions!$C$3,""),IF(LEFT(Regions!$D$3,1)&lt;&gt;"*",Regions!$D$3,""))</f>
        <v>IE,National</v>
      </c>
      <c r="C29" s="38"/>
      <c r="D29" s="38"/>
      <c r="E29" s="39" t="str">
        <f>Commodities!$D$7</f>
        <v>INDKER</v>
      </c>
      <c r="F29" s="38"/>
      <c r="G29" s="43"/>
      <c r="H29" s="43"/>
      <c r="I29">
        <f>ROUNDUP('EB2018'!$Q$34/'EB2018'!$AQ$34,5)</f>
        <v>1.07E-3</v>
      </c>
      <c r="J29">
        <f>ROUNDUP('EB2019'!$Q$34/'EB2019'!$AQ$34,5)</f>
        <v>6.3000000000000003E-4</v>
      </c>
      <c r="K29">
        <f>ROUNDUP('EB2020'!$Q$34/'EB2020'!$AQ$34,5)</f>
        <v>8.7000000000000001E-4</v>
      </c>
      <c r="L29">
        <f>ROUNDUP('EB2021'!$Q$34/'EB2021'!$AQ$34,5)</f>
        <v>6.7000000000000002E-4</v>
      </c>
      <c r="M29" s="43">
        <v>5</v>
      </c>
    </row>
    <row r="30" spans="2:13">
      <c r="B30" t="str">
        <f>_xlfn.TEXTJOIN(",",TRUE,IF(LEFT(Regions!$C$3,1)&lt;&gt;"*",Regions!$C$3,""),IF(LEFT(Regions!$D$3,1)&lt;&gt;"*",Regions!$D$3,""))</f>
        <v>IE,National</v>
      </c>
      <c r="C30" s="38"/>
      <c r="D30" s="38"/>
      <c r="E30" s="39" t="str">
        <f>Commodities!$D$10</f>
        <v>INDLPG</v>
      </c>
      <c r="F30" s="38"/>
      <c r="G30" s="43"/>
      <c r="H30" s="43"/>
      <c r="I30">
        <f>ROUNDUP('EB2018'!$T$34/'EB2018'!$AQ$34,5)</f>
        <v>3.6800000000000001E-3</v>
      </c>
      <c r="J30">
        <f>ROUNDUP('EB2019'!$T$34/'EB2019'!$AQ$34,5)</f>
        <v>3.9299999999999995E-3</v>
      </c>
      <c r="K30">
        <f>ROUNDUP('EB2020'!$T$34/'EB2020'!$AQ$34,5)</f>
        <v>4.0799999999999994E-3</v>
      </c>
      <c r="L30">
        <f>ROUNDUP('EB2021'!$T$34/'EB2021'!$AQ$34,5)</f>
        <v>3.9299999999999995E-3</v>
      </c>
      <c r="M30" s="43">
        <v>5</v>
      </c>
    </row>
    <row r="31" spans="2:13">
      <c r="B31" t="str">
        <f>_xlfn.TEXTJOIN(",",TRUE,IF(LEFT(Regions!$C$3,1)&lt;&gt;"*",Regions!$C$3,""),IF(LEFT(Regions!$D$3,1)&lt;&gt;"*",Regions!$D$3,""))</f>
        <v>IE,National</v>
      </c>
      <c r="C31" s="38"/>
      <c r="D31" s="38"/>
      <c r="E31" s="39" t="str">
        <f>Commodities!$D$11</f>
        <v>INDDST</v>
      </c>
      <c r="F31" s="38"/>
      <c r="G31" s="43"/>
      <c r="H31" s="43"/>
      <c r="I31">
        <f>ROUNDUP('EB2018'!$U$34/'EB2018'!$AQ$34,5)</f>
        <v>1.4669999999999999E-2</v>
      </c>
      <c r="J31">
        <f>ROUNDUP('EB2019'!$U$34/'EB2019'!$AQ$34,5)</f>
        <v>1.145E-2</v>
      </c>
      <c r="K31">
        <f>ROUNDUP('EB2020'!$U$34/'EB2020'!$AQ$34,5)</f>
        <v>1.363E-2</v>
      </c>
      <c r="L31">
        <f>ROUNDUP('EB2021'!$U$34/'EB2021'!$AQ$34,5)</f>
        <v>1.2119999999999999E-2</v>
      </c>
      <c r="M31" s="43">
        <v>5</v>
      </c>
    </row>
    <row r="32" spans="2:13">
      <c r="B32" t="str">
        <f>_xlfn.TEXTJOIN(",",TRUE,IF(LEFT(Regions!$C$3,1)&lt;&gt;"*",Regions!$C$3,""),IF(LEFT(Regions!$D$3,1)&lt;&gt;"*",Regions!$D$3,""))</f>
        <v>IE,National</v>
      </c>
      <c r="C32" s="38"/>
      <c r="D32" s="38"/>
      <c r="E32" s="39" t="str">
        <f>Commodities!$D$14</f>
        <v>INDGAS</v>
      </c>
      <c r="F32" s="38"/>
      <c r="G32" s="43"/>
      <c r="H32" s="43"/>
      <c r="I32">
        <f>ROUNDUP('EB2018'!$AA$34/'EB2018'!$AQ$34,5)</f>
        <v>5.8370000000000005E-2</v>
      </c>
      <c r="J32">
        <f>ROUNDUP('EB2019'!$AA$34/'EB2019'!$AQ$34,5)</f>
        <v>5.8000000000000003E-2</v>
      </c>
      <c r="K32">
        <f>ROUNDUP('EB2020'!$AA$34/'EB2020'!$AQ$34,5)</f>
        <v>6.8190000000000001E-2</v>
      </c>
      <c r="L32">
        <f>ROUNDUP('EB2021'!$AA$34/'EB2021'!$AQ$34,5)</f>
        <v>5.7440000000000005E-2</v>
      </c>
      <c r="M32" s="43">
        <v>5</v>
      </c>
    </row>
    <row r="33" spans="2:13">
      <c r="B33" t="str">
        <f>_xlfn.TEXTJOIN(",",TRUE,IF(LEFT(Regions!$C$3,1)&lt;&gt;"*",Regions!$C$3,""),IF(LEFT(Regions!$D$3,1)&lt;&gt;"*",Regions!$D$3,""))</f>
        <v>IE,National</v>
      </c>
      <c r="C33" s="38"/>
      <c r="D33" s="38"/>
      <c r="E33" s="39" t="str">
        <f>Commodities!$D$15</f>
        <v>INDELC</v>
      </c>
      <c r="F33" s="38"/>
      <c r="G33" s="43"/>
      <c r="H33" s="43"/>
      <c r="I33">
        <f>ROUNDUP('EB2018'!$AO$34/'EB2018'!$AQ$34,5)</f>
        <v>0.14937</v>
      </c>
      <c r="J33">
        <f>ROUNDUP('EB2019'!$AO$34/'EB2019'!$AQ$34,5)</f>
        <v>0.15116000000000002</v>
      </c>
      <c r="K33">
        <f>ROUNDUP('EB2020'!$AO$34/'EB2020'!$AQ$34,5)</f>
        <v>0.15986</v>
      </c>
      <c r="L33">
        <f>ROUNDUP('EB2021'!$AO$34/'EB2021'!$AQ$34,5)</f>
        <v>0.14015</v>
      </c>
      <c r="M33" s="43">
        <v>5</v>
      </c>
    </row>
    <row r="34" spans="2:13">
      <c r="B34" s="46" t="str">
        <f>_xlfn.TEXTJOIN(",",TRUE,IF(LEFT(Regions!$C$3,1)&lt;&gt;"*",Regions!$C$3,""),IF(LEFT(Regions!$D$3,1)&lt;&gt;"*",Regions!$D$3,""))</f>
        <v>IE,National</v>
      </c>
      <c r="C34" s="40"/>
      <c r="D34" s="40"/>
      <c r="E34" s="41" t="str">
        <f>Commodities!$D$17</f>
        <v>INDBIO</v>
      </c>
      <c r="F34" s="40"/>
      <c r="G34" s="44"/>
      <c r="H34" s="44"/>
      <c r="I34" s="46">
        <f>ROUNDUP('EB2018'!$AE$34/'EB2018'!$AQ$34,5)</f>
        <v>0.77284999999999993</v>
      </c>
      <c r="J34" s="46">
        <f>ROUNDUP('EB2019'!$AE$34/'EB2019'!$AQ$34,5)</f>
        <v>0.77484999999999993</v>
      </c>
      <c r="K34" s="46">
        <f>ROUNDUP('EB2020'!$AE$34/'EB2020'!$AQ$34,5)</f>
        <v>0.75339999999999996</v>
      </c>
      <c r="L34" s="46">
        <f>ROUNDUP('EB2021'!$AE$34/'EB2021'!$AQ$34,5)</f>
        <v>0.78572999999999993</v>
      </c>
      <c r="M34" s="44">
        <v>5</v>
      </c>
    </row>
    <row r="35" spans="2:13">
      <c r="B35" t="str">
        <f>_xlfn.TEXTJOIN(",",TRUE,IF(LEFT(Regions!$C$3,1)&lt;&gt;"*",Regions!$C$3,""),IF(LEFT(Regions!$D$3,1)&lt;&gt;"*",Regions!$D$3,""))</f>
        <v>IE,National</v>
      </c>
      <c r="C35" s="38" t="str">
        <f>Processes!D9</f>
        <v>I-DMD-PX4-E0</v>
      </c>
      <c r="D35" s="38" t="str">
        <f>Processes!E9</f>
        <v>Pulp, paper, publishing and printing demand process</v>
      </c>
      <c r="E35" s="39"/>
      <c r="F35" s="38" t="str">
        <f>Commodities!D27</f>
        <v>IPX4</v>
      </c>
      <c r="G35" s="43">
        <v>1</v>
      </c>
      <c r="H35" s="43">
        <v>50</v>
      </c>
      <c r="M35" s="43"/>
    </row>
    <row r="36" spans="2:13">
      <c r="B36" t="str">
        <f>_xlfn.TEXTJOIN(",",TRUE,IF(LEFT(Regions!$C$3,1)&lt;&gt;"*",Regions!$C$3,""),IF(LEFT(Regions!$D$3,1)&lt;&gt;"*",Regions!$D$3,""))</f>
        <v>IE,National</v>
      </c>
      <c r="C36" s="38"/>
      <c r="D36" s="38"/>
      <c r="E36" s="39" t="str">
        <f>Commodities!$D$7</f>
        <v>INDKER</v>
      </c>
      <c r="F36" s="38"/>
      <c r="G36" s="43"/>
      <c r="H36" s="43"/>
      <c r="I36">
        <f>ROUNDUP('EB2018'!$Q$35/'EB2018'!$AQ$35,5)</f>
        <v>3.6900000000000001E-3</v>
      </c>
      <c r="J36">
        <f>ROUNDUP('EB2019'!$Q$35/'EB2019'!$AQ$35,5)</f>
        <v>2.3500000000000001E-3</v>
      </c>
      <c r="K36">
        <f>ROUNDUP('EB2020'!$Q$35/'EB2020'!$AQ$35,5)</f>
        <v>2.9199999999999999E-3</v>
      </c>
      <c r="L36">
        <f>ROUNDUP('EB2021'!$Q$35/'EB2021'!$AQ$35,5)</f>
        <v>2.5899999999999999E-3</v>
      </c>
      <c r="M36" s="43">
        <v>5</v>
      </c>
    </row>
    <row r="37" spans="2:13">
      <c r="B37" t="str">
        <f>_xlfn.TEXTJOIN(",",TRUE,IF(LEFT(Regions!$C$3,1)&lt;&gt;"*",Regions!$C$3,""),IF(LEFT(Regions!$D$3,1)&lt;&gt;"*",Regions!$D$3,""))</f>
        <v>IE,National</v>
      </c>
      <c r="C37" s="38"/>
      <c r="D37" s="38"/>
      <c r="E37" s="39" t="str">
        <f>Commodities!$D$10</f>
        <v>INDLPG</v>
      </c>
      <c r="F37" s="38"/>
      <c r="G37" s="43"/>
      <c r="H37" s="43"/>
      <c r="I37">
        <f>ROUNDUP('EB2018'!$T$35/'EB2018'!$AQ$35,5)</f>
        <v>2.4150000000000001E-2</v>
      </c>
      <c r="J37">
        <f>ROUNDUP('EB2019'!$T$35/'EB2019'!$AQ$35,5)</f>
        <v>2.6419999999999999E-2</v>
      </c>
      <c r="K37">
        <f>ROUNDUP('EB2020'!$T$35/'EB2020'!$AQ$35,5)</f>
        <v>2.4549999999999999E-2</v>
      </c>
      <c r="L37">
        <f>ROUNDUP('EB2021'!$T$35/'EB2021'!$AQ$35,5)</f>
        <v>2.7469999999999998E-2</v>
      </c>
      <c r="M37" s="43">
        <v>5</v>
      </c>
    </row>
    <row r="38" spans="2:13">
      <c r="B38" t="str">
        <f>_xlfn.TEXTJOIN(",",TRUE,IF(LEFT(Regions!$C$3,1)&lt;&gt;"*",Regions!$C$3,""),IF(LEFT(Regions!$D$3,1)&lt;&gt;"*",Regions!$D$3,""))</f>
        <v>IE,National</v>
      </c>
      <c r="C38" s="38"/>
      <c r="D38" s="38"/>
      <c r="E38" s="39" t="str">
        <f>Commodities!$D$11</f>
        <v>INDDST</v>
      </c>
      <c r="F38" s="38"/>
      <c r="G38" s="43"/>
      <c r="H38" s="43"/>
      <c r="I38">
        <f>ROUNDUP('EB2018'!$U$35/'EB2018'!$AQ$35,5)</f>
        <v>3.3760000000000005E-2</v>
      </c>
      <c r="J38">
        <f>ROUNDUP('EB2019'!$U$35/'EB2019'!$AQ$35,5)</f>
        <v>1.9369999999999998E-2</v>
      </c>
      <c r="K38">
        <f>ROUNDUP('EB2020'!$U$35/'EB2020'!$AQ$35,5)</f>
        <v>2.0660000000000001E-2</v>
      </c>
      <c r="L38">
        <f>ROUNDUP('EB2021'!$U$35/'EB2021'!$AQ$35,5)</f>
        <v>2.1319999999999999E-2</v>
      </c>
      <c r="M38" s="43">
        <v>5</v>
      </c>
    </row>
    <row r="39" spans="2:13">
      <c r="B39" t="str">
        <f>_xlfn.TEXTJOIN(",",TRUE,IF(LEFT(Regions!$C$3,1)&lt;&gt;"*",Regions!$C$3,""),IF(LEFT(Regions!$D$3,1)&lt;&gt;"*",Regions!$D$3,""))</f>
        <v>IE,National</v>
      </c>
      <c r="C39" s="38"/>
      <c r="D39" s="38"/>
      <c r="E39" s="39" t="str">
        <f>Commodities!$D$14</f>
        <v>INDGAS</v>
      </c>
      <c r="F39" s="38"/>
      <c r="G39" s="43"/>
      <c r="H39" s="43"/>
      <c r="I39">
        <f>ROUNDUP('EB2018'!$AA$35/'EB2018'!$AQ$35,5)</f>
        <v>0.54189999999999994</v>
      </c>
      <c r="J39">
        <f>ROUNDUP('EB2019'!$AA$35/'EB2019'!$AQ$35,5)</f>
        <v>0.47514000000000001</v>
      </c>
      <c r="K39">
        <f>ROUNDUP('EB2020'!$AA$35/'EB2020'!$AQ$35,5)</f>
        <v>0.50030999999999992</v>
      </c>
      <c r="L39">
        <f>ROUNDUP('EB2021'!$AA$35/'EB2021'!$AQ$35,5)</f>
        <v>0.48913000000000001</v>
      </c>
      <c r="M39" s="43">
        <v>5</v>
      </c>
    </row>
    <row r="40" spans="2:13">
      <c r="B40" s="46" t="str">
        <f>_xlfn.TEXTJOIN(",",TRUE,IF(LEFT(Regions!$C$3,1)&lt;&gt;"*",Regions!$C$3,""),IF(LEFT(Regions!$D$3,1)&lt;&gt;"*",Regions!$D$3,""))</f>
        <v>IE,National</v>
      </c>
      <c r="C40" s="40"/>
      <c r="D40" s="40"/>
      <c r="E40" s="41" t="str">
        <f>Commodities!$D$15</f>
        <v>INDELC</v>
      </c>
      <c r="F40" s="40"/>
      <c r="G40" s="44"/>
      <c r="H40" s="44"/>
      <c r="I40" s="46">
        <f>ROUNDUP('EB2018'!$AO$35/'EB2018'!$AQ$35,5)</f>
        <v>0.39651999999999998</v>
      </c>
      <c r="J40" s="46">
        <f>ROUNDUP('EB2019'!$AO$35/'EB2019'!$AQ$35,5)</f>
        <v>0.47674</v>
      </c>
      <c r="K40" s="46">
        <f>ROUNDUP('EB2020'!$AO$35/'EB2020'!$AQ$35,5)</f>
        <v>0.45158999999999999</v>
      </c>
      <c r="L40" s="46">
        <f>ROUNDUP('EB2021'!$AO$35/'EB2021'!$AQ$35,5)</f>
        <v>0.45951999999999998</v>
      </c>
      <c r="M40" s="44">
        <v>5</v>
      </c>
    </row>
    <row r="41" spans="2:13">
      <c r="B41" t="str">
        <f>_xlfn.TEXTJOIN(",",TRUE,IF(LEFT(Regions!$C$3,1)&lt;&gt;"*",Regions!$C$3,""),IF(LEFT(Regions!$D$3,1)&lt;&gt;"*",Regions!$D$3,""))</f>
        <v>IE,National</v>
      </c>
      <c r="C41" s="38" t="str">
        <f>Processes!D10</f>
        <v>I-DMD-CAF-E0</v>
      </c>
      <c r="D41" s="38" t="str">
        <f>Processes!E10</f>
        <v>Chemicals and man-made fibres demand process</v>
      </c>
      <c r="E41" s="39"/>
      <c r="F41" s="38" t="str">
        <f>Commodities!D28</f>
        <v>ICAF</v>
      </c>
      <c r="G41" s="43">
        <v>1</v>
      </c>
      <c r="H41" s="43">
        <v>50</v>
      </c>
      <c r="M41" s="43"/>
    </row>
    <row r="42" spans="2:13">
      <c r="B42" t="str">
        <f>_xlfn.TEXTJOIN(",",TRUE,IF(LEFT(Regions!$C$3,1)&lt;&gt;"*",Regions!$C$3,""),IF(LEFT(Regions!$D$3,1)&lt;&gt;"*",Regions!$D$3,""))</f>
        <v>IE,National</v>
      </c>
      <c r="C42" s="38"/>
      <c r="D42" s="38"/>
      <c r="E42" s="39" t="str">
        <f>Commodities!$D$7</f>
        <v>INDKER</v>
      </c>
      <c r="F42" s="38"/>
      <c r="G42" s="43"/>
      <c r="H42" s="43"/>
      <c r="I42">
        <f>ROUNDUP('EB2018'!$Q$36/'EB2018'!$AQ$36,5)</f>
        <v>1.3500000000000001E-3</v>
      </c>
      <c r="J42">
        <f>ROUNDUP('EB2019'!$Q$36/'EB2019'!$AQ$36,5)</f>
        <v>1.33E-3</v>
      </c>
      <c r="K42">
        <f>ROUNDUP('EB2020'!$Q$36/'EB2020'!$AQ$36,5)</f>
        <v>1.67E-3</v>
      </c>
      <c r="L42">
        <f>ROUNDUP('EB2021'!$Q$36/'EB2021'!$AQ$36,5)</f>
        <v>1.48E-3</v>
      </c>
      <c r="M42" s="43">
        <v>5</v>
      </c>
    </row>
    <row r="43" spans="2:13">
      <c r="B43" t="str">
        <f>_xlfn.TEXTJOIN(",",TRUE,IF(LEFT(Regions!$C$3,1)&lt;&gt;"*",Regions!$C$3,""),IF(LEFT(Regions!$D$3,1)&lt;&gt;"*",Regions!$D$3,""))</f>
        <v>IE,National</v>
      </c>
      <c r="C43" s="38"/>
      <c r="D43" s="38"/>
      <c r="E43" s="39" t="str">
        <f>Commodities!$D$9</f>
        <v>INDHFO</v>
      </c>
      <c r="F43" s="38"/>
      <c r="G43" s="43"/>
      <c r="H43" s="43"/>
      <c r="I43">
        <f>ROUNDUP('EB2018'!$S$36/'EB2018'!$AQ$36,5)</f>
        <v>1.209E-2</v>
      </c>
      <c r="J43">
        <f>ROUNDUP('EB2019'!$S$36/'EB2019'!$AQ$36,5)</f>
        <v>1.47E-2</v>
      </c>
      <c r="K43">
        <f>ROUNDUP('EB2020'!$S$36/'EB2020'!$AQ$36,5)</f>
        <v>1.321E-2</v>
      </c>
      <c r="L43">
        <f>ROUNDUP('EB2021'!$S$36/'EB2021'!$AQ$36,5)</f>
        <v>5.1799999999999997E-3</v>
      </c>
      <c r="M43" s="43">
        <v>5</v>
      </c>
    </row>
    <row r="44" spans="2:13">
      <c r="B44" t="str">
        <f>_xlfn.TEXTJOIN(",",TRUE,IF(LEFT(Regions!$C$3,1)&lt;&gt;"*",Regions!$C$3,""),IF(LEFT(Regions!$D$3,1)&lt;&gt;"*",Regions!$D$3,""))</f>
        <v>IE,National</v>
      </c>
      <c r="C44" s="38"/>
      <c r="D44" s="38"/>
      <c r="E44" s="39" t="str">
        <f>Commodities!$D$10</f>
        <v>INDLPG</v>
      </c>
      <c r="F44" s="38"/>
      <c r="G44" s="43"/>
      <c r="H44" s="43"/>
      <c r="I44">
        <f>ROUNDUP('EB2018'!$T$36/'EB2018'!$AQ$36,5)</f>
        <v>1.7479999999999999E-2</v>
      </c>
      <c r="J44">
        <f>ROUNDUP('EB2019'!$T$36/'EB2019'!$AQ$36,5)</f>
        <v>1.485E-2</v>
      </c>
      <c r="K44">
        <f>ROUNDUP('EB2020'!$T$36/'EB2020'!$AQ$36,5)</f>
        <v>1.3949999999999999E-2</v>
      </c>
      <c r="L44">
        <f>ROUNDUP('EB2021'!$T$36/'EB2021'!$AQ$36,5)</f>
        <v>1.566E-2</v>
      </c>
      <c r="M44" s="43">
        <v>5</v>
      </c>
    </row>
    <row r="45" spans="2:13">
      <c r="B45" t="str">
        <f>_xlfn.TEXTJOIN(",",TRUE,IF(LEFT(Regions!$C$3,1)&lt;&gt;"*",Regions!$C$3,""),IF(LEFT(Regions!$D$3,1)&lt;&gt;"*",Regions!$D$3,""))</f>
        <v>IE,National</v>
      </c>
      <c r="C45" s="38"/>
      <c r="D45" s="38"/>
      <c r="E45" s="39" t="str">
        <f>Commodities!$D$11</f>
        <v>INDDST</v>
      </c>
      <c r="F45" s="38"/>
      <c r="G45" s="43"/>
      <c r="H45" s="43"/>
      <c r="I45">
        <f>ROUNDUP('EB2018'!$U$36/'EB2018'!$AQ$36,5)</f>
        <v>2.0160000000000001E-2</v>
      </c>
      <c r="J45">
        <f>ROUNDUP('EB2019'!$U$36/'EB2019'!$AQ$36,5)</f>
        <v>1.6379999999999999E-2</v>
      </c>
      <c r="K45">
        <f>ROUNDUP('EB2020'!$U$36/'EB2020'!$AQ$36,5)</f>
        <v>1.7659999999999999E-2</v>
      </c>
      <c r="L45">
        <f>ROUNDUP('EB2021'!$U$36/'EB2021'!$AQ$36,5)</f>
        <v>1.8269999999999998E-2</v>
      </c>
      <c r="M45" s="43">
        <v>5</v>
      </c>
    </row>
    <row r="46" spans="2:13">
      <c r="B46" t="str">
        <f>_xlfn.TEXTJOIN(",",TRUE,IF(LEFT(Regions!$C$3,1)&lt;&gt;"*",Regions!$C$3,""),IF(LEFT(Regions!$D$3,1)&lt;&gt;"*",Regions!$D$3,""))</f>
        <v>IE,National</v>
      </c>
      <c r="C46" s="38"/>
      <c r="D46" s="38"/>
      <c r="E46" s="39" t="str">
        <f>Commodities!$D$13</f>
        <v>INDCOK</v>
      </c>
      <c r="F46" s="38"/>
      <c r="G46" s="43"/>
      <c r="H46" s="43"/>
      <c r="I46">
        <f>ROUNDUP('EB2018'!$V$36/'EB2018'!$AQ$36,5)</f>
        <v>4.3230000000000005E-2</v>
      </c>
      <c r="J46">
        <f>ROUNDUP('EB2019'!$V$36/'EB2019'!$AQ$36,5)</f>
        <v>3.925E-2</v>
      </c>
      <c r="K46">
        <f>ROUNDUP('EB2020'!$V$36/'EB2020'!$AQ$36,5)</f>
        <v>2.0789999999999999E-2</v>
      </c>
      <c r="L46">
        <f>ROUNDUP('EB2021'!$V$36/'EB2021'!$AQ$36,5)</f>
        <v>3.0959999999999998E-2</v>
      </c>
      <c r="M46" s="43">
        <v>5</v>
      </c>
    </row>
    <row r="47" spans="2:13">
      <c r="B47" t="str">
        <f>_xlfn.TEXTJOIN(",",TRUE,IF(LEFT(Regions!$C$3,1)&lt;&gt;"*",Regions!$C$3,""),IF(LEFT(Regions!$D$3,1)&lt;&gt;"*",Regions!$D$3,""))</f>
        <v>IE,National</v>
      </c>
      <c r="C47" s="38"/>
      <c r="D47" s="38"/>
      <c r="E47" s="39" t="str">
        <f>Commodities!$D$14</f>
        <v>INDGAS</v>
      </c>
      <c r="F47" s="38"/>
      <c r="G47" s="43"/>
      <c r="H47" s="43"/>
      <c r="I47">
        <f>ROUNDUP('EB2018'!$AA$36/'EB2018'!$AQ$36,5)</f>
        <v>0.57050000000000001</v>
      </c>
      <c r="J47">
        <f>ROUNDUP('EB2019'!$AA$36/'EB2019'!$AQ$36,5)</f>
        <v>0.54069</v>
      </c>
      <c r="K47">
        <f>ROUNDUP('EB2020'!$AA$36/'EB2020'!$AQ$36,5)</f>
        <v>0.57565999999999995</v>
      </c>
      <c r="L47">
        <f>ROUNDUP('EB2021'!$AA$36/'EB2021'!$AQ$36,5)</f>
        <v>0.56420999999999999</v>
      </c>
      <c r="M47" s="43">
        <v>5</v>
      </c>
    </row>
    <row r="48" spans="2:13">
      <c r="B48" s="46" t="str">
        <f>_xlfn.TEXTJOIN(",",TRUE,IF(LEFT(Regions!$C$3,1)&lt;&gt;"*",Regions!$C$3,""),IF(LEFT(Regions!$D$3,1)&lt;&gt;"*",Regions!$D$3,""))</f>
        <v>IE,National</v>
      </c>
      <c r="C48" s="40"/>
      <c r="D48" s="40"/>
      <c r="E48" s="41" t="str">
        <f>Commodities!$D$15</f>
        <v>INDELC</v>
      </c>
      <c r="F48" s="40"/>
      <c r="G48" s="44"/>
      <c r="H48" s="44"/>
      <c r="I48" s="46">
        <f>ROUNDUP('EB2018'!$AO$36/'EB2018'!$AQ$36,5)</f>
        <v>0.33521000000000001</v>
      </c>
      <c r="J48" s="46">
        <f>ROUNDUP('EB2019'!$AO$36/'EB2019'!$AQ$36,5)</f>
        <v>0.37282999999999999</v>
      </c>
      <c r="K48" s="46">
        <f>ROUNDUP('EB2020'!$AO$36/'EB2020'!$AQ$36,5)</f>
        <v>0.35709000000000002</v>
      </c>
      <c r="L48" s="46">
        <f>ROUNDUP('EB2021'!$AO$36/'EB2021'!$AQ$36,5)</f>
        <v>0.36426999999999998</v>
      </c>
      <c r="M48" s="44">
        <v>5</v>
      </c>
    </row>
    <row r="49" spans="2:13">
      <c r="B49" t="str">
        <f>_xlfn.TEXTJOIN(",",TRUE,IF(LEFT(Regions!$C$3,1)&lt;&gt;"*",Regions!$C$3,""),IF(LEFT(Regions!$D$3,1)&lt;&gt;"*",Regions!$D$3,""))</f>
        <v>IE,National</v>
      </c>
      <c r="C49" s="38" t="str">
        <f>Processes!D11</f>
        <v>I-DMD-RAP-E0</v>
      </c>
      <c r="D49" s="38" t="str">
        <f>Processes!E11</f>
        <v>Rubber and plastic products demand process</v>
      </c>
      <c r="E49" s="39"/>
      <c r="F49" s="38" t="str">
        <f>Commodities!D29</f>
        <v>IRAP</v>
      </c>
      <c r="G49" s="43">
        <v>1</v>
      </c>
      <c r="H49" s="43">
        <v>50</v>
      </c>
      <c r="M49" s="43"/>
    </row>
    <row r="50" spans="2:13">
      <c r="B50" t="str">
        <f>_xlfn.TEXTJOIN(",",TRUE,IF(LEFT(Regions!$C$3,1)&lt;&gt;"*",Regions!$C$3,""),IF(LEFT(Regions!$D$3,1)&lt;&gt;"*",Regions!$D$3,""))</f>
        <v>IE,National</v>
      </c>
      <c r="C50" s="38"/>
      <c r="D50" s="38"/>
      <c r="E50" s="39" t="str">
        <f>Commodities!$D$7</f>
        <v>INDKER</v>
      </c>
      <c r="F50" s="38"/>
      <c r="G50" s="43"/>
      <c r="H50" s="43"/>
      <c r="I50">
        <f>ROUNDUP('EB2018'!$Q$37/'EB2018'!$AQ$37,5)</f>
        <v>1.146E-2</v>
      </c>
      <c r="J50">
        <f>ROUNDUP('EB2019'!$Q$37/'EB2019'!$AQ$37,5)</f>
        <v>1.711E-2</v>
      </c>
      <c r="K50">
        <f>ROUNDUP('EB2020'!$Q$37/'EB2020'!$AQ$37,5)</f>
        <v>2.147E-2</v>
      </c>
      <c r="L50">
        <f>ROUNDUP('EB2021'!$Q$37/'EB2021'!$AQ$37,5)</f>
        <v>1.891E-2</v>
      </c>
      <c r="M50" s="43">
        <v>5</v>
      </c>
    </row>
    <row r="51" spans="2:13">
      <c r="B51" t="str">
        <f>_xlfn.TEXTJOIN(",",TRUE,IF(LEFT(Regions!$C$3,1)&lt;&gt;"*",Regions!$C$3,""),IF(LEFT(Regions!$D$3,1)&lt;&gt;"*",Regions!$D$3,""))</f>
        <v>IE,National</v>
      </c>
      <c r="C51" s="38"/>
      <c r="D51" s="38"/>
      <c r="E51" s="39" t="str">
        <f>Commodities!$D$10</f>
        <v>INDLPG</v>
      </c>
      <c r="F51" s="38"/>
      <c r="G51" s="43"/>
      <c r="H51" s="43"/>
      <c r="I51">
        <f>ROUNDUP('EB2018'!$T$37/'EB2018'!$AQ$37,5)</f>
        <v>4.6890000000000001E-2</v>
      </c>
      <c r="J51">
        <f>ROUNDUP('EB2019'!$T$37/'EB2019'!$AQ$37,5)</f>
        <v>5.5190000000000003E-2</v>
      </c>
      <c r="K51">
        <f>ROUNDUP('EB2020'!$T$37/'EB2020'!$AQ$37,5)</f>
        <v>5.1900000000000002E-2</v>
      </c>
      <c r="L51">
        <f>ROUNDUP('EB2021'!$T$37/'EB2021'!$AQ$37,5)</f>
        <v>5.7700000000000001E-2</v>
      </c>
      <c r="M51" s="43">
        <v>5</v>
      </c>
    </row>
    <row r="52" spans="2:13">
      <c r="B52" t="str">
        <f>_xlfn.TEXTJOIN(",",TRUE,IF(LEFT(Regions!$C$3,1)&lt;&gt;"*",Regions!$C$3,""),IF(LEFT(Regions!$D$3,1)&lt;&gt;"*",Regions!$D$3,""))</f>
        <v>IE,National</v>
      </c>
      <c r="C52" s="38"/>
      <c r="D52" s="38"/>
      <c r="E52" s="39" t="str">
        <f>Commodities!$D$11</f>
        <v>INDDST</v>
      </c>
      <c r="F52" s="38"/>
      <c r="G52" s="43"/>
      <c r="H52" s="43"/>
      <c r="I52">
        <f>ROUNDUP('EB2018'!$U$37/'EB2018'!$AQ$37,5)</f>
        <v>3.143E-2</v>
      </c>
      <c r="J52">
        <f>ROUNDUP('EB2019'!$U$37/'EB2019'!$AQ$37,5)</f>
        <v>2.1399999999999999E-2</v>
      </c>
      <c r="K52">
        <f>ROUNDUP('EB2020'!$U$37/'EB2020'!$AQ$37,5)</f>
        <v>2.3099999999999999E-2</v>
      </c>
      <c r="L52">
        <f>ROUNDUP('EB2021'!$U$37/'EB2021'!$AQ$37,5)</f>
        <v>2.3689999999999999E-2</v>
      </c>
      <c r="M52" s="43">
        <v>5</v>
      </c>
    </row>
    <row r="53" spans="2:13">
      <c r="B53" t="str">
        <f>_xlfn.TEXTJOIN(",",TRUE,IF(LEFT(Regions!$C$3,1)&lt;&gt;"*",Regions!$C$3,""),IF(LEFT(Regions!$D$3,1)&lt;&gt;"*",Regions!$D$3,""))</f>
        <v>IE,National</v>
      </c>
      <c r="C53" s="38"/>
      <c r="D53" s="38"/>
      <c r="E53" s="39" t="str">
        <f>Commodities!$D$14</f>
        <v>INDGAS</v>
      </c>
      <c r="F53" s="38"/>
      <c r="G53" s="43"/>
      <c r="H53" s="43"/>
      <c r="I53">
        <f>ROUNDUP('EB2018'!$AA$37/'EB2018'!$AQ$37,5)</f>
        <v>0.37372</v>
      </c>
      <c r="J53">
        <f>ROUNDUP('EB2019'!$AA$37/'EB2019'!$AQ$37,5)</f>
        <v>0.32239000000000001</v>
      </c>
      <c r="K53">
        <f>ROUNDUP('EB2020'!$AA$37/'EB2020'!$AQ$37,5)</f>
        <v>0.34362999999999999</v>
      </c>
      <c r="L53">
        <f>ROUNDUP('EB2021'!$AA$37/'EB2021'!$AQ$37,5)</f>
        <v>0.33374000000000004</v>
      </c>
      <c r="M53" s="43">
        <v>5</v>
      </c>
    </row>
    <row r="54" spans="2:13">
      <c r="B54" s="46" t="str">
        <f>_xlfn.TEXTJOIN(",",TRUE,IF(LEFT(Regions!$C$3,1)&lt;&gt;"*",Regions!$C$3,""),IF(LEFT(Regions!$D$3,1)&lt;&gt;"*",Regions!$D$3,""))</f>
        <v>IE,National</v>
      </c>
      <c r="C54" s="40"/>
      <c r="D54" s="40"/>
      <c r="E54" s="41" t="str">
        <f>Commodities!$D$15</f>
        <v>INDELC</v>
      </c>
      <c r="F54" s="40"/>
      <c r="G54" s="44"/>
      <c r="H54" s="44"/>
      <c r="I54" s="46">
        <f>ROUNDUP('EB2018'!$AO$37/'EB2018'!$AQ$37,5)</f>
        <v>0.53652999999999995</v>
      </c>
      <c r="J54" s="46">
        <f>ROUNDUP('EB2019'!$AO$37/'EB2019'!$AQ$37,5)</f>
        <v>0.58394999999999997</v>
      </c>
      <c r="K54" s="46">
        <f>ROUNDUP('EB2020'!$AO$37/'EB2020'!$AQ$37,5)</f>
        <v>0.55991999999999997</v>
      </c>
      <c r="L54" s="46">
        <f>ROUNDUP('EB2021'!$AO$37/'EB2021'!$AQ$37,5)</f>
        <v>0.56598999999999999</v>
      </c>
      <c r="M54" s="44">
        <v>5</v>
      </c>
    </row>
    <row r="55" spans="2:13">
      <c r="B55" t="str">
        <f>_xlfn.TEXTJOIN(",",TRUE,IF(LEFT(Regions!$C$3,1)&lt;&gt;"*",Regions!$C$3,""),IF(LEFT(Regions!$D$3,1)&lt;&gt;"*",Regions!$D$3,""))</f>
        <v>IE,National</v>
      </c>
      <c r="C55" s="38" t="str">
        <f>Processes!D12</f>
        <v>I-DMD-ONM-E0</v>
      </c>
      <c r="D55" s="38" t="str">
        <f>Processes!E12</f>
        <v>Other non-metallic mineral products demand process</v>
      </c>
      <c r="E55" s="39" t="str">
        <f>Commodities!$D$5</f>
        <v>INDCOA</v>
      </c>
      <c r="F55" s="38" t="str">
        <f>Commodities!D30</f>
        <v>IONM</v>
      </c>
      <c r="G55" s="43">
        <v>1</v>
      </c>
      <c r="H55" s="43">
        <v>50</v>
      </c>
      <c r="I55">
        <f>ROUNDUP('EB2018'!$C$38/'EB2018'!$AQ$38,5)</f>
        <v>0.18680000000000002</v>
      </c>
      <c r="J55">
        <f>ROUNDUP('EB2019'!$C$38/'EB2019'!$AQ$38,5)</f>
        <v>0.18815000000000001</v>
      </c>
      <c r="K55">
        <f>ROUNDUP('EB2020'!$C$38/'EB2020'!$AQ$38,5)</f>
        <v>0.18667</v>
      </c>
      <c r="L55">
        <f>ROUNDUP('EB2021'!$C$38/'EB2021'!$AQ$38,5)</f>
        <v>0.20257</v>
      </c>
      <c r="M55" s="43">
        <v>5</v>
      </c>
    </row>
    <row r="56" spans="2:13">
      <c r="B56" t="str">
        <f>_xlfn.TEXTJOIN(",",TRUE,IF(LEFT(Regions!$C$3,1)&lt;&gt;"*",Regions!$C$3,""),IF(LEFT(Regions!$D$3,1)&lt;&gt;"*",Regions!$D$3,""))</f>
        <v>IE,National</v>
      </c>
      <c r="C56" s="38"/>
      <c r="D56" s="38"/>
      <c r="E56" s="39" t="str">
        <f>Commodities!$D$7</f>
        <v>INDKER</v>
      </c>
      <c r="F56" s="38"/>
      <c r="G56" s="43"/>
      <c r="H56" s="43"/>
      <c r="I56">
        <f>ROUNDUP('EB2018'!$Q$38/'EB2018'!$AQ$38,5)</f>
        <v>2.4599999999999999E-3</v>
      </c>
      <c r="J56">
        <f>ROUNDUP('EB2019'!$Q$38/'EB2019'!$AQ$38,5)</f>
        <v>2.2100000000000002E-3</v>
      </c>
      <c r="K56">
        <f>ROUNDUP('EB2020'!$Q$38/'EB2020'!$AQ$38,5)</f>
        <v>2.7799999999999999E-3</v>
      </c>
      <c r="L56">
        <f>ROUNDUP('EB2021'!$Q$38/'EB2021'!$AQ$38,5)</f>
        <v>2.2400000000000002E-3</v>
      </c>
      <c r="M56" s="43">
        <v>5</v>
      </c>
    </row>
    <row r="57" spans="2:13">
      <c r="B57" t="str">
        <f>_xlfn.TEXTJOIN(",",TRUE,IF(LEFT(Regions!$C$3,1)&lt;&gt;"*",Regions!$C$3,""),IF(LEFT(Regions!$D$3,1)&lt;&gt;"*",Regions!$D$3,""))</f>
        <v>IE,National</v>
      </c>
      <c r="C57" s="38"/>
      <c r="D57" s="38"/>
      <c r="E57" s="39" t="str">
        <f>Commodities!$D$10</f>
        <v>INDLPG</v>
      </c>
      <c r="F57" s="38"/>
      <c r="G57" s="43"/>
      <c r="H57" s="43"/>
      <c r="I57">
        <f>ROUNDUP('EB2018'!$T$38/'EB2018'!$AQ$38,5)</f>
        <v>5.6699999999999997E-3</v>
      </c>
      <c r="J57">
        <f>ROUNDUP('EB2019'!$T$38/'EB2019'!$AQ$38,5)</f>
        <v>5.4999999999999997E-3</v>
      </c>
      <c r="K57">
        <f>ROUNDUP('EB2020'!$T$38/'EB2020'!$AQ$38,5)</f>
        <v>5.1799999999999997E-3</v>
      </c>
      <c r="L57">
        <f>ROUNDUP('EB2021'!$T$38/'EB2021'!$AQ$38,5)</f>
        <v>5.2599999999999999E-3</v>
      </c>
      <c r="M57" s="43">
        <v>5</v>
      </c>
    </row>
    <row r="58" spans="2:13">
      <c r="B58" t="str">
        <f>_xlfn.TEXTJOIN(",",TRUE,IF(LEFT(Regions!$C$3,1)&lt;&gt;"*",Regions!$C$3,""),IF(LEFT(Regions!$D$3,1)&lt;&gt;"*",Regions!$D$3,""))</f>
        <v>IE,National</v>
      </c>
      <c r="C58" s="38"/>
      <c r="D58" s="38"/>
      <c r="E58" s="39" t="str">
        <f>Commodities!$D$11</f>
        <v>INDDST</v>
      </c>
      <c r="F58" s="38"/>
      <c r="G58" s="43"/>
      <c r="H58" s="43"/>
      <c r="I58">
        <f>ROUNDUP('EB2018'!$U$38/'EB2018'!$AQ$38,5)</f>
        <v>5.4270000000000006E-2</v>
      </c>
      <c r="J58">
        <f>ROUNDUP('EB2019'!$U$38/'EB2019'!$AQ$38,5)</f>
        <v>2.811E-2</v>
      </c>
      <c r="K58">
        <f>ROUNDUP('EB2020'!$U$38/'EB2020'!$AQ$38,5)</f>
        <v>3.0419999999999999E-2</v>
      </c>
      <c r="L58">
        <f>ROUNDUP('EB2021'!$U$38/'EB2021'!$AQ$38,5)</f>
        <v>2.8510000000000001E-2</v>
      </c>
      <c r="M58" s="43">
        <v>5</v>
      </c>
    </row>
    <row r="59" spans="2:13">
      <c r="B59" t="str">
        <f>_xlfn.TEXTJOIN(",",TRUE,IF(LEFT(Regions!$C$3,1)&lt;&gt;"*",Regions!$C$3,""),IF(LEFT(Regions!$D$3,1)&lt;&gt;"*",Regions!$D$3,""))</f>
        <v>IE,National</v>
      </c>
      <c r="C59" s="38"/>
      <c r="D59" s="38"/>
      <c r="E59" s="39" t="str">
        <f>Commodities!$D$13</f>
        <v>INDCOK</v>
      </c>
      <c r="F59" s="38"/>
      <c r="G59" s="43"/>
      <c r="H59" s="43"/>
      <c r="I59">
        <f>ROUNDUP('EB2018'!$V$38/'EB2018'!$AQ$38,5)</f>
        <v>0.28215000000000001</v>
      </c>
      <c r="J59">
        <f>ROUNDUP('EB2019'!$V$38/'EB2019'!$AQ$38,5)</f>
        <v>0.30398999999999998</v>
      </c>
      <c r="K59">
        <f>ROUNDUP('EB2020'!$V$38/'EB2020'!$AQ$38,5)</f>
        <v>0.29621999999999998</v>
      </c>
      <c r="L59">
        <f>ROUNDUP('EB2021'!$V$38/'EB2021'!$AQ$38,5)</f>
        <v>0.31075000000000003</v>
      </c>
      <c r="M59" s="43">
        <v>5</v>
      </c>
    </row>
    <row r="60" spans="2:13">
      <c r="B60" t="str">
        <f>_xlfn.TEXTJOIN(",",TRUE,IF(LEFT(Regions!$C$3,1)&lt;&gt;"*",Regions!$C$3,""),IF(LEFT(Regions!$D$3,1)&lt;&gt;"*",Regions!$D$3,""))</f>
        <v>IE,National</v>
      </c>
      <c r="C60" s="38"/>
      <c r="D60" s="38"/>
      <c r="E60" s="39" t="str">
        <f>Commodities!$D$14</f>
        <v>INDGAS</v>
      </c>
      <c r="F60" s="38"/>
      <c r="G60" s="43"/>
      <c r="H60" s="43"/>
      <c r="I60">
        <f>ROUNDUP('EB2018'!$AA$38/'EB2018'!$AQ$38,5)</f>
        <v>0.10049</v>
      </c>
      <c r="J60">
        <f>ROUNDUP('EB2019'!$AA$38/'EB2019'!$AQ$38,5)</f>
        <v>8.0599999999999991E-2</v>
      </c>
      <c r="K60">
        <f>ROUNDUP('EB2020'!$AA$38/'EB2020'!$AQ$38,5)</f>
        <v>8.6120000000000002E-2</v>
      </c>
      <c r="L60">
        <f>ROUNDUP('EB2021'!$AA$38/'EB2021'!$AQ$38,5)</f>
        <v>7.646E-2</v>
      </c>
      <c r="M60" s="43">
        <v>5</v>
      </c>
    </row>
    <row r="61" spans="2:13">
      <c r="B61" t="str">
        <f>_xlfn.TEXTJOIN(",",TRUE,IF(LEFT(Regions!$C$3,1)&lt;&gt;"*",Regions!$C$3,""),IF(LEFT(Regions!$D$3,1)&lt;&gt;"*",Regions!$D$3,""))</f>
        <v>IE,National</v>
      </c>
      <c r="C61" s="38"/>
      <c r="D61" s="38"/>
      <c r="E61" s="39" t="str">
        <f>Commodities!$D$15</f>
        <v>INDELC</v>
      </c>
      <c r="F61" s="38"/>
      <c r="G61" s="43"/>
      <c r="H61" s="43"/>
      <c r="I61">
        <f>ROUNDUP('EB2018'!$AO$38/'EB2018'!$AQ$38,5)</f>
        <v>0.15836</v>
      </c>
      <c r="J61">
        <f>ROUNDUP('EB2019'!$AO$38/'EB2019'!$AQ$38,5)</f>
        <v>0.15813000000000002</v>
      </c>
      <c r="K61">
        <f>ROUNDUP('EB2020'!$AO$38/'EB2020'!$AQ$38,5)</f>
        <v>0.15199000000000001</v>
      </c>
      <c r="L61">
        <f>ROUNDUP('EB2021'!$AO$38/'EB2021'!$AQ$38,5)</f>
        <v>0.14044000000000001</v>
      </c>
      <c r="M61" s="43">
        <v>5</v>
      </c>
    </row>
    <row r="62" spans="2:13">
      <c r="B62" t="str">
        <f>_xlfn.TEXTJOIN(",",TRUE,IF(LEFT(Regions!$C$3,1)&lt;&gt;"*",Regions!$C$3,""),IF(LEFT(Regions!$D$3,1)&lt;&gt;"*",Regions!$D$3,""))</f>
        <v>IE,National</v>
      </c>
      <c r="C62" s="38"/>
      <c r="D62" s="38"/>
      <c r="E62" s="39" t="str">
        <f>Commodities!$D$17</f>
        <v>INDBIO</v>
      </c>
      <c r="F62" s="38"/>
      <c r="G62" s="43"/>
      <c r="H62" s="43"/>
      <c r="I62">
        <f>ROUNDUP('EB2018'!$AE$38/'EB2018'!$AQ$38,5)</f>
        <v>4.79E-3</v>
      </c>
      <c r="J62">
        <f>ROUNDUP('EB2019'!$AE$38/'EB2019'!$AQ$38,5)</f>
        <v>2.64E-3</v>
      </c>
      <c r="K62">
        <f>ROUNDUP('EB2020'!$AE$38/'EB2020'!$AQ$38,5)</f>
        <v>2.8500000000000001E-3</v>
      </c>
      <c r="L62">
        <f>ROUNDUP('EB2021'!$AE$38/'EB2021'!$AQ$38,5)</f>
        <v>5.9199999999999999E-3</v>
      </c>
      <c r="M62" s="43">
        <v>5</v>
      </c>
    </row>
    <row r="63" spans="2:13">
      <c r="B63" t="str">
        <f>_xlfn.TEXTJOIN(",",TRUE,IF(LEFT(Regions!$C$3,1)&lt;&gt;"*",Regions!$C$3,""),IF(LEFT(Regions!$D$3,1)&lt;&gt;"*",Regions!$D$3,""))</f>
        <v>IE,National</v>
      </c>
      <c r="C63" s="38"/>
      <c r="D63" s="38"/>
      <c r="E63" s="39" t="str">
        <f>Commodities!$D$18</f>
        <v>INDRWS</v>
      </c>
      <c r="F63" s="38"/>
      <c r="G63" s="43"/>
      <c r="H63" s="43"/>
      <c r="I63">
        <f>ROUNDUP('EB2018'!$AF$38/'EB2018'!$AQ$38,5)</f>
        <v>8.745E-2</v>
      </c>
      <c r="J63">
        <f>ROUNDUP('EB2019'!$AF$38/'EB2019'!$AQ$38,5)</f>
        <v>9.602999999999999E-2</v>
      </c>
      <c r="K63">
        <f>ROUNDUP('EB2020'!$AF$38/'EB2020'!$AQ$38,5)</f>
        <v>0.10636</v>
      </c>
      <c r="L63">
        <f>ROUNDUP('EB2021'!$AF$38/'EB2021'!$AQ$38,5)</f>
        <v>0.10571999999999999</v>
      </c>
      <c r="M63" s="43">
        <v>5</v>
      </c>
    </row>
    <row r="64" spans="2:13">
      <c r="B64" s="46" t="str">
        <f>_xlfn.TEXTJOIN(",",TRUE,IF(LEFT(Regions!$C$3,1)&lt;&gt;"*",Regions!$C$3,""),IF(LEFT(Regions!$D$3,1)&lt;&gt;"*",Regions!$D$3,""))</f>
        <v>IE,National</v>
      </c>
      <c r="C64" s="40"/>
      <c r="D64" s="40"/>
      <c r="E64" s="41" t="str">
        <f>Commodities!$D$19</f>
        <v>INDNWS</v>
      </c>
      <c r="F64" s="40"/>
      <c r="G64" s="44"/>
      <c r="H64" s="44"/>
      <c r="I64" s="46">
        <f>ROUNDUP('EB2018'!$AN$38/'EB2018'!$AQ$38,5)</f>
        <v>0.11760999999999999</v>
      </c>
      <c r="J64" s="46">
        <f>ROUNDUP('EB2019'!$AN$38/'EB2019'!$AQ$38,5)</f>
        <v>0.13469</v>
      </c>
      <c r="K64" s="46">
        <f>ROUNDUP('EB2020'!$AN$38/'EB2020'!$AQ$38,5)</f>
        <v>0.13148000000000001</v>
      </c>
      <c r="L64" s="46">
        <f>ROUNDUP('EB2021'!$AN$38/'EB2021'!$AQ$38,5)</f>
        <v>0.12218999999999999</v>
      </c>
      <c r="M64" s="44">
        <v>5</v>
      </c>
    </row>
    <row r="65" spans="2:13">
      <c r="B65" t="str">
        <f>_xlfn.TEXTJOIN(",",TRUE,IF(LEFT(Regions!$C$3,1)&lt;&gt;"*",Regions!$C$3,""),IF(LEFT(Regions!$D$3,1)&lt;&gt;"*",Regions!$D$3,""))</f>
        <v>IE,National</v>
      </c>
      <c r="C65" s="38" t="str">
        <f>Processes!D13</f>
        <v>I-DMD-MAP-E0</v>
      </c>
      <c r="D65" s="38" t="str">
        <f>Processes!E13</f>
        <v>Basic metals and fabricated metal products demand process</v>
      </c>
      <c r="E65" s="39"/>
      <c r="F65" s="38" t="str">
        <f>Commodities!D31</f>
        <v>IMAP</v>
      </c>
      <c r="G65" s="43">
        <v>1</v>
      </c>
      <c r="H65" s="43">
        <v>50</v>
      </c>
      <c r="M65" s="43"/>
    </row>
    <row r="66" spans="2:13">
      <c r="B66" t="str">
        <f>_xlfn.TEXTJOIN(",",TRUE,IF(LEFT(Regions!$C$3,1)&lt;&gt;"*",Regions!$C$3,""),IF(LEFT(Regions!$D$3,1)&lt;&gt;"*",Regions!$D$3,""))</f>
        <v>IE,National</v>
      </c>
      <c r="C66" s="38"/>
      <c r="D66" s="38"/>
      <c r="E66" s="39" t="str">
        <f>Commodities!$D$5</f>
        <v>INDCOA</v>
      </c>
      <c r="F66" s="38"/>
      <c r="G66" s="43"/>
      <c r="H66" s="43"/>
      <c r="I66">
        <f>ROUNDUP('EB2018'!$C$39/'EB2018'!$AQ$39,5)</f>
        <v>0</v>
      </c>
      <c r="J66">
        <f>ROUNDUP('EB2019'!$C$39/'EB2019'!$AQ$39,5)</f>
        <v>0</v>
      </c>
      <c r="K66">
        <f>ROUNDUP('EB2020'!$C$39/'EB2020'!$AQ$39,5)</f>
        <v>0</v>
      </c>
      <c r="L66">
        <f>ROUNDUP('EB2021'!$C$39/'EB2021'!$AQ$39,5)</f>
        <v>0</v>
      </c>
      <c r="M66" s="43">
        <v>5</v>
      </c>
    </row>
    <row r="67" spans="2:13">
      <c r="B67" t="str">
        <f>_xlfn.TEXTJOIN(",",TRUE,IF(LEFT(Regions!$C$3,1)&lt;&gt;"*",Regions!$C$3,""),IF(LEFT(Regions!$D$3,1)&lt;&gt;"*",Regions!$D$3,""))</f>
        <v>IE,National</v>
      </c>
      <c r="C67" s="38"/>
      <c r="D67" s="38"/>
      <c r="E67" s="39" t="str">
        <f>Commodities!$D$7</f>
        <v>INDKER</v>
      </c>
      <c r="F67" s="38"/>
      <c r="G67" s="43"/>
      <c r="H67" s="43"/>
      <c r="I67">
        <f>ROUNDUP('EB2018'!$Q$39/'EB2018'!$AQ$39,5)</f>
        <v>6.9999999999999999E-4</v>
      </c>
      <c r="J67">
        <f>ROUNDUP('EB2019'!$Q$39/'EB2019'!$AQ$39,5)</f>
        <v>8.0000000000000004E-4</v>
      </c>
      <c r="K67">
        <f>ROUNDUP('EB2020'!$Q$39/'EB2020'!$AQ$39,5)</f>
        <v>1.08E-3</v>
      </c>
      <c r="L67">
        <f>ROUNDUP('EB2021'!$Q$39/'EB2021'!$AQ$39,5)</f>
        <v>8.9999999999999998E-4</v>
      </c>
      <c r="M67" s="43">
        <v>5</v>
      </c>
    </row>
    <row r="68" spans="2:13">
      <c r="B68" t="str">
        <f>_xlfn.TEXTJOIN(",",TRUE,IF(LEFT(Regions!$C$3,1)&lt;&gt;"*",Regions!$C$3,""),IF(LEFT(Regions!$D$3,1)&lt;&gt;"*",Regions!$D$3,""))</f>
        <v>IE,National</v>
      </c>
      <c r="C68" s="38"/>
      <c r="D68" s="38"/>
      <c r="E68" s="39" t="str">
        <f>Commodities!$D$9</f>
        <v>INDHFO</v>
      </c>
      <c r="F68" s="38"/>
      <c r="G68" s="43"/>
      <c r="H68" s="43"/>
      <c r="I68">
        <f>ROUNDUP('EB2018'!$S$39/'EB2018'!$AQ$39,5)</f>
        <v>2.15E-3</v>
      </c>
      <c r="J68">
        <f>ROUNDUP('EB2019'!$S$39/'EB2019'!$AQ$39,5)</f>
        <v>6.5799999999999999E-3</v>
      </c>
      <c r="K68">
        <f>ROUNDUP('EB2020'!$S$39/'EB2020'!$AQ$39,5)</f>
        <v>4.5099999999999993E-3</v>
      </c>
      <c r="L68">
        <f>ROUNDUP('EB2021'!$S$39/'EB2021'!$AQ$39,5)</f>
        <v>1.6100000000000001E-3</v>
      </c>
      <c r="M68" s="43">
        <v>5</v>
      </c>
    </row>
    <row r="69" spans="2:13">
      <c r="B69" t="str">
        <f>_xlfn.TEXTJOIN(",",TRUE,IF(LEFT(Regions!$C$3,1)&lt;&gt;"*",Regions!$C$3,""),IF(LEFT(Regions!$D$3,1)&lt;&gt;"*",Regions!$D$3,""))</f>
        <v>IE,National</v>
      </c>
      <c r="C69" s="38"/>
      <c r="D69" s="38"/>
      <c r="E69" s="39" t="str">
        <f>Commodities!$D$10</f>
        <v>INDLPG</v>
      </c>
      <c r="F69" s="38"/>
      <c r="G69" s="43"/>
      <c r="H69" s="43"/>
      <c r="I69">
        <f>ROUNDUP('EB2018'!$T$39/'EB2018'!$AQ$39,5)</f>
        <v>3.2000000000000002E-3</v>
      </c>
      <c r="J69">
        <f>ROUNDUP('EB2019'!$T$39/'EB2019'!$AQ$39,5)</f>
        <v>2.4599999999999999E-3</v>
      </c>
      <c r="K69">
        <f>ROUNDUP('EB2020'!$T$39/'EB2020'!$AQ$39,5)</f>
        <v>2.5000000000000001E-3</v>
      </c>
      <c r="L69">
        <f>ROUNDUP('EB2021'!$T$39/'EB2021'!$AQ$39,5)</f>
        <v>2.64E-3</v>
      </c>
      <c r="M69" s="43">
        <v>5</v>
      </c>
    </row>
    <row r="70" spans="2:13">
      <c r="B70" t="str">
        <f>_xlfn.TEXTJOIN(",",TRUE,IF(LEFT(Regions!$C$3,1)&lt;&gt;"*",Regions!$C$3,""),IF(LEFT(Regions!$D$3,1)&lt;&gt;"*",Regions!$D$3,""))</f>
        <v>IE,National</v>
      </c>
      <c r="C70" s="38"/>
      <c r="D70" s="38"/>
      <c r="E70" s="39" t="str">
        <f>Commodities!$D$11</f>
        <v>INDDST</v>
      </c>
      <c r="F70" s="38"/>
      <c r="G70" s="43"/>
      <c r="H70" s="43"/>
      <c r="I70">
        <f>ROUNDUP('EB2018'!$U$39/'EB2018'!$AQ$39,5)</f>
        <v>5.6699999999999997E-3</v>
      </c>
      <c r="J70">
        <f>ROUNDUP('EB2019'!$U$39/'EB2019'!$AQ$39,5)</f>
        <v>3.15E-3</v>
      </c>
      <c r="K70">
        <f>ROUNDUP('EB2020'!$U$39/'EB2020'!$AQ$39,5)</f>
        <v>3.6700000000000001E-3</v>
      </c>
      <c r="L70">
        <f>ROUNDUP('EB2021'!$U$39/'EB2021'!$AQ$39,5)</f>
        <v>3.5799999999999998E-3</v>
      </c>
      <c r="M70" s="43">
        <v>5</v>
      </c>
    </row>
    <row r="71" spans="2:13">
      <c r="B71" t="str">
        <f>_xlfn.TEXTJOIN(",",TRUE,IF(LEFT(Regions!$C$3,1)&lt;&gt;"*",Regions!$C$3,""),IF(LEFT(Regions!$D$3,1)&lt;&gt;"*",Regions!$D$3,""))</f>
        <v>IE,National</v>
      </c>
      <c r="C71" s="38"/>
      <c r="D71" s="38"/>
      <c r="E71" s="39" t="str">
        <f>Commodities!$D$14</f>
        <v>INDGAS</v>
      </c>
      <c r="F71" s="38"/>
      <c r="G71" s="43"/>
      <c r="H71" s="43"/>
      <c r="I71">
        <f>ROUNDUP('EB2018'!$AA$39/'EB2018'!$AQ$39,5)</f>
        <v>0.84899999999999998</v>
      </c>
      <c r="J71">
        <f>ROUNDUP('EB2019'!$AA$39/'EB2019'!$AQ$39,5)</f>
        <v>0.86168</v>
      </c>
      <c r="K71">
        <f>ROUNDUP('EB2020'!$AA$39/'EB2020'!$AQ$39,5)</f>
        <v>0.85851</v>
      </c>
      <c r="L71">
        <f>ROUNDUP('EB2021'!$AA$39/'EB2021'!$AQ$39,5)</f>
        <v>0.86647999999999992</v>
      </c>
      <c r="M71" s="43">
        <v>5</v>
      </c>
    </row>
    <row r="72" spans="2:13">
      <c r="B72" s="46" t="str">
        <f>_xlfn.TEXTJOIN(",",TRUE,IF(LEFT(Regions!$C$3,1)&lt;&gt;"*",Regions!$C$3,""),IF(LEFT(Regions!$D$3,1)&lt;&gt;"*",Regions!$D$3,""))</f>
        <v>IE,National</v>
      </c>
      <c r="C72" s="40"/>
      <c r="D72" s="40"/>
      <c r="E72" s="41" t="str">
        <f>Commodities!$D$15</f>
        <v>INDELC</v>
      </c>
      <c r="F72" s="40"/>
      <c r="G72" s="44"/>
      <c r="H72" s="44"/>
      <c r="I72" s="46">
        <f>ROUNDUP('EB2018'!$AO$39/'EB2018'!$AQ$39,5)</f>
        <v>0.13931000000000002</v>
      </c>
      <c r="J72" s="46">
        <f>ROUNDUP('EB2019'!$AO$39/'EB2019'!$AQ$39,5)</f>
        <v>0.12536</v>
      </c>
      <c r="K72" s="46">
        <f>ROUNDUP('EB2020'!$AO$39/'EB2020'!$AQ$39,5)</f>
        <v>0.12976000000000001</v>
      </c>
      <c r="L72" s="46">
        <f>ROUNDUP('EB2021'!$AO$39/'EB2021'!$AQ$39,5)</f>
        <v>0.12480999999999999</v>
      </c>
      <c r="M72" s="44">
        <v>5</v>
      </c>
    </row>
    <row r="73" spans="2:13">
      <c r="B73" t="str">
        <f>_xlfn.TEXTJOIN(",",TRUE,IF(LEFT(Regions!$C$3,1)&lt;&gt;"*",Regions!$C$3,""),IF(LEFT(Regions!$D$3,1)&lt;&gt;"*",Regions!$D$3,""))</f>
        <v>IE,National</v>
      </c>
      <c r="C73" s="38" t="str">
        <f>Processes!D14</f>
        <v>I-DMD-MAE-E0</v>
      </c>
      <c r="D73" s="38" t="str">
        <f>Processes!E14</f>
        <v>Machinery and equipment n.e.c. demand process</v>
      </c>
      <c r="E73" s="39"/>
      <c r="F73" s="38" t="str">
        <f>Commodities!D32</f>
        <v>IMAE</v>
      </c>
      <c r="G73" s="43">
        <v>1</v>
      </c>
      <c r="H73" s="43">
        <v>50</v>
      </c>
      <c r="M73" s="43"/>
    </row>
    <row r="74" spans="2:13">
      <c r="B74" t="str">
        <f>_xlfn.TEXTJOIN(",",TRUE,IF(LEFT(Regions!$C$3,1)&lt;&gt;"*",Regions!$C$3,""),IF(LEFT(Regions!$D$3,1)&lt;&gt;"*",Regions!$D$3,""))</f>
        <v>IE,National</v>
      </c>
      <c r="C74" s="38"/>
      <c r="D74" s="38"/>
      <c r="E74" s="39" t="str">
        <f>Commodities!$D$7</f>
        <v>INDKER</v>
      </c>
      <c r="F74" s="38"/>
      <c r="G74" s="43"/>
      <c r="H74" s="43"/>
      <c r="I74">
        <f>ROUNDUP('EB2018'!$Q$40/'EB2018'!$AQ$40,5)</f>
        <v>4.0999999999999995E-3</v>
      </c>
      <c r="J74">
        <f>ROUNDUP('EB2019'!$Q$40/'EB2019'!$AQ$40,5)</f>
        <v>7.77E-3</v>
      </c>
      <c r="K74">
        <f>ROUNDUP('EB2020'!$Q$40/'EB2020'!$AQ$40,5)</f>
        <v>9.6699999999999998E-3</v>
      </c>
      <c r="L74">
        <f>ROUNDUP('EB2021'!$Q$40/'EB2021'!$AQ$40,5)</f>
        <v>8.5299999999999994E-3</v>
      </c>
      <c r="M74" s="43">
        <v>5</v>
      </c>
    </row>
    <row r="75" spans="2:13">
      <c r="B75" t="str">
        <f>_xlfn.TEXTJOIN(",",TRUE,IF(LEFT(Regions!$C$3,1)&lt;&gt;"*",Regions!$C$3,""),IF(LEFT(Regions!$D$3,1)&lt;&gt;"*",Regions!$D$3,""))</f>
        <v>IE,National</v>
      </c>
      <c r="C75" s="38"/>
      <c r="D75" s="38"/>
      <c r="E75" s="39" t="str">
        <f>Commodities!$D$10</f>
        <v>INDLPG</v>
      </c>
      <c r="F75" s="38"/>
      <c r="G75" s="43"/>
      <c r="H75" s="43"/>
      <c r="I75">
        <f>ROUNDUP('EB2018'!$T$40/'EB2018'!$AQ$40,5)</f>
        <v>6.2689999999999996E-2</v>
      </c>
      <c r="J75">
        <f>ROUNDUP('EB2019'!$T$40/'EB2019'!$AQ$40,5)</f>
        <v>5.058E-2</v>
      </c>
      <c r="K75">
        <f>ROUNDUP('EB2020'!$T$40/'EB2020'!$AQ$40,5)</f>
        <v>4.7170000000000004E-2</v>
      </c>
      <c r="L75">
        <f>ROUNDUP('EB2021'!$T$40/'EB2021'!$AQ$40,5)</f>
        <v>5.2570000000000006E-2</v>
      </c>
      <c r="M75" s="43">
        <v>5</v>
      </c>
    </row>
    <row r="76" spans="2:13">
      <c r="B76" t="str">
        <f>_xlfn.TEXTJOIN(",",TRUE,IF(LEFT(Regions!$C$3,1)&lt;&gt;"*",Regions!$C$3,""),IF(LEFT(Regions!$D$3,1)&lt;&gt;"*",Regions!$D$3,""))</f>
        <v>IE,National</v>
      </c>
      <c r="C76" s="38"/>
      <c r="D76" s="38"/>
      <c r="E76" s="39" t="str">
        <f>Commodities!$D$11</f>
        <v>INDDST</v>
      </c>
      <c r="F76" s="38"/>
      <c r="G76" s="43"/>
      <c r="H76" s="43"/>
      <c r="I76">
        <f>ROUNDUP('EB2018'!$U$40/'EB2018'!$AQ$40,5)</f>
        <v>4.8580000000000005E-2</v>
      </c>
      <c r="J76">
        <f>ROUNDUP('EB2019'!$U$40/'EB2019'!$AQ$40,5)</f>
        <v>3.3820000000000003E-2</v>
      </c>
      <c r="K76">
        <f>ROUNDUP('EB2020'!$U$40/'EB2020'!$AQ$40,5)</f>
        <v>3.6210000000000006E-2</v>
      </c>
      <c r="L76">
        <f>ROUNDUP('EB2021'!$U$40/'EB2021'!$AQ$40,5)</f>
        <v>3.7220000000000003E-2</v>
      </c>
      <c r="M76" s="43">
        <v>5</v>
      </c>
    </row>
    <row r="77" spans="2:13">
      <c r="B77" t="str">
        <f>_xlfn.TEXTJOIN(",",TRUE,IF(LEFT(Regions!$C$3,1)&lt;&gt;"*",Regions!$C$3,""),IF(LEFT(Regions!$D$3,1)&lt;&gt;"*",Regions!$D$3,""))</f>
        <v>IE,National</v>
      </c>
      <c r="C77" s="38"/>
      <c r="D77" s="38"/>
      <c r="E77" s="39" t="str">
        <f>Commodities!$D$14</f>
        <v>INDGAS</v>
      </c>
      <c r="F77" s="38"/>
      <c r="G77" s="43"/>
      <c r="H77" s="43"/>
      <c r="I77">
        <f>ROUNDUP('EB2018'!$AA$40/'EB2018'!$AQ$40,5)</f>
        <v>0.40046999999999999</v>
      </c>
      <c r="J77">
        <f>ROUNDUP('EB2019'!$AA$40/'EB2019'!$AQ$40,5)</f>
        <v>0.41095999999999999</v>
      </c>
      <c r="K77">
        <f>ROUNDUP('EB2020'!$AA$40/'EB2020'!$AQ$40,5)</f>
        <v>0.43443999999999999</v>
      </c>
      <c r="L77">
        <f>ROUNDUP('EB2021'!$AA$40/'EB2021'!$AQ$40,5)</f>
        <v>0.42292000000000002</v>
      </c>
      <c r="M77" s="43">
        <v>5</v>
      </c>
    </row>
    <row r="78" spans="2:13">
      <c r="B78" s="46" t="str">
        <f>_xlfn.TEXTJOIN(",",TRUE,IF(LEFT(Regions!$C$3,1)&lt;&gt;"*",Regions!$C$3,""),IF(LEFT(Regions!$D$3,1)&lt;&gt;"*",Regions!$D$3,""))</f>
        <v>IE,National</v>
      </c>
      <c r="C78" s="40"/>
      <c r="D78" s="40"/>
      <c r="E78" s="41" t="str">
        <f>Commodities!$D$15</f>
        <v>INDELC</v>
      </c>
      <c r="F78" s="40"/>
      <c r="G78" s="44"/>
      <c r="H78" s="44"/>
      <c r="I78" s="46">
        <f>ROUNDUP('EB2018'!$AO$40/'EB2018'!$AQ$40,5)</f>
        <v>0.48418</v>
      </c>
      <c r="J78" s="46">
        <f>ROUNDUP('EB2019'!$AO$40/'EB2019'!$AQ$40,5)</f>
        <v>0.49690000000000001</v>
      </c>
      <c r="K78" s="46">
        <f>ROUNDUP('EB2020'!$AO$40/'EB2020'!$AQ$40,5)</f>
        <v>0.47253000000000001</v>
      </c>
      <c r="L78" s="46">
        <f>ROUNDUP('EB2021'!$AO$40/'EB2021'!$AQ$40,5)</f>
        <v>0.47877999999999998</v>
      </c>
      <c r="M78" s="44">
        <v>5</v>
      </c>
    </row>
    <row r="79" spans="2:13">
      <c r="B79" t="str">
        <f>_xlfn.TEXTJOIN(",",TRUE,IF(LEFT(Regions!$C$3,1)&lt;&gt;"*",Regions!$C$3,""),IF(LEFT(Regions!$D$3,1)&lt;&gt;"*",Regions!$D$3,""))</f>
        <v>IE,National</v>
      </c>
      <c r="C79" s="38" t="str">
        <f>Processes!D15</f>
        <v>I-DMD-EOE-E0</v>
      </c>
      <c r="D79" s="38" t="str">
        <f>Processes!E15</f>
        <v>Electrical and optical equipment demand process</v>
      </c>
      <c r="E79" s="39"/>
      <c r="F79" s="38" t="str">
        <f>Commodities!D33</f>
        <v>IEOE</v>
      </c>
      <c r="G79" s="43">
        <v>1</v>
      </c>
      <c r="H79" s="43">
        <v>50</v>
      </c>
      <c r="M79" s="43"/>
    </row>
    <row r="80" spans="2:13">
      <c r="B80" t="str">
        <f>_xlfn.TEXTJOIN(",",TRUE,IF(LEFT(Regions!$C$3,1)&lt;&gt;"*",Regions!$C$3,""),IF(LEFT(Regions!$D$3,1)&lt;&gt;"*",Regions!$D$3,""))</f>
        <v>IE,National</v>
      </c>
      <c r="C80" s="38"/>
      <c r="D80" s="38"/>
      <c r="E80" s="39" t="str">
        <f>Commodities!$D$7</f>
        <v>INDKER</v>
      </c>
      <c r="F80" s="38"/>
      <c r="G80" s="43"/>
      <c r="H80" s="43"/>
      <c r="I80">
        <f>ROUNDUP('EB2018'!$Q$41/'EB2018'!$AQ$41,5)</f>
        <v>1.66E-3</v>
      </c>
      <c r="J80">
        <f>ROUNDUP('EB2019'!$Q$41/'EB2019'!$AQ$41,5)</f>
        <v>2.0400000000000001E-3</v>
      </c>
      <c r="K80">
        <f>ROUNDUP('EB2020'!$Q$41/'EB2020'!$AQ$41,5)</f>
        <v>2.6099999999999999E-3</v>
      </c>
      <c r="L80">
        <f>ROUNDUP('EB2021'!$Q$41/'EB2021'!$AQ$41,5)</f>
        <v>2.2899999999999999E-3</v>
      </c>
      <c r="M80" s="43">
        <v>5</v>
      </c>
    </row>
    <row r="81" spans="2:13">
      <c r="B81" t="str">
        <f>_xlfn.TEXTJOIN(",",TRUE,IF(LEFT(Regions!$C$3,1)&lt;&gt;"*",Regions!$C$3,""),IF(LEFT(Regions!$D$3,1)&lt;&gt;"*",Regions!$D$3,""))</f>
        <v>IE,National</v>
      </c>
      <c r="C81" s="38"/>
      <c r="D81" s="38"/>
      <c r="E81" s="39" t="str">
        <f>Commodities!$D$10</f>
        <v>INDLPG</v>
      </c>
      <c r="F81" s="38"/>
      <c r="G81" s="43"/>
      <c r="H81" s="43"/>
      <c r="I81">
        <f>ROUNDUP('EB2018'!$T$41/'EB2018'!$AQ$41,5)</f>
        <v>1.298E-2</v>
      </c>
      <c r="J81">
        <f>ROUNDUP('EB2019'!$T$41/'EB2019'!$AQ$41,5)</f>
        <v>1.358E-2</v>
      </c>
      <c r="K81">
        <f>ROUNDUP('EB2020'!$T$41/'EB2020'!$AQ$41,5)</f>
        <v>1.306E-2</v>
      </c>
      <c r="L81">
        <f>ROUNDUP('EB2021'!$T$41/'EB2021'!$AQ$41,5)</f>
        <v>1.4449999999999999E-2</v>
      </c>
      <c r="M81" s="43">
        <v>5</v>
      </c>
    </row>
    <row r="82" spans="2:13">
      <c r="B82" t="str">
        <f>_xlfn.TEXTJOIN(",",TRUE,IF(LEFT(Regions!$C$3,1)&lt;&gt;"*",Regions!$C$3,""),IF(LEFT(Regions!$D$3,1)&lt;&gt;"*",Regions!$D$3,""))</f>
        <v>IE,National</v>
      </c>
      <c r="C82" s="38"/>
      <c r="D82" s="38"/>
      <c r="E82" s="39" t="str">
        <f>Commodities!$D$11</f>
        <v>INDDST</v>
      </c>
      <c r="F82" s="38"/>
      <c r="G82" s="43"/>
      <c r="H82" s="43"/>
      <c r="I82">
        <f>ROUNDUP('EB2018'!$U$41/'EB2018'!$AQ$41,5)</f>
        <v>6.5699999999999995E-3</v>
      </c>
      <c r="J82">
        <f>ROUNDUP('EB2019'!$U$41/'EB2019'!$AQ$41,5)</f>
        <v>3.8999999999999998E-3</v>
      </c>
      <c r="K82">
        <f>ROUNDUP('EB2020'!$U$41/'EB2020'!$AQ$41,5)</f>
        <v>4.3099999999999996E-3</v>
      </c>
      <c r="L82">
        <f>ROUNDUP('EB2021'!$U$41/'EB2021'!$AQ$41,5)</f>
        <v>4.3999999999999994E-3</v>
      </c>
      <c r="M82" s="43">
        <v>5</v>
      </c>
    </row>
    <row r="83" spans="2:13">
      <c r="B83" t="str">
        <f>_xlfn.TEXTJOIN(",",TRUE,IF(LEFT(Regions!$C$3,1)&lt;&gt;"*",Regions!$C$3,""),IF(LEFT(Regions!$D$3,1)&lt;&gt;"*",Regions!$D$3,""))</f>
        <v>IE,National</v>
      </c>
      <c r="C83" s="38"/>
      <c r="D83" s="38"/>
      <c r="E83" s="39" t="str">
        <f>Commodities!$D$14</f>
        <v>INDGAS</v>
      </c>
      <c r="F83" s="38"/>
      <c r="G83" s="43"/>
      <c r="H83" s="43"/>
      <c r="I83">
        <f>ROUNDUP('EB2018'!$AA$41/'EB2018'!$AQ$41,5)</f>
        <v>0.18468000000000001</v>
      </c>
      <c r="J83">
        <f>ROUNDUP('EB2019'!$AA$41/'EB2019'!$AQ$41,5)</f>
        <v>0.16838</v>
      </c>
      <c r="K83">
        <f>ROUNDUP('EB2020'!$AA$41/'EB2020'!$AQ$41,5)</f>
        <v>0.18357000000000001</v>
      </c>
      <c r="L83">
        <f>ROUNDUP('EB2021'!$AA$41/'EB2021'!$AQ$41,5)</f>
        <v>0.17747000000000002</v>
      </c>
      <c r="M83" s="43">
        <v>5</v>
      </c>
    </row>
    <row r="84" spans="2:13">
      <c r="B84" s="46" t="str">
        <f>_xlfn.TEXTJOIN(",",TRUE,IF(LEFT(Regions!$C$3,1)&lt;&gt;"*",Regions!$C$3,""),IF(LEFT(Regions!$D$3,1)&lt;&gt;"*",Regions!$D$3,""))</f>
        <v>IE,National</v>
      </c>
      <c r="C84" s="40"/>
      <c r="D84" s="40"/>
      <c r="E84" s="41" t="str">
        <f>Commodities!$D$15</f>
        <v>INDELC</v>
      </c>
      <c r="F84" s="40"/>
      <c r="G84" s="44"/>
      <c r="H84" s="44"/>
      <c r="I84" s="46">
        <f>ROUNDUP('EB2018'!$AO$41/'EB2018'!$AQ$41,5)</f>
        <v>0.79413999999999996</v>
      </c>
      <c r="J84" s="46">
        <f>ROUNDUP('EB2019'!$AO$41/'EB2019'!$AQ$41,5)</f>
        <v>0.81212999999999991</v>
      </c>
      <c r="K84" s="46">
        <f>ROUNDUP('EB2020'!$AO$41/'EB2020'!$AQ$41,5)</f>
        <v>0.7964699999999999</v>
      </c>
      <c r="L84" s="46">
        <f>ROUNDUP('EB2021'!$AO$41/'EB2021'!$AQ$41,5)</f>
        <v>0.80141999999999991</v>
      </c>
      <c r="M84" s="44">
        <v>5</v>
      </c>
    </row>
    <row r="85" spans="2:13">
      <c r="B85" t="str">
        <f>_xlfn.TEXTJOIN(",",TRUE,IF(LEFT(Regions!$C$3,1)&lt;&gt;"*",Regions!$C$3,""),IF(LEFT(Regions!$D$3,1)&lt;&gt;"*",Regions!$D$3,""))</f>
        <v>IE,National</v>
      </c>
      <c r="C85" s="38" t="str">
        <f>Processes!D16</f>
        <v>I-DMD-TEM-E0</v>
      </c>
      <c r="D85" s="38" t="str">
        <f>Processes!E16</f>
        <v>Transport equipment manufacture demand process</v>
      </c>
      <c r="E85" s="39"/>
      <c r="F85" s="38" t="str">
        <f>Commodities!D34</f>
        <v>ITEM</v>
      </c>
      <c r="G85" s="43">
        <v>1</v>
      </c>
      <c r="H85" s="43">
        <v>50</v>
      </c>
      <c r="M85" s="43"/>
    </row>
    <row r="86" spans="2:13">
      <c r="B86" t="str">
        <f>_xlfn.TEXTJOIN(",",TRUE,IF(LEFT(Regions!$C$3,1)&lt;&gt;"*",Regions!$C$3,""),IF(LEFT(Regions!$D$3,1)&lt;&gt;"*",Regions!$D$3,""))</f>
        <v>IE,National</v>
      </c>
      <c r="C86" s="38"/>
      <c r="D86" s="38"/>
      <c r="E86" s="39" t="str">
        <f>Commodities!$D$7</f>
        <v>INDKER</v>
      </c>
      <c r="F86" s="38"/>
      <c r="G86" s="43"/>
      <c r="H86" s="43"/>
      <c r="I86">
        <f>ROUNDUP('EB2018'!$Q$42/'EB2018'!$AQ$42,5)</f>
        <v>1.4189999999999999E-2</v>
      </c>
      <c r="J86">
        <f>ROUNDUP('EB2019'!$Q$42/'EB2019'!$AQ$42,5)</f>
        <v>1.214E-2</v>
      </c>
      <c r="K86">
        <f>ROUNDUP('EB2020'!$Q$42/'EB2020'!$AQ$42,5)</f>
        <v>1.546E-2</v>
      </c>
      <c r="L86">
        <f>ROUNDUP('EB2021'!$Q$42/'EB2021'!$AQ$42,5)</f>
        <v>1.34E-2</v>
      </c>
      <c r="M86" s="43">
        <v>5</v>
      </c>
    </row>
    <row r="87" spans="2:13">
      <c r="B87" t="str">
        <f>_xlfn.TEXTJOIN(",",TRUE,IF(LEFT(Regions!$C$3,1)&lt;&gt;"*",Regions!$C$3,""),IF(LEFT(Regions!$D$3,1)&lt;&gt;"*",Regions!$D$3,""))</f>
        <v>IE,National</v>
      </c>
      <c r="C87" s="38"/>
      <c r="D87" s="38"/>
      <c r="E87" s="39" t="str">
        <f>Commodities!$D$10</f>
        <v>INDLPG</v>
      </c>
      <c r="F87" s="38"/>
      <c r="G87" s="43"/>
      <c r="H87" s="43"/>
      <c r="I87">
        <f>ROUNDUP('EB2018'!$T$42/'EB2018'!$AQ$42,5)</f>
        <v>0.19855</v>
      </c>
      <c r="J87">
        <f>ROUNDUP('EB2019'!$T$42/'EB2019'!$AQ$42,5)</f>
        <v>0.15729000000000001</v>
      </c>
      <c r="K87">
        <f>ROUNDUP('EB2020'!$T$42/'EB2020'!$AQ$42,5)</f>
        <v>0.15005000000000002</v>
      </c>
      <c r="L87">
        <f>ROUNDUP('EB2021'!$T$42/'EB2021'!$AQ$42,5)</f>
        <v>0.16418000000000002</v>
      </c>
      <c r="M87" s="43">
        <v>5</v>
      </c>
    </row>
    <row r="88" spans="2:13">
      <c r="B88" t="str">
        <f>_xlfn.TEXTJOIN(",",TRUE,IF(LEFT(Regions!$C$3,1)&lt;&gt;"*",Regions!$C$3,""),IF(LEFT(Regions!$D$3,1)&lt;&gt;"*",Regions!$D$3,""))</f>
        <v>IE,National</v>
      </c>
      <c r="C88" s="38"/>
      <c r="D88" s="38"/>
      <c r="E88" s="39" t="str">
        <f>Commodities!$D$11</f>
        <v>INDDST</v>
      </c>
      <c r="F88" s="38"/>
      <c r="G88" s="43"/>
      <c r="H88" s="43"/>
      <c r="I88">
        <f>ROUNDUP('EB2018'!$U$42/'EB2018'!$AQ$42,5)</f>
        <v>4.7510000000000004E-2</v>
      </c>
      <c r="J88">
        <f>ROUNDUP('EB2019'!$U$42/'EB2019'!$AQ$42,5)</f>
        <v>4.1310000000000006E-2</v>
      </c>
      <c r="K88">
        <f>ROUNDUP('EB2020'!$U$42/'EB2020'!$AQ$42,5)</f>
        <v>4.5240000000000002E-2</v>
      </c>
      <c r="L88">
        <f>ROUNDUP('EB2021'!$U$42/'EB2021'!$AQ$42,5)</f>
        <v>4.5650000000000003E-2</v>
      </c>
      <c r="M88" s="43">
        <v>5</v>
      </c>
    </row>
    <row r="89" spans="2:13">
      <c r="B89" t="str">
        <f>_xlfn.TEXTJOIN(",",TRUE,IF(LEFT(Regions!$C$3,1)&lt;&gt;"*",Regions!$C$3,""),IF(LEFT(Regions!$D$3,1)&lt;&gt;"*",Regions!$D$3,""))</f>
        <v>IE,National</v>
      </c>
      <c r="C89" s="38"/>
      <c r="D89" s="38"/>
      <c r="E89" s="39" t="str">
        <f>Commodities!$D$14</f>
        <v>INDGAS</v>
      </c>
      <c r="F89" s="38"/>
      <c r="G89" s="43"/>
      <c r="H89" s="43"/>
      <c r="I89">
        <f>ROUNDUP('EB2018'!$AA$42/'EB2018'!$AQ$42,5)</f>
        <v>0.18610000000000002</v>
      </c>
      <c r="J89">
        <f>ROUNDUP('EB2019'!$AA$42/'EB2019'!$AQ$42,5)</f>
        <v>0.19798000000000002</v>
      </c>
      <c r="K89">
        <f>ROUNDUP('EB2020'!$AA$42/'EB2020'!$AQ$42,5)</f>
        <v>0.21408000000000002</v>
      </c>
      <c r="L89">
        <f>ROUNDUP('EB2021'!$AA$42/'EB2021'!$AQ$42,5)</f>
        <v>0.20462</v>
      </c>
      <c r="M89" s="43">
        <v>5</v>
      </c>
    </row>
    <row r="90" spans="2:13">
      <c r="B90" s="46" t="str">
        <f>_xlfn.TEXTJOIN(",",TRUE,IF(LEFT(Regions!$C$3,1)&lt;&gt;"*",Regions!$C$3,""),IF(LEFT(Regions!$D$3,1)&lt;&gt;"*",Regions!$D$3,""))</f>
        <v>IE,National</v>
      </c>
      <c r="C90" s="40"/>
      <c r="D90" s="40"/>
      <c r="E90" s="41" t="str">
        <f>Commodities!$D$15</f>
        <v>INDELC</v>
      </c>
      <c r="F90" s="40"/>
      <c r="G90" s="44"/>
      <c r="H90" s="44"/>
      <c r="I90" s="46">
        <f>ROUNDUP('EB2018'!$AO$42/'EB2018'!$AQ$42,5)</f>
        <v>0.55367999999999995</v>
      </c>
      <c r="J90" s="46">
        <f>ROUNDUP('EB2019'!$AO$42/'EB2019'!$AQ$42,5)</f>
        <v>0.59129999999999994</v>
      </c>
      <c r="K90" s="46">
        <f>ROUNDUP('EB2020'!$AO$42/'EB2020'!$AQ$42,5)</f>
        <v>0.57518999999999998</v>
      </c>
      <c r="L90" s="46">
        <f>ROUNDUP('EB2021'!$AO$42/'EB2021'!$AQ$42,5)</f>
        <v>0.57217999999999991</v>
      </c>
      <c r="M90" s="44">
        <v>5</v>
      </c>
    </row>
    <row r="91" spans="2:13">
      <c r="B91" t="str">
        <f>_xlfn.TEXTJOIN(",",TRUE,IF(LEFT(Regions!$C$3,1)&lt;&gt;"*",Regions!$C$3,""),IF(LEFT(Regions!$D$3,1)&lt;&gt;"*",Regions!$D$3,""))</f>
        <v>IE,National</v>
      </c>
      <c r="C91" s="38" t="str">
        <f>Processes!D17</f>
        <v>I-DMD-OMA-E0</v>
      </c>
      <c r="D91" s="38" t="str">
        <f>Processes!E17</f>
        <v>Other manufacturing demand process</v>
      </c>
      <c r="E91" s="39"/>
      <c r="F91" s="38" t="str">
        <f>Commodities!D35</f>
        <v>IOMA</v>
      </c>
      <c r="G91" s="43">
        <v>1</v>
      </c>
      <c r="H91" s="43">
        <v>50</v>
      </c>
      <c r="M91" s="43"/>
    </row>
    <row r="92" spans="2:13">
      <c r="B92" t="str">
        <f>_xlfn.TEXTJOIN(",",TRUE,IF(LEFT(Regions!$C$3,1)&lt;&gt;"*",Regions!$C$3,""),IF(LEFT(Regions!$D$3,1)&lt;&gt;"*",Regions!$D$3,""))</f>
        <v>IE,National</v>
      </c>
      <c r="E92" s="39" t="str">
        <f>Commodities!$D$7</f>
        <v>INDKER</v>
      </c>
      <c r="I92">
        <f>ROUNDUP('EB2018'!$Q$43/'EB2018'!$AQ$43,5)</f>
        <v>2.6199999999999999E-3</v>
      </c>
      <c r="J92">
        <f>ROUNDUP('EB2019'!$Q$43/'EB2019'!$AQ$43,5)</f>
        <v>3.4099999999999998E-3</v>
      </c>
      <c r="K92">
        <f>ROUNDUP('EB2020'!$Q$43/'EB2020'!$AQ$43,5)</f>
        <v>4.1999999999999997E-3</v>
      </c>
      <c r="L92">
        <f>ROUNDUP('EB2021'!$Q$43/'EB2021'!$AQ$43,5)</f>
        <v>3.7599999999999999E-3</v>
      </c>
      <c r="M92">
        <v>5</v>
      </c>
    </row>
    <row r="93" spans="2:13">
      <c r="B93" t="str">
        <f>_xlfn.TEXTJOIN(",",TRUE,IF(LEFT(Regions!$C$3,1)&lt;&gt;"*",Regions!$C$3,""),IF(LEFT(Regions!$D$3,1)&lt;&gt;"*",Regions!$D$3,""))</f>
        <v>IE,National</v>
      </c>
      <c r="E93" s="39" t="str">
        <f>Commodities!$D$9</f>
        <v>INDHFO</v>
      </c>
      <c r="I93">
        <f>ROUNDUP('EB2018'!$S$43/'EB2018'!$AQ$43,5)</f>
        <v>3.2460000000000003E-2</v>
      </c>
      <c r="J93">
        <f>ROUNDUP('EB2019'!$S$43/'EB2019'!$AQ$43,5)</f>
        <v>3.4070000000000003E-2</v>
      </c>
      <c r="K93">
        <f>ROUNDUP('EB2020'!$S$43/'EB2020'!$AQ$43,5)</f>
        <v>4.4540000000000003E-2</v>
      </c>
      <c r="L93">
        <f>ROUNDUP('EB2021'!$S$43/'EB2021'!$AQ$43,5)</f>
        <v>3.0630000000000001E-2</v>
      </c>
      <c r="M93">
        <v>5</v>
      </c>
    </row>
    <row r="94" spans="2:13">
      <c r="B94" t="str">
        <f>_xlfn.TEXTJOIN(",",TRUE,IF(LEFT(Regions!$C$3,1)&lt;&gt;"*",Regions!$C$3,""),IF(LEFT(Regions!$D$3,1)&lt;&gt;"*",Regions!$D$3,""))</f>
        <v>IE,National</v>
      </c>
      <c r="E94" s="39" t="str">
        <f>Commodities!$D$10</f>
        <v>INDLPG</v>
      </c>
      <c r="I94">
        <f>ROUNDUP('EB2018'!$T$43/'EB2018'!$AQ$43,5)</f>
        <v>4.4430000000000004E-2</v>
      </c>
      <c r="J94">
        <f>ROUNDUP('EB2019'!$T$43/'EB2019'!$AQ$43,5)</f>
        <v>4.8170000000000004E-2</v>
      </c>
      <c r="K94">
        <f>ROUNDUP('EB2020'!$T$43/'EB2020'!$AQ$43,5)</f>
        <v>4.4510000000000001E-2</v>
      </c>
      <c r="L94">
        <f>ROUNDUP('EB2021'!$T$43/'EB2021'!$AQ$43,5)</f>
        <v>5.0340000000000003E-2</v>
      </c>
      <c r="M94">
        <v>5</v>
      </c>
    </row>
    <row r="95" spans="2:13">
      <c r="B95" t="str">
        <f>_xlfn.TEXTJOIN(",",TRUE,IF(LEFT(Regions!$C$3,1)&lt;&gt;"*",Regions!$C$3,""),IF(LEFT(Regions!$D$3,1)&lt;&gt;"*",Regions!$D$3,""))</f>
        <v>IE,National</v>
      </c>
      <c r="E95" s="39" t="str">
        <f>Commodities!$D$11</f>
        <v>INDDST</v>
      </c>
      <c r="I95">
        <f>ROUNDUP('EB2018'!$U$43/'EB2018'!$AQ$43,5)</f>
        <v>2.7809999999999998E-2</v>
      </c>
      <c r="J95">
        <f>ROUNDUP('EB2019'!$U$43/'EB2019'!$AQ$43,5)</f>
        <v>1.5429999999999999E-2</v>
      </c>
      <c r="K95">
        <f>ROUNDUP('EB2020'!$U$43/'EB2020'!$AQ$43,5)</f>
        <v>1.6369999999999999E-2</v>
      </c>
      <c r="L95">
        <f>ROUNDUP('EB2021'!$U$43/'EB2021'!$AQ$43,5)</f>
        <v>1.7079999999999998E-2</v>
      </c>
      <c r="M95">
        <v>5</v>
      </c>
    </row>
    <row r="96" spans="2:13">
      <c r="B96" t="str">
        <f>_xlfn.TEXTJOIN(",",TRUE,IF(LEFT(Regions!$C$3,1)&lt;&gt;"*",Regions!$C$3,""),IF(LEFT(Regions!$D$3,1)&lt;&gt;"*",Regions!$D$3,""))</f>
        <v>IE,National</v>
      </c>
      <c r="E96" s="39" t="str">
        <f>Commodities!$D$14</f>
        <v>INDGAS</v>
      </c>
      <c r="I96">
        <f>ROUNDUP('EB2018'!$AA$43/'EB2018'!$AQ$43,5)</f>
        <v>0.44545000000000001</v>
      </c>
      <c r="J96">
        <f>ROUNDUP('EB2019'!$AA$43/'EB2019'!$AQ$43,5)</f>
        <v>0.41463</v>
      </c>
      <c r="K96">
        <f>ROUNDUP('EB2020'!$AA$43/'EB2020'!$AQ$43,5)</f>
        <v>0.43419000000000002</v>
      </c>
      <c r="L96">
        <f>ROUNDUP('EB2021'!$AA$43/'EB2021'!$AQ$43,5)</f>
        <v>0.42902000000000001</v>
      </c>
      <c r="M96">
        <v>5</v>
      </c>
    </row>
    <row r="97" spans="2:13">
      <c r="B97" s="46" t="str">
        <f>_xlfn.TEXTJOIN(",",TRUE,IF(LEFT(Regions!$C$3,1)&lt;&gt;"*",Regions!$C$3,""),IF(LEFT(Regions!$D$3,1)&lt;&gt;"*",Regions!$D$3,""))</f>
        <v>IE,National</v>
      </c>
      <c r="C97" s="46"/>
      <c r="D97" s="46"/>
      <c r="E97" s="41" t="str">
        <f>Commodities!$D$15</f>
        <v>INDELC</v>
      </c>
      <c r="F97" s="46"/>
      <c r="G97" s="46"/>
      <c r="H97" s="46"/>
      <c r="I97" s="46">
        <f>ROUNDUP('EB2018'!$AO$43/'EB2018'!$AQ$43,5)</f>
        <v>0.44727</v>
      </c>
      <c r="J97" s="46">
        <f>ROUNDUP('EB2019'!$AO$43/'EB2019'!$AQ$43,5)</f>
        <v>0.48431000000000002</v>
      </c>
      <c r="K97" s="46">
        <f>ROUNDUP('EB2020'!$AO$43/'EB2020'!$AQ$43,5)</f>
        <v>0.45622000000000001</v>
      </c>
      <c r="L97" s="46">
        <f>ROUNDUP('EB2021'!$AO$43/'EB2021'!$AQ$43,5)</f>
        <v>0.46919</v>
      </c>
      <c r="M97" s="46">
        <v>5</v>
      </c>
    </row>
    <row r="98" spans="2:13">
      <c r="B98" t="str">
        <f>_xlfn.TEXTJOIN(",",TRUE,IF(LEFT(Regions!$C$3,1)&lt;&gt;"*",Regions!$C$3,""),IF(LEFT(Regions!$D$3,1)&lt;&gt;"*",Regions!$D$3,""))</f>
        <v>IE,National</v>
      </c>
      <c r="C98" s="38" t="str">
        <f>Processes!D18</f>
        <v>I-DMD-CON-E0</v>
      </c>
      <c r="D98" s="38" t="str">
        <f>Processes!E18</f>
        <v>Construction demand process</v>
      </c>
      <c r="E98" s="39"/>
      <c r="F98" s="38" t="str">
        <f>Commodities!D36</f>
        <v>ICON</v>
      </c>
      <c r="G98" s="43">
        <v>1</v>
      </c>
      <c r="H98" s="43">
        <v>50</v>
      </c>
      <c r="M98" s="43"/>
    </row>
    <row r="99" spans="2:13">
      <c r="B99" t="str">
        <f>_xlfn.TEXTJOIN(",",TRUE,IF(LEFT(Regions!$C$3,1)&lt;&gt;"*",Regions!$C$3,""),IF(LEFT(Regions!$D$3,1)&lt;&gt;"*",Regions!$D$3,""))</f>
        <v>IE,National</v>
      </c>
      <c r="E99" s="39" t="str">
        <f>Commodities!$D$7</f>
        <v>INDKER</v>
      </c>
      <c r="I99">
        <f>ROUNDUP('EB2018'!$Q$44/'EB2018'!$AQ$44,5)</f>
        <v>1.5009999999999999E-2</v>
      </c>
      <c r="J99">
        <f>ROUNDUP('EB2019'!$Q$44/'EB2019'!$AQ$44,5)</f>
        <v>1.6049999999999998E-2</v>
      </c>
      <c r="K99">
        <f>ROUNDUP('EB2020'!$Q$44/'EB2020'!$AQ$44,5)</f>
        <v>1.6049999999999998E-2</v>
      </c>
      <c r="L99">
        <f>ROUNDUP('EB2021'!$Q$44/'EB2021'!$AQ$44,5)</f>
        <v>1.6049999999999998E-2</v>
      </c>
      <c r="M99">
        <v>5</v>
      </c>
    </row>
    <row r="100" spans="2:13">
      <c r="B100" t="str">
        <f>_xlfn.TEXTJOIN(",",TRUE,IF(LEFT(Regions!$C$3,1)&lt;&gt;"*",Regions!$C$3,""),IF(LEFT(Regions!$D$3,1)&lt;&gt;"*",Regions!$D$3,""))</f>
        <v>IE,National</v>
      </c>
      <c r="E100" s="39" t="str">
        <f>Commodities!$D$10</f>
        <v>INDLPG</v>
      </c>
      <c r="I100">
        <f>ROUNDUP('EB2018'!$T$44/'EB2018'!$AQ$44,5)</f>
        <v>1.014E-2</v>
      </c>
      <c r="J100">
        <f>ROUNDUP('EB2019'!$T$44/'EB2019'!$AQ$44,5)</f>
        <v>1.324E-2</v>
      </c>
      <c r="K100">
        <f>ROUNDUP('EB2020'!$T$44/'EB2020'!$AQ$44,5)</f>
        <v>1.324E-2</v>
      </c>
      <c r="L100">
        <f>ROUNDUP('EB2021'!$T$44/'EB2021'!$AQ$44,5)</f>
        <v>1.324E-2</v>
      </c>
      <c r="M100">
        <v>5</v>
      </c>
    </row>
    <row r="101" spans="2:13">
      <c r="B101" t="str">
        <f>_xlfn.TEXTJOIN(",",TRUE,IF(LEFT(Regions!$C$3,1)&lt;&gt;"*",Regions!$C$3,""),IF(LEFT(Regions!$D$3,1)&lt;&gt;"*",Regions!$D$3,""))</f>
        <v>IE,National</v>
      </c>
      <c r="E101" s="39" t="str">
        <f>Commodities!$D$11</f>
        <v>INDDST</v>
      </c>
      <c r="I101">
        <f>ROUNDUP('EB2018'!$U$44/'EB2018'!$AQ$44,5)</f>
        <v>0.67450999999999994</v>
      </c>
      <c r="J101">
        <f>ROUNDUP('EB2019'!$U$44/'EB2019'!$AQ$44,5)</f>
        <v>0.70487999999999995</v>
      </c>
      <c r="K101">
        <f>ROUNDUP('EB2020'!$U$44/'EB2020'!$AQ$44,5)</f>
        <v>0.70487999999999995</v>
      </c>
      <c r="L101">
        <f>ROUNDUP('EB2021'!$U$44/'EB2021'!$AQ$44,5)</f>
        <v>0.70487999999999995</v>
      </c>
      <c r="M101">
        <v>5</v>
      </c>
    </row>
    <row r="102" spans="2:13">
      <c r="B102" t="str">
        <f>_xlfn.TEXTJOIN(",",TRUE,IF(LEFT(Regions!$C$3,1)&lt;&gt;"*",Regions!$C$3,""),IF(LEFT(Regions!$D$3,1)&lt;&gt;"*",Regions!$D$3,""))</f>
        <v>IE,National</v>
      </c>
      <c r="E102" s="39" t="str">
        <f>Commodities!$D$14</f>
        <v>INDGAS</v>
      </c>
      <c r="I102">
        <f>ROUNDUP('EB2018'!$AA$44/'EB2018'!$AQ$44,5)</f>
        <v>8.7649999999999992E-2</v>
      </c>
      <c r="J102">
        <f>ROUNDUP('EB2019'!$AA$44/'EB2019'!$AQ$44,5)</f>
        <v>7.2489999999999999E-2</v>
      </c>
      <c r="K102">
        <f>ROUNDUP('EB2020'!$AA$44/'EB2020'!$AQ$44,5)</f>
        <v>7.2489999999999999E-2</v>
      </c>
      <c r="L102">
        <f>ROUNDUP('EB2021'!$AA$44/'EB2021'!$AQ$44,5)</f>
        <v>7.2489999999999999E-2</v>
      </c>
      <c r="M102">
        <v>5</v>
      </c>
    </row>
    <row r="103" spans="2:13">
      <c r="B103" s="46" t="str">
        <f>_xlfn.TEXTJOIN(",",TRUE,IF(LEFT(Regions!$C$3,1)&lt;&gt;"*",Regions!$C$3,""),IF(LEFT(Regions!$D$3,1)&lt;&gt;"*",Regions!$D$3,""))</f>
        <v>IE,National</v>
      </c>
      <c r="C103" s="46"/>
      <c r="D103" s="46"/>
      <c r="E103" s="41" t="str">
        <f>Commodities!$D$15</f>
        <v>INDELC</v>
      </c>
      <c r="F103" s="46"/>
      <c r="G103" s="46"/>
      <c r="H103" s="46"/>
      <c r="I103" s="46">
        <f>ROUNDUP('EB2018'!$AO$44/'EB2018'!$AQ$44,5)</f>
        <v>0.21271000000000001</v>
      </c>
      <c r="J103" s="46">
        <f>ROUNDUP('EB2019'!$AO$44/'EB2019'!$AQ$44,5)</f>
        <v>0.19336</v>
      </c>
      <c r="K103" s="46">
        <f>ROUNDUP('EB2020'!$AO$44/'EB2020'!$AQ$44,5)</f>
        <v>0.19336</v>
      </c>
      <c r="L103" s="46">
        <f>ROUNDUP('EB2021'!$AO$44/'EB2021'!$AQ$44,5)</f>
        <v>0.19336</v>
      </c>
      <c r="M103" s="4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I17"/>
  <sheetViews>
    <sheetView workbookViewId="0">
      <selection activeCell="E25" sqref="E25"/>
    </sheetView>
  </sheetViews>
  <sheetFormatPr defaultRowHeight="15"/>
  <cols>
    <col min="2" max="2" width="26.42578125" bestFit="1" customWidth="1"/>
  </cols>
  <sheetData>
    <row r="2" spans="2:9">
      <c r="B2" s="18" t="s">
        <v>240</v>
      </c>
      <c r="C2" s="18"/>
      <c r="D2" s="19"/>
    </row>
    <row r="3" spans="2:9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9">
      <c r="B4" t="str">
        <f>Commodities!D23</f>
        <v>INEM</v>
      </c>
      <c r="C4" s="35">
        <f>'EB2018'!$AQ31*Conversions!$B$2</f>
        <v>1.8983540603270903</v>
      </c>
      <c r="D4" s="35">
        <f>C4</f>
        <v>1.8983540603270903</v>
      </c>
      <c r="F4" s="35"/>
      <c r="G4" s="35"/>
      <c r="H4" s="35"/>
      <c r="I4" s="35"/>
    </row>
    <row r="5" spans="2:9">
      <c r="B5" t="str">
        <f>Commodities!D24</f>
        <v>IFAB</v>
      </c>
      <c r="C5" s="35">
        <f>'EB2018'!$AQ32*Conversions!$B$2</f>
        <v>20.112823384632314</v>
      </c>
      <c r="D5" s="35">
        <f t="shared" ref="D5:D17" si="0">C5</f>
        <v>20.112823384632314</v>
      </c>
      <c r="F5" s="35"/>
      <c r="G5" s="35"/>
      <c r="H5" s="35"/>
      <c r="I5" s="35"/>
    </row>
    <row r="6" spans="2:9">
      <c r="B6" t="str">
        <f>Commodities!D25</f>
        <v>ITAP</v>
      </c>
      <c r="C6" s="35">
        <f>'EB2018'!$AQ33*Conversions!$B$2</f>
        <v>0.42769784899188346</v>
      </c>
      <c r="D6" s="35">
        <f t="shared" si="0"/>
        <v>0.42769784899188346</v>
      </c>
      <c r="F6" s="35"/>
      <c r="G6" s="35"/>
      <c r="H6" s="35"/>
      <c r="I6" s="35"/>
    </row>
    <row r="7" spans="2:9">
      <c r="B7" t="str">
        <f>Commodities!D26</f>
        <v>IWAP</v>
      </c>
      <c r="C7" s="35">
        <f>'EB2018'!$AQ34*Conversions!$B$2</f>
        <v>6.9295287156334346</v>
      </c>
      <c r="D7" s="35">
        <f t="shared" si="0"/>
        <v>6.9295287156334346</v>
      </c>
      <c r="F7" s="35"/>
      <c r="G7" s="35"/>
      <c r="H7" s="35"/>
      <c r="I7" s="35"/>
    </row>
    <row r="8" spans="2:9">
      <c r="B8" t="str">
        <f>Commodities!D27</f>
        <v>IPX4</v>
      </c>
      <c r="C8" s="35">
        <f>'EB2018'!$AQ35*Conversions!$B$2</f>
        <v>1.0914052653587571</v>
      </c>
      <c r="D8" s="35">
        <f t="shared" si="0"/>
        <v>1.0914052653587571</v>
      </c>
      <c r="F8" s="35"/>
      <c r="G8" s="35"/>
      <c r="H8" s="35"/>
      <c r="I8" s="35"/>
    </row>
    <row r="9" spans="2:9">
      <c r="B9" t="str">
        <f>Commodities!D28</f>
        <v>ICAF</v>
      </c>
      <c r="C9" s="35">
        <f>'EB2018'!$AQ36*Conversions!$B$2</f>
        <v>9.5100483128063029</v>
      </c>
      <c r="D9" s="35">
        <f t="shared" si="0"/>
        <v>9.5100483128063029</v>
      </c>
      <c r="F9" s="35"/>
      <c r="G9" s="35"/>
      <c r="H9" s="35"/>
      <c r="I9" s="35"/>
    </row>
    <row r="10" spans="2:9">
      <c r="B10" t="str">
        <f>Commodities!D29</f>
        <v>IRAP</v>
      </c>
      <c r="C10" s="35">
        <f>'EB2018'!$AQ37*Conversions!$B$2</f>
        <v>1.9556249526505156</v>
      </c>
      <c r="D10" s="35">
        <f t="shared" si="0"/>
        <v>1.9556249526505156</v>
      </c>
      <c r="F10" s="35"/>
      <c r="G10" s="35"/>
      <c r="H10" s="35"/>
      <c r="I10" s="35"/>
    </row>
    <row r="11" spans="2:9">
      <c r="B11" t="str">
        <f>Commodities!D30</f>
        <v>IONM</v>
      </c>
      <c r="C11" s="35">
        <f>'EB2018'!$AQ38*Conversions!$B$2</f>
        <v>19.482476804508817</v>
      </c>
      <c r="D11" s="35">
        <f t="shared" si="0"/>
        <v>19.482476804508817</v>
      </c>
      <c r="F11" s="35"/>
      <c r="G11" s="35"/>
      <c r="H11" s="35"/>
      <c r="I11" s="35"/>
    </row>
    <row r="12" spans="2:9">
      <c r="B12" t="str">
        <f>Commodities!D31</f>
        <v>IMAP</v>
      </c>
      <c r="C12" s="35">
        <f>'EB2018'!$AQ39*Conversions!$B$2</f>
        <v>20.315381769689861</v>
      </c>
      <c r="D12" s="35">
        <f t="shared" si="0"/>
        <v>20.315381769689861</v>
      </c>
      <c r="F12" s="35"/>
      <c r="G12" s="35"/>
      <c r="H12" s="35"/>
      <c r="I12" s="35"/>
    </row>
    <row r="13" spans="2:9">
      <c r="B13" t="str">
        <f>Commodities!D32</f>
        <v>IMAE</v>
      </c>
      <c r="C13" s="35">
        <f>'EB2018'!$AQ40*Conversions!$B$2</f>
        <v>1.4729468330623692</v>
      </c>
      <c r="D13" s="35">
        <f t="shared" si="0"/>
        <v>1.4729468330623692</v>
      </c>
      <c r="F13" s="35"/>
      <c r="G13" s="35"/>
      <c r="H13" s="35"/>
      <c r="I13" s="35"/>
    </row>
    <row r="14" spans="2:9">
      <c r="B14" t="str">
        <f>Commodities!D33</f>
        <v>IEOE</v>
      </c>
      <c r="C14" s="35">
        <f>'EB2018'!$AQ41*Conversions!$B$2</f>
        <v>4.6508564247743109</v>
      </c>
      <c r="D14" s="35">
        <f t="shared" si="0"/>
        <v>4.6508564247743109</v>
      </c>
      <c r="F14" s="35"/>
      <c r="G14" s="35"/>
      <c r="H14" s="35"/>
      <c r="I14" s="35"/>
    </row>
    <row r="15" spans="2:9">
      <c r="B15" t="str">
        <f>Commodities!D34</f>
        <v>ITEM</v>
      </c>
      <c r="C15" s="35">
        <f>'EB2018'!$AQ42*Conversions!$B$2</f>
        <v>0.19477881541339973</v>
      </c>
      <c r="D15" s="35">
        <f t="shared" si="0"/>
        <v>0.19477881541339973</v>
      </c>
      <c r="F15" s="35"/>
      <c r="G15" s="35"/>
      <c r="H15" s="35"/>
      <c r="I15" s="35"/>
    </row>
    <row r="16" spans="2:9">
      <c r="B16" t="str">
        <f>Commodities!D35</f>
        <v>IOMA</v>
      </c>
      <c r="C16" s="35">
        <f>'EB2018'!$AQ43*Conversions!$B$2</f>
        <v>4.6984287524850084</v>
      </c>
      <c r="D16" s="35">
        <f t="shared" si="0"/>
        <v>4.6984287524850084</v>
      </c>
      <c r="F16" s="35"/>
      <c r="G16" s="35"/>
      <c r="H16" s="35"/>
      <c r="I16" s="35"/>
    </row>
    <row r="17" spans="2:9">
      <c r="B17" t="str">
        <f>Commodities!D36</f>
        <v>ICON</v>
      </c>
      <c r="C17" s="35">
        <f>'EB2018'!$AQ44*Conversions!$B$2</f>
        <v>1.9571195447376026</v>
      </c>
      <c r="D17" s="35">
        <f t="shared" si="0"/>
        <v>1.9571195447376026</v>
      </c>
      <c r="F17" s="35"/>
      <c r="G17" s="35"/>
      <c r="H17" s="35"/>
      <c r="I17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7"/>
  </cols>
  <sheetData>
    <row r="1" spans="1:3">
      <c r="A1" s="36" t="s">
        <v>241</v>
      </c>
    </row>
    <row r="2" spans="1:3">
      <c r="A2" s="37" t="s">
        <v>242</v>
      </c>
      <c r="B2" s="37">
        <v>4.1868000000000002E-2</v>
      </c>
      <c r="C2" s="37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C1" sqref="C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274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343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355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286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287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288</v>
      </c>
      <c r="B59" s="304" t="s">
        <v>289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290</v>
      </c>
      <c r="B60" s="304" t="s">
        <v>291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292</v>
      </c>
      <c r="B61" s="304" t="s">
        <v>293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294</v>
      </c>
      <c r="B62" s="304" t="s">
        <v>295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296</v>
      </c>
      <c r="B63" s="304" t="s">
        <v>297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298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299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300</v>
      </c>
      <c r="B66" s="319" t="s">
        <v>301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302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303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304</v>
      </c>
      <c r="B69" s="313" t="s">
        <v>305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356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G2" activePane="bottomRight" state="frozen"/>
      <selection activeCell="AJ80" sqref="AJ80"/>
      <selection pane="topRight" activeCell="AJ80" sqref="AJ80"/>
      <selection pane="bottomLeft" activeCell="AJ80" sqref="AJ80"/>
      <selection pane="bottomRight" activeCell="T10" sqref="T1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358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343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355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286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287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298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299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302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303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359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360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361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362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10" sqref="S10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363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343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355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359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364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365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366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367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343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344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345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346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347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348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349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350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351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352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353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354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355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368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369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370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371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Cover</vt:lpstr>
      <vt:lpstr>Regions</vt:lpstr>
      <vt:lpstr>Commodities</vt:lpstr>
      <vt:lpstr>Processes</vt:lpstr>
      <vt:lpstr>FT</vt:lpstr>
      <vt:lpstr>DMD</vt:lpstr>
      <vt:lpstr>Demands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2022-09-30T03:02:39Z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990254700183868</vt:r8>
  </property>
</Properties>
</file>