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A93BD1E-23FA-4C84-ACFE-76C1944B2CE0}" xr6:coauthVersionLast="45" xr6:coauthVersionMax="45" xr10:uidLastSave="{00000000-0000-0000-0000-000000000000}"/>
  <bookViews>
    <workbookView xWindow="-60" yWindow="-16320" windowWidth="29040" windowHeight="15840" firstSheet="10" activeTab="1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0" i="28" l="1"/>
  <c r="Q46" i="28"/>
  <c r="L11" i="51" l="1"/>
  <c r="AG8" i="60" l="1"/>
  <c r="AG9" i="60"/>
  <c r="AG10" i="60"/>
  <c r="AG11" i="60"/>
  <c r="AG12" i="60"/>
  <c r="AG13" i="60"/>
  <c r="AG15" i="60"/>
  <c r="AG16" i="60"/>
  <c r="AG17" i="60"/>
  <c r="AG18" i="60"/>
  <c r="AG19" i="60"/>
  <c r="AG20" i="60"/>
  <c r="AG21" i="60"/>
  <c r="AG23" i="60"/>
  <c r="AG24" i="60"/>
  <c r="AG25" i="60"/>
  <c r="AG26" i="60"/>
  <c r="AG27" i="60"/>
  <c r="AG28" i="60"/>
  <c r="AG29" i="60"/>
  <c r="AG31" i="60"/>
  <c r="AG32" i="60"/>
  <c r="AG33" i="60"/>
  <c r="AG34" i="60"/>
  <c r="AG35" i="60"/>
  <c r="AG36" i="60"/>
  <c r="AG37" i="60"/>
  <c r="AG39" i="60"/>
  <c r="AG40" i="60"/>
  <c r="AG41" i="60"/>
  <c r="AG42" i="60"/>
  <c r="AG43" i="60"/>
  <c r="AG44" i="60"/>
  <c r="AG45" i="60"/>
  <c r="AG47" i="60"/>
  <c r="AG48" i="60"/>
  <c r="AG49" i="60"/>
  <c r="AG50" i="60"/>
  <c r="AG51" i="60"/>
  <c r="AG52" i="60"/>
  <c r="AG53" i="60"/>
  <c r="AG55" i="60"/>
  <c r="AG56" i="60"/>
  <c r="AG57" i="60"/>
  <c r="AG58" i="60"/>
  <c r="AG59" i="60"/>
  <c r="AG60" i="60"/>
  <c r="AG61" i="60"/>
  <c r="AG63" i="60"/>
  <c r="AG64" i="60"/>
  <c r="AG65" i="60"/>
  <c r="AG66" i="60"/>
  <c r="AG67" i="60"/>
  <c r="AG68" i="60"/>
  <c r="AG69" i="60"/>
  <c r="AG71" i="60"/>
  <c r="AG72" i="60"/>
  <c r="AG73" i="60"/>
  <c r="AG74" i="60"/>
  <c r="AG75" i="60"/>
  <c r="AG76" i="60"/>
  <c r="AG77" i="60"/>
  <c r="AG79" i="60"/>
  <c r="AG80" i="60"/>
  <c r="AG81" i="60"/>
  <c r="AG82" i="60"/>
  <c r="AG83" i="60"/>
  <c r="AG84" i="60"/>
  <c r="AG85" i="60"/>
  <c r="AG87" i="60"/>
  <c r="AG88" i="60"/>
  <c r="AG89" i="60"/>
  <c r="AG90" i="60"/>
  <c r="AG91" i="60"/>
  <c r="AG92" i="60"/>
  <c r="AG93" i="60"/>
  <c r="AG95" i="60"/>
  <c r="AG96" i="60"/>
  <c r="AG97" i="60"/>
  <c r="AG98" i="60"/>
  <c r="AG99" i="60"/>
  <c r="AG100" i="60"/>
  <c r="AG101" i="60"/>
  <c r="AG103" i="60"/>
  <c r="AG7" i="60"/>
  <c r="L22" i="52" l="1"/>
  <c r="L48" i="52" l="1"/>
  <c r="L47" i="52"/>
  <c r="L21" i="52"/>
  <c r="L48" i="51"/>
  <c r="L47" i="51"/>
  <c r="L22" i="51"/>
  <c r="L21" i="51"/>
  <c r="L46" i="28"/>
  <c r="L20" i="28" l="1"/>
  <c r="H213" i="60" l="1"/>
  <c r="H103" i="60" s="1"/>
  <c r="I213" i="60"/>
  <c r="J213" i="60"/>
  <c r="K213" i="60"/>
  <c r="L213" i="60"/>
  <c r="M213" i="60"/>
  <c r="N213" i="60"/>
  <c r="N103" i="60" s="1"/>
  <c r="O213" i="60"/>
  <c r="P213" i="60"/>
  <c r="P103" i="60" s="1"/>
  <c r="Q213" i="60"/>
  <c r="R213" i="60"/>
  <c r="S213" i="60"/>
  <c r="T213" i="60"/>
  <c r="U213" i="60"/>
  <c r="V213" i="60"/>
  <c r="V103" i="60" s="1"/>
  <c r="W213" i="60"/>
  <c r="X213" i="60"/>
  <c r="X103" i="60" s="1"/>
  <c r="Y213" i="60"/>
  <c r="Z213" i="60"/>
  <c r="AA213" i="60"/>
  <c r="AB213" i="60"/>
  <c r="AC213" i="60"/>
  <c r="AD213" i="60"/>
  <c r="AD103" i="60" s="1"/>
  <c r="AE213" i="60"/>
  <c r="AF213" i="60"/>
  <c r="AF103" i="60" s="1"/>
  <c r="G213" i="60"/>
  <c r="H211" i="60"/>
  <c r="I211" i="60"/>
  <c r="J211" i="60"/>
  <c r="K211" i="60"/>
  <c r="L211" i="60"/>
  <c r="M211" i="60"/>
  <c r="N211" i="60"/>
  <c r="O211" i="60"/>
  <c r="O101" i="60" s="1"/>
  <c r="P211" i="60"/>
  <c r="Q211" i="60"/>
  <c r="R211" i="60"/>
  <c r="S211" i="60"/>
  <c r="T211" i="60"/>
  <c r="U211" i="60"/>
  <c r="V211" i="60"/>
  <c r="W211" i="60"/>
  <c r="W101" i="60" s="1"/>
  <c r="X211" i="60"/>
  <c r="Y211" i="60"/>
  <c r="Z211" i="60"/>
  <c r="AA211" i="60"/>
  <c r="AB211" i="60"/>
  <c r="AC211" i="60"/>
  <c r="AD211" i="60"/>
  <c r="AE211" i="60"/>
  <c r="AE101" i="60" s="1"/>
  <c r="AF211" i="60"/>
  <c r="G211" i="60"/>
  <c r="H203" i="60"/>
  <c r="I203" i="60"/>
  <c r="J203" i="60"/>
  <c r="K203" i="60"/>
  <c r="L203" i="60"/>
  <c r="M203" i="60"/>
  <c r="N203" i="60"/>
  <c r="N93" i="60" s="1"/>
  <c r="O203" i="60"/>
  <c r="P203" i="60"/>
  <c r="Q203" i="60"/>
  <c r="R203" i="60"/>
  <c r="S203" i="60"/>
  <c r="T203" i="60"/>
  <c r="U203" i="60"/>
  <c r="V203" i="60"/>
  <c r="V93" i="60" s="1"/>
  <c r="W203" i="60"/>
  <c r="X203" i="60"/>
  <c r="Y203" i="60"/>
  <c r="Z203" i="60"/>
  <c r="AA203" i="60"/>
  <c r="AB203" i="60"/>
  <c r="AC203" i="60"/>
  <c r="AD203" i="60"/>
  <c r="AD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O85" i="60" s="1"/>
  <c r="P195" i="60"/>
  <c r="Q195" i="60"/>
  <c r="R195" i="60"/>
  <c r="S195" i="60"/>
  <c r="T195" i="60"/>
  <c r="U195" i="60"/>
  <c r="V195" i="60"/>
  <c r="W195" i="60"/>
  <c r="W85" i="60" s="1"/>
  <c r="X195" i="60"/>
  <c r="Y195" i="60"/>
  <c r="Z195" i="60"/>
  <c r="AA195" i="60"/>
  <c r="AB195" i="60"/>
  <c r="AC195" i="60"/>
  <c r="AD195" i="60"/>
  <c r="AE195" i="60"/>
  <c r="AE85" i="60" s="1"/>
  <c r="AF195" i="60"/>
  <c r="G195" i="60"/>
  <c r="H187" i="60"/>
  <c r="I187" i="60"/>
  <c r="J187" i="60"/>
  <c r="K187" i="60"/>
  <c r="L187" i="60"/>
  <c r="M187" i="60"/>
  <c r="N187" i="60"/>
  <c r="N77" i="60" s="1"/>
  <c r="O187" i="60"/>
  <c r="P187" i="60"/>
  <c r="Q187" i="60"/>
  <c r="R187" i="60"/>
  <c r="S187" i="60"/>
  <c r="T187" i="60"/>
  <c r="U187" i="60"/>
  <c r="V187" i="60"/>
  <c r="V77" i="60" s="1"/>
  <c r="W187" i="60"/>
  <c r="X187" i="60"/>
  <c r="Y187" i="60"/>
  <c r="Z187" i="60"/>
  <c r="AA187" i="60"/>
  <c r="AB187" i="60"/>
  <c r="AC187" i="60"/>
  <c r="AD187" i="60"/>
  <c r="AD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O69" i="60" s="1"/>
  <c r="P179" i="60"/>
  <c r="Q179" i="60"/>
  <c r="R179" i="60"/>
  <c r="S179" i="60"/>
  <c r="T179" i="60"/>
  <c r="U179" i="60"/>
  <c r="V179" i="60"/>
  <c r="W179" i="60"/>
  <c r="W69" i="60" s="1"/>
  <c r="X179" i="60"/>
  <c r="Y179" i="60"/>
  <c r="Z179" i="60"/>
  <c r="AA179" i="60"/>
  <c r="AB179" i="60"/>
  <c r="AC179" i="60"/>
  <c r="AD179" i="60"/>
  <c r="AE179" i="60"/>
  <c r="AE69" i="60" s="1"/>
  <c r="AF179" i="60"/>
  <c r="G179" i="60"/>
  <c r="H171" i="60"/>
  <c r="I171" i="60"/>
  <c r="J171" i="60"/>
  <c r="K171" i="60"/>
  <c r="L171" i="60"/>
  <c r="M171" i="60"/>
  <c r="M61" i="60" s="1"/>
  <c r="N171" i="60"/>
  <c r="O171" i="60"/>
  <c r="O61" i="60" s="1"/>
  <c r="P171" i="60"/>
  <c r="Q171" i="60"/>
  <c r="R171" i="60"/>
  <c r="S171" i="60"/>
  <c r="T171" i="60"/>
  <c r="U171" i="60"/>
  <c r="U61" i="60" s="1"/>
  <c r="V171" i="60"/>
  <c r="W171" i="60"/>
  <c r="W61" i="60" s="1"/>
  <c r="X171" i="60"/>
  <c r="Y171" i="60"/>
  <c r="Z171" i="60"/>
  <c r="AA171" i="60"/>
  <c r="AB171" i="60"/>
  <c r="AC171" i="60"/>
  <c r="AC61" i="60" s="1"/>
  <c r="AD171" i="60"/>
  <c r="AE171" i="60"/>
  <c r="AE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K45" i="60" s="1"/>
  <c r="L155" i="60"/>
  <c r="M155" i="60"/>
  <c r="N155" i="60"/>
  <c r="N45" i="60" s="1"/>
  <c r="O155" i="60"/>
  <c r="P155" i="60"/>
  <c r="Q155" i="60"/>
  <c r="R155" i="60"/>
  <c r="S155" i="60"/>
  <c r="S45" i="60" s="1"/>
  <c r="T155" i="60"/>
  <c r="U155" i="60"/>
  <c r="V155" i="60"/>
  <c r="V45" i="60" s="1"/>
  <c r="W155" i="60"/>
  <c r="X155" i="60"/>
  <c r="Y155" i="60"/>
  <c r="Z155" i="60"/>
  <c r="AA155" i="60"/>
  <c r="AA45" i="60" s="1"/>
  <c r="AB155" i="60"/>
  <c r="AC155" i="60"/>
  <c r="AD155" i="60"/>
  <c r="AD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O37" i="60" s="1"/>
  <c r="P147" i="60"/>
  <c r="Q147" i="60"/>
  <c r="R147" i="60"/>
  <c r="S147" i="60"/>
  <c r="T147" i="60"/>
  <c r="U147" i="60"/>
  <c r="V147" i="60"/>
  <c r="W147" i="60"/>
  <c r="W37" i="60" s="1"/>
  <c r="X147" i="60"/>
  <c r="Y147" i="60"/>
  <c r="Z147" i="60"/>
  <c r="AA147" i="60"/>
  <c r="AB147" i="60"/>
  <c r="AC147" i="60"/>
  <c r="AD147" i="60"/>
  <c r="AE147" i="60"/>
  <c r="AE37" i="60" s="1"/>
  <c r="AF147" i="60"/>
  <c r="H139" i="60"/>
  <c r="I139" i="60"/>
  <c r="J139" i="60"/>
  <c r="K139" i="60"/>
  <c r="L139" i="60"/>
  <c r="M139" i="60"/>
  <c r="N139" i="60"/>
  <c r="N29" i="60" s="1"/>
  <c r="O139" i="60"/>
  <c r="P139" i="60"/>
  <c r="Q139" i="60"/>
  <c r="R139" i="60"/>
  <c r="S139" i="60"/>
  <c r="T139" i="60"/>
  <c r="U139" i="60"/>
  <c r="V139" i="60"/>
  <c r="V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N21" i="60" s="1"/>
  <c r="O131" i="60"/>
  <c r="P131" i="60"/>
  <c r="Q131" i="60"/>
  <c r="R131" i="60"/>
  <c r="S131" i="60"/>
  <c r="T131" i="60"/>
  <c r="U131" i="60"/>
  <c r="V131" i="60"/>
  <c r="V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N13" i="60" s="1"/>
  <c r="O123" i="60"/>
  <c r="P123" i="60"/>
  <c r="Q123" i="60"/>
  <c r="R123" i="60"/>
  <c r="S123" i="60"/>
  <c r="T123" i="60"/>
  <c r="U123" i="60"/>
  <c r="U13" i="60" s="1"/>
  <c r="V123" i="60"/>
  <c r="V13" i="60" s="1"/>
  <c r="W123" i="60"/>
  <c r="X123" i="60"/>
  <c r="Y123" i="60"/>
  <c r="Z123" i="60"/>
  <c r="AA123" i="60"/>
  <c r="AB123" i="60"/>
  <c r="AC123" i="60"/>
  <c r="AC13" i="60" s="1"/>
  <c r="AD123" i="60"/>
  <c r="AD13" i="60" s="1"/>
  <c r="AE123" i="60"/>
  <c r="AF123" i="60"/>
  <c r="AK103" i="60"/>
  <c r="AK101" i="60"/>
  <c r="AK100" i="60"/>
  <c r="AK93" i="60"/>
  <c r="AK92" i="60"/>
  <c r="AK85" i="60"/>
  <c r="AK84" i="60"/>
  <c r="AK77" i="60"/>
  <c r="AK76" i="60"/>
  <c r="AK69" i="60"/>
  <c r="AK68" i="60"/>
  <c r="AK61" i="60"/>
  <c r="AK60" i="60"/>
  <c r="AK53" i="60"/>
  <c r="AK52" i="60"/>
  <c r="AK45" i="60"/>
  <c r="AK44" i="60"/>
  <c r="AK37" i="60"/>
  <c r="AK36" i="60"/>
  <c r="AK29" i="60"/>
  <c r="AK28" i="60"/>
  <c r="AK21" i="60"/>
  <c r="AK20" i="60"/>
  <c r="AK13" i="60"/>
  <c r="AK12" i="60"/>
  <c r="BO103" i="60"/>
  <c r="BN103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BO102" i="60"/>
  <c r="BN102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BO101" i="60"/>
  <c r="BN101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BO100" i="60"/>
  <c r="BN100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BO99" i="60"/>
  <c r="BN99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BO98" i="60"/>
  <c r="BN98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BO97" i="60"/>
  <c r="BN97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BO96" i="60"/>
  <c r="BN96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BO95" i="60"/>
  <c r="BN95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BO93" i="60"/>
  <c r="BN93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BO92" i="60"/>
  <c r="BN92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BO91" i="60"/>
  <c r="BN91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BO90" i="60"/>
  <c r="BN90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BO89" i="60"/>
  <c r="BN89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BO88" i="60"/>
  <c r="BN88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BO87" i="60"/>
  <c r="BN87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BO86" i="60"/>
  <c r="BN86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BO85" i="60"/>
  <c r="BN85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BO83" i="60"/>
  <c r="BN83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BO82" i="60"/>
  <c r="BN82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BO81" i="60"/>
  <c r="BN81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BO80" i="60"/>
  <c r="BN80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BO79" i="60"/>
  <c r="BN79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BO78" i="60"/>
  <c r="BN78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BO77" i="60"/>
  <c r="BN77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BO76" i="60"/>
  <c r="BN76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BO75" i="60"/>
  <c r="BN75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BO73" i="60"/>
  <c r="BN73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BO72" i="60"/>
  <c r="BN72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BO71" i="60"/>
  <c r="BN71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BO70" i="60"/>
  <c r="BN70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BO69" i="60"/>
  <c r="BN69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BO68" i="60"/>
  <c r="BN68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BO67" i="60"/>
  <c r="BN67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BO66" i="60"/>
  <c r="BN66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BO65" i="60"/>
  <c r="BN65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BO63" i="60"/>
  <c r="BN63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BO62" i="60"/>
  <c r="BN62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BO61" i="60"/>
  <c r="BN61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BO60" i="60"/>
  <c r="BN60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BO59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BO58" i="60"/>
  <c r="BN58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BO57" i="60"/>
  <c r="BN57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BO56" i="60"/>
  <c r="BN56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BO55" i="60"/>
  <c r="BN55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BO53" i="60"/>
  <c r="BN53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BO52" i="60"/>
  <c r="BN52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BO51" i="60"/>
  <c r="BN51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BO50" i="60"/>
  <c r="BN50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BO49" i="60"/>
  <c r="BN49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BO48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BO47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BO46" i="60"/>
  <c r="BN46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BO45" i="60"/>
  <c r="BN45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BO43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BO42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BO41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BO40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BO39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BO38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BO37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BO36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BO35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BO33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BO32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BO31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BO30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BO29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BO28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BO27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BO26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BO25" i="60"/>
  <c r="BN25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BO24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BO23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BO22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BO21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BO20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BO19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BO18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BO17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BO16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BO15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BO14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BO13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BO12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BO11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BO10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BO9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BO8" i="60"/>
  <c r="BN8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BO7" i="60"/>
  <c r="BN7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BO6" i="60"/>
  <c r="BN6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BO5" i="60"/>
  <c r="BN5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T208" i="60"/>
  <c r="S208" i="60"/>
  <c r="R208" i="60"/>
  <c r="Q208" i="60"/>
  <c r="P208" i="60"/>
  <c r="O208" i="60"/>
  <c r="N208" i="60"/>
  <c r="M208" i="60"/>
  <c r="L208" i="60"/>
  <c r="K208" i="60"/>
  <c r="J208" i="60"/>
  <c r="I208" i="60"/>
  <c r="H208" i="60"/>
  <c r="G208" i="60"/>
  <c r="AF207" i="60"/>
  <c r="AE207" i="60"/>
  <c r="AD207" i="60"/>
  <c r="AC207" i="60"/>
  <c r="AB207" i="60"/>
  <c r="AA207" i="60"/>
  <c r="Z207" i="60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M207" i="60"/>
  <c r="L207" i="60"/>
  <c r="K207" i="60"/>
  <c r="J207" i="60"/>
  <c r="I207" i="60"/>
  <c r="H207" i="60"/>
  <c r="G207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C200" i="60"/>
  <c r="AB200" i="60"/>
  <c r="AB92" i="60" s="1"/>
  <c r="AA200" i="60"/>
  <c r="Z200" i="60"/>
  <c r="Y200" i="60"/>
  <c r="X200" i="60"/>
  <c r="W200" i="60"/>
  <c r="V200" i="60"/>
  <c r="U200" i="60"/>
  <c r="T200" i="60"/>
  <c r="S200" i="60"/>
  <c r="R200" i="60"/>
  <c r="Q200" i="60"/>
  <c r="P200" i="60"/>
  <c r="O200" i="60"/>
  <c r="N200" i="60"/>
  <c r="M200" i="60"/>
  <c r="L200" i="60"/>
  <c r="L90" i="60" s="1"/>
  <c r="K200" i="60"/>
  <c r="J200" i="60"/>
  <c r="I200" i="60"/>
  <c r="H200" i="60"/>
  <c r="G200" i="60"/>
  <c r="AF199" i="60"/>
  <c r="AE199" i="60"/>
  <c r="AD199" i="60"/>
  <c r="AD92" i="60" s="1"/>
  <c r="AC199" i="60"/>
  <c r="AB199" i="60"/>
  <c r="AA199" i="60"/>
  <c r="Z199" i="60"/>
  <c r="Y199" i="60"/>
  <c r="X199" i="60"/>
  <c r="W199" i="60"/>
  <c r="V199" i="60"/>
  <c r="V90" i="60" s="1"/>
  <c r="U199" i="60"/>
  <c r="T199" i="60"/>
  <c r="S199" i="60"/>
  <c r="R199" i="60"/>
  <c r="Q199" i="60"/>
  <c r="P199" i="60"/>
  <c r="O199" i="60"/>
  <c r="N199" i="60"/>
  <c r="N91" i="60" s="1"/>
  <c r="M199" i="60"/>
  <c r="L199" i="60"/>
  <c r="K199" i="60"/>
  <c r="J199" i="60"/>
  <c r="I199" i="60"/>
  <c r="H199" i="60"/>
  <c r="G199" i="60"/>
  <c r="AF198" i="60"/>
  <c r="AF91" i="60" s="1"/>
  <c r="AE198" i="60"/>
  <c r="AD198" i="60"/>
  <c r="AC198" i="60"/>
  <c r="AB198" i="60"/>
  <c r="AA198" i="60"/>
  <c r="Z198" i="60"/>
  <c r="Y198" i="60"/>
  <c r="X198" i="60"/>
  <c r="X89" i="60" s="1"/>
  <c r="W198" i="60"/>
  <c r="V198" i="60"/>
  <c r="U198" i="60"/>
  <c r="T198" i="60"/>
  <c r="S198" i="60"/>
  <c r="R198" i="60"/>
  <c r="Q198" i="60"/>
  <c r="P198" i="60"/>
  <c r="P91" i="60" s="1"/>
  <c r="O198" i="60"/>
  <c r="N198" i="60"/>
  <c r="M198" i="60"/>
  <c r="L198" i="60"/>
  <c r="K198" i="60"/>
  <c r="J198" i="60"/>
  <c r="I198" i="60"/>
  <c r="H198" i="60"/>
  <c r="H91" i="60" s="1"/>
  <c r="G198" i="60"/>
  <c r="AF197" i="60"/>
  <c r="AE197" i="60"/>
  <c r="AD197" i="60"/>
  <c r="AC197" i="60"/>
  <c r="AB197" i="60"/>
  <c r="AA197" i="60"/>
  <c r="Z197" i="60"/>
  <c r="Z92" i="60" s="1"/>
  <c r="Y197" i="60"/>
  <c r="X197" i="60"/>
  <c r="W197" i="60"/>
  <c r="V197" i="60"/>
  <c r="U197" i="60"/>
  <c r="T197" i="60"/>
  <c r="S197" i="60"/>
  <c r="R197" i="60"/>
  <c r="R89" i="60" s="1"/>
  <c r="Q197" i="60"/>
  <c r="P197" i="60"/>
  <c r="O197" i="60"/>
  <c r="N197" i="60"/>
  <c r="M197" i="60"/>
  <c r="L197" i="60"/>
  <c r="K197" i="60"/>
  <c r="J197" i="60"/>
  <c r="J91" i="60" s="1"/>
  <c r="I197" i="60"/>
  <c r="H197" i="60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D83" i="60" s="1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Z84" i="60" s="1"/>
  <c r="Y191" i="60"/>
  <c r="X191" i="60"/>
  <c r="W191" i="60"/>
  <c r="V191" i="60"/>
  <c r="U191" i="60"/>
  <c r="T191" i="60"/>
  <c r="S191" i="60"/>
  <c r="R191" i="60"/>
  <c r="R82" i="60" s="1"/>
  <c r="Q191" i="60"/>
  <c r="P191" i="60"/>
  <c r="O191" i="60"/>
  <c r="N191" i="60"/>
  <c r="M191" i="60"/>
  <c r="L191" i="60"/>
  <c r="K191" i="60"/>
  <c r="J191" i="60"/>
  <c r="J80" i="60" s="1"/>
  <c r="I191" i="60"/>
  <c r="H191" i="60"/>
  <c r="G191" i="60"/>
  <c r="AF190" i="60"/>
  <c r="AE190" i="60"/>
  <c r="AD190" i="60"/>
  <c r="AC190" i="60"/>
  <c r="AB190" i="60"/>
  <c r="AB81" i="60" s="1"/>
  <c r="AA190" i="60"/>
  <c r="Z190" i="60"/>
  <c r="Y190" i="60"/>
  <c r="X190" i="60"/>
  <c r="W190" i="60"/>
  <c r="V190" i="60"/>
  <c r="U190" i="60"/>
  <c r="T190" i="60"/>
  <c r="T80" i="60" s="1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Z75" i="60" s="1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4" i="60"/>
  <c r="AE184" i="60"/>
  <c r="AD184" i="60"/>
  <c r="AC184" i="60"/>
  <c r="AB184" i="60"/>
  <c r="AA184" i="60"/>
  <c r="Z184" i="60"/>
  <c r="Y184" i="60"/>
  <c r="X184" i="60"/>
  <c r="W184" i="60"/>
  <c r="V184" i="60"/>
  <c r="U184" i="60"/>
  <c r="T184" i="60"/>
  <c r="T74" i="60" s="1"/>
  <c r="S184" i="60"/>
  <c r="R184" i="60"/>
  <c r="Q184" i="60"/>
  <c r="P184" i="60"/>
  <c r="O184" i="60"/>
  <c r="N184" i="60"/>
  <c r="M184" i="60"/>
  <c r="L184" i="60"/>
  <c r="L72" i="60" s="1"/>
  <c r="K184" i="60"/>
  <c r="J184" i="60"/>
  <c r="I184" i="60"/>
  <c r="H184" i="60"/>
  <c r="G184" i="60"/>
  <c r="AF183" i="60"/>
  <c r="AE183" i="60"/>
  <c r="AD183" i="60"/>
  <c r="AD71" i="60" s="1"/>
  <c r="AC183" i="60"/>
  <c r="AB183" i="60"/>
  <c r="AA183" i="60"/>
  <c r="Z183" i="60"/>
  <c r="Y183" i="60"/>
  <c r="X183" i="60"/>
  <c r="W183" i="60"/>
  <c r="V183" i="60"/>
  <c r="V74" i="60" s="1"/>
  <c r="U183" i="60"/>
  <c r="T183" i="60"/>
  <c r="S183" i="60"/>
  <c r="R183" i="60"/>
  <c r="Q183" i="60"/>
  <c r="P183" i="60"/>
  <c r="O183" i="60"/>
  <c r="N183" i="60"/>
  <c r="N73" i="60" s="1"/>
  <c r="M183" i="60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P73" i="60" s="1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F66" i="60" s="1"/>
  <c r="AE176" i="60"/>
  <c r="AD176" i="60"/>
  <c r="AC176" i="60"/>
  <c r="AB176" i="60"/>
  <c r="AA176" i="60"/>
  <c r="Z176" i="60"/>
  <c r="Y176" i="60"/>
  <c r="X176" i="60"/>
  <c r="X68" i="60" s="1"/>
  <c r="W176" i="60"/>
  <c r="V176" i="60"/>
  <c r="U176" i="60"/>
  <c r="T176" i="60"/>
  <c r="S176" i="60"/>
  <c r="R176" i="60"/>
  <c r="Q176" i="60"/>
  <c r="P176" i="60"/>
  <c r="P65" i="60" s="1"/>
  <c r="O176" i="60"/>
  <c r="N176" i="60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AF174" i="60"/>
  <c r="AE174" i="60"/>
  <c r="AD174" i="60"/>
  <c r="AC174" i="60"/>
  <c r="AB174" i="60"/>
  <c r="AA174" i="60"/>
  <c r="Z174" i="60"/>
  <c r="Y174" i="60"/>
  <c r="X174" i="60"/>
  <c r="W174" i="60"/>
  <c r="V174" i="60"/>
  <c r="U174" i="60"/>
  <c r="T174" i="60"/>
  <c r="S174" i="60"/>
  <c r="R174" i="60"/>
  <c r="Q174" i="60"/>
  <c r="P174" i="60"/>
  <c r="O174" i="60"/>
  <c r="N174" i="60"/>
  <c r="M174" i="60"/>
  <c r="L174" i="60"/>
  <c r="K174" i="60"/>
  <c r="J174" i="60"/>
  <c r="I174" i="60"/>
  <c r="H174" i="60"/>
  <c r="G174" i="60"/>
  <c r="AF173" i="60"/>
  <c r="AE173" i="60"/>
  <c r="AD173" i="60"/>
  <c r="AD63" i="60" s="1"/>
  <c r="AC173" i="60"/>
  <c r="AB173" i="60"/>
  <c r="AA173" i="60"/>
  <c r="Z173" i="60"/>
  <c r="Y173" i="60"/>
  <c r="X173" i="60"/>
  <c r="W173" i="60"/>
  <c r="V173" i="60"/>
  <c r="U173" i="60"/>
  <c r="T173" i="60"/>
  <c r="S173" i="60"/>
  <c r="R173" i="60"/>
  <c r="Q173" i="60"/>
  <c r="P173" i="60"/>
  <c r="O173" i="60"/>
  <c r="N173" i="60"/>
  <c r="M173" i="60"/>
  <c r="L173" i="60"/>
  <c r="K173" i="60"/>
  <c r="J173" i="60"/>
  <c r="I173" i="60"/>
  <c r="H173" i="60"/>
  <c r="G173" i="60"/>
  <c r="AF170" i="60"/>
  <c r="AF60" i="60" s="1"/>
  <c r="AE170" i="60"/>
  <c r="AD170" i="60"/>
  <c r="AC170" i="60"/>
  <c r="AB170" i="60"/>
  <c r="AA170" i="60"/>
  <c r="Z170" i="60"/>
  <c r="Y170" i="60"/>
  <c r="X170" i="60"/>
  <c r="W170" i="60"/>
  <c r="V170" i="60"/>
  <c r="U170" i="60"/>
  <c r="T170" i="60"/>
  <c r="S170" i="60"/>
  <c r="R170" i="60"/>
  <c r="Q170" i="60"/>
  <c r="P170" i="60"/>
  <c r="O170" i="60"/>
  <c r="N170" i="60"/>
  <c r="M170" i="60"/>
  <c r="L170" i="60"/>
  <c r="K170" i="60"/>
  <c r="J170" i="60"/>
  <c r="I170" i="60"/>
  <c r="H170" i="60"/>
  <c r="G170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AF168" i="60"/>
  <c r="AE168" i="60"/>
  <c r="AD168" i="60"/>
  <c r="AC168" i="60"/>
  <c r="AB168" i="60"/>
  <c r="AA168" i="60"/>
  <c r="Z168" i="60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J168" i="60"/>
  <c r="I168" i="60"/>
  <c r="H168" i="60"/>
  <c r="G168" i="60"/>
  <c r="AF167" i="60"/>
  <c r="AE167" i="60"/>
  <c r="AD167" i="60"/>
  <c r="AC167" i="60"/>
  <c r="AB167" i="60"/>
  <c r="AA167" i="60"/>
  <c r="Z167" i="60"/>
  <c r="Y167" i="60"/>
  <c r="X167" i="60"/>
  <c r="W167" i="60"/>
  <c r="V167" i="60"/>
  <c r="U167" i="60"/>
  <c r="T167" i="60"/>
  <c r="S167" i="60"/>
  <c r="R167" i="60"/>
  <c r="Q167" i="60"/>
  <c r="P167" i="60"/>
  <c r="O167" i="60"/>
  <c r="N167" i="60"/>
  <c r="M167" i="60"/>
  <c r="L167" i="60"/>
  <c r="K167" i="60"/>
  <c r="J167" i="60"/>
  <c r="I167" i="60"/>
  <c r="H167" i="60"/>
  <c r="G167" i="60"/>
  <c r="AF166" i="60"/>
  <c r="AE166" i="60"/>
  <c r="AD166" i="60"/>
  <c r="AC166" i="60"/>
  <c r="AB166" i="60"/>
  <c r="AA166" i="60"/>
  <c r="Z166" i="60"/>
  <c r="Y166" i="60"/>
  <c r="X166" i="60"/>
  <c r="X58" i="60" s="1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AF165" i="60"/>
  <c r="AE165" i="60"/>
  <c r="AD165" i="60"/>
  <c r="AC165" i="60"/>
  <c r="AB165" i="60"/>
  <c r="AA165" i="60"/>
  <c r="Z165" i="60"/>
  <c r="Y165" i="60"/>
  <c r="X165" i="60"/>
  <c r="W165" i="60"/>
  <c r="V165" i="60"/>
  <c r="U165" i="60"/>
  <c r="T165" i="60"/>
  <c r="S165" i="60"/>
  <c r="R165" i="60"/>
  <c r="R55" i="60" s="1"/>
  <c r="Q165" i="60"/>
  <c r="P165" i="60"/>
  <c r="O165" i="60"/>
  <c r="N165" i="60"/>
  <c r="M165" i="60"/>
  <c r="L165" i="60"/>
  <c r="K165" i="60"/>
  <c r="J165" i="60"/>
  <c r="I165" i="60"/>
  <c r="H165" i="60"/>
  <c r="G165" i="60"/>
  <c r="AF162" i="60"/>
  <c r="AE162" i="60"/>
  <c r="AD162" i="60"/>
  <c r="AC162" i="60"/>
  <c r="AB162" i="60"/>
  <c r="AA162" i="60"/>
  <c r="Z162" i="60"/>
  <c r="Y162" i="60"/>
  <c r="X162" i="60"/>
  <c r="W162" i="60"/>
  <c r="V162" i="60"/>
  <c r="U162" i="60"/>
  <c r="T162" i="60"/>
  <c r="S162" i="60"/>
  <c r="R162" i="60"/>
  <c r="Q162" i="60"/>
  <c r="P162" i="60"/>
  <c r="O162" i="60"/>
  <c r="N162" i="60"/>
  <c r="M162" i="60"/>
  <c r="L162" i="60"/>
  <c r="K162" i="60"/>
  <c r="J162" i="60"/>
  <c r="I162" i="60"/>
  <c r="H162" i="60"/>
  <c r="G162" i="60"/>
  <c r="AF161" i="60"/>
  <c r="AE161" i="60"/>
  <c r="AD161" i="60"/>
  <c r="AC161" i="60"/>
  <c r="AB161" i="60"/>
  <c r="AA161" i="60"/>
  <c r="Z161" i="60"/>
  <c r="Y161" i="60"/>
  <c r="X161" i="60"/>
  <c r="W161" i="60"/>
  <c r="V161" i="60"/>
  <c r="U161" i="60"/>
  <c r="T161" i="60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AF159" i="60"/>
  <c r="AE159" i="60"/>
  <c r="AD159" i="60"/>
  <c r="AC159" i="60"/>
  <c r="AB159" i="60"/>
  <c r="AA159" i="60"/>
  <c r="Z159" i="60"/>
  <c r="Y159" i="60"/>
  <c r="X159" i="60"/>
  <c r="W159" i="60"/>
  <c r="V159" i="60"/>
  <c r="U159" i="60"/>
  <c r="T159" i="60"/>
  <c r="S159" i="60"/>
  <c r="R159" i="60"/>
  <c r="R50" i="60" s="1"/>
  <c r="Q159" i="60"/>
  <c r="P159" i="60"/>
  <c r="O159" i="60"/>
  <c r="N159" i="60"/>
  <c r="M159" i="60"/>
  <c r="L159" i="60"/>
  <c r="K159" i="60"/>
  <c r="J159" i="60"/>
  <c r="I159" i="60"/>
  <c r="H159" i="60"/>
  <c r="G159" i="60"/>
  <c r="AF158" i="60"/>
  <c r="AE158" i="60"/>
  <c r="AD158" i="60"/>
  <c r="AC158" i="60"/>
  <c r="AB158" i="60"/>
  <c r="AA158" i="60"/>
  <c r="Z158" i="60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I158" i="60"/>
  <c r="H158" i="60"/>
  <c r="G158" i="60"/>
  <c r="AF157" i="60"/>
  <c r="AE157" i="60"/>
  <c r="AD157" i="60"/>
  <c r="AD49" i="60" s="1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Y152" i="60"/>
  <c r="X152" i="60"/>
  <c r="W152" i="60"/>
  <c r="V152" i="60"/>
  <c r="U152" i="60"/>
  <c r="T152" i="60"/>
  <c r="T42" i="60" s="1"/>
  <c r="S152" i="60"/>
  <c r="R152" i="60"/>
  <c r="Q152" i="60"/>
  <c r="P152" i="60"/>
  <c r="O152" i="60"/>
  <c r="N152" i="60"/>
  <c r="M152" i="60"/>
  <c r="L152" i="60"/>
  <c r="K152" i="60"/>
  <c r="J152" i="60"/>
  <c r="I152" i="60"/>
  <c r="H152" i="60"/>
  <c r="G152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AF150" i="60"/>
  <c r="AE150" i="60"/>
  <c r="AD150" i="60"/>
  <c r="AC150" i="60"/>
  <c r="AB150" i="60"/>
  <c r="AA150" i="60"/>
  <c r="Z150" i="60"/>
  <c r="Y150" i="60"/>
  <c r="X150" i="60"/>
  <c r="W150" i="60"/>
  <c r="V150" i="60"/>
  <c r="U150" i="60"/>
  <c r="T150" i="60"/>
  <c r="S150" i="60"/>
  <c r="R150" i="60"/>
  <c r="Q150" i="60"/>
  <c r="P150" i="60"/>
  <c r="O150" i="60"/>
  <c r="N150" i="60"/>
  <c r="M150" i="60"/>
  <c r="L150" i="60"/>
  <c r="K150" i="60"/>
  <c r="J150" i="60"/>
  <c r="I150" i="60"/>
  <c r="H150" i="60"/>
  <c r="H39" i="60" s="1"/>
  <c r="G150" i="60"/>
  <c r="AF149" i="60"/>
  <c r="AE149" i="60"/>
  <c r="AD149" i="60"/>
  <c r="AC149" i="60"/>
  <c r="AB149" i="60"/>
  <c r="AA149" i="60"/>
  <c r="Z149" i="60"/>
  <c r="Y149" i="60"/>
  <c r="X149" i="60"/>
  <c r="W149" i="60"/>
  <c r="V149" i="60"/>
  <c r="U149" i="60"/>
  <c r="T149" i="60"/>
  <c r="S149" i="60"/>
  <c r="R149" i="60"/>
  <c r="Q149" i="60"/>
  <c r="P149" i="60"/>
  <c r="O149" i="60"/>
  <c r="N149" i="60"/>
  <c r="M149" i="60"/>
  <c r="L149" i="60"/>
  <c r="K149" i="60"/>
  <c r="J149" i="60"/>
  <c r="I149" i="60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4" i="60"/>
  <c r="AE144" i="60"/>
  <c r="AD144" i="60"/>
  <c r="AC144" i="60"/>
  <c r="AB144" i="60"/>
  <c r="AA144" i="60"/>
  <c r="Z144" i="60"/>
  <c r="Y144" i="60"/>
  <c r="X144" i="60"/>
  <c r="W144" i="60"/>
  <c r="V144" i="60"/>
  <c r="U144" i="60"/>
  <c r="T144" i="60"/>
  <c r="S144" i="60"/>
  <c r="R144" i="60"/>
  <c r="Q144" i="60"/>
  <c r="P144" i="60"/>
  <c r="O144" i="60"/>
  <c r="N144" i="60"/>
  <c r="M144" i="60"/>
  <c r="L144" i="60"/>
  <c r="K144" i="60"/>
  <c r="J144" i="60"/>
  <c r="I144" i="60"/>
  <c r="H144" i="60"/>
  <c r="H32" i="60" s="1"/>
  <c r="G144" i="60"/>
  <c r="AF143" i="60"/>
  <c r="AE143" i="60"/>
  <c r="AD143" i="60"/>
  <c r="AC143" i="60"/>
  <c r="AB143" i="60"/>
  <c r="AA143" i="60"/>
  <c r="Z143" i="60"/>
  <c r="Y143" i="60"/>
  <c r="X143" i="60"/>
  <c r="W143" i="60"/>
  <c r="V143" i="60"/>
  <c r="U143" i="60"/>
  <c r="T143" i="60"/>
  <c r="S143" i="60"/>
  <c r="R143" i="60"/>
  <c r="Q143" i="60"/>
  <c r="P143" i="60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A141" i="60"/>
  <c r="Z141" i="60"/>
  <c r="Y141" i="60"/>
  <c r="X141" i="60"/>
  <c r="W141" i="60"/>
  <c r="V141" i="60"/>
  <c r="U141" i="60"/>
  <c r="T141" i="60"/>
  <c r="S141" i="60"/>
  <c r="R141" i="60"/>
  <c r="Q141" i="60"/>
  <c r="P141" i="60"/>
  <c r="O141" i="60"/>
  <c r="N141" i="60"/>
  <c r="M141" i="60"/>
  <c r="L141" i="60"/>
  <c r="K141" i="60"/>
  <c r="J141" i="60"/>
  <c r="I141" i="60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T126" i="60"/>
  <c r="S126" i="60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Z100" i="60"/>
  <c r="R100" i="60"/>
  <c r="J100" i="60"/>
  <c r="AB99" i="60"/>
  <c r="T99" i="60"/>
  <c r="L99" i="60"/>
  <c r="AD98" i="60"/>
  <c r="V98" i="60"/>
  <c r="N98" i="60"/>
  <c r="AF97" i="60"/>
  <c r="X97" i="60"/>
  <c r="P97" i="60"/>
  <c r="H97" i="60"/>
  <c r="Z96" i="60"/>
  <c r="R96" i="60"/>
  <c r="J96" i="60"/>
  <c r="AB95" i="60"/>
  <c r="T95" i="60"/>
  <c r="L95" i="60"/>
  <c r="N92" i="60"/>
  <c r="X91" i="60"/>
  <c r="T90" i="60"/>
  <c r="AD90" i="60"/>
  <c r="H87" i="60"/>
  <c r="AB74" i="60"/>
  <c r="AD60" i="60"/>
  <c r="K35" i="60"/>
  <c r="G31" i="60"/>
  <c r="Y32" i="60"/>
  <c r="Q34" i="60"/>
  <c r="AE31" i="60"/>
  <c r="W31" i="60"/>
  <c r="S31" i="60"/>
  <c r="O35" i="60"/>
  <c r="K31" i="60"/>
  <c r="AF29" i="60"/>
  <c r="AC29" i="60"/>
  <c r="X29" i="60"/>
  <c r="U29" i="60"/>
  <c r="P29" i="60"/>
  <c r="M29" i="60"/>
  <c r="H29" i="60"/>
  <c r="AA23" i="60"/>
  <c r="U23" i="60"/>
  <c r="I25" i="60"/>
  <c r="AE23" i="60"/>
  <c r="W23" i="60"/>
  <c r="O23" i="60"/>
  <c r="G23" i="60"/>
  <c r="AC23" i="60"/>
  <c r="Y27" i="60"/>
  <c r="Q24" i="60"/>
  <c r="M24" i="60"/>
  <c r="AF21" i="60"/>
  <c r="AD21" i="60"/>
  <c r="AA21" i="60"/>
  <c r="X21" i="60"/>
  <c r="S21" i="60"/>
  <c r="P21" i="60"/>
  <c r="K21" i="60"/>
  <c r="H21" i="60"/>
  <c r="Y17" i="60"/>
  <c r="AA17" i="60"/>
  <c r="S15" i="60"/>
  <c r="Y15" i="60"/>
  <c r="W16" i="60"/>
  <c r="M16" i="60"/>
  <c r="Y13" i="60"/>
  <c r="Q13" i="60"/>
  <c r="M13" i="60"/>
  <c r="I13" i="60"/>
  <c r="AA26" i="60"/>
  <c r="S24" i="60"/>
  <c r="AC24" i="60"/>
  <c r="I24" i="60"/>
  <c r="AC15" i="60"/>
  <c r="F111" i="60"/>
  <c r="F108" i="60"/>
  <c r="AE103" i="60"/>
  <c r="AC103" i="60"/>
  <c r="AB103" i="60"/>
  <c r="AA103" i="60"/>
  <c r="Z103" i="60"/>
  <c r="Y103" i="60"/>
  <c r="W103" i="60"/>
  <c r="U103" i="60"/>
  <c r="T103" i="60"/>
  <c r="S103" i="60"/>
  <c r="R103" i="60"/>
  <c r="Q103" i="60"/>
  <c r="O103" i="60"/>
  <c r="M103" i="60"/>
  <c r="L103" i="60"/>
  <c r="K103" i="60"/>
  <c r="J103" i="60"/>
  <c r="I103" i="60"/>
  <c r="G103" i="60"/>
  <c r="AA91" i="60"/>
  <c r="S91" i="60"/>
  <c r="K91" i="60"/>
  <c r="AF101" i="60"/>
  <c r="AD101" i="60"/>
  <c r="AC101" i="60"/>
  <c r="AB101" i="60"/>
  <c r="AA101" i="60"/>
  <c r="Z101" i="60"/>
  <c r="Y101" i="60"/>
  <c r="X101" i="60"/>
  <c r="V101" i="60"/>
  <c r="U101" i="60"/>
  <c r="T101" i="60"/>
  <c r="S101" i="60"/>
  <c r="R101" i="60"/>
  <c r="Q101" i="60"/>
  <c r="P101" i="60"/>
  <c r="N101" i="60"/>
  <c r="M101" i="60"/>
  <c r="L101" i="60"/>
  <c r="K101" i="60"/>
  <c r="J101" i="60"/>
  <c r="I101" i="60"/>
  <c r="H101" i="60"/>
  <c r="G101" i="60"/>
  <c r="AF100" i="60"/>
  <c r="AE100" i="60"/>
  <c r="AD100" i="60"/>
  <c r="AC100" i="60"/>
  <c r="AB100" i="60"/>
  <c r="AA100" i="60"/>
  <c r="Y100" i="60"/>
  <c r="X100" i="60"/>
  <c r="W100" i="60"/>
  <c r="V100" i="60"/>
  <c r="U100" i="60"/>
  <c r="T100" i="60"/>
  <c r="S100" i="60"/>
  <c r="Q100" i="60"/>
  <c r="P100" i="60"/>
  <c r="O100" i="60"/>
  <c r="N100" i="60"/>
  <c r="M100" i="60"/>
  <c r="L100" i="60"/>
  <c r="K100" i="60"/>
  <c r="I100" i="60"/>
  <c r="H100" i="60"/>
  <c r="G100" i="60"/>
  <c r="AF99" i="60"/>
  <c r="AE99" i="60"/>
  <c r="AD99" i="60"/>
  <c r="AC99" i="60"/>
  <c r="AA99" i="60"/>
  <c r="Z99" i="60"/>
  <c r="Y99" i="60"/>
  <c r="X99" i="60"/>
  <c r="W99" i="60"/>
  <c r="V99" i="60"/>
  <c r="U99" i="60"/>
  <c r="S99" i="60"/>
  <c r="R99" i="60"/>
  <c r="Q99" i="60"/>
  <c r="P99" i="60"/>
  <c r="O99" i="60"/>
  <c r="N99" i="60"/>
  <c r="M99" i="60"/>
  <c r="K99" i="60"/>
  <c r="J99" i="60"/>
  <c r="I99" i="60"/>
  <c r="H99" i="60"/>
  <c r="G99" i="60"/>
  <c r="AF98" i="60"/>
  <c r="AE98" i="60"/>
  <c r="AC98" i="60"/>
  <c r="AB98" i="60"/>
  <c r="AA98" i="60"/>
  <c r="Z98" i="60"/>
  <c r="Y98" i="60"/>
  <c r="X98" i="60"/>
  <c r="W98" i="60"/>
  <c r="U98" i="60"/>
  <c r="T98" i="60"/>
  <c r="S98" i="60"/>
  <c r="R98" i="60"/>
  <c r="Q98" i="60"/>
  <c r="P98" i="60"/>
  <c r="O98" i="60"/>
  <c r="M98" i="60"/>
  <c r="L98" i="60"/>
  <c r="K98" i="60"/>
  <c r="J98" i="60"/>
  <c r="I98" i="60"/>
  <c r="H98" i="60"/>
  <c r="G98" i="60"/>
  <c r="AE97" i="60"/>
  <c r="AD97" i="60"/>
  <c r="AC97" i="60"/>
  <c r="AB97" i="60"/>
  <c r="AA97" i="60"/>
  <c r="Z97" i="60"/>
  <c r="Y97" i="60"/>
  <c r="W97" i="60"/>
  <c r="V97" i="60"/>
  <c r="U97" i="60"/>
  <c r="T97" i="60"/>
  <c r="S97" i="60"/>
  <c r="R97" i="60"/>
  <c r="Q97" i="60"/>
  <c r="O97" i="60"/>
  <c r="N97" i="60"/>
  <c r="M97" i="60"/>
  <c r="L97" i="60"/>
  <c r="K97" i="60"/>
  <c r="J97" i="60"/>
  <c r="I97" i="60"/>
  <c r="G97" i="60"/>
  <c r="AC92" i="60"/>
  <c r="U92" i="60"/>
  <c r="M92" i="60"/>
  <c r="AF96" i="60"/>
  <c r="AE96" i="60"/>
  <c r="AD96" i="60"/>
  <c r="AC96" i="60"/>
  <c r="AB96" i="60"/>
  <c r="AA96" i="60"/>
  <c r="Y96" i="60"/>
  <c r="X96" i="60"/>
  <c r="W96" i="60"/>
  <c r="V96" i="60"/>
  <c r="U96" i="60"/>
  <c r="T96" i="60"/>
  <c r="S96" i="60"/>
  <c r="Q96" i="60"/>
  <c r="P96" i="60"/>
  <c r="O96" i="60"/>
  <c r="N96" i="60"/>
  <c r="M96" i="60"/>
  <c r="L96" i="60"/>
  <c r="K96" i="60"/>
  <c r="I96" i="60"/>
  <c r="H96" i="60"/>
  <c r="G96" i="60"/>
  <c r="Y91" i="60"/>
  <c r="Q91" i="60"/>
  <c r="I91" i="60"/>
  <c r="AF95" i="60"/>
  <c r="AE95" i="60"/>
  <c r="AD95" i="60"/>
  <c r="AC95" i="60"/>
  <c r="AA95" i="60"/>
  <c r="Z95" i="60"/>
  <c r="Y95" i="60"/>
  <c r="X95" i="60"/>
  <c r="W95" i="60"/>
  <c r="V95" i="60"/>
  <c r="U95" i="60"/>
  <c r="S95" i="60"/>
  <c r="R95" i="60"/>
  <c r="Q95" i="60"/>
  <c r="P95" i="60"/>
  <c r="O95" i="60"/>
  <c r="N95" i="60"/>
  <c r="M95" i="60"/>
  <c r="K95" i="60"/>
  <c r="J95" i="60"/>
  <c r="I95" i="60"/>
  <c r="H95" i="60"/>
  <c r="G95" i="60"/>
  <c r="AC83" i="60"/>
  <c r="U83" i="60"/>
  <c r="M81" i="60"/>
  <c r="AF93" i="60"/>
  <c r="AE93" i="60"/>
  <c r="AC93" i="60"/>
  <c r="AB93" i="60"/>
  <c r="AA93" i="60"/>
  <c r="Z93" i="60"/>
  <c r="Y93" i="60"/>
  <c r="X93" i="60"/>
  <c r="W93" i="60"/>
  <c r="U93" i="60"/>
  <c r="T93" i="60"/>
  <c r="S93" i="60"/>
  <c r="R93" i="60"/>
  <c r="Q93" i="60"/>
  <c r="P93" i="60"/>
  <c r="O93" i="60"/>
  <c r="M93" i="60"/>
  <c r="L93" i="60"/>
  <c r="K93" i="60"/>
  <c r="J93" i="60"/>
  <c r="I93" i="60"/>
  <c r="H93" i="60"/>
  <c r="G93" i="60"/>
  <c r="AE92" i="60"/>
  <c r="Y92" i="60"/>
  <c r="W92" i="60"/>
  <c r="Q92" i="60"/>
  <c r="O92" i="60"/>
  <c r="I92" i="60"/>
  <c r="H92" i="60"/>
  <c r="G92" i="60"/>
  <c r="AE91" i="60"/>
  <c r="AC91" i="60"/>
  <c r="AB91" i="60"/>
  <c r="W91" i="60"/>
  <c r="U91" i="60"/>
  <c r="O91" i="60"/>
  <c r="M91" i="60"/>
  <c r="G91" i="60"/>
  <c r="AE90" i="60"/>
  <c r="AA90" i="60"/>
  <c r="Y90" i="60"/>
  <c r="W90" i="60"/>
  <c r="S90" i="60"/>
  <c r="Q90" i="60"/>
  <c r="O90" i="60"/>
  <c r="K90" i="60"/>
  <c r="I90" i="60"/>
  <c r="G90" i="60"/>
  <c r="AE89" i="60"/>
  <c r="AC89" i="60"/>
  <c r="AA89" i="60"/>
  <c r="W89" i="60"/>
  <c r="U89" i="60"/>
  <c r="S89" i="60"/>
  <c r="O89" i="60"/>
  <c r="M89" i="60"/>
  <c r="K89" i="60"/>
  <c r="G89" i="60"/>
  <c r="AE88" i="60"/>
  <c r="AA88" i="60"/>
  <c r="Y88" i="60"/>
  <c r="W88" i="60"/>
  <c r="S88" i="60"/>
  <c r="Q88" i="60"/>
  <c r="O88" i="60"/>
  <c r="K88" i="60"/>
  <c r="I88" i="60"/>
  <c r="G88" i="60"/>
  <c r="AA81" i="60"/>
  <c r="S81" i="60"/>
  <c r="K81" i="60"/>
  <c r="AE87" i="60"/>
  <c r="AC87" i="60"/>
  <c r="AA87" i="60"/>
  <c r="W87" i="60"/>
  <c r="U87" i="60"/>
  <c r="T87" i="60"/>
  <c r="S87" i="60"/>
  <c r="O87" i="60"/>
  <c r="M87" i="60"/>
  <c r="K87" i="60"/>
  <c r="G87" i="60"/>
  <c r="AE84" i="60"/>
  <c r="W84" i="60"/>
  <c r="O84" i="60"/>
  <c r="G84" i="60"/>
  <c r="Y84" i="60"/>
  <c r="Q84" i="60"/>
  <c r="M83" i="60"/>
  <c r="I84" i="60"/>
  <c r="AF85" i="60"/>
  <c r="AD85" i="60"/>
  <c r="AC85" i="60"/>
  <c r="AB85" i="60"/>
  <c r="AA85" i="60"/>
  <c r="Z85" i="60"/>
  <c r="Y85" i="60"/>
  <c r="X85" i="60"/>
  <c r="V85" i="60"/>
  <c r="U85" i="60"/>
  <c r="T85" i="60"/>
  <c r="S85" i="60"/>
  <c r="R85" i="60"/>
  <c r="Q85" i="60"/>
  <c r="P85" i="60"/>
  <c r="N85" i="60"/>
  <c r="M85" i="60"/>
  <c r="L85" i="60"/>
  <c r="K85" i="60"/>
  <c r="J85" i="60"/>
  <c r="I85" i="60"/>
  <c r="H85" i="60"/>
  <c r="G85" i="60"/>
  <c r="AC76" i="60"/>
  <c r="U76" i="60"/>
  <c r="M76" i="60"/>
  <c r="AE83" i="60"/>
  <c r="W83" i="60"/>
  <c r="O83" i="60"/>
  <c r="G83" i="60"/>
  <c r="AE81" i="60"/>
  <c r="W81" i="60"/>
  <c r="O81" i="60"/>
  <c r="G81" i="60"/>
  <c r="AC71" i="60"/>
  <c r="U71" i="60"/>
  <c r="M71" i="60"/>
  <c r="AE79" i="60"/>
  <c r="AC79" i="60"/>
  <c r="W79" i="60"/>
  <c r="O79" i="60"/>
  <c r="G79" i="60"/>
  <c r="AF77" i="60"/>
  <c r="AE77" i="60"/>
  <c r="AC77" i="60"/>
  <c r="AB77" i="60"/>
  <c r="AA77" i="60"/>
  <c r="Z77" i="60"/>
  <c r="Y77" i="60"/>
  <c r="X77" i="60"/>
  <c r="W77" i="60"/>
  <c r="U77" i="60"/>
  <c r="T77" i="60"/>
  <c r="S77" i="60"/>
  <c r="R77" i="60"/>
  <c r="Q77" i="60"/>
  <c r="P77" i="60"/>
  <c r="O77" i="60"/>
  <c r="M77" i="60"/>
  <c r="L77" i="60"/>
  <c r="K77" i="60"/>
  <c r="J77" i="60"/>
  <c r="I77" i="60"/>
  <c r="H77" i="60"/>
  <c r="G77" i="60"/>
  <c r="AE73" i="60"/>
  <c r="AC73" i="60"/>
  <c r="AA74" i="60"/>
  <c r="W73" i="60"/>
  <c r="U73" i="60"/>
  <c r="S74" i="60"/>
  <c r="O73" i="60"/>
  <c r="M73" i="60"/>
  <c r="K72" i="60"/>
  <c r="G73" i="60"/>
  <c r="AE76" i="60"/>
  <c r="W76" i="60"/>
  <c r="O76" i="60"/>
  <c r="G76" i="60"/>
  <c r="AC75" i="60"/>
  <c r="Y73" i="60"/>
  <c r="U75" i="60"/>
  <c r="Q73" i="60"/>
  <c r="M75" i="60"/>
  <c r="K74" i="60"/>
  <c r="I71" i="60"/>
  <c r="AD75" i="60"/>
  <c r="AA75" i="60"/>
  <c r="S75" i="60"/>
  <c r="K75" i="60"/>
  <c r="AC74" i="60"/>
  <c r="U74" i="60"/>
  <c r="M74" i="60"/>
  <c r="AC72" i="60"/>
  <c r="U72" i="60"/>
  <c r="M72" i="60"/>
  <c r="AE71" i="60"/>
  <c r="W71" i="60"/>
  <c r="Q71" i="60"/>
  <c r="O71" i="60"/>
  <c r="U64" i="60"/>
  <c r="M64" i="60"/>
  <c r="AF69" i="60"/>
  <c r="AD69" i="60"/>
  <c r="AC69" i="60"/>
  <c r="AB69" i="60"/>
  <c r="AA69" i="60"/>
  <c r="Z69" i="60"/>
  <c r="Y69" i="60"/>
  <c r="X69" i="60"/>
  <c r="V69" i="60"/>
  <c r="U69" i="60"/>
  <c r="T69" i="60"/>
  <c r="S69" i="60"/>
  <c r="R69" i="60"/>
  <c r="Q69" i="60"/>
  <c r="P69" i="60"/>
  <c r="N69" i="60"/>
  <c r="M69" i="60"/>
  <c r="L69" i="60"/>
  <c r="K69" i="60"/>
  <c r="J69" i="60"/>
  <c r="I69" i="60"/>
  <c r="H69" i="60"/>
  <c r="G69" i="60"/>
  <c r="Y63" i="60"/>
  <c r="Q63" i="60"/>
  <c r="I63" i="60"/>
  <c r="Y68" i="60"/>
  <c r="Q68" i="60"/>
  <c r="I68" i="60"/>
  <c r="AC67" i="60"/>
  <c r="Y67" i="60"/>
  <c r="Q67" i="60"/>
  <c r="Y66" i="60"/>
  <c r="Q66" i="60"/>
  <c r="I66" i="60"/>
  <c r="K63" i="60"/>
  <c r="AC65" i="60"/>
  <c r="Y65" i="60"/>
  <c r="U65" i="60"/>
  <c r="Q65" i="60"/>
  <c r="I65" i="60"/>
  <c r="AE63" i="60"/>
  <c r="AA63" i="60"/>
  <c r="S63" i="60"/>
  <c r="AF61" i="60"/>
  <c r="AD61" i="60"/>
  <c r="AB61" i="60"/>
  <c r="AA61" i="60"/>
  <c r="Z61" i="60"/>
  <c r="Y61" i="60"/>
  <c r="X61" i="60"/>
  <c r="V61" i="60"/>
  <c r="T61" i="60"/>
  <c r="S61" i="60"/>
  <c r="R61" i="60"/>
  <c r="Q61" i="60"/>
  <c r="P61" i="60"/>
  <c r="N61" i="60"/>
  <c r="L61" i="60"/>
  <c r="K61" i="60"/>
  <c r="J61" i="60"/>
  <c r="I61" i="60"/>
  <c r="H61" i="60"/>
  <c r="G61" i="60"/>
  <c r="AC60" i="60"/>
  <c r="AA60" i="60"/>
  <c r="Y60" i="60"/>
  <c r="U60" i="60"/>
  <c r="S60" i="60"/>
  <c r="Q60" i="60"/>
  <c r="M60" i="60"/>
  <c r="K60" i="60"/>
  <c r="I60" i="60"/>
  <c r="AC59" i="60"/>
  <c r="AA59" i="60"/>
  <c r="Y59" i="60"/>
  <c r="U59" i="60"/>
  <c r="S59" i="60"/>
  <c r="Q59" i="60"/>
  <c r="M59" i="60"/>
  <c r="K59" i="60"/>
  <c r="I59" i="60"/>
  <c r="AC58" i="60"/>
  <c r="AA58" i="60"/>
  <c r="Y58" i="60"/>
  <c r="U58" i="60"/>
  <c r="S58" i="60"/>
  <c r="Q58" i="60"/>
  <c r="M58" i="60"/>
  <c r="K58" i="60"/>
  <c r="I58" i="60"/>
  <c r="AC57" i="60"/>
  <c r="AA57" i="60"/>
  <c r="Y57" i="60"/>
  <c r="U57" i="60"/>
  <c r="S57" i="60"/>
  <c r="Q57" i="60"/>
  <c r="M57" i="60"/>
  <c r="K57" i="60"/>
  <c r="I57" i="60"/>
  <c r="Y52" i="60"/>
  <c r="Q52" i="60"/>
  <c r="O49" i="60"/>
  <c r="I52" i="60"/>
  <c r="G47" i="60"/>
  <c r="AC56" i="60"/>
  <c r="AA56" i="60"/>
  <c r="Y56" i="60"/>
  <c r="U56" i="60"/>
  <c r="S56" i="60"/>
  <c r="Q56" i="60"/>
  <c r="M56" i="60"/>
  <c r="K56" i="60"/>
  <c r="I56" i="60"/>
  <c r="AC51" i="60"/>
  <c r="AA52" i="60"/>
  <c r="U51" i="60"/>
  <c r="S50" i="60"/>
  <c r="M51" i="60"/>
  <c r="K52" i="60"/>
  <c r="AC55" i="60"/>
  <c r="AA55" i="60"/>
  <c r="Y55" i="60"/>
  <c r="U55" i="60"/>
  <c r="S55" i="60"/>
  <c r="Q55" i="60"/>
  <c r="M55" i="60"/>
  <c r="K55" i="60"/>
  <c r="I55" i="60"/>
  <c r="AF53" i="60"/>
  <c r="AE53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S52" i="60"/>
  <c r="AE51" i="60"/>
  <c r="Y51" i="60"/>
  <c r="W51" i="60"/>
  <c r="Q51" i="60"/>
  <c r="O51" i="60"/>
  <c r="I51" i="60"/>
  <c r="Y41" i="60"/>
  <c r="Y50" i="60"/>
  <c r="Q50" i="60"/>
  <c r="I50" i="60"/>
  <c r="AC40" i="60"/>
  <c r="U40" i="60"/>
  <c r="M44" i="60"/>
  <c r="AE49" i="60"/>
  <c r="Y49" i="60"/>
  <c r="Q49" i="60"/>
  <c r="I49" i="60"/>
  <c r="G49" i="60"/>
  <c r="I43" i="60"/>
  <c r="AA48" i="60"/>
  <c r="Y48" i="60"/>
  <c r="S48" i="60"/>
  <c r="Q48" i="60"/>
  <c r="K48" i="60"/>
  <c r="I48" i="60"/>
  <c r="U44" i="60"/>
  <c r="Y47" i="60"/>
  <c r="W47" i="60"/>
  <c r="Q47" i="60"/>
  <c r="I47" i="60"/>
  <c r="AF45" i="60"/>
  <c r="AE45" i="60"/>
  <c r="AC45" i="60"/>
  <c r="AB45" i="60"/>
  <c r="Z45" i="60"/>
  <c r="Y45" i="60"/>
  <c r="X45" i="60"/>
  <c r="W45" i="60"/>
  <c r="U45" i="60"/>
  <c r="T45" i="60"/>
  <c r="R45" i="60"/>
  <c r="Q45" i="60"/>
  <c r="P45" i="60"/>
  <c r="O45" i="60"/>
  <c r="M45" i="60"/>
  <c r="L45" i="60"/>
  <c r="J45" i="60"/>
  <c r="I45" i="60"/>
  <c r="H45" i="60"/>
  <c r="G45" i="60"/>
  <c r="AC44" i="60"/>
  <c r="AC42" i="60"/>
  <c r="AE35" i="60"/>
  <c r="W34" i="60"/>
  <c r="Q41" i="60"/>
  <c r="I41" i="60"/>
  <c r="Y39" i="60"/>
  <c r="Q39" i="60"/>
  <c r="I39" i="60"/>
  <c r="AF37" i="60"/>
  <c r="AD37" i="60"/>
  <c r="AC37" i="60"/>
  <c r="AB37" i="60"/>
  <c r="AA37" i="60"/>
  <c r="Z37" i="60"/>
  <c r="Y37" i="60"/>
  <c r="X37" i="60"/>
  <c r="V37" i="60"/>
  <c r="U37" i="60"/>
  <c r="T37" i="60"/>
  <c r="S37" i="60"/>
  <c r="R37" i="60"/>
  <c r="Q37" i="60"/>
  <c r="P37" i="60"/>
  <c r="N37" i="60"/>
  <c r="M37" i="60"/>
  <c r="L37" i="60"/>
  <c r="K37" i="60"/>
  <c r="J37" i="60"/>
  <c r="I37" i="60"/>
  <c r="H37" i="60"/>
  <c r="G37" i="60"/>
  <c r="AC35" i="60"/>
  <c r="AA32" i="60"/>
  <c r="U34" i="60"/>
  <c r="S32" i="60"/>
  <c r="Q36" i="60"/>
  <c r="K32" i="60"/>
  <c r="Y36" i="60"/>
  <c r="I36" i="60"/>
  <c r="Y35" i="60"/>
  <c r="Q35" i="60"/>
  <c r="I35" i="60"/>
  <c r="W35" i="60"/>
  <c r="M35" i="60"/>
  <c r="AE34" i="60"/>
  <c r="AC34" i="60"/>
  <c r="Y34" i="60"/>
  <c r="O34" i="60"/>
  <c r="I34" i="60"/>
  <c r="Y33" i="60"/>
  <c r="U33" i="60"/>
  <c r="Q33" i="60"/>
  <c r="M33" i="60"/>
  <c r="K33" i="60"/>
  <c r="I33" i="60"/>
  <c r="AE32" i="60"/>
  <c r="W32" i="60"/>
  <c r="O32" i="60"/>
  <c r="I32" i="60"/>
  <c r="AC31" i="60"/>
  <c r="AA31" i="60"/>
  <c r="U31" i="60"/>
  <c r="Q31" i="60"/>
  <c r="O31" i="60"/>
  <c r="M31" i="60"/>
  <c r="I31" i="60"/>
  <c r="AE29" i="60"/>
  <c r="AD29" i="60"/>
  <c r="AB29" i="60"/>
  <c r="AA29" i="60"/>
  <c r="Z29" i="60"/>
  <c r="Y29" i="60"/>
  <c r="W29" i="60"/>
  <c r="T29" i="60"/>
  <c r="S29" i="60"/>
  <c r="R29" i="60"/>
  <c r="Q29" i="60"/>
  <c r="O29" i="60"/>
  <c r="L29" i="60"/>
  <c r="K29" i="60"/>
  <c r="J29" i="60"/>
  <c r="I29" i="60"/>
  <c r="G29" i="60"/>
  <c r="AC26" i="60"/>
  <c r="M23" i="60"/>
  <c r="AA25" i="60"/>
  <c r="Q27" i="60"/>
  <c r="I27" i="60"/>
  <c r="AE28" i="60"/>
  <c r="W28" i="60"/>
  <c r="O28" i="60"/>
  <c r="G28" i="60"/>
  <c r="Q25" i="60"/>
  <c r="AA24" i="60"/>
  <c r="U24" i="60"/>
  <c r="K24" i="60"/>
  <c r="Q23" i="60"/>
  <c r="AE21" i="60"/>
  <c r="AC21" i="60"/>
  <c r="AB21" i="60"/>
  <c r="Z21" i="60"/>
  <c r="Y21" i="60"/>
  <c r="W21" i="60"/>
  <c r="U21" i="60"/>
  <c r="T21" i="60"/>
  <c r="R21" i="60"/>
  <c r="Q21" i="60"/>
  <c r="O21" i="60"/>
  <c r="M21" i="60"/>
  <c r="L21" i="60"/>
  <c r="J21" i="60"/>
  <c r="I21" i="60"/>
  <c r="G21" i="60"/>
  <c r="Q17" i="60"/>
  <c r="U16" i="60"/>
  <c r="S17" i="60"/>
  <c r="K17" i="60"/>
  <c r="I12" i="60"/>
  <c r="AF13" i="60"/>
  <c r="AE13" i="60"/>
  <c r="AB13" i="60"/>
  <c r="AA13" i="60"/>
  <c r="Z13" i="60"/>
  <c r="X13" i="60"/>
  <c r="W13" i="60"/>
  <c r="T13" i="60"/>
  <c r="S13" i="60"/>
  <c r="R13" i="60"/>
  <c r="P13" i="60"/>
  <c r="O13" i="60"/>
  <c r="L13" i="60"/>
  <c r="K13" i="60"/>
  <c r="J13" i="60"/>
  <c r="H13" i="60"/>
  <c r="G13" i="60"/>
  <c r="I11" i="60"/>
  <c r="AE9" i="60"/>
  <c r="U8" i="60"/>
  <c r="M8" i="60"/>
  <c r="M7" i="60"/>
  <c r="O7" i="60"/>
  <c r="K7" i="60"/>
  <c r="H213" i="59"/>
  <c r="I213" i="59"/>
  <c r="J213" i="59"/>
  <c r="K213" i="59"/>
  <c r="L213" i="59"/>
  <c r="M213" i="59"/>
  <c r="N213" i="59"/>
  <c r="N103" i="59" s="1"/>
  <c r="O213" i="59"/>
  <c r="P213" i="59"/>
  <c r="Q213" i="59"/>
  <c r="R213" i="59"/>
  <c r="S213" i="59"/>
  <c r="T213" i="59"/>
  <c r="U213" i="59"/>
  <c r="V213" i="59"/>
  <c r="V103" i="59" s="1"/>
  <c r="W213" i="59"/>
  <c r="X213" i="59"/>
  <c r="Y213" i="59"/>
  <c r="Z213" i="59"/>
  <c r="AA213" i="59"/>
  <c r="AB213" i="59"/>
  <c r="AC213" i="59"/>
  <c r="AD213" i="59"/>
  <c r="AD103" i="59" s="1"/>
  <c r="AE213" i="59"/>
  <c r="AF213" i="59"/>
  <c r="H211" i="59"/>
  <c r="I211" i="59"/>
  <c r="J211" i="59"/>
  <c r="K211" i="59"/>
  <c r="L211" i="59"/>
  <c r="M211" i="59"/>
  <c r="N211" i="59"/>
  <c r="O211" i="59"/>
  <c r="O101" i="59" s="1"/>
  <c r="P211" i="59"/>
  <c r="Q211" i="59"/>
  <c r="R211" i="59"/>
  <c r="S211" i="59"/>
  <c r="T211" i="59"/>
  <c r="U211" i="59"/>
  <c r="V211" i="59"/>
  <c r="W211" i="59"/>
  <c r="W101" i="59" s="1"/>
  <c r="X211" i="59"/>
  <c r="Y211" i="59"/>
  <c r="Z211" i="59"/>
  <c r="AA211" i="59"/>
  <c r="AB211" i="59"/>
  <c r="AC211" i="59"/>
  <c r="AD211" i="59"/>
  <c r="AE211" i="59"/>
  <c r="AE101" i="59" s="1"/>
  <c r="AF211" i="59"/>
  <c r="H203" i="59"/>
  <c r="I203" i="59"/>
  <c r="J203" i="59"/>
  <c r="K203" i="59"/>
  <c r="L203" i="59"/>
  <c r="M203" i="59"/>
  <c r="N203" i="59"/>
  <c r="O203" i="59"/>
  <c r="O93" i="59" s="1"/>
  <c r="P203" i="59"/>
  <c r="Q203" i="59"/>
  <c r="R203" i="59"/>
  <c r="S203" i="59"/>
  <c r="T203" i="59"/>
  <c r="U203" i="59"/>
  <c r="V203" i="59"/>
  <c r="W203" i="59"/>
  <c r="W93" i="59" s="1"/>
  <c r="X203" i="59"/>
  <c r="Y203" i="59"/>
  <c r="Z203" i="59"/>
  <c r="AA203" i="59"/>
  <c r="AB203" i="59"/>
  <c r="AC203" i="59"/>
  <c r="AD203" i="59"/>
  <c r="AE203" i="59"/>
  <c r="AE93" i="59" s="1"/>
  <c r="AF203" i="59"/>
  <c r="H195" i="59"/>
  <c r="I195" i="59"/>
  <c r="J195" i="59"/>
  <c r="K195" i="59"/>
  <c r="L195" i="59"/>
  <c r="M195" i="59"/>
  <c r="N195" i="59"/>
  <c r="N85" i="59" s="1"/>
  <c r="O195" i="59"/>
  <c r="P195" i="59"/>
  <c r="Q195" i="59"/>
  <c r="R195" i="59"/>
  <c r="S195" i="59"/>
  <c r="T195" i="59"/>
  <c r="U195" i="59"/>
  <c r="U85" i="59" s="1"/>
  <c r="V195" i="59"/>
  <c r="V85" i="59" s="1"/>
  <c r="W195" i="59"/>
  <c r="X195" i="59"/>
  <c r="Y195" i="59"/>
  <c r="Z195" i="59"/>
  <c r="AA195" i="59"/>
  <c r="AB195" i="59"/>
  <c r="AC195" i="59"/>
  <c r="AC85" i="59" s="1"/>
  <c r="AD195" i="59"/>
  <c r="AD85" i="59" s="1"/>
  <c r="AE195" i="59"/>
  <c r="AF195" i="59"/>
  <c r="G213" i="59"/>
  <c r="G211" i="59"/>
  <c r="G203" i="59"/>
  <c r="G195" i="59"/>
  <c r="M85" i="59"/>
  <c r="H187" i="59"/>
  <c r="I187" i="59"/>
  <c r="J187" i="59"/>
  <c r="K187" i="59"/>
  <c r="L187" i="59"/>
  <c r="M187" i="59"/>
  <c r="N187" i="59"/>
  <c r="N77" i="59" s="1"/>
  <c r="O187" i="59"/>
  <c r="P187" i="59"/>
  <c r="Q187" i="59"/>
  <c r="R187" i="59"/>
  <c r="S187" i="59"/>
  <c r="T187" i="59"/>
  <c r="U187" i="59"/>
  <c r="V187" i="59"/>
  <c r="V77" i="59" s="1"/>
  <c r="W187" i="59"/>
  <c r="X187" i="59"/>
  <c r="Y187" i="59"/>
  <c r="Z187" i="59"/>
  <c r="AA187" i="59"/>
  <c r="AB187" i="59"/>
  <c r="AC187" i="59"/>
  <c r="AD187" i="59"/>
  <c r="AD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N69" i="59" s="1"/>
  <c r="O179" i="59"/>
  <c r="P179" i="59"/>
  <c r="Q179" i="59"/>
  <c r="R179" i="59"/>
  <c r="S179" i="59"/>
  <c r="T179" i="59"/>
  <c r="U179" i="59"/>
  <c r="V179" i="59"/>
  <c r="V69" i="59" s="1"/>
  <c r="W179" i="59"/>
  <c r="X179" i="59"/>
  <c r="Y179" i="59"/>
  <c r="Z179" i="59"/>
  <c r="AA179" i="59"/>
  <c r="AB179" i="59"/>
  <c r="AC179" i="59"/>
  <c r="AD179" i="59"/>
  <c r="AD69" i="59" s="1"/>
  <c r="AE179" i="59"/>
  <c r="AF179" i="59"/>
  <c r="O69" i="59"/>
  <c r="W69" i="59"/>
  <c r="AE69" i="59"/>
  <c r="G171" i="59"/>
  <c r="H171" i="59"/>
  <c r="I171" i="59"/>
  <c r="J171" i="59"/>
  <c r="K171" i="59"/>
  <c r="L171" i="59"/>
  <c r="M171" i="59"/>
  <c r="N171" i="59"/>
  <c r="N61" i="59" s="1"/>
  <c r="O171" i="59"/>
  <c r="P171" i="59"/>
  <c r="Q171" i="59"/>
  <c r="R171" i="59"/>
  <c r="S171" i="59"/>
  <c r="T171" i="59"/>
  <c r="U171" i="59"/>
  <c r="U61" i="59" s="1"/>
  <c r="V171" i="59"/>
  <c r="V61" i="59" s="1"/>
  <c r="W171" i="59"/>
  <c r="X171" i="59"/>
  <c r="Y171" i="59"/>
  <c r="Z171" i="59"/>
  <c r="AA171" i="59"/>
  <c r="AB171" i="59"/>
  <c r="AC171" i="59"/>
  <c r="AC61" i="59" s="1"/>
  <c r="AD171" i="59"/>
  <c r="AD61" i="59" s="1"/>
  <c r="AE171" i="59"/>
  <c r="AF171" i="59"/>
  <c r="G163" i="59"/>
  <c r="H155" i="59"/>
  <c r="I155" i="59"/>
  <c r="J155" i="59"/>
  <c r="K155" i="59"/>
  <c r="L155" i="59"/>
  <c r="M155" i="59"/>
  <c r="N155" i="59"/>
  <c r="N45" i="59" s="1"/>
  <c r="O155" i="59"/>
  <c r="P155" i="59"/>
  <c r="Q155" i="59"/>
  <c r="R155" i="59"/>
  <c r="S155" i="59"/>
  <c r="T155" i="59"/>
  <c r="U155" i="59"/>
  <c r="V155" i="59"/>
  <c r="V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N53" i="59" s="1"/>
  <c r="O163" i="59"/>
  <c r="P163" i="59"/>
  <c r="Q163" i="59"/>
  <c r="R163" i="59"/>
  <c r="S163" i="59"/>
  <c r="T163" i="59"/>
  <c r="U163" i="59"/>
  <c r="V163" i="59"/>
  <c r="V53" i="59" s="1"/>
  <c r="W163" i="59"/>
  <c r="X163" i="59"/>
  <c r="Y163" i="59"/>
  <c r="Z163" i="59"/>
  <c r="AA163" i="59"/>
  <c r="AB163" i="59"/>
  <c r="AC163" i="59"/>
  <c r="AD163" i="59"/>
  <c r="AD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W13" i="59" s="1"/>
  <c r="X123" i="59"/>
  <c r="Y123" i="59"/>
  <c r="Z123" i="59"/>
  <c r="AA123" i="59"/>
  <c r="AB123" i="59"/>
  <c r="AC123" i="59"/>
  <c r="AD123" i="59"/>
  <c r="AE123" i="59"/>
  <c r="AE13" i="59" s="1"/>
  <c r="AF123" i="59"/>
  <c r="V13" i="59"/>
  <c r="AD13" i="59"/>
  <c r="G123" i="59"/>
  <c r="AK44" i="58"/>
  <c r="AK44" i="59"/>
  <c r="AP6" i="59"/>
  <c r="G119" i="59"/>
  <c r="G120" i="59"/>
  <c r="G121" i="59"/>
  <c r="G122" i="59"/>
  <c r="AQ19" i="59"/>
  <c r="G21" i="59"/>
  <c r="AK103" i="59"/>
  <c r="AK101" i="59"/>
  <c r="AK100" i="59"/>
  <c r="AK93" i="59"/>
  <c r="AK92" i="59"/>
  <c r="AK85" i="59"/>
  <c r="AK84" i="59"/>
  <c r="AK77" i="59"/>
  <c r="AK76" i="59"/>
  <c r="AK69" i="59"/>
  <c r="AK68" i="59"/>
  <c r="AK61" i="59"/>
  <c r="AK60" i="59"/>
  <c r="AK53" i="59"/>
  <c r="AK52" i="59"/>
  <c r="AK45" i="59"/>
  <c r="AK37" i="59"/>
  <c r="AK36" i="59"/>
  <c r="AK29" i="59"/>
  <c r="AK28" i="59"/>
  <c r="AK21" i="59"/>
  <c r="AK20" i="59"/>
  <c r="AK13" i="59"/>
  <c r="AK12" i="59"/>
  <c r="BO103" i="59"/>
  <c r="BN103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BO102" i="59"/>
  <c r="BN102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BO101" i="59"/>
  <c r="BN101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BO100" i="59"/>
  <c r="BN100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BO99" i="59"/>
  <c r="BN99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BO98" i="59"/>
  <c r="BN98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BO97" i="59"/>
  <c r="BN97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BO96" i="59"/>
  <c r="BN96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BO95" i="59"/>
  <c r="BN95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BO93" i="59"/>
  <c r="BN93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BO92" i="59"/>
  <c r="BN92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BO91" i="59"/>
  <c r="BN91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BO90" i="59"/>
  <c r="BN90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BO89" i="59"/>
  <c r="BN89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BO88" i="59"/>
  <c r="BN88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BO87" i="59"/>
  <c r="BN87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BO86" i="59"/>
  <c r="BN86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BO85" i="59"/>
  <c r="BN85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BO83" i="59"/>
  <c r="BN83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BO82" i="59"/>
  <c r="BN82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BO81" i="59"/>
  <c r="BN81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BO80" i="59"/>
  <c r="BN80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BO79" i="59"/>
  <c r="BN79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BO78" i="59"/>
  <c r="BN78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BO77" i="59"/>
  <c r="BN77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BO76" i="59"/>
  <c r="BN76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BO75" i="59"/>
  <c r="BN75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BO73" i="59"/>
  <c r="BN73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BO72" i="59"/>
  <c r="BN72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BO71" i="59"/>
  <c r="BN71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BO70" i="59"/>
  <c r="BN70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BO69" i="59"/>
  <c r="BN69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BO68" i="59"/>
  <c r="BN68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BO67" i="59"/>
  <c r="BN67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BO66" i="59"/>
  <c r="BN66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BO65" i="59"/>
  <c r="BN65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BO63" i="59"/>
  <c r="BN63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BO62" i="59"/>
  <c r="BN62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BO61" i="59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BO60" i="59"/>
  <c r="BN60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BO59" i="59"/>
  <c r="BN59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BO58" i="59"/>
  <c r="BN58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BO57" i="59"/>
  <c r="BN57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BO56" i="59"/>
  <c r="BN56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BO55" i="59"/>
  <c r="BN55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BO53" i="59"/>
  <c r="BN53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BO52" i="59"/>
  <c r="BN52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BO51" i="59"/>
  <c r="BN51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BO50" i="59"/>
  <c r="BN50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BO49" i="59"/>
  <c r="BN49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BO48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BO47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BO46" i="59"/>
  <c r="BN46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BO45" i="59"/>
  <c r="BN45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BO43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BO42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BO41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BO40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BO39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BO38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BO37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BO36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BO35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BO33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BO32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BO31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BO30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BO29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BO28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BO27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BO26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BO25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BO24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BO23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BO22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BO21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BO20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BO19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P19" i="59"/>
  <c r="BO18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BO17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BO16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BO15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BO14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BO13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BO12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BO11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BO10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BO9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BO8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BO7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BO6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BO5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N101" i="59"/>
  <c r="V101" i="59"/>
  <c r="AD101" i="59"/>
  <c r="H205" i="59"/>
  <c r="I205" i="59"/>
  <c r="J205" i="59"/>
  <c r="K205" i="59"/>
  <c r="L205" i="59"/>
  <c r="M205" i="59"/>
  <c r="N205" i="59"/>
  <c r="N95" i="59" s="1"/>
  <c r="O205" i="59"/>
  <c r="P205" i="59"/>
  <c r="Q205" i="59"/>
  <c r="R205" i="59"/>
  <c r="S205" i="59"/>
  <c r="T205" i="59"/>
  <c r="U205" i="59"/>
  <c r="V205" i="59"/>
  <c r="V95" i="59" s="1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M96" i="59" s="1"/>
  <c r="N206" i="59"/>
  <c r="O206" i="59"/>
  <c r="P206" i="59"/>
  <c r="Q206" i="59"/>
  <c r="R206" i="59"/>
  <c r="S206" i="59"/>
  <c r="T206" i="59"/>
  <c r="U206" i="59"/>
  <c r="U96" i="59" s="1"/>
  <c r="V206" i="59"/>
  <c r="W206" i="59"/>
  <c r="X206" i="59"/>
  <c r="Y206" i="59"/>
  <c r="Z206" i="59"/>
  <c r="AA206" i="59"/>
  <c r="AB206" i="59"/>
  <c r="AC206" i="59"/>
  <c r="AC96" i="59" s="1"/>
  <c r="AD206" i="59"/>
  <c r="AE206" i="59"/>
  <c r="AF206" i="59"/>
  <c r="H207" i="59"/>
  <c r="I207" i="59"/>
  <c r="J207" i="59"/>
  <c r="K207" i="59"/>
  <c r="L207" i="59"/>
  <c r="L97" i="59" s="1"/>
  <c r="M207" i="59"/>
  <c r="N207" i="59"/>
  <c r="O207" i="59"/>
  <c r="P207" i="59"/>
  <c r="Q207" i="59"/>
  <c r="R207" i="59"/>
  <c r="S207" i="59"/>
  <c r="T207" i="59"/>
  <c r="T97" i="59" s="1"/>
  <c r="U207" i="59"/>
  <c r="V207" i="59"/>
  <c r="W207" i="59"/>
  <c r="X207" i="59"/>
  <c r="Y207" i="59"/>
  <c r="Z207" i="59"/>
  <c r="AA207" i="59"/>
  <c r="AB207" i="59"/>
  <c r="AB97" i="59" s="1"/>
  <c r="AC207" i="59"/>
  <c r="AD207" i="59"/>
  <c r="AE207" i="59"/>
  <c r="AF207" i="59"/>
  <c r="H208" i="59"/>
  <c r="I208" i="59"/>
  <c r="J208" i="59"/>
  <c r="K208" i="59"/>
  <c r="K98" i="59" s="1"/>
  <c r="L208" i="59"/>
  <c r="M208" i="59"/>
  <c r="N208" i="59"/>
  <c r="O208" i="59"/>
  <c r="P208" i="59"/>
  <c r="Q208" i="59"/>
  <c r="R208" i="59"/>
  <c r="S208" i="59"/>
  <c r="S98" i="59" s="1"/>
  <c r="T208" i="59"/>
  <c r="U208" i="59"/>
  <c r="V208" i="59"/>
  <c r="W208" i="59"/>
  <c r="X208" i="59"/>
  <c r="Y208" i="59"/>
  <c r="Z208" i="59"/>
  <c r="AA208" i="59"/>
  <c r="AA98" i="59" s="1"/>
  <c r="AB208" i="59"/>
  <c r="AC208" i="59"/>
  <c r="AD208" i="59"/>
  <c r="AE208" i="59"/>
  <c r="AF208" i="59"/>
  <c r="H209" i="59"/>
  <c r="I209" i="59"/>
  <c r="J209" i="59"/>
  <c r="J99" i="59" s="1"/>
  <c r="K209" i="59"/>
  <c r="L209" i="59"/>
  <c r="M209" i="59"/>
  <c r="N209" i="59"/>
  <c r="O209" i="59"/>
  <c r="P209" i="59"/>
  <c r="Q209" i="59"/>
  <c r="R209" i="59"/>
  <c r="R99" i="59" s="1"/>
  <c r="S209" i="59"/>
  <c r="T209" i="59"/>
  <c r="U209" i="59"/>
  <c r="V209" i="59"/>
  <c r="W209" i="59"/>
  <c r="X209" i="59"/>
  <c r="Y209" i="59"/>
  <c r="Z209" i="59"/>
  <c r="Z99" i="59" s="1"/>
  <c r="AA209" i="59"/>
  <c r="AB209" i="59"/>
  <c r="AC209" i="59"/>
  <c r="AD209" i="59"/>
  <c r="AE209" i="59"/>
  <c r="AF209" i="59"/>
  <c r="H210" i="59"/>
  <c r="I210" i="59"/>
  <c r="I100" i="59" s="1"/>
  <c r="J210" i="59"/>
  <c r="K210" i="59"/>
  <c r="L210" i="59"/>
  <c r="M210" i="59"/>
  <c r="N210" i="59"/>
  <c r="O210" i="59"/>
  <c r="P210" i="59"/>
  <c r="Q210" i="59"/>
  <c r="Q100" i="59" s="1"/>
  <c r="R210" i="59"/>
  <c r="S210" i="59"/>
  <c r="T210" i="59"/>
  <c r="U210" i="59"/>
  <c r="V210" i="59"/>
  <c r="W210" i="59"/>
  <c r="X210" i="59"/>
  <c r="Y210" i="59"/>
  <c r="Y100" i="59" s="1"/>
  <c r="Z210" i="59"/>
  <c r="AA210" i="59"/>
  <c r="AB210" i="59"/>
  <c r="AC210" i="59"/>
  <c r="AD210" i="59"/>
  <c r="AE210" i="59"/>
  <c r="AF210" i="59"/>
  <c r="G206" i="59"/>
  <c r="G207" i="59"/>
  <c r="G208" i="59"/>
  <c r="G209" i="59"/>
  <c r="G210" i="59"/>
  <c r="G205" i="59"/>
  <c r="G95" i="59" s="1"/>
  <c r="N93" i="59"/>
  <c r="V93" i="59"/>
  <c r="AD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I89" i="59" s="1"/>
  <c r="J199" i="59"/>
  <c r="K199" i="59"/>
  <c r="L199" i="59"/>
  <c r="M199" i="59"/>
  <c r="N199" i="59"/>
  <c r="O199" i="59"/>
  <c r="P199" i="59"/>
  <c r="Q199" i="59"/>
  <c r="Q89" i="59" s="1"/>
  <c r="R199" i="59"/>
  <c r="S199" i="59"/>
  <c r="T199" i="59"/>
  <c r="U199" i="59"/>
  <c r="V199" i="59"/>
  <c r="W199" i="59"/>
  <c r="X199" i="59"/>
  <c r="Y199" i="59"/>
  <c r="Y89" i="59" s="1"/>
  <c r="Z199" i="59"/>
  <c r="AA199" i="59"/>
  <c r="AB199" i="59"/>
  <c r="AC199" i="59"/>
  <c r="AD199" i="59"/>
  <c r="AE199" i="59"/>
  <c r="AF199" i="59"/>
  <c r="H200" i="59"/>
  <c r="H90" i="59" s="1"/>
  <c r="I200" i="59"/>
  <c r="J200" i="59"/>
  <c r="K200" i="59"/>
  <c r="L200" i="59"/>
  <c r="M200" i="59"/>
  <c r="N200" i="59"/>
  <c r="O200" i="59"/>
  <c r="P200" i="59"/>
  <c r="P90" i="59" s="1"/>
  <c r="Q200" i="59"/>
  <c r="R200" i="59"/>
  <c r="S200" i="59"/>
  <c r="T200" i="59"/>
  <c r="U200" i="59"/>
  <c r="V200" i="59"/>
  <c r="W200" i="59"/>
  <c r="X200" i="59"/>
  <c r="X90" i="59" s="1"/>
  <c r="Y200" i="59"/>
  <c r="Z200" i="59"/>
  <c r="AA200" i="59"/>
  <c r="AB200" i="59"/>
  <c r="AC200" i="59"/>
  <c r="AD200" i="59"/>
  <c r="AE200" i="59"/>
  <c r="AF200" i="59"/>
  <c r="AF90" i="59" s="1"/>
  <c r="H201" i="59"/>
  <c r="I201" i="59"/>
  <c r="J201" i="59"/>
  <c r="K201" i="59"/>
  <c r="K91" i="59" s="1"/>
  <c r="L201" i="59"/>
  <c r="M201" i="59"/>
  <c r="N201" i="59"/>
  <c r="O201" i="59"/>
  <c r="O91" i="59" s="1"/>
  <c r="P201" i="59"/>
  <c r="Q201" i="59"/>
  <c r="R201" i="59"/>
  <c r="S201" i="59"/>
  <c r="S91" i="59" s="1"/>
  <c r="T201" i="59"/>
  <c r="T91" i="59" s="1"/>
  <c r="U201" i="59"/>
  <c r="V201" i="59"/>
  <c r="W201" i="59"/>
  <c r="W91" i="59" s="1"/>
  <c r="X201" i="59"/>
  <c r="Y201" i="59"/>
  <c r="Z201" i="59"/>
  <c r="AA201" i="59"/>
  <c r="AA91" i="59" s="1"/>
  <c r="AB201" i="59"/>
  <c r="AC201" i="59"/>
  <c r="AD201" i="59"/>
  <c r="AE201" i="59"/>
  <c r="AE91" i="59" s="1"/>
  <c r="AF201" i="59"/>
  <c r="H202" i="59"/>
  <c r="I202" i="59"/>
  <c r="I92" i="59" s="1"/>
  <c r="J202" i="59"/>
  <c r="J92" i="59" s="1"/>
  <c r="K202" i="59"/>
  <c r="L202" i="59"/>
  <c r="L92" i="59" s="1"/>
  <c r="M202" i="59"/>
  <c r="M92" i="59" s="1"/>
  <c r="N202" i="59"/>
  <c r="N92" i="59" s="1"/>
  <c r="O202" i="59"/>
  <c r="P202" i="59"/>
  <c r="Q202" i="59"/>
  <c r="Q92" i="59" s="1"/>
  <c r="R202" i="59"/>
  <c r="R92" i="59" s="1"/>
  <c r="S202" i="59"/>
  <c r="T202" i="59"/>
  <c r="T92" i="59" s="1"/>
  <c r="U202" i="59"/>
  <c r="U92" i="59" s="1"/>
  <c r="V202" i="59"/>
  <c r="V92" i="59" s="1"/>
  <c r="W202" i="59"/>
  <c r="X202" i="59"/>
  <c r="Y202" i="59"/>
  <c r="Y92" i="59" s="1"/>
  <c r="Z202" i="59"/>
  <c r="Z92" i="59" s="1"/>
  <c r="AA202" i="59"/>
  <c r="AB202" i="59"/>
  <c r="AB92" i="59" s="1"/>
  <c r="AC202" i="59"/>
  <c r="AC92" i="59" s="1"/>
  <c r="AD202" i="59"/>
  <c r="AD92" i="59" s="1"/>
  <c r="AE202" i="59"/>
  <c r="AF202" i="59"/>
  <c r="G198" i="59"/>
  <c r="G199" i="59"/>
  <c r="G200" i="59"/>
  <c r="G201" i="59"/>
  <c r="G202" i="59"/>
  <c r="G92" i="59" s="1"/>
  <c r="G197" i="59"/>
  <c r="I85" i="59"/>
  <c r="Q85" i="59"/>
  <c r="Y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J81" i="59" s="1"/>
  <c r="K191" i="59"/>
  <c r="L191" i="59"/>
  <c r="M191" i="59"/>
  <c r="N191" i="59"/>
  <c r="O191" i="59"/>
  <c r="P191" i="59"/>
  <c r="Q191" i="59"/>
  <c r="Q81" i="59" s="1"/>
  <c r="R191" i="59"/>
  <c r="R81" i="59" s="1"/>
  <c r="S191" i="59"/>
  <c r="T191" i="59"/>
  <c r="U191" i="59"/>
  <c r="V191" i="59"/>
  <c r="W191" i="59"/>
  <c r="X191" i="59"/>
  <c r="Y191" i="59"/>
  <c r="Y81" i="59" s="1"/>
  <c r="Z191" i="59"/>
  <c r="Z81" i="59" s="1"/>
  <c r="AA191" i="59"/>
  <c r="AB191" i="59"/>
  <c r="AC191" i="59"/>
  <c r="AD191" i="59"/>
  <c r="AE191" i="59"/>
  <c r="AF191" i="59"/>
  <c r="H192" i="59"/>
  <c r="H82" i="59" s="1"/>
  <c r="I192" i="59"/>
  <c r="I82" i="59" s="1"/>
  <c r="J192" i="59"/>
  <c r="K192" i="59"/>
  <c r="L192" i="59"/>
  <c r="M192" i="59"/>
  <c r="N192" i="59"/>
  <c r="O192" i="59"/>
  <c r="P192" i="59"/>
  <c r="P82" i="59" s="1"/>
  <c r="Q192" i="59"/>
  <c r="Q82" i="59" s="1"/>
  <c r="R192" i="59"/>
  <c r="S192" i="59"/>
  <c r="T192" i="59"/>
  <c r="U192" i="59"/>
  <c r="V192" i="59"/>
  <c r="W192" i="59"/>
  <c r="X192" i="59"/>
  <c r="X82" i="59" s="1"/>
  <c r="Y192" i="59"/>
  <c r="Z192" i="59"/>
  <c r="AA192" i="59"/>
  <c r="AB192" i="59"/>
  <c r="AC192" i="59"/>
  <c r="AD192" i="59"/>
  <c r="AE192" i="59"/>
  <c r="AF192" i="59"/>
  <c r="AF82" i="59" s="1"/>
  <c r="H193" i="59"/>
  <c r="I193" i="59"/>
  <c r="J193" i="59"/>
  <c r="K193" i="59"/>
  <c r="L193" i="59"/>
  <c r="L83" i="59" s="1"/>
  <c r="M193" i="59"/>
  <c r="N193" i="59"/>
  <c r="O193" i="59"/>
  <c r="O83" i="59" s="1"/>
  <c r="P193" i="59"/>
  <c r="Q193" i="59"/>
  <c r="R193" i="59"/>
  <c r="S193" i="59"/>
  <c r="T193" i="59"/>
  <c r="T83" i="59" s="1"/>
  <c r="U193" i="59"/>
  <c r="V193" i="59"/>
  <c r="W193" i="59"/>
  <c r="W83" i="59" s="1"/>
  <c r="X193" i="59"/>
  <c r="Y193" i="59"/>
  <c r="Z193" i="59"/>
  <c r="AA193" i="59"/>
  <c r="AB193" i="59"/>
  <c r="AB83" i="59" s="1"/>
  <c r="AC193" i="59"/>
  <c r="AD193" i="59"/>
  <c r="AE193" i="59"/>
  <c r="AE83" i="59" s="1"/>
  <c r="AF193" i="59"/>
  <c r="H194" i="59"/>
  <c r="I194" i="59"/>
  <c r="J194" i="59"/>
  <c r="K194" i="59"/>
  <c r="K84" i="59" s="1"/>
  <c r="L194" i="59"/>
  <c r="M194" i="59"/>
  <c r="M84" i="59" s="1"/>
  <c r="N194" i="59"/>
  <c r="N84" i="59" s="1"/>
  <c r="O194" i="59"/>
  <c r="P194" i="59"/>
  <c r="Q194" i="59"/>
  <c r="R194" i="59"/>
  <c r="S194" i="59"/>
  <c r="S84" i="59" s="1"/>
  <c r="T194" i="59"/>
  <c r="U194" i="59"/>
  <c r="U84" i="59" s="1"/>
  <c r="V194" i="59"/>
  <c r="V84" i="59" s="1"/>
  <c r="W194" i="59"/>
  <c r="X194" i="59"/>
  <c r="Y194" i="59"/>
  <c r="Z194" i="59"/>
  <c r="AA194" i="59"/>
  <c r="AA84" i="59" s="1"/>
  <c r="AB194" i="59"/>
  <c r="AC194" i="59"/>
  <c r="AC84" i="59" s="1"/>
  <c r="AD194" i="59"/>
  <c r="AD84" i="59" s="1"/>
  <c r="AE194" i="59"/>
  <c r="AF194" i="59"/>
  <c r="G190" i="59"/>
  <c r="G191" i="59"/>
  <c r="G192" i="59"/>
  <c r="G193" i="59"/>
  <c r="G194" i="59"/>
  <c r="G189" i="59"/>
  <c r="G79" i="59" s="1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N72" i="59" s="1"/>
  <c r="O182" i="59"/>
  <c r="P182" i="59"/>
  <c r="Q182" i="59"/>
  <c r="R182" i="59"/>
  <c r="S182" i="59"/>
  <c r="T182" i="59"/>
  <c r="U182" i="59"/>
  <c r="V182" i="59"/>
  <c r="V72" i="59" s="1"/>
  <c r="W182" i="59"/>
  <c r="X182" i="59"/>
  <c r="Y182" i="59"/>
  <c r="Z182" i="59"/>
  <c r="AA182" i="59"/>
  <c r="AB182" i="59"/>
  <c r="AC182" i="59"/>
  <c r="AD182" i="59"/>
  <c r="AD72" i="59" s="1"/>
  <c r="AE182" i="59"/>
  <c r="AF182" i="59"/>
  <c r="H183" i="59"/>
  <c r="I183" i="59"/>
  <c r="J183" i="59"/>
  <c r="K183" i="59"/>
  <c r="L183" i="59"/>
  <c r="M183" i="59"/>
  <c r="M73" i="59" s="1"/>
  <c r="N183" i="59"/>
  <c r="O183" i="59"/>
  <c r="P183" i="59"/>
  <c r="Q183" i="59"/>
  <c r="R183" i="59"/>
  <c r="S183" i="59"/>
  <c r="T183" i="59"/>
  <c r="U183" i="59"/>
  <c r="U73" i="59" s="1"/>
  <c r="V183" i="59"/>
  <c r="W183" i="59"/>
  <c r="X183" i="59"/>
  <c r="Y183" i="59"/>
  <c r="Z183" i="59"/>
  <c r="AA183" i="59"/>
  <c r="AB183" i="59"/>
  <c r="AC183" i="59"/>
  <c r="AC73" i="59" s="1"/>
  <c r="AD183" i="59"/>
  <c r="AE183" i="59"/>
  <c r="AF183" i="59"/>
  <c r="H184" i="59"/>
  <c r="I184" i="59"/>
  <c r="J184" i="59"/>
  <c r="K184" i="59"/>
  <c r="L184" i="59"/>
  <c r="L74" i="59" s="1"/>
  <c r="M184" i="59"/>
  <c r="N184" i="59"/>
  <c r="O184" i="59"/>
  <c r="P184" i="59"/>
  <c r="Q184" i="59"/>
  <c r="R184" i="59"/>
  <c r="S184" i="59"/>
  <c r="T184" i="59"/>
  <c r="T74" i="59" s="1"/>
  <c r="U184" i="59"/>
  <c r="V184" i="59"/>
  <c r="W184" i="59"/>
  <c r="X184" i="59"/>
  <c r="Y184" i="59"/>
  <c r="Z184" i="59"/>
  <c r="AA184" i="59"/>
  <c r="AB184" i="59"/>
  <c r="AB74" i="59" s="1"/>
  <c r="AC184" i="59"/>
  <c r="AD184" i="59"/>
  <c r="AE184" i="59"/>
  <c r="AF184" i="59"/>
  <c r="H185" i="59"/>
  <c r="I185" i="59"/>
  <c r="J185" i="59"/>
  <c r="K185" i="59"/>
  <c r="K75" i="59" s="1"/>
  <c r="L185" i="59"/>
  <c r="M185" i="59"/>
  <c r="N185" i="59"/>
  <c r="O185" i="59"/>
  <c r="P185" i="59"/>
  <c r="Q185" i="59"/>
  <c r="R185" i="59"/>
  <c r="S185" i="59"/>
  <c r="S75" i="59" s="1"/>
  <c r="T185" i="59"/>
  <c r="U185" i="59"/>
  <c r="V185" i="59"/>
  <c r="W185" i="59"/>
  <c r="X185" i="59"/>
  <c r="Y185" i="59"/>
  <c r="Z185" i="59"/>
  <c r="AA185" i="59"/>
  <c r="AA75" i="59" s="1"/>
  <c r="AB185" i="59"/>
  <c r="AC185" i="59"/>
  <c r="AD185" i="59"/>
  <c r="AE185" i="59"/>
  <c r="AF185" i="59"/>
  <c r="H186" i="59"/>
  <c r="H76" i="59" s="1"/>
  <c r="I186" i="59"/>
  <c r="I76" i="59" s="1"/>
  <c r="J186" i="59"/>
  <c r="J76" i="59" s="1"/>
  <c r="K186" i="59"/>
  <c r="L186" i="59"/>
  <c r="M186" i="59"/>
  <c r="N186" i="59"/>
  <c r="O186" i="59"/>
  <c r="O76" i="59" s="1"/>
  <c r="P186" i="59"/>
  <c r="P76" i="59" s="1"/>
  <c r="Q186" i="59"/>
  <c r="Q76" i="59" s="1"/>
  <c r="R186" i="59"/>
  <c r="R76" i="59" s="1"/>
  <c r="S186" i="59"/>
  <c r="T186" i="59"/>
  <c r="U186" i="59"/>
  <c r="V186" i="59"/>
  <c r="W186" i="59"/>
  <c r="W76" i="59" s="1"/>
  <c r="X186" i="59"/>
  <c r="X76" i="59" s="1"/>
  <c r="Y186" i="59"/>
  <c r="Y76" i="59" s="1"/>
  <c r="Z186" i="59"/>
  <c r="Z76" i="59" s="1"/>
  <c r="AA186" i="59"/>
  <c r="AB186" i="59"/>
  <c r="AC186" i="59"/>
  <c r="AD186" i="59"/>
  <c r="AE186" i="59"/>
  <c r="AE76" i="59" s="1"/>
  <c r="AF186" i="59"/>
  <c r="AF76" i="59" s="1"/>
  <c r="G182" i="59"/>
  <c r="G183" i="59"/>
  <c r="G73" i="59" s="1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J64" i="59" s="1"/>
  <c r="K174" i="59"/>
  <c r="L174" i="59"/>
  <c r="M174" i="59"/>
  <c r="N174" i="59"/>
  <c r="O174" i="59"/>
  <c r="P174" i="59"/>
  <c r="Q174" i="59"/>
  <c r="R174" i="59"/>
  <c r="R64" i="59" s="1"/>
  <c r="S174" i="59"/>
  <c r="T174" i="59"/>
  <c r="U174" i="59"/>
  <c r="V174" i="59"/>
  <c r="W174" i="59"/>
  <c r="X174" i="59"/>
  <c r="Y174" i="59"/>
  <c r="Z174" i="59"/>
  <c r="Z64" i="59" s="1"/>
  <c r="AA174" i="59"/>
  <c r="AB174" i="59"/>
  <c r="AC174" i="59"/>
  <c r="AD174" i="59"/>
  <c r="AE174" i="59"/>
  <c r="AF174" i="59"/>
  <c r="H175" i="59"/>
  <c r="I175" i="59"/>
  <c r="I65" i="59" s="1"/>
  <c r="J175" i="59"/>
  <c r="K175" i="59"/>
  <c r="L175" i="59"/>
  <c r="M175" i="59"/>
  <c r="N175" i="59"/>
  <c r="O175" i="59"/>
  <c r="P175" i="59"/>
  <c r="Q175" i="59"/>
  <c r="Q65" i="59" s="1"/>
  <c r="R175" i="59"/>
  <c r="S175" i="59"/>
  <c r="T175" i="59"/>
  <c r="U175" i="59"/>
  <c r="V175" i="59"/>
  <c r="W175" i="59"/>
  <c r="X175" i="59"/>
  <c r="Y175" i="59"/>
  <c r="Y65" i="59" s="1"/>
  <c r="Z175" i="59"/>
  <c r="AA175" i="59"/>
  <c r="AB175" i="59"/>
  <c r="AC175" i="59"/>
  <c r="AD175" i="59"/>
  <c r="AE175" i="59"/>
  <c r="AF175" i="59"/>
  <c r="H176" i="59"/>
  <c r="H66" i="59" s="1"/>
  <c r="I176" i="59"/>
  <c r="J176" i="59"/>
  <c r="K176" i="59"/>
  <c r="L176" i="59"/>
  <c r="M176" i="59"/>
  <c r="N176" i="59"/>
  <c r="O176" i="59"/>
  <c r="P176" i="59"/>
  <c r="P66" i="59" s="1"/>
  <c r="Q176" i="59"/>
  <c r="R176" i="59"/>
  <c r="S176" i="59"/>
  <c r="T176" i="59"/>
  <c r="U176" i="59"/>
  <c r="V176" i="59"/>
  <c r="W176" i="59"/>
  <c r="X176" i="59"/>
  <c r="X66" i="59" s="1"/>
  <c r="Y176" i="59"/>
  <c r="Z176" i="59"/>
  <c r="AA176" i="59"/>
  <c r="AB176" i="59"/>
  <c r="AC176" i="59"/>
  <c r="AD176" i="59"/>
  <c r="AE176" i="59"/>
  <c r="AF176" i="59"/>
  <c r="AF66" i="59" s="1"/>
  <c r="H177" i="59"/>
  <c r="I177" i="59"/>
  <c r="J177" i="59"/>
  <c r="K177" i="59"/>
  <c r="L177" i="59"/>
  <c r="M177" i="59"/>
  <c r="N177" i="59"/>
  <c r="O177" i="59"/>
  <c r="O67" i="59" s="1"/>
  <c r="P177" i="59"/>
  <c r="Q177" i="59"/>
  <c r="R177" i="59"/>
  <c r="S177" i="59"/>
  <c r="T177" i="59"/>
  <c r="U177" i="59"/>
  <c r="V177" i="59"/>
  <c r="W177" i="59"/>
  <c r="W67" i="59" s="1"/>
  <c r="X177" i="59"/>
  <c r="Y177" i="59"/>
  <c r="Z177" i="59"/>
  <c r="AA177" i="59"/>
  <c r="AB177" i="59"/>
  <c r="AC177" i="59"/>
  <c r="AD177" i="59"/>
  <c r="AE177" i="59"/>
  <c r="AE67" i="59" s="1"/>
  <c r="AF177" i="59"/>
  <c r="H178" i="59"/>
  <c r="I178" i="59"/>
  <c r="J178" i="59"/>
  <c r="K178" i="59"/>
  <c r="K68" i="59" s="1"/>
  <c r="L178" i="59"/>
  <c r="L68" i="59" s="1"/>
  <c r="M178" i="59"/>
  <c r="M68" i="59" s="1"/>
  <c r="N178" i="59"/>
  <c r="N68" i="59" s="1"/>
  <c r="O178" i="59"/>
  <c r="P178" i="59"/>
  <c r="Q178" i="59"/>
  <c r="R178" i="59"/>
  <c r="S178" i="59"/>
  <c r="S68" i="59" s="1"/>
  <c r="T178" i="59"/>
  <c r="T68" i="59" s="1"/>
  <c r="U178" i="59"/>
  <c r="U68" i="59" s="1"/>
  <c r="V178" i="59"/>
  <c r="V68" i="59" s="1"/>
  <c r="W178" i="59"/>
  <c r="X178" i="59"/>
  <c r="Y178" i="59"/>
  <c r="Z178" i="59"/>
  <c r="AA178" i="59"/>
  <c r="AA68" i="59" s="1"/>
  <c r="AB178" i="59"/>
  <c r="AB68" i="59" s="1"/>
  <c r="AC178" i="59"/>
  <c r="AC68" i="59" s="1"/>
  <c r="AD178" i="59"/>
  <c r="AD68" i="59" s="1"/>
  <c r="AE178" i="59"/>
  <c r="AF178" i="59"/>
  <c r="G174" i="59"/>
  <c r="G175" i="59"/>
  <c r="G176" i="59"/>
  <c r="G177" i="59"/>
  <c r="G178" i="59"/>
  <c r="G173" i="59"/>
  <c r="G63" i="59" s="1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N56" i="59" s="1"/>
  <c r="O166" i="59"/>
  <c r="P166" i="59"/>
  <c r="Q166" i="59"/>
  <c r="R166" i="59"/>
  <c r="S166" i="59"/>
  <c r="T166" i="59"/>
  <c r="U166" i="59"/>
  <c r="V166" i="59"/>
  <c r="V56" i="59" s="1"/>
  <c r="W166" i="59"/>
  <c r="X166" i="59"/>
  <c r="Y166" i="59"/>
  <c r="Z166" i="59"/>
  <c r="AA166" i="59"/>
  <c r="AB166" i="59"/>
  <c r="AC166" i="59"/>
  <c r="AD166" i="59"/>
  <c r="AD56" i="59" s="1"/>
  <c r="AE166" i="59"/>
  <c r="AF166" i="59"/>
  <c r="H167" i="59"/>
  <c r="I167" i="59"/>
  <c r="J167" i="59"/>
  <c r="K167" i="59"/>
  <c r="L167" i="59"/>
  <c r="M167" i="59"/>
  <c r="M57" i="59" s="1"/>
  <c r="N167" i="59"/>
  <c r="O167" i="59"/>
  <c r="P167" i="59"/>
  <c r="Q167" i="59"/>
  <c r="R167" i="59"/>
  <c r="S167" i="59"/>
  <c r="T167" i="59"/>
  <c r="U167" i="59"/>
  <c r="U57" i="59" s="1"/>
  <c r="V167" i="59"/>
  <c r="W167" i="59"/>
  <c r="X167" i="59"/>
  <c r="Y167" i="59"/>
  <c r="Z167" i="59"/>
  <c r="AA167" i="59"/>
  <c r="AB167" i="59"/>
  <c r="AC167" i="59"/>
  <c r="AC57" i="59" s="1"/>
  <c r="AD167" i="59"/>
  <c r="AE167" i="59"/>
  <c r="AF167" i="59"/>
  <c r="H168" i="59"/>
  <c r="I168" i="59"/>
  <c r="J168" i="59"/>
  <c r="K168" i="59"/>
  <c r="L168" i="59"/>
  <c r="L58" i="59" s="1"/>
  <c r="M168" i="59"/>
  <c r="N168" i="59"/>
  <c r="O168" i="59"/>
  <c r="P168" i="59"/>
  <c r="Q168" i="59"/>
  <c r="R168" i="59"/>
  <c r="S168" i="59"/>
  <c r="T168" i="59"/>
  <c r="T58" i="59" s="1"/>
  <c r="U168" i="59"/>
  <c r="V168" i="59"/>
  <c r="W168" i="59"/>
  <c r="X168" i="59"/>
  <c r="Y168" i="59"/>
  <c r="Z168" i="59"/>
  <c r="AA168" i="59"/>
  <c r="AB168" i="59"/>
  <c r="AB58" i="59" s="1"/>
  <c r="AC168" i="59"/>
  <c r="AD168" i="59"/>
  <c r="AE168" i="59"/>
  <c r="AF168" i="59"/>
  <c r="H169" i="59"/>
  <c r="I169" i="59"/>
  <c r="J169" i="59"/>
  <c r="K169" i="59"/>
  <c r="K59" i="59" s="1"/>
  <c r="L169" i="59"/>
  <c r="M169" i="59"/>
  <c r="N169" i="59"/>
  <c r="O169" i="59"/>
  <c r="P169" i="59"/>
  <c r="Q169" i="59"/>
  <c r="R169" i="59"/>
  <c r="S169" i="59"/>
  <c r="S59" i="59" s="1"/>
  <c r="T169" i="59"/>
  <c r="U169" i="59"/>
  <c r="V169" i="59"/>
  <c r="W169" i="59"/>
  <c r="X169" i="59"/>
  <c r="Y169" i="59"/>
  <c r="Z169" i="59"/>
  <c r="AA169" i="59"/>
  <c r="AA59" i="59" s="1"/>
  <c r="AB169" i="59"/>
  <c r="AC169" i="59"/>
  <c r="AD169" i="59"/>
  <c r="AE169" i="59"/>
  <c r="AF169" i="59"/>
  <c r="H170" i="59"/>
  <c r="H60" i="59" s="1"/>
  <c r="I170" i="59"/>
  <c r="I60" i="59" s="1"/>
  <c r="J170" i="59"/>
  <c r="J60" i="59" s="1"/>
  <c r="K170" i="59"/>
  <c r="L170" i="59"/>
  <c r="M170" i="59"/>
  <c r="N170" i="59"/>
  <c r="O170" i="59"/>
  <c r="O60" i="59" s="1"/>
  <c r="P170" i="59"/>
  <c r="P60" i="59" s="1"/>
  <c r="Q170" i="59"/>
  <c r="Q60" i="59" s="1"/>
  <c r="R170" i="59"/>
  <c r="R60" i="59" s="1"/>
  <c r="S170" i="59"/>
  <c r="T170" i="59"/>
  <c r="U170" i="59"/>
  <c r="V170" i="59"/>
  <c r="W170" i="59"/>
  <c r="W60" i="59" s="1"/>
  <c r="X170" i="59"/>
  <c r="X60" i="59" s="1"/>
  <c r="Y170" i="59"/>
  <c r="Y60" i="59" s="1"/>
  <c r="Z170" i="59"/>
  <c r="Z60" i="59" s="1"/>
  <c r="AA170" i="59"/>
  <c r="AB170" i="59"/>
  <c r="AC170" i="59"/>
  <c r="AD170" i="59"/>
  <c r="AE170" i="59"/>
  <c r="AE60" i="59" s="1"/>
  <c r="AF170" i="59"/>
  <c r="AF60" i="59" s="1"/>
  <c r="H61" i="59"/>
  <c r="P61" i="59"/>
  <c r="AF61" i="59"/>
  <c r="G166" i="59"/>
  <c r="G167" i="59"/>
  <c r="G57" i="59" s="1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O48" i="59" s="1"/>
  <c r="P158" i="59"/>
  <c r="Q158" i="59"/>
  <c r="R158" i="59"/>
  <c r="S158" i="59"/>
  <c r="T158" i="59"/>
  <c r="U158" i="59"/>
  <c r="V158" i="59"/>
  <c r="W158" i="59"/>
  <c r="W48" i="59" s="1"/>
  <c r="X158" i="59"/>
  <c r="Y158" i="59"/>
  <c r="Z158" i="59"/>
  <c r="AA158" i="59"/>
  <c r="AB158" i="59"/>
  <c r="AC158" i="59"/>
  <c r="AD158" i="59"/>
  <c r="AE158" i="59"/>
  <c r="AE48" i="59" s="1"/>
  <c r="AF158" i="59"/>
  <c r="H159" i="59"/>
  <c r="I159" i="59"/>
  <c r="J159" i="59"/>
  <c r="K159" i="59"/>
  <c r="L159" i="59"/>
  <c r="M159" i="59"/>
  <c r="N159" i="59"/>
  <c r="N49" i="59" s="1"/>
  <c r="O159" i="59"/>
  <c r="P159" i="59"/>
  <c r="Q159" i="59"/>
  <c r="R159" i="59"/>
  <c r="S159" i="59"/>
  <c r="T159" i="59"/>
  <c r="U159" i="59"/>
  <c r="V159" i="59"/>
  <c r="V49" i="59" s="1"/>
  <c r="W159" i="59"/>
  <c r="X159" i="59"/>
  <c r="Y159" i="59"/>
  <c r="Z159" i="59"/>
  <c r="AA159" i="59"/>
  <c r="AB159" i="59"/>
  <c r="AC159" i="59"/>
  <c r="AD159" i="59"/>
  <c r="AD49" i="59" s="1"/>
  <c r="AE159" i="59"/>
  <c r="AF159" i="59"/>
  <c r="H160" i="59"/>
  <c r="I160" i="59"/>
  <c r="J160" i="59"/>
  <c r="K160" i="59"/>
  <c r="L160" i="59"/>
  <c r="M160" i="59"/>
  <c r="M50" i="59" s="1"/>
  <c r="N160" i="59"/>
  <c r="O160" i="59"/>
  <c r="P160" i="59"/>
  <c r="Q160" i="59"/>
  <c r="R160" i="59"/>
  <c r="S160" i="59"/>
  <c r="T160" i="59"/>
  <c r="U160" i="59"/>
  <c r="U50" i="59" s="1"/>
  <c r="V160" i="59"/>
  <c r="W160" i="59"/>
  <c r="X160" i="59"/>
  <c r="Y160" i="59"/>
  <c r="Z160" i="59"/>
  <c r="AA160" i="59"/>
  <c r="AB160" i="59"/>
  <c r="AC160" i="59"/>
  <c r="AC50" i="59" s="1"/>
  <c r="AD160" i="59"/>
  <c r="AE160" i="59"/>
  <c r="AF160" i="59"/>
  <c r="H161" i="59"/>
  <c r="I161" i="59"/>
  <c r="J161" i="59"/>
  <c r="K161" i="59"/>
  <c r="L161" i="59"/>
  <c r="L51" i="59" s="1"/>
  <c r="M161" i="59"/>
  <c r="N161" i="59"/>
  <c r="O161" i="59"/>
  <c r="P161" i="59"/>
  <c r="Q161" i="59"/>
  <c r="R161" i="59"/>
  <c r="S161" i="59"/>
  <c r="T161" i="59"/>
  <c r="T51" i="59" s="1"/>
  <c r="U161" i="59"/>
  <c r="V161" i="59"/>
  <c r="W161" i="59"/>
  <c r="X161" i="59"/>
  <c r="Y161" i="59"/>
  <c r="Z161" i="59"/>
  <c r="AA161" i="59"/>
  <c r="AB161" i="59"/>
  <c r="AB51" i="59" s="1"/>
  <c r="AC161" i="59"/>
  <c r="AD161" i="59"/>
  <c r="AE161" i="59"/>
  <c r="AF161" i="59"/>
  <c r="H162" i="59"/>
  <c r="H52" i="59" s="1"/>
  <c r="I162" i="59"/>
  <c r="I52" i="59" s="1"/>
  <c r="J162" i="59"/>
  <c r="J52" i="59" s="1"/>
  <c r="K162" i="59"/>
  <c r="K52" i="59" s="1"/>
  <c r="L162" i="59"/>
  <c r="M162" i="59"/>
  <c r="N162" i="59"/>
  <c r="O162" i="59"/>
  <c r="P162" i="59"/>
  <c r="P52" i="59" s="1"/>
  <c r="Q162" i="59"/>
  <c r="Q52" i="59" s="1"/>
  <c r="R162" i="59"/>
  <c r="R52" i="59" s="1"/>
  <c r="S162" i="59"/>
  <c r="S52" i="59" s="1"/>
  <c r="T162" i="59"/>
  <c r="U162" i="59"/>
  <c r="V162" i="59"/>
  <c r="W162" i="59"/>
  <c r="X162" i="59"/>
  <c r="X52" i="59" s="1"/>
  <c r="Y162" i="59"/>
  <c r="Y52" i="59" s="1"/>
  <c r="Z162" i="59"/>
  <c r="Z52" i="59" s="1"/>
  <c r="AA162" i="59"/>
  <c r="AA52" i="59" s="1"/>
  <c r="AB162" i="59"/>
  <c r="AC162" i="59"/>
  <c r="AD162" i="59"/>
  <c r="AE162" i="59"/>
  <c r="AF162" i="59"/>
  <c r="AF52" i="59" s="1"/>
  <c r="H53" i="59"/>
  <c r="P53" i="59"/>
  <c r="AF53" i="59"/>
  <c r="G158" i="59"/>
  <c r="G48" i="59" s="1"/>
  <c r="G159" i="59"/>
  <c r="G160" i="59"/>
  <c r="G161" i="59"/>
  <c r="G162" i="59"/>
  <c r="G157" i="59"/>
  <c r="X53" i="59"/>
  <c r="M45" i="59"/>
  <c r="U45" i="59"/>
  <c r="AD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K41" i="59" s="1"/>
  <c r="L151" i="59"/>
  <c r="M151" i="59"/>
  <c r="N151" i="59"/>
  <c r="O151" i="59"/>
  <c r="P151" i="59"/>
  <c r="Q151" i="59"/>
  <c r="R151" i="59"/>
  <c r="S151" i="59"/>
  <c r="S41" i="59" s="1"/>
  <c r="T151" i="59"/>
  <c r="U151" i="59"/>
  <c r="V151" i="59"/>
  <c r="W151" i="59"/>
  <c r="X151" i="59"/>
  <c r="Y151" i="59"/>
  <c r="Z151" i="59"/>
  <c r="AA151" i="59"/>
  <c r="AA41" i="59" s="1"/>
  <c r="AB151" i="59"/>
  <c r="AC151" i="59"/>
  <c r="AD151" i="59"/>
  <c r="AE151" i="59"/>
  <c r="AF151" i="59"/>
  <c r="H152" i="59"/>
  <c r="I152" i="59"/>
  <c r="J152" i="59"/>
  <c r="J42" i="59" s="1"/>
  <c r="K152" i="59"/>
  <c r="L152" i="59"/>
  <c r="M152" i="59"/>
  <c r="N152" i="59"/>
  <c r="N42" i="59" s="1"/>
  <c r="O152" i="59"/>
  <c r="P152" i="59"/>
  <c r="Q152" i="59"/>
  <c r="R152" i="59"/>
  <c r="R42" i="59" s="1"/>
  <c r="S152" i="59"/>
  <c r="T152" i="59"/>
  <c r="U152" i="59"/>
  <c r="V152" i="59"/>
  <c r="V42" i="59" s="1"/>
  <c r="W152" i="59"/>
  <c r="X152" i="59"/>
  <c r="Y152" i="59"/>
  <c r="Z152" i="59"/>
  <c r="Z42" i="59" s="1"/>
  <c r="AA152" i="59"/>
  <c r="AB152" i="59"/>
  <c r="AC152" i="59"/>
  <c r="AD152" i="59"/>
  <c r="AD42" i="59" s="1"/>
  <c r="AE152" i="59"/>
  <c r="AF152" i="59"/>
  <c r="H153" i="59"/>
  <c r="I153" i="59"/>
  <c r="I43" i="59" s="1"/>
  <c r="J153" i="59"/>
  <c r="K153" i="59"/>
  <c r="L153" i="59"/>
  <c r="M153" i="59"/>
  <c r="M43" i="59" s="1"/>
  <c r="N153" i="59"/>
  <c r="O153" i="59"/>
  <c r="P153" i="59"/>
  <c r="Q153" i="59"/>
  <c r="Q43" i="59" s="1"/>
  <c r="R153" i="59"/>
  <c r="S153" i="59"/>
  <c r="T153" i="59"/>
  <c r="U153" i="59"/>
  <c r="U43" i="59" s="1"/>
  <c r="V153" i="59"/>
  <c r="W153" i="59"/>
  <c r="X153" i="59"/>
  <c r="Y153" i="59"/>
  <c r="Y43" i="59" s="1"/>
  <c r="Z153" i="59"/>
  <c r="AA153" i="59"/>
  <c r="AB153" i="59"/>
  <c r="AC153" i="59"/>
  <c r="AC43" i="59" s="1"/>
  <c r="AD153" i="59"/>
  <c r="AE153" i="59"/>
  <c r="AF153" i="59"/>
  <c r="H154" i="59"/>
  <c r="H44" i="59" s="1"/>
  <c r="I154" i="59"/>
  <c r="J154" i="59"/>
  <c r="K154" i="59"/>
  <c r="L154" i="59"/>
  <c r="L44" i="59" s="1"/>
  <c r="M154" i="59"/>
  <c r="N154" i="59"/>
  <c r="O154" i="59"/>
  <c r="O44" i="59" s="1"/>
  <c r="P154" i="59"/>
  <c r="P44" i="59" s="1"/>
  <c r="Q154" i="59"/>
  <c r="R154" i="59"/>
  <c r="S154" i="59"/>
  <c r="T154" i="59"/>
  <c r="T44" i="59" s="1"/>
  <c r="U154" i="59"/>
  <c r="V154" i="59"/>
  <c r="W154" i="59"/>
  <c r="W44" i="59" s="1"/>
  <c r="X154" i="59"/>
  <c r="X44" i="59" s="1"/>
  <c r="Y154" i="59"/>
  <c r="Z154" i="59"/>
  <c r="AA154" i="59"/>
  <c r="AB154" i="59"/>
  <c r="AB44" i="59" s="1"/>
  <c r="AC154" i="59"/>
  <c r="AD154" i="59"/>
  <c r="AE154" i="59"/>
  <c r="AE44" i="59" s="1"/>
  <c r="AF154" i="59"/>
  <c r="AF44" i="59" s="1"/>
  <c r="G150" i="59"/>
  <c r="G40" i="59" s="1"/>
  <c r="G151" i="59"/>
  <c r="G152" i="59"/>
  <c r="G153" i="59"/>
  <c r="G154" i="59"/>
  <c r="G149" i="59"/>
  <c r="H147" i="59"/>
  <c r="I147" i="59"/>
  <c r="J147" i="59"/>
  <c r="K147" i="59"/>
  <c r="L147" i="59"/>
  <c r="M147" i="59"/>
  <c r="N147" i="59"/>
  <c r="N37" i="59" s="1"/>
  <c r="O147" i="59"/>
  <c r="P147" i="59"/>
  <c r="Q147" i="59"/>
  <c r="R147" i="59"/>
  <c r="S147" i="59"/>
  <c r="T147" i="59"/>
  <c r="U147" i="59"/>
  <c r="V147" i="59"/>
  <c r="V37" i="59" s="1"/>
  <c r="W147" i="59"/>
  <c r="X147" i="59"/>
  <c r="Y147" i="59"/>
  <c r="Z147" i="59"/>
  <c r="AA147" i="59"/>
  <c r="AB147" i="59"/>
  <c r="AC147" i="59"/>
  <c r="AC37" i="59" s="1"/>
  <c r="AD147" i="59"/>
  <c r="AD37" i="59" s="1"/>
  <c r="AE147" i="59"/>
  <c r="AF147" i="59"/>
  <c r="G147" i="59"/>
  <c r="G139" i="59"/>
  <c r="AC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K33" i="59" s="1"/>
  <c r="L143" i="59"/>
  <c r="M143" i="59"/>
  <c r="N143" i="59"/>
  <c r="O143" i="59"/>
  <c r="P143" i="59"/>
  <c r="Q143" i="59"/>
  <c r="R143" i="59"/>
  <c r="S143" i="59"/>
  <c r="S33" i="59" s="1"/>
  <c r="T143" i="59"/>
  <c r="U143" i="59"/>
  <c r="V143" i="59"/>
  <c r="W143" i="59"/>
  <c r="X143" i="59"/>
  <c r="Y143" i="59"/>
  <c r="Z143" i="59"/>
  <c r="AA143" i="59"/>
  <c r="AA33" i="59" s="1"/>
  <c r="AB143" i="59"/>
  <c r="AC143" i="59"/>
  <c r="AD143" i="59"/>
  <c r="AE143" i="59"/>
  <c r="AF143" i="59"/>
  <c r="H144" i="59"/>
  <c r="I144" i="59"/>
  <c r="J144" i="59"/>
  <c r="J34" i="59" s="1"/>
  <c r="K144" i="59"/>
  <c r="L144" i="59"/>
  <c r="M144" i="59"/>
  <c r="N144" i="59"/>
  <c r="N34" i="59" s="1"/>
  <c r="O144" i="59"/>
  <c r="P144" i="59"/>
  <c r="Q144" i="59"/>
  <c r="R144" i="59"/>
  <c r="R34" i="59" s="1"/>
  <c r="S144" i="59"/>
  <c r="T144" i="59"/>
  <c r="U144" i="59"/>
  <c r="V144" i="59"/>
  <c r="V34" i="59" s="1"/>
  <c r="W144" i="59"/>
  <c r="X144" i="59"/>
  <c r="Y144" i="59"/>
  <c r="Z144" i="59"/>
  <c r="Z34" i="59" s="1"/>
  <c r="AA144" i="59"/>
  <c r="AB144" i="59"/>
  <c r="AC144" i="59"/>
  <c r="AD144" i="59"/>
  <c r="AD34" i="59" s="1"/>
  <c r="AE144" i="59"/>
  <c r="AF144" i="59"/>
  <c r="H145" i="59"/>
  <c r="I145" i="59"/>
  <c r="I35" i="59" s="1"/>
  <c r="J145" i="59"/>
  <c r="K145" i="59"/>
  <c r="L145" i="59"/>
  <c r="M145" i="59"/>
  <c r="M35" i="59" s="1"/>
  <c r="N145" i="59"/>
  <c r="O145" i="59"/>
  <c r="P145" i="59"/>
  <c r="Q145" i="59"/>
  <c r="Q35" i="59" s="1"/>
  <c r="R145" i="59"/>
  <c r="S145" i="59"/>
  <c r="T145" i="59"/>
  <c r="U145" i="59"/>
  <c r="U35" i="59" s="1"/>
  <c r="V145" i="59"/>
  <c r="W145" i="59"/>
  <c r="X145" i="59"/>
  <c r="Y145" i="59"/>
  <c r="Y35" i="59" s="1"/>
  <c r="Z145" i="59"/>
  <c r="AA145" i="59"/>
  <c r="AB145" i="59"/>
  <c r="AC145" i="59"/>
  <c r="AC35" i="59" s="1"/>
  <c r="AD145" i="59"/>
  <c r="AE145" i="59"/>
  <c r="AF145" i="59"/>
  <c r="H146" i="59"/>
  <c r="H36" i="59" s="1"/>
  <c r="I146" i="59"/>
  <c r="J146" i="59"/>
  <c r="K146" i="59"/>
  <c r="L146" i="59"/>
  <c r="L36" i="59" s="1"/>
  <c r="M146" i="59"/>
  <c r="N146" i="59"/>
  <c r="O146" i="59"/>
  <c r="O36" i="59" s="1"/>
  <c r="P146" i="59"/>
  <c r="P36" i="59" s="1"/>
  <c r="Q146" i="59"/>
  <c r="R146" i="59"/>
  <c r="S146" i="59"/>
  <c r="T146" i="59"/>
  <c r="T36" i="59" s="1"/>
  <c r="U146" i="59"/>
  <c r="V146" i="59"/>
  <c r="W146" i="59"/>
  <c r="W36" i="59" s="1"/>
  <c r="X146" i="59"/>
  <c r="X36" i="59" s="1"/>
  <c r="Y146" i="59"/>
  <c r="Z146" i="59"/>
  <c r="AA146" i="59"/>
  <c r="AB146" i="59"/>
  <c r="AB36" i="59" s="1"/>
  <c r="AC146" i="59"/>
  <c r="AD146" i="59"/>
  <c r="AE146" i="59"/>
  <c r="AE36" i="59" s="1"/>
  <c r="AF146" i="59"/>
  <c r="AF36" i="59" s="1"/>
  <c r="G142" i="59"/>
  <c r="G32" i="59" s="1"/>
  <c r="G143" i="59"/>
  <c r="G144" i="59"/>
  <c r="G145" i="59"/>
  <c r="G146" i="59"/>
  <c r="G141" i="59"/>
  <c r="H139" i="59"/>
  <c r="I139" i="59"/>
  <c r="J139" i="59"/>
  <c r="K139" i="59"/>
  <c r="L139" i="59"/>
  <c r="M139" i="59"/>
  <c r="N139" i="59"/>
  <c r="N29" i="59" s="1"/>
  <c r="O139" i="59"/>
  <c r="P139" i="59"/>
  <c r="Q139" i="59"/>
  <c r="R139" i="59"/>
  <c r="S139" i="59"/>
  <c r="T139" i="59"/>
  <c r="U139" i="59"/>
  <c r="V139" i="59"/>
  <c r="V29" i="59" s="1"/>
  <c r="W139" i="59"/>
  <c r="X139" i="59"/>
  <c r="Y139" i="59"/>
  <c r="Z139" i="59"/>
  <c r="AA139" i="59"/>
  <c r="AB139" i="59"/>
  <c r="AC139" i="59"/>
  <c r="AD139" i="59"/>
  <c r="AD29" i="59" s="1"/>
  <c r="AE139" i="59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N25" i="59" s="1"/>
  <c r="O135" i="59"/>
  <c r="P135" i="59"/>
  <c r="Q135" i="59"/>
  <c r="R135" i="59"/>
  <c r="S135" i="59"/>
  <c r="T135" i="59"/>
  <c r="U135" i="59"/>
  <c r="V135" i="59"/>
  <c r="V25" i="59" s="1"/>
  <c r="W135" i="59"/>
  <c r="X135" i="59"/>
  <c r="Y135" i="59"/>
  <c r="Z135" i="59"/>
  <c r="AA135" i="59"/>
  <c r="AB135" i="59"/>
  <c r="AC135" i="59"/>
  <c r="AD135" i="59"/>
  <c r="AD25" i="59" s="1"/>
  <c r="AE135" i="59"/>
  <c r="AF135" i="59"/>
  <c r="H136" i="59"/>
  <c r="I136" i="59"/>
  <c r="I26" i="59" s="1"/>
  <c r="J136" i="59"/>
  <c r="K136" i="59"/>
  <c r="L136" i="59"/>
  <c r="M136" i="59"/>
  <c r="M26" i="59" s="1"/>
  <c r="N136" i="59"/>
  <c r="O136" i="59"/>
  <c r="P136" i="59"/>
  <c r="Q136" i="59"/>
  <c r="Q26" i="59" s="1"/>
  <c r="R136" i="59"/>
  <c r="S136" i="59"/>
  <c r="T136" i="59"/>
  <c r="U136" i="59"/>
  <c r="U26" i="59" s="1"/>
  <c r="V136" i="59"/>
  <c r="W136" i="59"/>
  <c r="X136" i="59"/>
  <c r="Y136" i="59"/>
  <c r="Y26" i="59" s="1"/>
  <c r="Z136" i="59"/>
  <c r="AA136" i="59"/>
  <c r="AB136" i="59"/>
  <c r="AC136" i="59"/>
  <c r="AC26" i="59" s="1"/>
  <c r="AD136" i="59"/>
  <c r="AE136" i="59"/>
  <c r="AF136" i="59"/>
  <c r="H137" i="59"/>
  <c r="H27" i="59" s="1"/>
  <c r="I137" i="59"/>
  <c r="J137" i="59"/>
  <c r="K137" i="59"/>
  <c r="L137" i="59"/>
  <c r="L27" i="59" s="1"/>
  <c r="M137" i="59"/>
  <c r="N137" i="59"/>
  <c r="O137" i="59"/>
  <c r="P137" i="59"/>
  <c r="P27" i="59" s="1"/>
  <c r="Q137" i="59"/>
  <c r="R137" i="59"/>
  <c r="S137" i="59"/>
  <c r="T137" i="59"/>
  <c r="T27" i="59" s="1"/>
  <c r="U137" i="59"/>
  <c r="V137" i="59"/>
  <c r="W137" i="59"/>
  <c r="X137" i="59"/>
  <c r="X27" i="59" s="1"/>
  <c r="Y137" i="59"/>
  <c r="Z137" i="59"/>
  <c r="AA137" i="59"/>
  <c r="AB137" i="59"/>
  <c r="AB27" i="59" s="1"/>
  <c r="AC137" i="59"/>
  <c r="AD137" i="59"/>
  <c r="AE137" i="59"/>
  <c r="AF137" i="59"/>
  <c r="AF27" i="59" s="1"/>
  <c r="H138" i="59"/>
  <c r="I138" i="59"/>
  <c r="J138" i="59"/>
  <c r="J28" i="59" s="1"/>
  <c r="K138" i="59"/>
  <c r="K28" i="59" s="1"/>
  <c r="L138" i="59"/>
  <c r="M138" i="59"/>
  <c r="N138" i="59"/>
  <c r="O138" i="59"/>
  <c r="O28" i="59" s="1"/>
  <c r="P138" i="59"/>
  <c r="Q138" i="59"/>
  <c r="R138" i="59"/>
  <c r="R28" i="59" s="1"/>
  <c r="S138" i="59"/>
  <c r="S28" i="59" s="1"/>
  <c r="T138" i="59"/>
  <c r="U138" i="59"/>
  <c r="V138" i="59"/>
  <c r="W138" i="59"/>
  <c r="W28" i="59" s="1"/>
  <c r="X138" i="59"/>
  <c r="Y138" i="59"/>
  <c r="Z138" i="59"/>
  <c r="Z28" i="59" s="1"/>
  <c r="AA138" i="59"/>
  <c r="AA28" i="59" s="1"/>
  <c r="AB138" i="59"/>
  <c r="AC138" i="59"/>
  <c r="AD138" i="59"/>
  <c r="AE138" i="59"/>
  <c r="AE28" i="59" s="1"/>
  <c r="AF138" i="59"/>
  <c r="G134" i="59"/>
  <c r="G135" i="59"/>
  <c r="G136" i="59"/>
  <c r="G26" i="59" s="1"/>
  <c r="G137" i="59"/>
  <c r="G138" i="59"/>
  <c r="G133" i="59"/>
  <c r="H131" i="59"/>
  <c r="I131" i="59"/>
  <c r="J131" i="59"/>
  <c r="K131" i="59"/>
  <c r="L131" i="59"/>
  <c r="M131" i="59"/>
  <c r="N131" i="59"/>
  <c r="N21" i="59" s="1"/>
  <c r="O131" i="59"/>
  <c r="P131" i="59"/>
  <c r="Q131" i="59"/>
  <c r="R131" i="59"/>
  <c r="S131" i="59"/>
  <c r="T131" i="59"/>
  <c r="U131" i="59"/>
  <c r="V131" i="59"/>
  <c r="V21" i="59" s="1"/>
  <c r="W131" i="59"/>
  <c r="X131" i="59"/>
  <c r="Y131" i="59"/>
  <c r="Z131" i="59"/>
  <c r="AA131" i="59"/>
  <c r="AB131" i="59"/>
  <c r="AC131" i="59"/>
  <c r="AD131" i="59"/>
  <c r="AD21" i="59" s="1"/>
  <c r="AE131" i="59"/>
  <c r="AF131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I17" i="59" s="1"/>
  <c r="J127" i="59"/>
  <c r="K127" i="59"/>
  <c r="L127" i="59"/>
  <c r="M127" i="59"/>
  <c r="N127" i="59"/>
  <c r="O127" i="59"/>
  <c r="P127" i="59"/>
  <c r="Q127" i="59"/>
  <c r="Q17" i="59" s="1"/>
  <c r="R127" i="59"/>
  <c r="S127" i="59"/>
  <c r="T127" i="59"/>
  <c r="U127" i="59"/>
  <c r="V127" i="59"/>
  <c r="W127" i="59"/>
  <c r="X127" i="59"/>
  <c r="Y127" i="59"/>
  <c r="Y17" i="59" s="1"/>
  <c r="Z127" i="59"/>
  <c r="AA127" i="59"/>
  <c r="AB127" i="59"/>
  <c r="AC127" i="59"/>
  <c r="AD127" i="59"/>
  <c r="AE127" i="59"/>
  <c r="AF127" i="59"/>
  <c r="H128" i="59"/>
  <c r="H18" i="59" s="1"/>
  <c r="I128" i="59"/>
  <c r="J128" i="59"/>
  <c r="K128" i="59"/>
  <c r="L128" i="59"/>
  <c r="L18" i="59" s="1"/>
  <c r="M128" i="59"/>
  <c r="N128" i="59"/>
  <c r="O128" i="59"/>
  <c r="P128" i="59"/>
  <c r="P18" i="59" s="1"/>
  <c r="Q128" i="59"/>
  <c r="R128" i="59"/>
  <c r="S128" i="59"/>
  <c r="T128" i="59"/>
  <c r="T18" i="59" s="1"/>
  <c r="U128" i="59"/>
  <c r="V128" i="59"/>
  <c r="W128" i="59"/>
  <c r="X128" i="59"/>
  <c r="X18" i="59" s="1"/>
  <c r="Y128" i="59"/>
  <c r="Z128" i="59"/>
  <c r="AA128" i="59"/>
  <c r="AB128" i="59"/>
  <c r="AB18" i="59" s="1"/>
  <c r="AC128" i="59"/>
  <c r="AD128" i="59"/>
  <c r="AE128" i="59"/>
  <c r="AF128" i="59"/>
  <c r="AF18" i="59" s="1"/>
  <c r="H129" i="59"/>
  <c r="I129" i="59"/>
  <c r="J129" i="59"/>
  <c r="K129" i="59"/>
  <c r="K19" i="59" s="1"/>
  <c r="L129" i="59"/>
  <c r="M129" i="59"/>
  <c r="N129" i="59"/>
  <c r="O129" i="59"/>
  <c r="O19" i="59" s="1"/>
  <c r="P129" i="59"/>
  <c r="Q129" i="59"/>
  <c r="R129" i="59"/>
  <c r="S129" i="59"/>
  <c r="S19" i="59" s="1"/>
  <c r="T129" i="59"/>
  <c r="U129" i="59"/>
  <c r="V129" i="59"/>
  <c r="W129" i="59"/>
  <c r="W19" i="59" s="1"/>
  <c r="X129" i="59"/>
  <c r="Y129" i="59"/>
  <c r="Z129" i="59"/>
  <c r="AA129" i="59"/>
  <c r="AA19" i="59" s="1"/>
  <c r="AB129" i="59"/>
  <c r="AC129" i="59"/>
  <c r="AD129" i="59"/>
  <c r="AE129" i="59"/>
  <c r="AE19" i="59" s="1"/>
  <c r="AF129" i="59"/>
  <c r="H130" i="59"/>
  <c r="I130" i="59"/>
  <c r="J130" i="59"/>
  <c r="J20" i="59" s="1"/>
  <c r="K130" i="59"/>
  <c r="L130" i="59"/>
  <c r="M130" i="59"/>
  <c r="M20" i="59" s="1"/>
  <c r="N130" i="59"/>
  <c r="N20" i="59" s="1"/>
  <c r="O130" i="59"/>
  <c r="P130" i="59"/>
  <c r="Q130" i="59"/>
  <c r="R130" i="59"/>
  <c r="R20" i="59" s="1"/>
  <c r="S130" i="59"/>
  <c r="T130" i="59"/>
  <c r="U130" i="59"/>
  <c r="U20" i="59" s="1"/>
  <c r="V130" i="59"/>
  <c r="V20" i="59" s="1"/>
  <c r="W130" i="59"/>
  <c r="X130" i="59"/>
  <c r="Y130" i="59"/>
  <c r="Z130" i="59"/>
  <c r="Z20" i="59" s="1"/>
  <c r="AA130" i="59"/>
  <c r="AB130" i="59"/>
  <c r="AC130" i="59"/>
  <c r="AC20" i="59" s="1"/>
  <c r="AD130" i="59"/>
  <c r="AD20" i="59" s="1"/>
  <c r="AE130" i="59"/>
  <c r="AF130" i="59"/>
  <c r="G126" i="59"/>
  <c r="G127" i="59"/>
  <c r="G128" i="59"/>
  <c r="G129" i="59"/>
  <c r="G130" i="59"/>
  <c r="G125" i="59"/>
  <c r="G15" i="59" s="1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M9" i="59" s="1"/>
  <c r="N119" i="59"/>
  <c r="O119" i="59"/>
  <c r="P119" i="59"/>
  <c r="Q119" i="59"/>
  <c r="R119" i="59"/>
  <c r="S119" i="59"/>
  <c r="T119" i="59"/>
  <c r="U119" i="59"/>
  <c r="U9" i="59" s="1"/>
  <c r="V119" i="59"/>
  <c r="W119" i="59"/>
  <c r="X119" i="59"/>
  <c r="Y119" i="59"/>
  <c r="Z119" i="59"/>
  <c r="AA119" i="59"/>
  <c r="AB119" i="59"/>
  <c r="AC119" i="59"/>
  <c r="AC9" i="59" s="1"/>
  <c r="AD119" i="59"/>
  <c r="AE119" i="59"/>
  <c r="AF119" i="59"/>
  <c r="H120" i="59"/>
  <c r="I120" i="59"/>
  <c r="J120" i="59"/>
  <c r="K120" i="59"/>
  <c r="L120" i="59"/>
  <c r="L10" i="59" s="1"/>
  <c r="M120" i="59"/>
  <c r="N120" i="59"/>
  <c r="O120" i="59"/>
  <c r="P120" i="59"/>
  <c r="Q120" i="59"/>
  <c r="R120" i="59"/>
  <c r="S120" i="59"/>
  <c r="T120" i="59"/>
  <c r="T10" i="59" s="1"/>
  <c r="U120" i="59"/>
  <c r="V120" i="59"/>
  <c r="W120" i="59"/>
  <c r="X120" i="59"/>
  <c r="Y120" i="59"/>
  <c r="Z120" i="59"/>
  <c r="AA120" i="59"/>
  <c r="AB120" i="59"/>
  <c r="AB10" i="59" s="1"/>
  <c r="AC120" i="59"/>
  <c r="AD120" i="59"/>
  <c r="AE120" i="59"/>
  <c r="AF120" i="59"/>
  <c r="H121" i="59"/>
  <c r="I121" i="59"/>
  <c r="J121" i="59"/>
  <c r="K121" i="59"/>
  <c r="K11" i="59" s="1"/>
  <c r="L121" i="59"/>
  <c r="M121" i="59"/>
  <c r="N121" i="59"/>
  <c r="O121" i="59"/>
  <c r="O11" i="59" s="1"/>
  <c r="P121" i="59"/>
  <c r="Q121" i="59"/>
  <c r="R121" i="59"/>
  <c r="S121" i="59"/>
  <c r="T121" i="59"/>
  <c r="U121" i="59"/>
  <c r="V121" i="59"/>
  <c r="W121" i="59"/>
  <c r="W11" i="59" s="1"/>
  <c r="X121" i="59"/>
  <c r="Y121" i="59"/>
  <c r="Y11" i="59" s="1"/>
  <c r="Z121" i="59"/>
  <c r="AA121" i="59"/>
  <c r="AB121" i="59"/>
  <c r="AC121" i="59"/>
  <c r="AD121" i="59"/>
  <c r="AE121" i="59"/>
  <c r="AE11" i="59" s="1"/>
  <c r="AF121" i="59"/>
  <c r="H122" i="59"/>
  <c r="H12" i="59" s="1"/>
  <c r="I122" i="59"/>
  <c r="I12" i="59" s="1"/>
  <c r="J122" i="59"/>
  <c r="J12" i="59" s="1"/>
  <c r="K122" i="59"/>
  <c r="L122" i="59"/>
  <c r="M122" i="59"/>
  <c r="N122" i="59"/>
  <c r="N12" i="59" s="1"/>
  <c r="O122" i="59"/>
  <c r="P122" i="59"/>
  <c r="P12" i="59" s="1"/>
  <c r="Q122" i="59"/>
  <c r="Q12" i="59" s="1"/>
  <c r="R122" i="59"/>
  <c r="R12" i="59" s="1"/>
  <c r="S122" i="59"/>
  <c r="S12" i="59" s="1"/>
  <c r="T122" i="59"/>
  <c r="U122" i="59"/>
  <c r="V122" i="59"/>
  <c r="V12" i="59" s="1"/>
  <c r="W122" i="59"/>
  <c r="X122" i="59"/>
  <c r="X12" i="59" s="1"/>
  <c r="Y122" i="59"/>
  <c r="Z122" i="59"/>
  <c r="Z12" i="59" s="1"/>
  <c r="AA122" i="59"/>
  <c r="AA12" i="59" s="1"/>
  <c r="AB122" i="59"/>
  <c r="AC122" i="59"/>
  <c r="AD122" i="59"/>
  <c r="AD12" i="59" s="1"/>
  <c r="AE122" i="59"/>
  <c r="AF122" i="59"/>
  <c r="AF12" i="59" s="1"/>
  <c r="G118" i="59"/>
  <c r="G117" i="59"/>
  <c r="N13" i="59"/>
  <c r="AD100" i="59"/>
  <c r="V100" i="59"/>
  <c r="N100" i="59"/>
  <c r="AF99" i="59"/>
  <c r="X99" i="59"/>
  <c r="P99" i="59"/>
  <c r="H99" i="59"/>
  <c r="Z98" i="59"/>
  <c r="R98" i="59"/>
  <c r="J98" i="59"/>
  <c r="AF95" i="59"/>
  <c r="X95" i="59"/>
  <c r="P95" i="59"/>
  <c r="H95" i="59"/>
  <c r="F111" i="59"/>
  <c r="F108" i="59"/>
  <c r="AF103" i="59"/>
  <c r="AE103" i="59"/>
  <c r="AC103" i="59"/>
  <c r="AB103" i="59"/>
  <c r="AA103" i="59"/>
  <c r="Z103" i="59"/>
  <c r="Y103" i="59"/>
  <c r="X103" i="59"/>
  <c r="W103" i="59"/>
  <c r="U103" i="59"/>
  <c r="T103" i="59"/>
  <c r="S103" i="59"/>
  <c r="R103" i="59"/>
  <c r="Q103" i="59"/>
  <c r="P103" i="59"/>
  <c r="O103" i="59"/>
  <c r="M103" i="59"/>
  <c r="L103" i="59"/>
  <c r="K103" i="59"/>
  <c r="J103" i="59"/>
  <c r="I103" i="59"/>
  <c r="H103" i="59"/>
  <c r="G103" i="59"/>
  <c r="AF101" i="59"/>
  <c r="AC101" i="59"/>
  <c r="AB101" i="59"/>
  <c r="AA101" i="59"/>
  <c r="Z101" i="59"/>
  <c r="Y101" i="59"/>
  <c r="X101" i="59"/>
  <c r="U101" i="59"/>
  <c r="T101" i="59"/>
  <c r="S101" i="59"/>
  <c r="R101" i="59"/>
  <c r="Q101" i="59"/>
  <c r="P101" i="59"/>
  <c r="M101" i="59"/>
  <c r="L101" i="59"/>
  <c r="K101" i="59"/>
  <c r="J101" i="59"/>
  <c r="I101" i="59"/>
  <c r="H101" i="59"/>
  <c r="G101" i="59"/>
  <c r="AF100" i="59"/>
  <c r="AE100" i="59"/>
  <c r="AC100" i="59"/>
  <c r="AB100" i="59"/>
  <c r="AA100" i="59"/>
  <c r="Z100" i="59"/>
  <c r="X100" i="59"/>
  <c r="W100" i="59"/>
  <c r="U100" i="59"/>
  <c r="T100" i="59"/>
  <c r="S100" i="59"/>
  <c r="R100" i="59"/>
  <c r="P100" i="59"/>
  <c r="O100" i="59"/>
  <c r="M100" i="59"/>
  <c r="L100" i="59"/>
  <c r="K100" i="59"/>
  <c r="J100" i="59"/>
  <c r="H100" i="59"/>
  <c r="G100" i="59"/>
  <c r="AE99" i="59"/>
  <c r="AD99" i="59"/>
  <c r="AC99" i="59"/>
  <c r="AB99" i="59"/>
  <c r="AA99" i="59"/>
  <c r="Y99" i="59"/>
  <c r="W99" i="59"/>
  <c r="V99" i="59"/>
  <c r="U99" i="59"/>
  <c r="T99" i="59"/>
  <c r="S99" i="59"/>
  <c r="Q99" i="59"/>
  <c r="O99" i="59"/>
  <c r="N99" i="59"/>
  <c r="M99" i="59"/>
  <c r="L99" i="59"/>
  <c r="K99" i="59"/>
  <c r="I99" i="59"/>
  <c r="G99" i="59"/>
  <c r="AF98" i="59"/>
  <c r="AE98" i="59"/>
  <c r="AD98" i="59"/>
  <c r="AC98" i="59"/>
  <c r="AB98" i="59"/>
  <c r="Y98" i="59"/>
  <c r="X98" i="59"/>
  <c r="W98" i="59"/>
  <c r="V98" i="59"/>
  <c r="U98" i="59"/>
  <c r="T98" i="59"/>
  <c r="Q98" i="59"/>
  <c r="P98" i="59"/>
  <c r="O98" i="59"/>
  <c r="N98" i="59"/>
  <c r="M98" i="59"/>
  <c r="L98" i="59"/>
  <c r="I98" i="59"/>
  <c r="H98" i="59"/>
  <c r="G98" i="59"/>
  <c r="AF97" i="59"/>
  <c r="AE97" i="59"/>
  <c r="AD97" i="59"/>
  <c r="AC97" i="59"/>
  <c r="AA97" i="59"/>
  <c r="Z97" i="59"/>
  <c r="Y97" i="59"/>
  <c r="X97" i="59"/>
  <c r="W97" i="59"/>
  <c r="V97" i="59"/>
  <c r="U97" i="59"/>
  <c r="S97" i="59"/>
  <c r="R97" i="59"/>
  <c r="Q97" i="59"/>
  <c r="P97" i="59"/>
  <c r="O97" i="59"/>
  <c r="N97" i="59"/>
  <c r="M97" i="59"/>
  <c r="K97" i="59"/>
  <c r="J97" i="59"/>
  <c r="I97" i="59"/>
  <c r="H97" i="59"/>
  <c r="G97" i="59"/>
  <c r="AF96" i="59"/>
  <c r="AE96" i="59"/>
  <c r="AD96" i="59"/>
  <c r="AB96" i="59"/>
  <c r="AA96" i="59"/>
  <c r="Z96" i="59"/>
  <c r="Y96" i="59"/>
  <c r="X96" i="59"/>
  <c r="W96" i="59"/>
  <c r="V96" i="59"/>
  <c r="T96" i="59"/>
  <c r="S96" i="59"/>
  <c r="R96" i="59"/>
  <c r="Q96" i="59"/>
  <c r="P96" i="59"/>
  <c r="O96" i="59"/>
  <c r="N96" i="59"/>
  <c r="L96" i="59"/>
  <c r="K96" i="59"/>
  <c r="J96" i="59"/>
  <c r="I96" i="59"/>
  <c r="H96" i="59"/>
  <c r="G96" i="59"/>
  <c r="AE95" i="59"/>
  <c r="AD95" i="59"/>
  <c r="AC95" i="59"/>
  <c r="AB95" i="59"/>
  <c r="AA95" i="59"/>
  <c r="Z95" i="59"/>
  <c r="Y95" i="59"/>
  <c r="W95" i="59"/>
  <c r="U95" i="59"/>
  <c r="T95" i="59"/>
  <c r="S95" i="59"/>
  <c r="R95" i="59"/>
  <c r="Q95" i="59"/>
  <c r="O95" i="59"/>
  <c r="M95" i="59"/>
  <c r="L95" i="59"/>
  <c r="K95" i="59"/>
  <c r="J95" i="59"/>
  <c r="I95" i="59"/>
  <c r="AF93" i="59"/>
  <c r="AC93" i="59"/>
  <c r="AB93" i="59"/>
  <c r="AA93" i="59"/>
  <c r="Z93" i="59"/>
  <c r="Y93" i="59"/>
  <c r="X93" i="59"/>
  <c r="U93" i="59"/>
  <c r="T93" i="59"/>
  <c r="S93" i="59"/>
  <c r="R93" i="59"/>
  <c r="Q93" i="59"/>
  <c r="P93" i="59"/>
  <c r="M93" i="59"/>
  <c r="L93" i="59"/>
  <c r="K93" i="59"/>
  <c r="J93" i="59"/>
  <c r="I93" i="59"/>
  <c r="H93" i="59"/>
  <c r="G93" i="59"/>
  <c r="AF85" i="59"/>
  <c r="AE85" i="59"/>
  <c r="AB85" i="59"/>
  <c r="AA85" i="59"/>
  <c r="Z85" i="59"/>
  <c r="X85" i="59"/>
  <c r="W85" i="59"/>
  <c r="T85" i="59"/>
  <c r="S85" i="59"/>
  <c r="R85" i="59"/>
  <c r="P85" i="59"/>
  <c r="O85" i="59"/>
  <c r="L85" i="59"/>
  <c r="K85" i="59"/>
  <c r="J85" i="59"/>
  <c r="H85" i="59"/>
  <c r="G85" i="59"/>
  <c r="AF77" i="59"/>
  <c r="AE77" i="59"/>
  <c r="AC77" i="59"/>
  <c r="AB77" i="59"/>
  <c r="AA77" i="59"/>
  <c r="Z77" i="59"/>
  <c r="Y77" i="59"/>
  <c r="X77" i="59"/>
  <c r="W77" i="59"/>
  <c r="U77" i="59"/>
  <c r="T77" i="59"/>
  <c r="S77" i="59"/>
  <c r="R77" i="59"/>
  <c r="Q77" i="59"/>
  <c r="P77" i="59"/>
  <c r="O77" i="59"/>
  <c r="M77" i="59"/>
  <c r="L77" i="59"/>
  <c r="K77" i="59"/>
  <c r="J77" i="59"/>
  <c r="I77" i="59"/>
  <c r="H77" i="59"/>
  <c r="G77" i="59"/>
  <c r="AF69" i="59"/>
  <c r="AC69" i="59"/>
  <c r="AB69" i="59"/>
  <c r="AA69" i="59"/>
  <c r="Z69" i="59"/>
  <c r="Y69" i="59"/>
  <c r="X69" i="59"/>
  <c r="U69" i="59"/>
  <c r="T69" i="59"/>
  <c r="S69" i="59"/>
  <c r="R69" i="59"/>
  <c r="Q69" i="59"/>
  <c r="P69" i="59"/>
  <c r="M69" i="59"/>
  <c r="L69" i="59"/>
  <c r="K69" i="59"/>
  <c r="J69" i="59"/>
  <c r="I69" i="59"/>
  <c r="H69" i="59"/>
  <c r="G69" i="59"/>
  <c r="AE61" i="59"/>
  <c r="AB61" i="59"/>
  <c r="AA61" i="59"/>
  <c r="Z61" i="59"/>
  <c r="Y61" i="59"/>
  <c r="X61" i="59"/>
  <c r="W61" i="59"/>
  <c r="T61" i="59"/>
  <c r="S61" i="59"/>
  <c r="R61" i="59"/>
  <c r="Q61" i="59"/>
  <c r="O61" i="59"/>
  <c r="M61" i="59"/>
  <c r="L61" i="59"/>
  <c r="K61" i="59"/>
  <c r="J61" i="59"/>
  <c r="I61" i="59"/>
  <c r="G61" i="59"/>
  <c r="AE53" i="59"/>
  <c r="AC53" i="59"/>
  <c r="AB53" i="59"/>
  <c r="AA53" i="59"/>
  <c r="Z53" i="59"/>
  <c r="Y53" i="59"/>
  <c r="W53" i="59"/>
  <c r="U53" i="59"/>
  <c r="T53" i="59"/>
  <c r="S53" i="59"/>
  <c r="R53" i="59"/>
  <c r="Q53" i="59"/>
  <c r="O53" i="59"/>
  <c r="M53" i="59"/>
  <c r="L53" i="59"/>
  <c r="K53" i="59"/>
  <c r="J53" i="59"/>
  <c r="I53" i="59"/>
  <c r="G53" i="59"/>
  <c r="AF45" i="59"/>
  <c r="AE45" i="59"/>
  <c r="AB45" i="59"/>
  <c r="AA45" i="59"/>
  <c r="Z45" i="59"/>
  <c r="Y45" i="59"/>
  <c r="X45" i="59"/>
  <c r="W45" i="59"/>
  <c r="T45" i="59"/>
  <c r="S45" i="59"/>
  <c r="R45" i="59"/>
  <c r="Q45" i="59"/>
  <c r="P45" i="59"/>
  <c r="O45" i="59"/>
  <c r="L45" i="59"/>
  <c r="K45" i="59"/>
  <c r="J45" i="59"/>
  <c r="I45" i="59"/>
  <c r="H45" i="59"/>
  <c r="G45" i="59"/>
  <c r="AG45" i="59" s="1"/>
  <c r="AF37" i="59"/>
  <c r="AE37" i="59"/>
  <c r="AB37" i="59"/>
  <c r="AA37" i="59"/>
  <c r="Z37" i="59"/>
  <c r="Y37" i="59"/>
  <c r="X37" i="59"/>
  <c r="W37" i="59"/>
  <c r="U37" i="59"/>
  <c r="T37" i="59"/>
  <c r="S37" i="59"/>
  <c r="R37" i="59"/>
  <c r="Q37" i="59"/>
  <c r="P37" i="59"/>
  <c r="O37" i="59"/>
  <c r="M37" i="59"/>
  <c r="L37" i="59"/>
  <c r="K37" i="59"/>
  <c r="J37" i="59"/>
  <c r="I37" i="59"/>
  <c r="H37" i="59"/>
  <c r="G37" i="59"/>
  <c r="AF29" i="59"/>
  <c r="AE29" i="59"/>
  <c r="AC29" i="59"/>
  <c r="AB29" i="59"/>
  <c r="AA29" i="59"/>
  <c r="Z29" i="59"/>
  <c r="Y29" i="59"/>
  <c r="X29" i="59"/>
  <c r="W29" i="59"/>
  <c r="U29" i="59"/>
  <c r="T29" i="59"/>
  <c r="S29" i="59"/>
  <c r="R29" i="59"/>
  <c r="Q29" i="59"/>
  <c r="P29" i="59"/>
  <c r="O29" i="59"/>
  <c r="M29" i="59"/>
  <c r="L29" i="59"/>
  <c r="K29" i="59"/>
  <c r="J29" i="59"/>
  <c r="I29" i="59"/>
  <c r="H29" i="59"/>
  <c r="G29" i="59"/>
  <c r="AF21" i="59"/>
  <c r="AE21" i="59"/>
  <c r="AC21" i="59"/>
  <c r="AB21" i="59"/>
  <c r="AA21" i="59"/>
  <c r="Z21" i="59"/>
  <c r="Y21" i="59"/>
  <c r="X21" i="59"/>
  <c r="W21" i="59"/>
  <c r="U21" i="59"/>
  <c r="T21" i="59"/>
  <c r="S21" i="59"/>
  <c r="R21" i="59"/>
  <c r="Q21" i="59"/>
  <c r="P21" i="59"/>
  <c r="O21" i="59"/>
  <c r="M21" i="59"/>
  <c r="L21" i="59"/>
  <c r="K21" i="59"/>
  <c r="J21" i="59"/>
  <c r="I21" i="59"/>
  <c r="H21" i="59"/>
  <c r="AF13" i="59"/>
  <c r="AC13" i="59"/>
  <c r="AB13" i="59"/>
  <c r="AA13" i="59"/>
  <c r="Z13" i="59"/>
  <c r="Y13" i="59"/>
  <c r="X13" i="59"/>
  <c r="U13" i="59"/>
  <c r="T13" i="59"/>
  <c r="S13" i="59"/>
  <c r="R13" i="59"/>
  <c r="Q13" i="59"/>
  <c r="P13" i="59"/>
  <c r="O13" i="59"/>
  <c r="M13" i="59"/>
  <c r="L13" i="59"/>
  <c r="K13" i="59"/>
  <c r="J13" i="59"/>
  <c r="I13" i="59"/>
  <c r="H13" i="59"/>
  <c r="G13" i="59"/>
  <c r="AG13" i="59" s="1"/>
  <c r="AG97" i="59" l="1"/>
  <c r="Q11" i="59"/>
  <c r="G7" i="59"/>
  <c r="G9" i="59"/>
  <c r="AG29" i="59"/>
  <c r="AG53" i="59"/>
  <c r="AG85" i="59"/>
  <c r="AG96" i="59"/>
  <c r="AE12" i="59"/>
  <c r="W12" i="59"/>
  <c r="O12" i="59"/>
  <c r="AF11" i="59"/>
  <c r="X11" i="59"/>
  <c r="P11" i="59"/>
  <c r="H11" i="59"/>
  <c r="Y10" i="59"/>
  <c r="Q10" i="59"/>
  <c r="AF10" i="59"/>
  <c r="X10" i="59"/>
  <c r="P10" i="59"/>
  <c r="H10" i="59"/>
  <c r="Y9" i="59"/>
  <c r="Q9" i="59"/>
  <c r="I9" i="59"/>
  <c r="Z8" i="59"/>
  <c r="R8" i="59"/>
  <c r="J8" i="59"/>
  <c r="AG99" i="59"/>
  <c r="AC12" i="59"/>
  <c r="U12" i="59"/>
  <c r="M12" i="59"/>
  <c r="AD11" i="59"/>
  <c r="V11" i="59"/>
  <c r="N11" i="59"/>
  <c r="AE10" i="59"/>
  <c r="W10" i="59"/>
  <c r="O10" i="59"/>
  <c r="AF9" i="59"/>
  <c r="AG69" i="59"/>
  <c r="AA11" i="59"/>
  <c r="AG77" i="59"/>
  <c r="AG93" i="59"/>
  <c r="AG101" i="59"/>
  <c r="AG61" i="59"/>
  <c r="AB12" i="59"/>
  <c r="T12" i="59"/>
  <c r="L12" i="59"/>
  <c r="AC11" i="59"/>
  <c r="U11" i="59"/>
  <c r="M11" i="59"/>
  <c r="AD10" i="59"/>
  <c r="K12" i="59"/>
  <c r="AB11" i="59"/>
  <c r="T11" i="59"/>
  <c r="L11" i="59"/>
  <c r="AC10" i="59"/>
  <c r="U10" i="59"/>
  <c r="M10" i="59"/>
  <c r="AD9" i="59"/>
  <c r="V9" i="59"/>
  <c r="N9" i="59"/>
  <c r="AE8" i="59"/>
  <c r="W8" i="59"/>
  <c r="O8" i="59"/>
  <c r="AF7" i="59"/>
  <c r="X7" i="59"/>
  <c r="P7" i="59"/>
  <c r="H7" i="59"/>
  <c r="AG100" i="59"/>
  <c r="AG103" i="59"/>
  <c r="S11" i="59"/>
  <c r="AD8" i="59"/>
  <c r="N8" i="59"/>
  <c r="AE7" i="59"/>
  <c r="W7" i="59"/>
  <c r="O7" i="59"/>
  <c r="V8" i="59"/>
  <c r="AG37" i="59"/>
  <c r="AG98" i="59"/>
  <c r="G8" i="59"/>
  <c r="Y12" i="59"/>
  <c r="Z11" i="59"/>
  <c r="R11" i="59"/>
  <c r="J11" i="59"/>
  <c r="AA10" i="59"/>
  <c r="S10" i="59"/>
  <c r="K10" i="59"/>
  <c r="AB9" i="59"/>
  <c r="I11" i="59"/>
  <c r="Z10" i="59"/>
  <c r="R10" i="59"/>
  <c r="J10" i="59"/>
  <c r="AA9" i="59"/>
  <c r="S9" i="59"/>
  <c r="K9" i="59"/>
  <c r="AB8" i="59"/>
  <c r="T8" i="59"/>
  <c r="L8" i="59"/>
  <c r="AC7" i="59"/>
  <c r="U7" i="59"/>
  <c r="M7" i="59"/>
  <c r="G19" i="59"/>
  <c r="AB20" i="59"/>
  <c r="T20" i="59"/>
  <c r="L20" i="59"/>
  <c r="AC19" i="59"/>
  <c r="U19" i="59"/>
  <c r="M19" i="59"/>
  <c r="AD18" i="59"/>
  <c r="V18" i="59"/>
  <c r="N18" i="59"/>
  <c r="AE17" i="59"/>
  <c r="W17" i="59"/>
  <c r="O17" i="59"/>
  <c r="AF16" i="59"/>
  <c r="X16" i="59"/>
  <c r="P16" i="59"/>
  <c r="H16" i="59"/>
  <c r="Y15" i="59"/>
  <c r="Q15" i="59"/>
  <c r="I15" i="59"/>
  <c r="G24" i="59"/>
  <c r="Y28" i="59"/>
  <c r="Q28" i="59"/>
  <c r="I28" i="59"/>
  <c r="Z27" i="59"/>
  <c r="R27" i="59"/>
  <c r="J27" i="59"/>
  <c r="AA26" i="59"/>
  <c r="S26" i="59"/>
  <c r="K26" i="59"/>
  <c r="AB25" i="59"/>
  <c r="T25" i="59"/>
  <c r="L25" i="59"/>
  <c r="AC24" i="59"/>
  <c r="U24" i="59"/>
  <c r="M24" i="59"/>
  <c r="AD23" i="59"/>
  <c r="V23" i="59"/>
  <c r="N23" i="59"/>
  <c r="G31" i="59"/>
  <c r="AD36" i="59"/>
  <c r="V36" i="59"/>
  <c r="N36" i="59"/>
  <c r="AE35" i="59"/>
  <c r="W35" i="59"/>
  <c r="O35" i="59"/>
  <c r="AF34" i="59"/>
  <c r="X34" i="59"/>
  <c r="P34" i="59"/>
  <c r="H34" i="59"/>
  <c r="Y33" i="59"/>
  <c r="Q33" i="59"/>
  <c r="I33" i="59"/>
  <c r="Z32" i="59"/>
  <c r="R32" i="59"/>
  <c r="J32" i="59"/>
  <c r="AA31" i="59"/>
  <c r="S31" i="59"/>
  <c r="K31" i="59"/>
  <c r="G39" i="59"/>
  <c r="AD44" i="59"/>
  <c r="V44" i="59"/>
  <c r="N44" i="59"/>
  <c r="AE43" i="59"/>
  <c r="W43" i="59"/>
  <c r="O43" i="59"/>
  <c r="AF42" i="59"/>
  <c r="X42" i="59"/>
  <c r="P42" i="59"/>
  <c r="H42" i="59"/>
  <c r="Y41" i="59"/>
  <c r="I10" i="59"/>
  <c r="Z9" i="59"/>
  <c r="R9" i="59"/>
  <c r="J9" i="59"/>
  <c r="AA8" i="59"/>
  <c r="S8" i="59"/>
  <c r="K8" i="59"/>
  <c r="AB7" i="59"/>
  <c r="T7" i="59"/>
  <c r="L7" i="59"/>
  <c r="G18" i="59"/>
  <c r="AA20" i="59"/>
  <c r="S20" i="59"/>
  <c r="K20" i="59"/>
  <c r="AB19" i="59"/>
  <c r="T19" i="59"/>
  <c r="L19" i="59"/>
  <c r="AC18" i="59"/>
  <c r="U18" i="59"/>
  <c r="M18" i="59"/>
  <c r="AD17" i="59"/>
  <c r="V17" i="59"/>
  <c r="N17" i="59"/>
  <c r="AE16" i="59"/>
  <c r="W16" i="59"/>
  <c r="O16" i="59"/>
  <c r="AF15" i="59"/>
  <c r="X15" i="59"/>
  <c r="P15" i="59"/>
  <c r="H15" i="59"/>
  <c r="AG15" i="59" s="1"/>
  <c r="AF28" i="59"/>
  <c r="X28" i="59"/>
  <c r="P28" i="59"/>
  <c r="H28" i="59"/>
  <c r="Y27" i="59"/>
  <c r="Q27" i="59"/>
  <c r="I27" i="59"/>
  <c r="Z26" i="59"/>
  <c r="R26" i="59"/>
  <c r="J26" i="59"/>
  <c r="AA25" i="59"/>
  <c r="S25" i="59"/>
  <c r="K25" i="59"/>
  <c r="AB24" i="59"/>
  <c r="T24" i="59"/>
  <c r="L24" i="59"/>
  <c r="AC23" i="59"/>
  <c r="U23" i="59"/>
  <c r="M23" i="59"/>
  <c r="G36" i="59"/>
  <c r="AC36" i="59"/>
  <c r="U36" i="59"/>
  <c r="M36" i="59"/>
  <c r="AD35" i="59"/>
  <c r="V35" i="59"/>
  <c r="N35" i="59"/>
  <c r="AE34" i="59"/>
  <c r="W34" i="59"/>
  <c r="O34" i="59"/>
  <c r="AF33" i="59"/>
  <c r="X33" i="59"/>
  <c r="P33" i="59"/>
  <c r="H33" i="59"/>
  <c r="Y32" i="59"/>
  <c r="Q32" i="59"/>
  <c r="I32" i="59"/>
  <c r="Z31" i="59"/>
  <c r="R31" i="59"/>
  <c r="J31" i="59"/>
  <c r="G44" i="59"/>
  <c r="AC44" i="59"/>
  <c r="U44" i="59"/>
  <c r="M44" i="59"/>
  <c r="AD43" i="59"/>
  <c r="V43" i="59"/>
  <c r="N43" i="59"/>
  <c r="AE42" i="59"/>
  <c r="W42" i="59"/>
  <c r="O42" i="59"/>
  <c r="AF41" i="59"/>
  <c r="X41" i="59"/>
  <c r="P41" i="59"/>
  <c r="H41" i="59"/>
  <c r="Y40" i="59"/>
  <c r="Q40" i="59"/>
  <c r="AA7" i="59"/>
  <c r="S7" i="59"/>
  <c r="K7" i="59"/>
  <c r="G17" i="59"/>
  <c r="AC17" i="59"/>
  <c r="U17" i="59"/>
  <c r="M17" i="59"/>
  <c r="AD16" i="59"/>
  <c r="V16" i="59"/>
  <c r="N16" i="59"/>
  <c r="AE15" i="59"/>
  <c r="W15" i="59"/>
  <c r="O15" i="59"/>
  <c r="Z25" i="59"/>
  <c r="R25" i="59"/>
  <c r="J25" i="59"/>
  <c r="AA24" i="59"/>
  <c r="S24" i="59"/>
  <c r="K24" i="59"/>
  <c r="AB23" i="59"/>
  <c r="T23" i="59"/>
  <c r="L23" i="59"/>
  <c r="G35" i="59"/>
  <c r="AE33" i="59"/>
  <c r="W33" i="59"/>
  <c r="O33" i="59"/>
  <c r="AF32" i="59"/>
  <c r="X32" i="59"/>
  <c r="P32" i="59"/>
  <c r="H32" i="59"/>
  <c r="Y31" i="59"/>
  <c r="Q31" i="59"/>
  <c r="I31" i="59"/>
  <c r="G43" i="59"/>
  <c r="AE41" i="59"/>
  <c r="W41" i="59"/>
  <c r="O41" i="59"/>
  <c r="AF40" i="59"/>
  <c r="X40" i="59"/>
  <c r="X9" i="59"/>
  <c r="P9" i="59"/>
  <c r="H9" i="59"/>
  <c r="Y8" i="59"/>
  <c r="Q8" i="59"/>
  <c r="I8" i="59"/>
  <c r="Z7" i="59"/>
  <c r="R7" i="59"/>
  <c r="J7" i="59"/>
  <c r="G16" i="59"/>
  <c r="Y20" i="59"/>
  <c r="Q20" i="59"/>
  <c r="I20" i="59"/>
  <c r="Z19" i="59"/>
  <c r="R19" i="59"/>
  <c r="J19" i="59"/>
  <c r="AA18" i="59"/>
  <c r="S18" i="59"/>
  <c r="K18" i="59"/>
  <c r="AB17" i="59"/>
  <c r="T17" i="59"/>
  <c r="L17" i="59"/>
  <c r="AC16" i="59"/>
  <c r="U16" i="59"/>
  <c r="M16" i="59"/>
  <c r="AD15" i="59"/>
  <c r="V15" i="59"/>
  <c r="N15" i="59"/>
  <c r="G23" i="59"/>
  <c r="AD28" i="59"/>
  <c r="V28" i="59"/>
  <c r="N28" i="59"/>
  <c r="AE27" i="59"/>
  <c r="W27" i="59"/>
  <c r="O27" i="59"/>
  <c r="AF26" i="59"/>
  <c r="X26" i="59"/>
  <c r="P26" i="59"/>
  <c r="H26" i="59"/>
  <c r="Y25" i="59"/>
  <c r="Q25" i="59"/>
  <c r="I25" i="59"/>
  <c r="Z24" i="59"/>
  <c r="R24" i="59"/>
  <c r="J24" i="59"/>
  <c r="AA23" i="59"/>
  <c r="S23" i="59"/>
  <c r="K23" i="59"/>
  <c r="G34" i="59"/>
  <c r="AA36" i="59"/>
  <c r="S36" i="59"/>
  <c r="K36" i="59"/>
  <c r="AB35" i="59"/>
  <c r="T35" i="59"/>
  <c r="L35" i="59"/>
  <c r="AC34" i="59"/>
  <c r="U34" i="59"/>
  <c r="M34" i="59"/>
  <c r="AD33" i="59"/>
  <c r="V33" i="59"/>
  <c r="N33" i="59"/>
  <c r="AE32" i="59"/>
  <c r="W32" i="59"/>
  <c r="O32" i="59"/>
  <c r="AF31" i="59"/>
  <c r="X31" i="59"/>
  <c r="P31" i="59"/>
  <c r="H31" i="59"/>
  <c r="G42" i="59"/>
  <c r="AA44" i="59"/>
  <c r="S44" i="59"/>
  <c r="K44" i="59"/>
  <c r="AB43" i="59"/>
  <c r="T43" i="59"/>
  <c r="L43" i="59"/>
  <c r="AC42" i="59"/>
  <c r="U42" i="59"/>
  <c r="M42" i="59"/>
  <c r="AD41" i="59"/>
  <c r="V41" i="59"/>
  <c r="N41" i="59"/>
  <c r="AE40" i="59"/>
  <c r="W40" i="59"/>
  <c r="O40" i="59"/>
  <c r="AF39" i="59"/>
  <c r="V10" i="59"/>
  <c r="N10" i="59"/>
  <c r="AE9" i="59"/>
  <c r="W9" i="59"/>
  <c r="O9" i="59"/>
  <c r="AF8" i="59"/>
  <c r="X8" i="59"/>
  <c r="P8" i="59"/>
  <c r="H8" i="59"/>
  <c r="Y7" i="59"/>
  <c r="Q7" i="59"/>
  <c r="I7" i="59"/>
  <c r="AF20" i="59"/>
  <c r="X20" i="59"/>
  <c r="P20" i="59"/>
  <c r="H20" i="59"/>
  <c r="Y19" i="59"/>
  <c r="Q19" i="59"/>
  <c r="I19" i="59"/>
  <c r="Z18" i="59"/>
  <c r="R18" i="59"/>
  <c r="J18" i="59"/>
  <c r="AA17" i="59"/>
  <c r="S17" i="59"/>
  <c r="K17" i="59"/>
  <c r="AB16" i="59"/>
  <c r="T16" i="59"/>
  <c r="L16" i="59"/>
  <c r="AC15" i="59"/>
  <c r="U15" i="59"/>
  <c r="M15" i="59"/>
  <c r="G28" i="59"/>
  <c r="AC28" i="59"/>
  <c r="U28" i="59"/>
  <c r="M28" i="59"/>
  <c r="AD27" i="59"/>
  <c r="V27" i="59"/>
  <c r="N27" i="59"/>
  <c r="AE26" i="59"/>
  <c r="W26" i="59"/>
  <c r="O26" i="59"/>
  <c r="AF25" i="59"/>
  <c r="X25" i="59"/>
  <c r="P25" i="59"/>
  <c r="H25" i="59"/>
  <c r="Y24" i="59"/>
  <c r="Q24" i="59"/>
  <c r="I24" i="59"/>
  <c r="Z23" i="59"/>
  <c r="R23" i="59"/>
  <c r="J23" i="59"/>
  <c r="G33" i="59"/>
  <c r="Z36" i="59"/>
  <c r="R36" i="59"/>
  <c r="J36" i="59"/>
  <c r="AA35" i="59"/>
  <c r="S35" i="59"/>
  <c r="K35" i="59"/>
  <c r="AB34" i="59"/>
  <c r="T34" i="59"/>
  <c r="L34" i="59"/>
  <c r="AC33" i="59"/>
  <c r="U33" i="59"/>
  <c r="M33" i="59"/>
  <c r="AD32" i="59"/>
  <c r="V32" i="59"/>
  <c r="N32" i="59"/>
  <c r="AE31" i="59"/>
  <c r="W31" i="59"/>
  <c r="O31" i="59"/>
  <c r="G41" i="59"/>
  <c r="Z44" i="59"/>
  <c r="R44" i="59"/>
  <c r="J44" i="59"/>
  <c r="AA43" i="59"/>
  <c r="S43" i="59"/>
  <c r="K43" i="59"/>
  <c r="AB42" i="59"/>
  <c r="T42" i="59"/>
  <c r="L42" i="59"/>
  <c r="AC41" i="59"/>
  <c r="U41" i="59"/>
  <c r="M41" i="59"/>
  <c r="AD40" i="59"/>
  <c r="V40" i="59"/>
  <c r="AE20" i="59"/>
  <c r="W20" i="59"/>
  <c r="O20" i="59"/>
  <c r="AF19" i="59"/>
  <c r="X19" i="59"/>
  <c r="P19" i="59"/>
  <c r="H19" i="59"/>
  <c r="Y18" i="59"/>
  <c r="Q18" i="59"/>
  <c r="I18" i="59"/>
  <c r="Z17" i="59"/>
  <c r="R17" i="59"/>
  <c r="J17" i="59"/>
  <c r="AA16" i="59"/>
  <c r="S16" i="59"/>
  <c r="K16" i="59"/>
  <c r="AB15" i="59"/>
  <c r="T15" i="59"/>
  <c r="L15" i="59"/>
  <c r="G27" i="59"/>
  <c r="AB28" i="59"/>
  <c r="T28" i="59"/>
  <c r="L28" i="59"/>
  <c r="AC27" i="59"/>
  <c r="U27" i="59"/>
  <c r="M27" i="59"/>
  <c r="AD26" i="59"/>
  <c r="V26" i="59"/>
  <c r="N26" i="59"/>
  <c r="AE25" i="59"/>
  <c r="W25" i="59"/>
  <c r="O25" i="59"/>
  <c r="AF24" i="59"/>
  <c r="X24" i="59"/>
  <c r="P24" i="59"/>
  <c r="H24" i="59"/>
  <c r="Y23" i="59"/>
  <c r="Q23" i="59"/>
  <c r="I23" i="59"/>
  <c r="Y36" i="59"/>
  <c r="Q36" i="59"/>
  <c r="I36" i="59"/>
  <c r="Z35" i="59"/>
  <c r="R35" i="59"/>
  <c r="J35" i="59"/>
  <c r="AA34" i="59"/>
  <c r="S34" i="59"/>
  <c r="K34" i="59"/>
  <c r="AB33" i="59"/>
  <c r="T33" i="59"/>
  <c r="L33" i="59"/>
  <c r="AC32" i="59"/>
  <c r="U32" i="59"/>
  <c r="M32" i="59"/>
  <c r="AG32" i="59" s="1"/>
  <c r="AD31" i="59"/>
  <c r="V31" i="59"/>
  <c r="N31" i="59"/>
  <c r="Y44" i="59"/>
  <c r="Q44" i="59"/>
  <c r="I44" i="59"/>
  <c r="Z43" i="59"/>
  <c r="R43" i="59"/>
  <c r="J43" i="59"/>
  <c r="AA42" i="59"/>
  <c r="S42" i="59"/>
  <c r="K42" i="59"/>
  <c r="AB41" i="59"/>
  <c r="T41" i="59"/>
  <c r="L41" i="59"/>
  <c r="AC40" i="59"/>
  <c r="U40" i="59"/>
  <c r="M40" i="59"/>
  <c r="AD39" i="59"/>
  <c r="V39" i="59"/>
  <c r="N39" i="59"/>
  <c r="AB52" i="59"/>
  <c r="T52" i="59"/>
  <c r="L52" i="59"/>
  <c r="Z16" i="59"/>
  <c r="R16" i="59"/>
  <c r="J16" i="59"/>
  <c r="AA15" i="59"/>
  <c r="S15" i="59"/>
  <c r="K15" i="59"/>
  <c r="AE24" i="59"/>
  <c r="W24" i="59"/>
  <c r="O24" i="59"/>
  <c r="AF23" i="59"/>
  <c r="X23" i="59"/>
  <c r="P23" i="59"/>
  <c r="H23" i="59"/>
  <c r="AB32" i="59"/>
  <c r="T32" i="59"/>
  <c r="L32" i="59"/>
  <c r="AC31" i="59"/>
  <c r="U31" i="59"/>
  <c r="M31" i="59"/>
  <c r="AB40" i="59"/>
  <c r="T40" i="59"/>
  <c r="L40" i="59"/>
  <c r="AC39" i="59"/>
  <c r="U39" i="59"/>
  <c r="M39" i="59"/>
  <c r="T9" i="59"/>
  <c r="L9" i="59"/>
  <c r="AC8" i="59"/>
  <c r="U8" i="59"/>
  <c r="M8" i="59"/>
  <c r="AD7" i="59"/>
  <c r="V7" i="59"/>
  <c r="N7" i="59"/>
  <c r="G20" i="59"/>
  <c r="AD19" i="59"/>
  <c r="V19" i="59"/>
  <c r="N19" i="59"/>
  <c r="AE18" i="59"/>
  <c r="W18" i="59"/>
  <c r="O18" i="59"/>
  <c r="AF17" i="59"/>
  <c r="X17" i="59"/>
  <c r="P17" i="59"/>
  <c r="H17" i="59"/>
  <c r="Y16" i="59"/>
  <c r="Q16" i="59"/>
  <c r="I16" i="59"/>
  <c r="Z15" i="59"/>
  <c r="R15" i="59"/>
  <c r="J15" i="59"/>
  <c r="G25" i="59"/>
  <c r="AA27" i="59"/>
  <c r="S27" i="59"/>
  <c r="K27" i="59"/>
  <c r="AB26" i="59"/>
  <c r="T26" i="59"/>
  <c r="L26" i="59"/>
  <c r="AG26" i="59" s="1"/>
  <c r="AC25" i="59"/>
  <c r="U25" i="59"/>
  <c r="M25" i="59"/>
  <c r="AD24" i="59"/>
  <c r="V24" i="59"/>
  <c r="N24" i="59"/>
  <c r="AE23" i="59"/>
  <c r="W23" i="59"/>
  <c r="O23" i="59"/>
  <c r="AF35" i="59"/>
  <c r="X35" i="59"/>
  <c r="P35" i="59"/>
  <c r="H35" i="59"/>
  <c r="Y34" i="59"/>
  <c r="Q34" i="59"/>
  <c r="I34" i="59"/>
  <c r="Z33" i="59"/>
  <c r="R33" i="59"/>
  <c r="J33" i="59"/>
  <c r="AA32" i="59"/>
  <c r="S32" i="59"/>
  <c r="K32" i="59"/>
  <c r="AB31" i="59"/>
  <c r="T31" i="59"/>
  <c r="L31" i="59"/>
  <c r="AF43" i="59"/>
  <c r="X43" i="59"/>
  <c r="P43" i="59"/>
  <c r="H43" i="59"/>
  <c r="Y42" i="59"/>
  <c r="Q42" i="59"/>
  <c r="I42" i="59"/>
  <c r="Z41" i="59"/>
  <c r="R41" i="59"/>
  <c r="J41" i="59"/>
  <c r="Q41" i="59"/>
  <c r="I41" i="59"/>
  <c r="Z40" i="59"/>
  <c r="R40" i="59"/>
  <c r="J40" i="59"/>
  <c r="AG40" i="59" s="1"/>
  <c r="AA39" i="59"/>
  <c r="S39" i="59"/>
  <c r="K39" i="59"/>
  <c r="G47" i="59"/>
  <c r="Z51" i="59"/>
  <c r="R51" i="59"/>
  <c r="J51" i="59"/>
  <c r="AA50" i="59"/>
  <c r="S50" i="59"/>
  <c r="K50" i="59"/>
  <c r="AB49" i="59"/>
  <c r="T49" i="59"/>
  <c r="L49" i="59"/>
  <c r="AC48" i="59"/>
  <c r="U48" i="59"/>
  <c r="M48" i="59"/>
  <c r="AD47" i="59"/>
  <c r="V47" i="59"/>
  <c r="N47" i="59"/>
  <c r="G60" i="59"/>
  <c r="Y59" i="59"/>
  <c r="Q59" i="59"/>
  <c r="I59" i="59"/>
  <c r="Z58" i="59"/>
  <c r="R58" i="59"/>
  <c r="J58" i="59"/>
  <c r="AA57" i="59"/>
  <c r="S57" i="59"/>
  <c r="K57" i="59"/>
  <c r="AB56" i="59"/>
  <c r="T56" i="59"/>
  <c r="L56" i="59"/>
  <c r="AC55" i="59"/>
  <c r="U55" i="59"/>
  <c r="M55" i="59"/>
  <c r="G67" i="59"/>
  <c r="AC67" i="59"/>
  <c r="U67" i="59"/>
  <c r="M67" i="59"/>
  <c r="AD66" i="59"/>
  <c r="V66" i="59"/>
  <c r="N66" i="59"/>
  <c r="AE65" i="59"/>
  <c r="W65" i="59"/>
  <c r="O65" i="59"/>
  <c r="AF64" i="59"/>
  <c r="X64" i="59"/>
  <c r="P64" i="59"/>
  <c r="H64" i="59"/>
  <c r="Y63" i="59"/>
  <c r="Q63" i="59"/>
  <c r="I63" i="59"/>
  <c r="Y75" i="59"/>
  <c r="Q75" i="59"/>
  <c r="I75" i="59"/>
  <c r="Z74" i="59"/>
  <c r="R74" i="59"/>
  <c r="J74" i="59"/>
  <c r="AA73" i="59"/>
  <c r="S73" i="59"/>
  <c r="K73" i="59"/>
  <c r="AB72" i="59"/>
  <c r="T72" i="59"/>
  <c r="L72" i="59"/>
  <c r="AC71" i="59"/>
  <c r="I40" i="59"/>
  <c r="Z39" i="59"/>
  <c r="R39" i="59"/>
  <c r="J39" i="59"/>
  <c r="G52" i="59"/>
  <c r="Y51" i="59"/>
  <c r="Q51" i="59"/>
  <c r="I51" i="59"/>
  <c r="Z50" i="59"/>
  <c r="R50" i="59"/>
  <c r="J50" i="59"/>
  <c r="AA49" i="59"/>
  <c r="S49" i="59"/>
  <c r="K49" i="59"/>
  <c r="AB48" i="59"/>
  <c r="T48" i="59"/>
  <c r="L48" i="59"/>
  <c r="AC47" i="59"/>
  <c r="U47" i="59"/>
  <c r="M47" i="59"/>
  <c r="G59" i="59"/>
  <c r="AF59" i="59"/>
  <c r="X59" i="59"/>
  <c r="P59" i="59"/>
  <c r="H59" i="59"/>
  <c r="Y58" i="59"/>
  <c r="Q58" i="59"/>
  <c r="I58" i="59"/>
  <c r="Z57" i="59"/>
  <c r="R57" i="59"/>
  <c r="J57" i="59"/>
  <c r="AA56" i="59"/>
  <c r="S56" i="59"/>
  <c r="K56" i="59"/>
  <c r="AB55" i="59"/>
  <c r="T55" i="59"/>
  <c r="L55" i="59"/>
  <c r="G66" i="59"/>
  <c r="AB67" i="59"/>
  <c r="T67" i="59"/>
  <c r="L67" i="59"/>
  <c r="AC66" i="59"/>
  <c r="U66" i="59"/>
  <c r="M66" i="59"/>
  <c r="AD65" i="59"/>
  <c r="V65" i="59"/>
  <c r="N65" i="59"/>
  <c r="AE64" i="59"/>
  <c r="W64" i="59"/>
  <c r="O64" i="59"/>
  <c r="AF63" i="59"/>
  <c r="X63" i="59"/>
  <c r="P63" i="59"/>
  <c r="H63" i="59"/>
  <c r="AF75" i="59"/>
  <c r="X75" i="59"/>
  <c r="P75" i="59"/>
  <c r="H75" i="59"/>
  <c r="Y74" i="59"/>
  <c r="Q74" i="59"/>
  <c r="I74" i="59"/>
  <c r="Z73" i="59"/>
  <c r="R73" i="59"/>
  <c r="J73" i="59"/>
  <c r="AA72" i="59"/>
  <c r="S72" i="59"/>
  <c r="K72" i="59"/>
  <c r="AB71" i="59"/>
  <c r="T71" i="59"/>
  <c r="L71" i="59"/>
  <c r="G82" i="59"/>
  <c r="P40" i="59"/>
  <c r="H40" i="59"/>
  <c r="Y39" i="59"/>
  <c r="Q39" i="59"/>
  <c r="I39" i="59"/>
  <c r="G51" i="59"/>
  <c r="AE52" i="59"/>
  <c r="W52" i="59"/>
  <c r="O52" i="59"/>
  <c r="AF51" i="59"/>
  <c r="X51" i="59"/>
  <c r="P51" i="59"/>
  <c r="H51" i="59"/>
  <c r="Y50" i="59"/>
  <c r="Q50" i="59"/>
  <c r="I50" i="59"/>
  <c r="Z49" i="59"/>
  <c r="R49" i="59"/>
  <c r="J49" i="59"/>
  <c r="AA48" i="59"/>
  <c r="S48" i="59"/>
  <c r="K48" i="59"/>
  <c r="AB47" i="59"/>
  <c r="T47" i="59"/>
  <c r="L47" i="59"/>
  <c r="G58" i="59"/>
  <c r="AD60" i="59"/>
  <c r="V60" i="59"/>
  <c r="N60" i="59"/>
  <c r="AE59" i="59"/>
  <c r="W59" i="59"/>
  <c r="O59" i="59"/>
  <c r="AF58" i="59"/>
  <c r="X58" i="59"/>
  <c r="P58" i="59"/>
  <c r="H58" i="59"/>
  <c r="Y57" i="59"/>
  <c r="Q57" i="59"/>
  <c r="I57" i="59"/>
  <c r="Z56" i="59"/>
  <c r="R56" i="59"/>
  <c r="J56" i="59"/>
  <c r="AA55" i="59"/>
  <c r="S55" i="59"/>
  <c r="K55" i="59"/>
  <c r="G65" i="59"/>
  <c r="Z68" i="59"/>
  <c r="R68" i="59"/>
  <c r="J68" i="59"/>
  <c r="AA67" i="59"/>
  <c r="S67" i="59"/>
  <c r="K67" i="59"/>
  <c r="AB66" i="59"/>
  <c r="T66" i="59"/>
  <c r="L66" i="59"/>
  <c r="AC65" i="59"/>
  <c r="U65" i="59"/>
  <c r="M65" i="59"/>
  <c r="AD64" i="59"/>
  <c r="V64" i="59"/>
  <c r="N64" i="59"/>
  <c r="AE63" i="59"/>
  <c r="W63" i="59"/>
  <c r="O63" i="59"/>
  <c r="G71" i="59"/>
  <c r="AD76" i="59"/>
  <c r="V76" i="59"/>
  <c r="N76" i="59"/>
  <c r="AE75" i="59"/>
  <c r="W75" i="59"/>
  <c r="O75" i="59"/>
  <c r="AF74" i="59"/>
  <c r="X74" i="59"/>
  <c r="P74" i="59"/>
  <c r="H74" i="59"/>
  <c r="Y73" i="59"/>
  <c r="Q73" i="59"/>
  <c r="I73" i="59"/>
  <c r="Z72" i="59"/>
  <c r="R72" i="59"/>
  <c r="J72" i="59"/>
  <c r="AA71" i="59"/>
  <c r="S71" i="59"/>
  <c r="K71" i="59"/>
  <c r="G81" i="59"/>
  <c r="X39" i="59"/>
  <c r="P39" i="59"/>
  <c r="H39" i="59"/>
  <c r="G50" i="59"/>
  <c r="AD52" i="59"/>
  <c r="V52" i="59"/>
  <c r="N52" i="59"/>
  <c r="AE51" i="59"/>
  <c r="W51" i="59"/>
  <c r="O51" i="59"/>
  <c r="AF50" i="59"/>
  <c r="X50" i="59"/>
  <c r="P50" i="59"/>
  <c r="H50" i="59"/>
  <c r="Y49" i="59"/>
  <c r="Q49" i="59"/>
  <c r="I49" i="59"/>
  <c r="Z48" i="59"/>
  <c r="R48" i="59"/>
  <c r="J48" i="59"/>
  <c r="AA47" i="59"/>
  <c r="S47" i="59"/>
  <c r="K47" i="59"/>
  <c r="AC60" i="59"/>
  <c r="U60" i="59"/>
  <c r="M60" i="59"/>
  <c r="AD59" i="59"/>
  <c r="V59" i="59"/>
  <c r="N59" i="59"/>
  <c r="AE58" i="59"/>
  <c r="W58" i="59"/>
  <c r="O58" i="59"/>
  <c r="AF57" i="59"/>
  <c r="X57" i="59"/>
  <c r="P57" i="59"/>
  <c r="H57" i="59"/>
  <c r="Y56" i="59"/>
  <c r="Q56" i="59"/>
  <c r="I56" i="59"/>
  <c r="Z55" i="59"/>
  <c r="R55" i="59"/>
  <c r="J55" i="59"/>
  <c r="G64" i="59"/>
  <c r="Y68" i="59"/>
  <c r="Q68" i="59"/>
  <c r="I68" i="59"/>
  <c r="Z67" i="59"/>
  <c r="R67" i="59"/>
  <c r="J67" i="59"/>
  <c r="AA66" i="59"/>
  <c r="S66" i="59"/>
  <c r="K66" i="59"/>
  <c r="AB65" i="59"/>
  <c r="T65" i="59"/>
  <c r="L65" i="59"/>
  <c r="AC64" i="59"/>
  <c r="U64" i="59"/>
  <c r="M64" i="59"/>
  <c r="AD63" i="59"/>
  <c r="V63" i="59"/>
  <c r="N63" i="59"/>
  <c r="G76" i="59"/>
  <c r="AC76" i="59"/>
  <c r="U76" i="59"/>
  <c r="M76" i="59"/>
  <c r="AD75" i="59"/>
  <c r="V75" i="59"/>
  <c r="N75" i="59"/>
  <c r="AE74" i="59"/>
  <c r="W74" i="59"/>
  <c r="O74" i="59"/>
  <c r="AF73" i="59"/>
  <c r="X73" i="59"/>
  <c r="P73" i="59"/>
  <c r="H73" i="59"/>
  <c r="Y72" i="59"/>
  <c r="Q72" i="59"/>
  <c r="I72" i="59"/>
  <c r="Z71" i="59"/>
  <c r="R71" i="59"/>
  <c r="N40" i="59"/>
  <c r="AE39" i="59"/>
  <c r="W39" i="59"/>
  <c r="O39" i="59"/>
  <c r="G49" i="59"/>
  <c r="AC52" i="59"/>
  <c r="U52" i="59"/>
  <c r="M52" i="59"/>
  <c r="AD51" i="59"/>
  <c r="V51" i="59"/>
  <c r="N51" i="59"/>
  <c r="AE50" i="59"/>
  <c r="W50" i="59"/>
  <c r="O50" i="59"/>
  <c r="AF49" i="59"/>
  <c r="X49" i="59"/>
  <c r="P49" i="59"/>
  <c r="H49" i="59"/>
  <c r="Y48" i="59"/>
  <c r="Q48" i="59"/>
  <c r="I48" i="59"/>
  <c r="Z47" i="59"/>
  <c r="R47" i="59"/>
  <c r="J47" i="59"/>
  <c r="G56" i="59"/>
  <c r="AB60" i="59"/>
  <c r="T60" i="59"/>
  <c r="L60" i="59"/>
  <c r="AC59" i="59"/>
  <c r="U59" i="59"/>
  <c r="M59" i="59"/>
  <c r="AD58" i="59"/>
  <c r="V58" i="59"/>
  <c r="N58" i="59"/>
  <c r="AE57" i="59"/>
  <c r="W57" i="59"/>
  <c r="O57" i="59"/>
  <c r="AF56" i="59"/>
  <c r="X56" i="59"/>
  <c r="P56" i="59"/>
  <c r="H56" i="59"/>
  <c r="Y55" i="59"/>
  <c r="Q55" i="59"/>
  <c r="I55" i="59"/>
  <c r="AF68" i="59"/>
  <c r="X68" i="59"/>
  <c r="P68" i="59"/>
  <c r="H68" i="59"/>
  <c r="Y67" i="59"/>
  <c r="Q67" i="59"/>
  <c r="I67" i="59"/>
  <c r="Z66" i="59"/>
  <c r="R66" i="59"/>
  <c r="J66" i="59"/>
  <c r="AA65" i="59"/>
  <c r="S65" i="59"/>
  <c r="K65" i="59"/>
  <c r="AB64" i="59"/>
  <c r="T64" i="59"/>
  <c r="L64" i="59"/>
  <c r="AC63" i="59"/>
  <c r="U63" i="59"/>
  <c r="M63" i="59"/>
  <c r="G75" i="59"/>
  <c r="AB76" i="59"/>
  <c r="T76" i="59"/>
  <c r="L76" i="59"/>
  <c r="AC75" i="59"/>
  <c r="U75" i="59"/>
  <c r="M75" i="59"/>
  <c r="AD74" i="59"/>
  <c r="V74" i="59"/>
  <c r="N74" i="59"/>
  <c r="AE73" i="59"/>
  <c r="W73" i="59"/>
  <c r="O73" i="59"/>
  <c r="AF72" i="59"/>
  <c r="X72" i="59"/>
  <c r="P72" i="59"/>
  <c r="H72" i="59"/>
  <c r="G12" i="59"/>
  <c r="AG12" i="59" s="1"/>
  <c r="AC51" i="59"/>
  <c r="U51" i="59"/>
  <c r="M51" i="59"/>
  <c r="AD50" i="59"/>
  <c r="V50" i="59"/>
  <c r="N50" i="59"/>
  <c r="AE49" i="59"/>
  <c r="W49" i="59"/>
  <c r="O49" i="59"/>
  <c r="AF48" i="59"/>
  <c r="X48" i="59"/>
  <c r="P48" i="59"/>
  <c r="H48" i="59"/>
  <c r="AG48" i="59" s="1"/>
  <c r="Y47" i="59"/>
  <c r="Q47" i="59"/>
  <c r="I47" i="59"/>
  <c r="AA60" i="59"/>
  <c r="S60" i="59"/>
  <c r="K60" i="59"/>
  <c r="AB59" i="59"/>
  <c r="T59" i="59"/>
  <c r="L59" i="59"/>
  <c r="AC58" i="59"/>
  <c r="U58" i="59"/>
  <c r="M58" i="59"/>
  <c r="AD57" i="59"/>
  <c r="V57" i="59"/>
  <c r="N57" i="59"/>
  <c r="AG57" i="59" s="1"/>
  <c r="AE56" i="59"/>
  <c r="W56" i="59"/>
  <c r="O56" i="59"/>
  <c r="AF55" i="59"/>
  <c r="X55" i="59"/>
  <c r="P55" i="59"/>
  <c r="H55" i="59"/>
  <c r="AE68" i="59"/>
  <c r="W68" i="59"/>
  <c r="O68" i="59"/>
  <c r="AF67" i="59"/>
  <c r="X67" i="59"/>
  <c r="P67" i="59"/>
  <c r="H67" i="59"/>
  <c r="Y66" i="59"/>
  <c r="Q66" i="59"/>
  <c r="I66" i="59"/>
  <c r="Z65" i="59"/>
  <c r="R65" i="59"/>
  <c r="J65" i="59"/>
  <c r="AA64" i="59"/>
  <c r="S64" i="59"/>
  <c r="K64" i="59"/>
  <c r="AB63" i="59"/>
  <c r="T63" i="59"/>
  <c r="L63" i="59"/>
  <c r="G74" i="59"/>
  <c r="AA76" i="59"/>
  <c r="S76" i="59"/>
  <c r="K76" i="59"/>
  <c r="AB75" i="59"/>
  <c r="T75" i="59"/>
  <c r="L75" i="59"/>
  <c r="AC74" i="59"/>
  <c r="U74" i="59"/>
  <c r="M74" i="59"/>
  <c r="AD73" i="59"/>
  <c r="V73" i="59"/>
  <c r="N73" i="59"/>
  <c r="AE72" i="59"/>
  <c r="W72" i="59"/>
  <c r="O72" i="59"/>
  <c r="AF71" i="59"/>
  <c r="X71" i="59"/>
  <c r="P71" i="59"/>
  <c r="H71" i="59"/>
  <c r="AE84" i="59"/>
  <c r="W84" i="59"/>
  <c r="O84" i="59"/>
  <c r="AF83" i="59"/>
  <c r="X83" i="59"/>
  <c r="P83" i="59"/>
  <c r="H83" i="59"/>
  <c r="Y82" i="59"/>
  <c r="AF47" i="59"/>
  <c r="X47" i="59"/>
  <c r="P47" i="59"/>
  <c r="H47" i="59"/>
  <c r="AE55" i="59"/>
  <c r="W55" i="59"/>
  <c r="O55" i="59"/>
  <c r="AA63" i="59"/>
  <c r="S63" i="59"/>
  <c r="K63" i="59"/>
  <c r="AE71" i="59"/>
  <c r="W71" i="59"/>
  <c r="O71" i="59"/>
  <c r="G10" i="59"/>
  <c r="AG10" i="59" s="1"/>
  <c r="AA40" i="59"/>
  <c r="S40" i="59"/>
  <c r="K40" i="59"/>
  <c r="AB39" i="59"/>
  <c r="T39" i="59"/>
  <c r="L39" i="59"/>
  <c r="AA51" i="59"/>
  <c r="S51" i="59"/>
  <c r="K51" i="59"/>
  <c r="AB50" i="59"/>
  <c r="T50" i="59"/>
  <c r="L50" i="59"/>
  <c r="AC49" i="59"/>
  <c r="U49" i="59"/>
  <c r="M49" i="59"/>
  <c r="AD48" i="59"/>
  <c r="V48" i="59"/>
  <c r="N48" i="59"/>
  <c r="AE47" i="59"/>
  <c r="W47" i="59"/>
  <c r="O47" i="59"/>
  <c r="G55" i="59"/>
  <c r="Z59" i="59"/>
  <c r="R59" i="59"/>
  <c r="J59" i="59"/>
  <c r="AA58" i="59"/>
  <c r="S58" i="59"/>
  <c r="K58" i="59"/>
  <c r="AB57" i="59"/>
  <c r="T57" i="59"/>
  <c r="L57" i="59"/>
  <c r="AC56" i="59"/>
  <c r="U56" i="59"/>
  <c r="M56" i="59"/>
  <c r="AD55" i="59"/>
  <c r="V55" i="59"/>
  <c r="N55" i="59"/>
  <c r="G68" i="59"/>
  <c r="AG68" i="59" s="1"/>
  <c r="AD67" i="59"/>
  <c r="V67" i="59"/>
  <c r="N67" i="59"/>
  <c r="AE66" i="59"/>
  <c r="W66" i="59"/>
  <c r="O66" i="59"/>
  <c r="AF65" i="59"/>
  <c r="X65" i="59"/>
  <c r="P65" i="59"/>
  <c r="H65" i="59"/>
  <c r="Y64" i="59"/>
  <c r="Q64" i="59"/>
  <c r="I64" i="59"/>
  <c r="Z63" i="59"/>
  <c r="R63" i="59"/>
  <c r="J63" i="59"/>
  <c r="AG63" i="59" s="1"/>
  <c r="G72" i="59"/>
  <c r="Z75" i="59"/>
  <c r="R75" i="59"/>
  <c r="J75" i="59"/>
  <c r="AA74" i="59"/>
  <c r="S74" i="59"/>
  <c r="K74" i="59"/>
  <c r="AB73" i="59"/>
  <c r="AG73" i="59" s="1"/>
  <c r="T73" i="59"/>
  <c r="L73" i="59"/>
  <c r="AC72" i="59"/>
  <c r="U72" i="59"/>
  <c r="M72" i="59"/>
  <c r="AD71" i="59"/>
  <c r="Y71" i="59"/>
  <c r="Q71" i="59"/>
  <c r="I71" i="59"/>
  <c r="AF84" i="59"/>
  <c r="X84" i="59"/>
  <c r="P84" i="59"/>
  <c r="H84" i="59"/>
  <c r="Y83" i="59"/>
  <c r="Q83" i="59"/>
  <c r="I83" i="59"/>
  <c r="Z82" i="59"/>
  <c r="R82" i="59"/>
  <c r="J82" i="59"/>
  <c r="AA81" i="59"/>
  <c r="S81" i="59"/>
  <c r="K81" i="59"/>
  <c r="AB80" i="59"/>
  <c r="T80" i="59"/>
  <c r="L80" i="59"/>
  <c r="AC79" i="59"/>
  <c r="U79" i="59"/>
  <c r="M79" i="59"/>
  <c r="AE92" i="59"/>
  <c r="W92" i="59"/>
  <c r="O92" i="59"/>
  <c r="AF91" i="59"/>
  <c r="X91" i="59"/>
  <c r="P91" i="59"/>
  <c r="H91" i="59"/>
  <c r="Y90" i="59"/>
  <c r="Q90" i="59"/>
  <c r="I90" i="59"/>
  <c r="Z89" i="59"/>
  <c r="R89" i="59"/>
  <c r="J89" i="59"/>
  <c r="AA88" i="59"/>
  <c r="S88" i="59"/>
  <c r="K88" i="59"/>
  <c r="AB87" i="59"/>
  <c r="T87" i="59"/>
  <c r="L87" i="59"/>
  <c r="AG95" i="59"/>
  <c r="AA80" i="59"/>
  <c r="S80" i="59"/>
  <c r="K80" i="59"/>
  <c r="AB79" i="59"/>
  <c r="T79" i="59"/>
  <c r="L79" i="59"/>
  <c r="G87" i="59"/>
  <c r="Z88" i="59"/>
  <c r="R88" i="59"/>
  <c r="J88" i="59"/>
  <c r="AA87" i="59"/>
  <c r="S87" i="59"/>
  <c r="K87" i="59"/>
  <c r="G11" i="59"/>
  <c r="AG11" i="59" s="1"/>
  <c r="I81" i="59"/>
  <c r="Z80" i="59"/>
  <c r="R80" i="59"/>
  <c r="J80" i="59"/>
  <c r="AA79" i="59"/>
  <c r="S79" i="59"/>
  <c r="K79" i="59"/>
  <c r="AD91" i="59"/>
  <c r="V91" i="59"/>
  <c r="N91" i="59"/>
  <c r="AE90" i="59"/>
  <c r="W90" i="59"/>
  <c r="O90" i="59"/>
  <c r="AF89" i="59"/>
  <c r="X89" i="59"/>
  <c r="P89" i="59"/>
  <c r="H89" i="59"/>
  <c r="Y88" i="59"/>
  <c r="Q88" i="59"/>
  <c r="I88" i="59"/>
  <c r="Z87" i="59"/>
  <c r="R87" i="59"/>
  <c r="J87" i="59"/>
  <c r="V71" i="59"/>
  <c r="N71" i="59"/>
  <c r="G84" i="59"/>
  <c r="AD83" i="59"/>
  <c r="V83" i="59"/>
  <c r="N83" i="59"/>
  <c r="AE82" i="59"/>
  <c r="W82" i="59"/>
  <c r="O82" i="59"/>
  <c r="AF81" i="59"/>
  <c r="X81" i="59"/>
  <c r="P81" i="59"/>
  <c r="H81" i="59"/>
  <c r="Y80" i="59"/>
  <c r="Q80" i="59"/>
  <c r="I80" i="59"/>
  <c r="Z79" i="59"/>
  <c r="R79" i="59"/>
  <c r="J79" i="59"/>
  <c r="G91" i="59"/>
  <c r="AC91" i="59"/>
  <c r="U91" i="59"/>
  <c r="M91" i="59"/>
  <c r="AD90" i="59"/>
  <c r="V90" i="59"/>
  <c r="N90" i="59"/>
  <c r="AE89" i="59"/>
  <c r="W89" i="59"/>
  <c r="O89" i="59"/>
  <c r="AF88" i="59"/>
  <c r="X88" i="59"/>
  <c r="P88" i="59"/>
  <c r="H88" i="59"/>
  <c r="Y87" i="59"/>
  <c r="Q87" i="59"/>
  <c r="I87" i="59"/>
  <c r="U71" i="59"/>
  <c r="M71" i="59"/>
  <c r="G83" i="59"/>
  <c r="AB84" i="59"/>
  <c r="T84" i="59"/>
  <c r="L84" i="59"/>
  <c r="AC83" i="59"/>
  <c r="U83" i="59"/>
  <c r="M83" i="59"/>
  <c r="AD82" i="59"/>
  <c r="V82" i="59"/>
  <c r="N82" i="59"/>
  <c r="AE81" i="59"/>
  <c r="W81" i="59"/>
  <c r="O81" i="59"/>
  <c r="AF80" i="59"/>
  <c r="X80" i="59"/>
  <c r="P80" i="59"/>
  <c r="H80" i="59"/>
  <c r="Y79" i="59"/>
  <c r="Q79" i="59"/>
  <c r="I79" i="59"/>
  <c r="G90" i="59"/>
  <c r="AA92" i="59"/>
  <c r="S92" i="59"/>
  <c r="K92" i="59"/>
  <c r="AB91" i="59"/>
  <c r="L91" i="59"/>
  <c r="AC90" i="59"/>
  <c r="U90" i="59"/>
  <c r="M90" i="59"/>
  <c r="AD89" i="59"/>
  <c r="V89" i="59"/>
  <c r="N89" i="59"/>
  <c r="AE88" i="59"/>
  <c r="W88" i="59"/>
  <c r="O88" i="59"/>
  <c r="AF87" i="59"/>
  <c r="X87" i="59"/>
  <c r="P87" i="59"/>
  <c r="H87" i="59"/>
  <c r="AC82" i="59"/>
  <c r="U82" i="59"/>
  <c r="M82" i="59"/>
  <c r="AD81" i="59"/>
  <c r="V81" i="59"/>
  <c r="N81" i="59"/>
  <c r="AE80" i="59"/>
  <c r="W80" i="59"/>
  <c r="O80" i="59"/>
  <c r="AF79" i="59"/>
  <c r="X79" i="59"/>
  <c r="P79" i="59"/>
  <c r="H79" i="59"/>
  <c r="AG79" i="59" s="1"/>
  <c r="G89" i="59"/>
  <c r="AB90" i="59"/>
  <c r="T90" i="59"/>
  <c r="L90" i="59"/>
  <c r="AC89" i="59"/>
  <c r="U89" i="59"/>
  <c r="M89" i="59"/>
  <c r="AD88" i="59"/>
  <c r="V88" i="59"/>
  <c r="N88" i="59"/>
  <c r="AE87" i="59"/>
  <c r="W87" i="59"/>
  <c r="O87" i="59"/>
  <c r="Z84" i="59"/>
  <c r="R84" i="59"/>
  <c r="J84" i="59"/>
  <c r="AA83" i="59"/>
  <c r="S83" i="59"/>
  <c r="K83" i="59"/>
  <c r="AB82" i="59"/>
  <c r="T82" i="59"/>
  <c r="L82" i="59"/>
  <c r="AC81" i="59"/>
  <c r="U81" i="59"/>
  <c r="M81" i="59"/>
  <c r="AD80" i="59"/>
  <c r="V80" i="59"/>
  <c r="N80" i="59"/>
  <c r="AE79" i="59"/>
  <c r="W79" i="59"/>
  <c r="O79" i="59"/>
  <c r="G88" i="59"/>
  <c r="Z91" i="59"/>
  <c r="R91" i="59"/>
  <c r="J91" i="59"/>
  <c r="AA90" i="59"/>
  <c r="S90" i="59"/>
  <c r="K90" i="59"/>
  <c r="AB89" i="59"/>
  <c r="T89" i="59"/>
  <c r="L89" i="59"/>
  <c r="AC88" i="59"/>
  <c r="U88" i="59"/>
  <c r="M88" i="59"/>
  <c r="AD87" i="59"/>
  <c r="V87" i="59"/>
  <c r="N87" i="59"/>
  <c r="AG21" i="59"/>
  <c r="J71" i="59"/>
  <c r="G80" i="59"/>
  <c r="Y84" i="59"/>
  <c r="Q84" i="59"/>
  <c r="I84" i="59"/>
  <c r="Z83" i="59"/>
  <c r="R83" i="59"/>
  <c r="J83" i="59"/>
  <c r="AA82" i="59"/>
  <c r="S82" i="59"/>
  <c r="K82" i="59"/>
  <c r="AB81" i="59"/>
  <c r="T81" i="59"/>
  <c r="L81" i="59"/>
  <c r="AC80" i="59"/>
  <c r="U80" i="59"/>
  <c r="M80" i="59"/>
  <c r="AD79" i="59"/>
  <c r="V79" i="59"/>
  <c r="N79" i="59"/>
  <c r="AF92" i="59"/>
  <c r="X92" i="59"/>
  <c r="P92" i="59"/>
  <c r="H92" i="59"/>
  <c r="AG92" i="59" s="1"/>
  <c r="Y91" i="59"/>
  <c r="Q91" i="59"/>
  <c r="I91" i="59"/>
  <c r="Z90" i="59"/>
  <c r="R90" i="59"/>
  <c r="J90" i="59"/>
  <c r="AA89" i="59"/>
  <c r="S89" i="59"/>
  <c r="K89" i="59"/>
  <c r="AB88" i="59"/>
  <c r="T88" i="59"/>
  <c r="L88" i="59"/>
  <c r="AC87" i="59"/>
  <c r="U87" i="59"/>
  <c r="M87" i="59"/>
  <c r="AB79" i="60"/>
  <c r="V92" i="60"/>
  <c r="AF67" i="60"/>
  <c r="P92" i="60"/>
  <c r="N71" i="60"/>
  <c r="P90" i="60"/>
  <c r="J84" i="60"/>
  <c r="R92" i="60"/>
  <c r="N76" i="60"/>
  <c r="J18" i="60"/>
  <c r="AB26" i="60"/>
  <c r="H23" i="60"/>
  <c r="J31" i="60"/>
  <c r="X64" i="60"/>
  <c r="AD76" i="60"/>
  <c r="H89" i="60"/>
  <c r="V76" i="60"/>
  <c r="AF90" i="60"/>
  <c r="R87" i="60"/>
  <c r="R88" i="60"/>
  <c r="G7" i="60"/>
  <c r="W9" i="60"/>
  <c r="AE7" i="60"/>
  <c r="U7" i="60"/>
  <c r="AC10" i="60"/>
  <c r="S7" i="60"/>
  <c r="AA12" i="60"/>
  <c r="I9" i="60"/>
  <c r="Q12" i="60"/>
  <c r="Y12" i="60"/>
  <c r="I16" i="60"/>
  <c r="Q15" i="60"/>
  <c r="L31" i="60"/>
  <c r="T31" i="60"/>
  <c r="AB31" i="60"/>
  <c r="R31" i="60"/>
  <c r="Z35" i="60"/>
  <c r="P32" i="60"/>
  <c r="X32" i="60"/>
  <c r="AF32" i="60"/>
  <c r="N32" i="60"/>
  <c r="V36" i="60"/>
  <c r="AD32" i="60"/>
  <c r="P39" i="60"/>
  <c r="X39" i="60"/>
  <c r="AF39" i="60"/>
  <c r="N41" i="60"/>
  <c r="V39" i="60"/>
  <c r="AD41" i="60"/>
  <c r="L40" i="60"/>
  <c r="T40" i="60"/>
  <c r="AB42" i="60"/>
  <c r="J39" i="60"/>
  <c r="R42" i="60"/>
  <c r="Z44" i="60"/>
  <c r="T49" i="60"/>
  <c r="AB49" i="60"/>
  <c r="J50" i="60"/>
  <c r="Z50" i="60"/>
  <c r="H50" i="60"/>
  <c r="P50" i="60"/>
  <c r="X50" i="60"/>
  <c r="AF50" i="60"/>
  <c r="N47" i="60"/>
  <c r="V47" i="60"/>
  <c r="T51" i="60"/>
  <c r="AB51" i="60"/>
  <c r="J52" i="60"/>
  <c r="R52" i="60"/>
  <c r="Z52" i="60"/>
  <c r="H55" i="60"/>
  <c r="P60" i="60"/>
  <c r="X60" i="60"/>
  <c r="AF57" i="60"/>
  <c r="N55" i="60"/>
  <c r="V57" i="60"/>
  <c r="AD58" i="60"/>
  <c r="L57" i="60"/>
  <c r="T57" i="60"/>
  <c r="AB56" i="60"/>
  <c r="J55" i="60"/>
  <c r="Z55" i="60"/>
  <c r="H59" i="60"/>
  <c r="P59" i="60"/>
  <c r="X59" i="60"/>
  <c r="AF59" i="60"/>
  <c r="N60" i="60"/>
  <c r="V60" i="60"/>
  <c r="L65" i="60"/>
  <c r="T63" i="60"/>
  <c r="J63" i="60"/>
  <c r="R65" i="60"/>
  <c r="Z64" i="60"/>
  <c r="H64" i="60"/>
  <c r="P64" i="60"/>
  <c r="X67" i="60"/>
  <c r="N64" i="60"/>
  <c r="V65" i="60"/>
  <c r="AD66" i="60"/>
  <c r="AJ85" i="60"/>
  <c r="AL85" i="60" s="1"/>
  <c r="Q11" i="60"/>
  <c r="Z15" i="60"/>
  <c r="AF16" i="60"/>
  <c r="AD15" i="60"/>
  <c r="H25" i="60"/>
  <c r="X25" i="60"/>
  <c r="N24" i="60"/>
  <c r="AD23" i="60"/>
  <c r="T24" i="60"/>
  <c r="J24" i="60"/>
  <c r="Z23" i="60"/>
  <c r="AC8" i="60"/>
  <c r="X16" i="60"/>
  <c r="N16" i="60"/>
  <c r="V16" i="60"/>
  <c r="P25" i="60"/>
  <c r="AF25" i="60"/>
  <c r="V24" i="60"/>
  <c r="L24" i="60"/>
  <c r="AB24" i="60"/>
  <c r="R23" i="60"/>
  <c r="P27" i="60"/>
  <c r="W11" i="60"/>
  <c r="G9" i="60"/>
  <c r="AC11" i="60"/>
  <c r="R15" i="60"/>
  <c r="AC12" i="60"/>
  <c r="AC7" i="60"/>
  <c r="I15" i="60"/>
  <c r="L32" i="60"/>
  <c r="T32" i="60"/>
  <c r="AB32" i="60"/>
  <c r="V49" i="60"/>
  <c r="J57" i="60"/>
  <c r="X66" i="60"/>
  <c r="AB39" i="60"/>
  <c r="V41" i="60"/>
  <c r="T55" i="60"/>
  <c r="AD56" i="60"/>
  <c r="N59" i="60"/>
  <c r="AB40" i="60"/>
  <c r="R44" i="60"/>
  <c r="J44" i="60"/>
  <c r="V59" i="60"/>
  <c r="L59" i="60"/>
  <c r="N49" i="60"/>
  <c r="V20" i="60"/>
  <c r="AF52" i="60"/>
  <c r="P16" i="60"/>
  <c r="R18" i="60"/>
  <c r="Z31" i="60"/>
  <c r="AB33" i="60"/>
  <c r="Z39" i="60"/>
  <c r="R40" i="60"/>
  <c r="Z42" i="60"/>
  <c r="L44" i="60"/>
  <c r="T47" i="60"/>
  <c r="H48" i="60"/>
  <c r="X48" i="60"/>
  <c r="V51" i="60"/>
  <c r="H52" i="60"/>
  <c r="AB55" i="60"/>
  <c r="J56" i="60"/>
  <c r="T56" i="60"/>
  <c r="L52" i="60"/>
  <c r="T52" i="60"/>
  <c r="AB52" i="60"/>
  <c r="AD57" i="60"/>
  <c r="L58" i="60"/>
  <c r="V58" i="60"/>
  <c r="AF58" i="60"/>
  <c r="V64" i="60"/>
  <c r="AB72" i="60"/>
  <c r="AD73" i="60"/>
  <c r="AB80" i="60"/>
  <c r="AD81" i="60"/>
  <c r="J87" i="60"/>
  <c r="AB87" i="60"/>
  <c r="H88" i="60"/>
  <c r="Z88" i="60"/>
  <c r="P89" i="60"/>
  <c r="Z89" i="60"/>
  <c r="X90" i="60"/>
  <c r="Z91" i="60"/>
  <c r="AB44" i="60"/>
  <c r="L7" i="60"/>
  <c r="T7" i="60"/>
  <c r="AB7" i="60"/>
  <c r="H8" i="60"/>
  <c r="P8" i="60"/>
  <c r="AF8" i="60"/>
  <c r="AD9" i="60"/>
  <c r="T10" i="60"/>
  <c r="AB10" i="60"/>
  <c r="X23" i="60"/>
  <c r="AD24" i="60"/>
  <c r="H31" i="60"/>
  <c r="P36" i="60"/>
  <c r="X34" i="60"/>
  <c r="AF36" i="60"/>
  <c r="L33" i="60"/>
  <c r="T34" i="60"/>
  <c r="AB35" i="60"/>
  <c r="N39" i="60"/>
  <c r="AD39" i="60"/>
  <c r="Z40" i="60"/>
  <c r="T44" i="60"/>
  <c r="H44" i="60"/>
  <c r="P44" i="60"/>
  <c r="X44" i="60"/>
  <c r="AF44" i="60"/>
  <c r="N44" i="60"/>
  <c r="V44" i="60"/>
  <c r="AD44" i="60"/>
  <c r="J48" i="60"/>
  <c r="Z48" i="60"/>
  <c r="P52" i="60"/>
  <c r="AD55" i="60"/>
  <c r="L56" i="60"/>
  <c r="V56" i="60"/>
  <c r="AF56" i="60"/>
  <c r="N52" i="60"/>
  <c r="V52" i="60"/>
  <c r="AD52" i="60"/>
  <c r="X57" i="60"/>
  <c r="N58" i="60"/>
  <c r="Z59" i="60"/>
  <c r="H60" i="60"/>
  <c r="H66" i="60"/>
  <c r="H67" i="60"/>
  <c r="H68" i="60"/>
  <c r="AB64" i="60"/>
  <c r="Z65" i="60"/>
  <c r="AD72" i="60"/>
  <c r="AD74" i="60"/>
  <c r="H73" i="60"/>
  <c r="P71" i="60"/>
  <c r="X73" i="60"/>
  <c r="AF73" i="60"/>
  <c r="L87" i="60"/>
  <c r="AD87" i="60"/>
  <c r="J88" i="60"/>
  <c r="AB88" i="60"/>
  <c r="J89" i="60"/>
  <c r="AB89" i="60"/>
  <c r="H90" i="60"/>
  <c r="Z90" i="60"/>
  <c r="R91" i="60"/>
  <c r="T92" i="60"/>
  <c r="AF92" i="60"/>
  <c r="L55" i="60"/>
  <c r="V55" i="60"/>
  <c r="AF55" i="60"/>
  <c r="X56" i="60"/>
  <c r="N57" i="60"/>
  <c r="Z58" i="60"/>
  <c r="R59" i="60"/>
  <c r="H63" i="60"/>
  <c r="AF63" i="60"/>
  <c r="AD64" i="60"/>
  <c r="R66" i="60"/>
  <c r="J64" i="60"/>
  <c r="R63" i="60"/>
  <c r="Z66" i="60"/>
  <c r="P67" i="60"/>
  <c r="V87" i="60"/>
  <c r="T88" i="60"/>
  <c r="AD88" i="60"/>
  <c r="T89" i="60"/>
  <c r="R90" i="60"/>
  <c r="T91" i="60"/>
  <c r="AD91" i="60"/>
  <c r="J92" i="60"/>
  <c r="AF23" i="60"/>
  <c r="X18" i="60"/>
  <c r="J43" i="60"/>
  <c r="R43" i="60"/>
  <c r="Z43" i="60"/>
  <c r="AB47" i="60"/>
  <c r="P48" i="60"/>
  <c r="AF48" i="60"/>
  <c r="AD51" i="60"/>
  <c r="X55" i="60"/>
  <c r="N56" i="60"/>
  <c r="Z57" i="60"/>
  <c r="H58" i="60"/>
  <c r="R58" i="60"/>
  <c r="AB59" i="60"/>
  <c r="AF64" i="60"/>
  <c r="X65" i="60"/>
  <c r="P66" i="60"/>
  <c r="V71" i="60"/>
  <c r="N72" i="60"/>
  <c r="N74" i="60"/>
  <c r="N75" i="60"/>
  <c r="T82" i="60"/>
  <c r="N87" i="60"/>
  <c r="AF87" i="60"/>
  <c r="L88" i="60"/>
  <c r="V88" i="60"/>
  <c r="L89" i="60"/>
  <c r="AD89" i="60"/>
  <c r="J90" i="60"/>
  <c r="AB90" i="60"/>
  <c r="L92" i="60"/>
  <c r="X92" i="60"/>
  <c r="P18" i="60"/>
  <c r="R39" i="60"/>
  <c r="L42" i="60"/>
  <c r="AD47" i="60"/>
  <c r="N51" i="60"/>
  <c r="X52" i="60"/>
  <c r="Z56" i="60"/>
  <c r="H57" i="60"/>
  <c r="R57" i="60"/>
  <c r="AB58" i="60"/>
  <c r="J59" i="60"/>
  <c r="T59" i="60"/>
  <c r="P63" i="60"/>
  <c r="H65" i="60"/>
  <c r="L67" i="60"/>
  <c r="T65" i="60"/>
  <c r="AB63" i="60"/>
  <c r="T72" i="60"/>
  <c r="T81" i="60"/>
  <c r="AB82" i="60"/>
  <c r="X87" i="60"/>
  <c r="N88" i="60"/>
  <c r="AF88" i="60"/>
  <c r="V89" i="60"/>
  <c r="L91" i="60"/>
  <c r="V91" i="60"/>
  <c r="N27" i="60"/>
  <c r="V27" i="60"/>
  <c r="AD27" i="60"/>
  <c r="H24" i="60"/>
  <c r="P24" i="60"/>
  <c r="X24" i="60"/>
  <c r="AF24" i="60"/>
  <c r="J40" i="60"/>
  <c r="L43" i="60"/>
  <c r="T43" i="60"/>
  <c r="AB43" i="60"/>
  <c r="R48" i="60"/>
  <c r="H56" i="60"/>
  <c r="R56" i="60"/>
  <c r="AB57" i="60"/>
  <c r="J58" i="60"/>
  <c r="T58" i="60"/>
  <c r="AD59" i="60"/>
  <c r="AF68" i="60"/>
  <c r="V75" i="60"/>
  <c r="P87" i="60"/>
  <c r="Z87" i="60"/>
  <c r="X88" i="60"/>
  <c r="N89" i="60"/>
  <c r="AF89" i="60"/>
  <c r="L79" i="60"/>
  <c r="J42" i="60"/>
  <c r="P68" i="60"/>
  <c r="N43" i="60"/>
  <c r="V43" i="60"/>
  <c r="AD43" i="60"/>
  <c r="J51" i="60"/>
  <c r="R51" i="60"/>
  <c r="Z51" i="60"/>
  <c r="AF65" i="60"/>
  <c r="N63" i="60"/>
  <c r="V67" i="60"/>
  <c r="AD65" i="60"/>
  <c r="N66" i="60"/>
  <c r="V66" i="60"/>
  <c r="V72" i="60"/>
  <c r="V73" i="60"/>
  <c r="L75" i="60"/>
  <c r="T75" i="60"/>
  <c r="AB75" i="60"/>
  <c r="Z72" i="60"/>
  <c r="T79" i="60"/>
  <c r="L74" i="60"/>
  <c r="P88" i="60"/>
  <c r="N90" i="60"/>
  <c r="N83" i="60"/>
  <c r="V83" i="60"/>
  <c r="AD79" i="60"/>
  <c r="T17" i="60"/>
  <c r="Z18" i="60"/>
  <c r="Y23" i="60"/>
  <c r="J23" i="60"/>
  <c r="V23" i="60"/>
  <c r="AF27" i="60"/>
  <c r="AB19" i="60"/>
  <c r="U17" i="60"/>
  <c r="J19" i="60"/>
  <c r="Z19" i="60"/>
  <c r="L19" i="60"/>
  <c r="M15" i="60"/>
  <c r="AC16" i="60"/>
  <c r="AJ53" i="60"/>
  <c r="AL53" i="60" s="1"/>
  <c r="AD16" i="60"/>
  <c r="AA15" i="60"/>
  <c r="R19" i="60"/>
  <c r="S36" i="60"/>
  <c r="AJ93" i="60"/>
  <c r="AE16" i="60"/>
  <c r="N23" i="60"/>
  <c r="R24" i="60"/>
  <c r="J27" i="60"/>
  <c r="R27" i="60"/>
  <c r="Q32" i="60"/>
  <c r="L34" i="60"/>
  <c r="T33" i="60"/>
  <c r="L41" i="60"/>
  <c r="T41" i="60"/>
  <c r="AB41" i="60"/>
  <c r="P55" i="60"/>
  <c r="H51" i="60"/>
  <c r="P51" i="60"/>
  <c r="X51" i="60"/>
  <c r="AF51" i="60"/>
  <c r="P56" i="60"/>
  <c r="P57" i="60"/>
  <c r="P58" i="60"/>
  <c r="X63" i="60"/>
  <c r="X71" i="60"/>
  <c r="Z80" i="60"/>
  <c r="L83" i="60"/>
  <c r="T83" i="60"/>
  <c r="AB83" i="60"/>
  <c r="P23" i="60"/>
  <c r="AJ13" i="60"/>
  <c r="AL13" i="60" s="1"/>
  <c r="H18" i="60"/>
  <c r="X20" i="60"/>
  <c r="AF18" i="60"/>
  <c r="AJ21" i="60"/>
  <c r="K27" i="60"/>
  <c r="S27" i="60"/>
  <c r="AA27" i="60"/>
  <c r="I28" i="60"/>
  <c r="Q28" i="60"/>
  <c r="Y28" i="60"/>
  <c r="AJ69" i="60"/>
  <c r="AL69" i="60" s="1"/>
  <c r="Y24" i="60"/>
  <c r="AJ29" i="60"/>
  <c r="AL29" i="60" s="1"/>
  <c r="AJ103" i="60"/>
  <c r="AL103" i="60" s="1"/>
  <c r="AJ100" i="60"/>
  <c r="Y25" i="60"/>
  <c r="M27" i="60"/>
  <c r="U27" i="60"/>
  <c r="AC27" i="60"/>
  <c r="J28" i="60"/>
  <c r="R28" i="60"/>
  <c r="Z28" i="60"/>
  <c r="X27" i="60"/>
  <c r="Y31" i="60"/>
  <c r="S33" i="60"/>
  <c r="AJ45" i="60"/>
  <c r="AL45" i="60" s="1"/>
  <c r="AJ77" i="60"/>
  <c r="AL77" i="60" s="1"/>
  <c r="N15" i="60"/>
  <c r="J17" i="60"/>
  <c r="R17" i="60"/>
  <c r="K23" i="60"/>
  <c r="S23" i="60"/>
  <c r="AJ37" i="60"/>
  <c r="AL37" i="60" s="1"/>
  <c r="AJ61" i="60"/>
  <c r="AL61" i="60" s="1"/>
  <c r="AJ101" i="60"/>
  <c r="AL101" i="60" s="1"/>
  <c r="L8" i="60"/>
  <c r="T8" i="60"/>
  <c r="AB8" i="60"/>
  <c r="AF10" i="60"/>
  <c r="P10" i="60"/>
  <c r="AF11" i="60"/>
  <c r="AD7" i="60"/>
  <c r="I8" i="60"/>
  <c r="Y10" i="60"/>
  <c r="V8" i="60"/>
  <c r="O11" i="60"/>
  <c r="I23" i="60"/>
  <c r="H28" i="60"/>
  <c r="X28" i="60"/>
  <c r="AB25" i="60"/>
  <c r="V35" i="60"/>
  <c r="H7" i="60"/>
  <c r="X11" i="60"/>
  <c r="N10" i="60"/>
  <c r="V7" i="60"/>
  <c r="Q8" i="60"/>
  <c r="O9" i="60"/>
  <c r="N8" i="60"/>
  <c r="AD8" i="60"/>
  <c r="AB9" i="60"/>
  <c r="AE11" i="60"/>
  <c r="J12" i="60"/>
  <c r="P28" i="60"/>
  <c r="AF28" i="60"/>
  <c r="L25" i="60"/>
  <c r="T25" i="60"/>
  <c r="N31" i="60"/>
  <c r="AD35" i="60"/>
  <c r="J8" i="60"/>
  <c r="R7" i="60"/>
  <c r="Z12" i="60"/>
  <c r="G8" i="60"/>
  <c r="O8" i="60"/>
  <c r="W8" i="60"/>
  <c r="AA10" i="60"/>
  <c r="H11" i="60"/>
  <c r="Z24" i="60"/>
  <c r="I26" i="60"/>
  <c r="Q26" i="60"/>
  <c r="Y26" i="60"/>
  <c r="H26" i="60"/>
  <c r="V32" i="60"/>
  <c r="J34" i="60"/>
  <c r="R34" i="60"/>
  <c r="Z34" i="60"/>
  <c r="G34" i="60"/>
  <c r="AB11" i="60"/>
  <c r="L12" i="60"/>
  <c r="T11" i="60"/>
  <c r="M12" i="60"/>
  <c r="U11" i="60"/>
  <c r="AC9" i="60"/>
  <c r="V10" i="60"/>
  <c r="AD10" i="60"/>
  <c r="I17" i="60"/>
  <c r="Q18" i="60"/>
  <c r="Y20" i="60"/>
  <c r="N19" i="60"/>
  <c r="V19" i="60"/>
  <c r="AD19" i="60"/>
  <c r="T19" i="60"/>
  <c r="AB15" i="60"/>
  <c r="J16" i="60"/>
  <c r="R16" i="60"/>
  <c r="Z16" i="60"/>
  <c r="L27" i="60"/>
  <c r="T27" i="60"/>
  <c r="AB27" i="60"/>
  <c r="H27" i="60"/>
  <c r="AE25" i="60"/>
  <c r="G32" i="60"/>
  <c r="N12" i="60"/>
  <c r="V11" i="60"/>
  <c r="AD11" i="60"/>
  <c r="Y8" i="60"/>
  <c r="N7" i="60"/>
  <c r="K8" i="60"/>
  <c r="S8" i="60"/>
  <c r="AA8" i="60"/>
  <c r="G11" i="60"/>
  <c r="P11" i="60"/>
  <c r="Y11" i="60"/>
  <c r="R12" i="60"/>
  <c r="AB12" i="60"/>
  <c r="L16" i="60"/>
  <c r="T16" i="60"/>
  <c r="AB16" i="60"/>
  <c r="L18" i="60"/>
  <c r="T18" i="60"/>
  <c r="AB18" i="60"/>
  <c r="L20" i="60"/>
  <c r="T20" i="60"/>
  <c r="AB20" i="60"/>
  <c r="X9" i="60"/>
  <c r="W7" i="60"/>
  <c r="H9" i="60"/>
  <c r="Q9" i="60"/>
  <c r="Z9" i="60"/>
  <c r="H10" i="60"/>
  <c r="Q10" i="60"/>
  <c r="Z10" i="60"/>
  <c r="P7" i="60"/>
  <c r="X7" i="60"/>
  <c r="AF7" i="60"/>
  <c r="R9" i="60"/>
  <c r="I10" i="60"/>
  <c r="R10" i="60"/>
  <c r="Z11" i="60"/>
  <c r="S12" i="60"/>
  <c r="J15" i="60"/>
  <c r="T15" i="60"/>
  <c r="AB17" i="60"/>
  <c r="N18" i="60"/>
  <c r="AD18" i="60"/>
  <c r="M20" i="60"/>
  <c r="U20" i="60"/>
  <c r="AC20" i="60"/>
  <c r="Z8" i="60"/>
  <c r="I7" i="60"/>
  <c r="Q7" i="60"/>
  <c r="Y7" i="60"/>
  <c r="J9" i="60"/>
  <c r="T9" i="60"/>
  <c r="J10" i="60"/>
  <c r="S10" i="60"/>
  <c r="K9" i="60"/>
  <c r="S9" i="60"/>
  <c r="AA9" i="60"/>
  <c r="R11" i="60"/>
  <c r="T12" i="60"/>
  <c r="AD12" i="60"/>
  <c r="K11" i="60"/>
  <c r="S11" i="60"/>
  <c r="AA11" i="60"/>
  <c r="K15" i="60"/>
  <c r="U15" i="60"/>
  <c r="G19" i="60"/>
  <c r="G17" i="60"/>
  <c r="G15" i="60"/>
  <c r="G20" i="60"/>
  <c r="G18" i="60"/>
  <c r="O19" i="60"/>
  <c r="O17" i="60"/>
  <c r="O15" i="60"/>
  <c r="O20" i="60"/>
  <c r="O18" i="60"/>
  <c r="W19" i="60"/>
  <c r="W17" i="60"/>
  <c r="W15" i="60"/>
  <c r="W20" i="60"/>
  <c r="W18" i="60"/>
  <c r="AE19" i="60"/>
  <c r="AE17" i="60"/>
  <c r="AE15" i="60"/>
  <c r="AE20" i="60"/>
  <c r="AE18" i="60"/>
  <c r="O16" i="60"/>
  <c r="Y16" i="60"/>
  <c r="AC17" i="60"/>
  <c r="AD20" i="60"/>
  <c r="AL21" i="60"/>
  <c r="R8" i="60"/>
  <c r="J7" i="60"/>
  <c r="Z7" i="60"/>
  <c r="L9" i="60"/>
  <c r="U9" i="60"/>
  <c r="K10" i="60"/>
  <c r="J11" i="60"/>
  <c r="K12" i="60"/>
  <c r="U12" i="60"/>
  <c r="L15" i="60"/>
  <c r="V15" i="60"/>
  <c r="H17" i="60"/>
  <c r="H15" i="60"/>
  <c r="P17" i="60"/>
  <c r="P15" i="60"/>
  <c r="X17" i="60"/>
  <c r="X15" i="60"/>
  <c r="AF17" i="60"/>
  <c r="AF15" i="60"/>
  <c r="AD17" i="60"/>
  <c r="AF20" i="60"/>
  <c r="AA7" i="60"/>
  <c r="M9" i="60"/>
  <c r="V9" i="60"/>
  <c r="L10" i="60"/>
  <c r="U10" i="60"/>
  <c r="L11" i="60"/>
  <c r="V12" i="60"/>
  <c r="G12" i="60"/>
  <c r="O12" i="60"/>
  <c r="W12" i="60"/>
  <c r="AE12" i="60"/>
  <c r="I20" i="60"/>
  <c r="Q20" i="60"/>
  <c r="G16" i="60"/>
  <c r="Q16" i="60"/>
  <c r="X8" i="60"/>
  <c r="N9" i="60"/>
  <c r="AF9" i="60"/>
  <c r="M10" i="60"/>
  <c r="M11" i="60"/>
  <c r="H12" i="60"/>
  <c r="P12" i="60"/>
  <c r="X12" i="60"/>
  <c r="AF12" i="60"/>
  <c r="J20" i="60"/>
  <c r="R20" i="60"/>
  <c r="Z20" i="60"/>
  <c r="H16" i="60"/>
  <c r="L17" i="60"/>
  <c r="V17" i="60"/>
  <c r="V18" i="60"/>
  <c r="H20" i="60"/>
  <c r="AE8" i="60"/>
  <c r="X10" i="60"/>
  <c r="N11" i="60"/>
  <c r="K20" i="60"/>
  <c r="K19" i="60"/>
  <c r="S20" i="60"/>
  <c r="S19" i="60"/>
  <c r="AA20" i="60"/>
  <c r="AA19" i="60"/>
  <c r="M18" i="60"/>
  <c r="M19" i="60"/>
  <c r="U18" i="60"/>
  <c r="U19" i="60"/>
  <c r="AC18" i="60"/>
  <c r="AC19" i="60"/>
  <c r="M17" i="60"/>
  <c r="N20" i="60"/>
  <c r="H19" i="60"/>
  <c r="P19" i="60"/>
  <c r="X19" i="60"/>
  <c r="AF19" i="60"/>
  <c r="P9" i="60"/>
  <c r="Y9" i="60"/>
  <c r="G10" i="60"/>
  <c r="O10" i="60"/>
  <c r="W10" i="60"/>
  <c r="AE10" i="60"/>
  <c r="N17" i="60"/>
  <c r="Z17" i="60"/>
  <c r="I18" i="60"/>
  <c r="Y18" i="60"/>
  <c r="K16" i="60"/>
  <c r="S16" i="60"/>
  <c r="AA16" i="60"/>
  <c r="P20" i="60"/>
  <c r="K18" i="60"/>
  <c r="S18" i="60"/>
  <c r="AA18" i="60"/>
  <c r="I19" i="60"/>
  <c r="Q19" i="60"/>
  <c r="Y19" i="60"/>
  <c r="G25" i="60"/>
  <c r="O25" i="60"/>
  <c r="W25" i="60"/>
  <c r="K26" i="60"/>
  <c r="S26" i="60"/>
  <c r="G27" i="60"/>
  <c r="O27" i="60"/>
  <c r="W27" i="60"/>
  <c r="AE27" i="60"/>
  <c r="K28" i="60"/>
  <c r="S28" i="60"/>
  <c r="AA28" i="60"/>
  <c r="X33" i="60"/>
  <c r="P34" i="60"/>
  <c r="AB34" i="60"/>
  <c r="L35" i="60"/>
  <c r="H36" i="60"/>
  <c r="M40" i="60"/>
  <c r="I44" i="60"/>
  <c r="Q44" i="60"/>
  <c r="Y44" i="60"/>
  <c r="K50" i="60"/>
  <c r="AA50" i="60"/>
  <c r="M49" i="60"/>
  <c r="M47" i="60"/>
  <c r="M52" i="60"/>
  <c r="M50" i="60"/>
  <c r="M48" i="60"/>
  <c r="U49" i="60"/>
  <c r="U47" i="60"/>
  <c r="U52" i="60"/>
  <c r="U50" i="60"/>
  <c r="U48" i="60"/>
  <c r="AC49" i="60"/>
  <c r="AC47" i="60"/>
  <c r="AC52" i="60"/>
  <c r="AC50" i="60"/>
  <c r="AC48" i="60"/>
  <c r="G63" i="60"/>
  <c r="O63" i="60"/>
  <c r="W64" i="60"/>
  <c r="AE64" i="60"/>
  <c r="L26" i="60"/>
  <c r="T26" i="60"/>
  <c r="L28" i="60"/>
  <c r="T28" i="60"/>
  <c r="AB28" i="60"/>
  <c r="J72" i="60"/>
  <c r="J76" i="60"/>
  <c r="J73" i="60"/>
  <c r="J71" i="60"/>
  <c r="J75" i="60"/>
  <c r="R72" i="60"/>
  <c r="R76" i="60"/>
  <c r="R73" i="60"/>
  <c r="R71" i="60"/>
  <c r="R75" i="60"/>
  <c r="M26" i="60"/>
  <c r="U26" i="60"/>
  <c r="M28" i="60"/>
  <c r="U28" i="60"/>
  <c r="AC28" i="60"/>
  <c r="P33" i="60"/>
  <c r="Z33" i="60"/>
  <c r="H34" i="60"/>
  <c r="AD34" i="60"/>
  <c r="N35" i="60"/>
  <c r="K34" i="60"/>
  <c r="S34" i="60"/>
  <c r="AA34" i="60"/>
  <c r="J36" i="60"/>
  <c r="X36" i="60"/>
  <c r="N33" i="60"/>
  <c r="V33" i="60"/>
  <c r="AD33" i="60"/>
  <c r="G33" i="60"/>
  <c r="O33" i="60"/>
  <c r="W33" i="60"/>
  <c r="AE33" i="60"/>
  <c r="K44" i="60"/>
  <c r="K42" i="60"/>
  <c r="K40" i="60"/>
  <c r="K43" i="60"/>
  <c r="K41" i="60"/>
  <c r="K39" i="60"/>
  <c r="S44" i="60"/>
  <c r="S42" i="60"/>
  <c r="S40" i="60"/>
  <c r="S43" i="60"/>
  <c r="S41" i="60"/>
  <c r="S39" i="60"/>
  <c r="AA44" i="60"/>
  <c r="AA42" i="60"/>
  <c r="AA40" i="60"/>
  <c r="AA43" i="60"/>
  <c r="AA41" i="60"/>
  <c r="AA39" i="60"/>
  <c r="I40" i="60"/>
  <c r="Q40" i="60"/>
  <c r="Y40" i="60"/>
  <c r="G66" i="60"/>
  <c r="G60" i="60"/>
  <c r="G58" i="60"/>
  <c r="G56" i="60"/>
  <c r="G59" i="60"/>
  <c r="G57" i="60"/>
  <c r="G55" i="60"/>
  <c r="O66" i="60"/>
  <c r="O60" i="60"/>
  <c r="O58" i="60"/>
  <c r="O56" i="60"/>
  <c r="O59" i="60"/>
  <c r="O57" i="60"/>
  <c r="O55" i="60"/>
  <c r="W66" i="60"/>
  <c r="W60" i="60"/>
  <c r="W58" i="60"/>
  <c r="W56" i="60"/>
  <c r="W63" i="60"/>
  <c r="W59" i="60"/>
  <c r="W57" i="60"/>
  <c r="W55" i="60"/>
  <c r="AE66" i="60"/>
  <c r="AE60" i="60"/>
  <c r="AE58" i="60"/>
  <c r="AE56" i="60"/>
  <c r="AE59" i="60"/>
  <c r="AE57" i="60"/>
  <c r="AE55" i="60"/>
  <c r="J25" i="60"/>
  <c r="R25" i="60"/>
  <c r="Z25" i="60"/>
  <c r="N26" i="60"/>
  <c r="V26" i="60"/>
  <c r="AD26" i="60"/>
  <c r="Z27" i="60"/>
  <c r="N28" i="60"/>
  <c r="V28" i="60"/>
  <c r="AD28" i="60"/>
  <c r="V31" i="60"/>
  <c r="AD31" i="60"/>
  <c r="J32" i="60"/>
  <c r="R32" i="60"/>
  <c r="Z32" i="60"/>
  <c r="AA33" i="60"/>
  <c r="K36" i="60"/>
  <c r="M42" i="60"/>
  <c r="H35" i="60"/>
  <c r="P35" i="60"/>
  <c r="X35" i="60"/>
  <c r="AF35" i="60"/>
  <c r="G41" i="60"/>
  <c r="G39" i="60"/>
  <c r="G44" i="60"/>
  <c r="G42" i="60"/>
  <c r="G40" i="60"/>
  <c r="O41" i="60"/>
  <c r="O39" i="60"/>
  <c r="O44" i="60"/>
  <c r="O42" i="60"/>
  <c r="O40" i="60"/>
  <c r="W41" i="60"/>
  <c r="W39" i="60"/>
  <c r="W44" i="60"/>
  <c r="W42" i="60"/>
  <c r="W40" i="60"/>
  <c r="AE41" i="60"/>
  <c r="AE39" i="60"/>
  <c r="AE44" i="60"/>
  <c r="AE42" i="60"/>
  <c r="AE40" i="60"/>
  <c r="G52" i="60"/>
  <c r="G50" i="60"/>
  <c r="G48" i="60"/>
  <c r="O52" i="60"/>
  <c r="O50" i="60"/>
  <c r="O48" i="60"/>
  <c r="W52" i="60"/>
  <c r="W50" i="60"/>
  <c r="W48" i="60"/>
  <c r="AE52" i="60"/>
  <c r="AE50" i="60"/>
  <c r="AE48" i="60"/>
  <c r="G24" i="60"/>
  <c r="O24" i="60"/>
  <c r="W24" i="60"/>
  <c r="AE24" i="60"/>
  <c r="K25" i="60"/>
  <c r="S25" i="60"/>
  <c r="G26" i="60"/>
  <c r="O26" i="60"/>
  <c r="W26" i="60"/>
  <c r="AE26" i="60"/>
  <c r="H33" i="60"/>
  <c r="R33" i="60"/>
  <c r="V34" i="60"/>
  <c r="AF34" i="60"/>
  <c r="R35" i="60"/>
  <c r="M36" i="60"/>
  <c r="U36" i="60"/>
  <c r="AC36" i="60"/>
  <c r="N36" i="60"/>
  <c r="Z36" i="60"/>
  <c r="L36" i="60"/>
  <c r="T36" i="60"/>
  <c r="AB36" i="60"/>
  <c r="M41" i="60"/>
  <c r="U41" i="60"/>
  <c r="AC43" i="60"/>
  <c r="G51" i="60"/>
  <c r="M43" i="60"/>
  <c r="U43" i="60"/>
  <c r="L51" i="60"/>
  <c r="L49" i="60"/>
  <c r="L47" i="60"/>
  <c r="L23" i="60"/>
  <c r="T23" i="60"/>
  <c r="AB23" i="60"/>
  <c r="P26" i="60"/>
  <c r="X26" i="60"/>
  <c r="AF26" i="60"/>
  <c r="P31" i="60"/>
  <c r="X31" i="60"/>
  <c r="AF31" i="60"/>
  <c r="AC33" i="60"/>
  <c r="M34" i="60"/>
  <c r="G35" i="60"/>
  <c r="T35" i="60"/>
  <c r="AA36" i="60"/>
  <c r="Q43" i="60"/>
  <c r="O47" i="60"/>
  <c r="AE47" i="60"/>
  <c r="H71" i="60"/>
  <c r="M25" i="60"/>
  <c r="U25" i="60"/>
  <c r="AC25" i="60"/>
  <c r="M32" i="60"/>
  <c r="U32" i="60"/>
  <c r="AC32" i="60"/>
  <c r="J33" i="60"/>
  <c r="AF33" i="60"/>
  <c r="N34" i="60"/>
  <c r="J35" i="60"/>
  <c r="U35" i="60"/>
  <c r="AD36" i="60"/>
  <c r="U42" i="60"/>
  <c r="S35" i="60"/>
  <c r="AA35" i="60"/>
  <c r="Y43" i="60"/>
  <c r="G43" i="60"/>
  <c r="O43" i="60"/>
  <c r="W43" i="60"/>
  <c r="AE43" i="60"/>
  <c r="W49" i="60"/>
  <c r="N25" i="60"/>
  <c r="V25" i="60"/>
  <c r="AD25" i="60"/>
  <c r="J26" i="60"/>
  <c r="R26" i="60"/>
  <c r="Z26" i="60"/>
  <c r="R36" i="60"/>
  <c r="G36" i="60"/>
  <c r="O36" i="60"/>
  <c r="W36" i="60"/>
  <c r="AE36" i="60"/>
  <c r="K51" i="60"/>
  <c r="K49" i="60"/>
  <c r="K47" i="60"/>
  <c r="S51" i="60"/>
  <c r="S49" i="60"/>
  <c r="S47" i="60"/>
  <c r="AA51" i="60"/>
  <c r="AA49" i="60"/>
  <c r="AA47" i="60"/>
  <c r="G67" i="60"/>
  <c r="O67" i="60"/>
  <c r="W67" i="60"/>
  <c r="AE67" i="60"/>
  <c r="H41" i="60"/>
  <c r="P41" i="60"/>
  <c r="X41" i="60"/>
  <c r="AF41" i="60"/>
  <c r="H43" i="60"/>
  <c r="P43" i="60"/>
  <c r="X43" i="60"/>
  <c r="AF43" i="60"/>
  <c r="L64" i="60"/>
  <c r="J65" i="60"/>
  <c r="AB66" i="60"/>
  <c r="N67" i="60"/>
  <c r="AB67" i="60"/>
  <c r="L68" i="60"/>
  <c r="M66" i="60"/>
  <c r="U66" i="60"/>
  <c r="AC63" i="60"/>
  <c r="AF71" i="60"/>
  <c r="K67" i="60"/>
  <c r="S67" i="60"/>
  <c r="AA67" i="60"/>
  <c r="G68" i="60"/>
  <c r="O68" i="60"/>
  <c r="W68" i="60"/>
  <c r="AE68" i="60"/>
  <c r="N79" i="60"/>
  <c r="Z82" i="60"/>
  <c r="L76" i="60"/>
  <c r="T76" i="60"/>
  <c r="AB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N40" i="60"/>
  <c r="V40" i="60"/>
  <c r="AD40" i="60"/>
  <c r="J41" i="60"/>
  <c r="R41" i="60"/>
  <c r="Z41" i="60"/>
  <c r="N42" i="60"/>
  <c r="V42" i="60"/>
  <c r="AD42" i="60"/>
  <c r="H47" i="60"/>
  <c r="P47" i="60"/>
  <c r="X47" i="60"/>
  <c r="AF47" i="60"/>
  <c r="L48" i="60"/>
  <c r="T48" i="60"/>
  <c r="AB48" i="60"/>
  <c r="H49" i="60"/>
  <c r="P49" i="60"/>
  <c r="X49" i="60"/>
  <c r="AF49" i="60"/>
  <c r="L50" i="60"/>
  <c r="T50" i="60"/>
  <c r="AB50" i="60"/>
  <c r="J60" i="60"/>
  <c r="R60" i="60"/>
  <c r="Z60" i="60"/>
  <c r="V63" i="60"/>
  <c r="O64" i="60"/>
  <c r="M65" i="60"/>
  <c r="AD67" i="60"/>
  <c r="J83" i="60"/>
  <c r="J81" i="60"/>
  <c r="J79" i="60"/>
  <c r="R83" i="60"/>
  <c r="R81" i="60"/>
  <c r="R79" i="60"/>
  <c r="Z83" i="60"/>
  <c r="Z81" i="60"/>
  <c r="Z79" i="60"/>
  <c r="J110" i="60"/>
  <c r="J112" i="60" s="1"/>
  <c r="R110" i="60"/>
  <c r="R112" i="60" s="1"/>
  <c r="Z110" i="60"/>
  <c r="Z112" i="60" s="1"/>
  <c r="L63" i="60"/>
  <c r="N65" i="60"/>
  <c r="T66" i="60"/>
  <c r="T67" i="60"/>
  <c r="T68" i="60"/>
  <c r="V79" i="60"/>
  <c r="N81" i="60"/>
  <c r="H75" i="60"/>
  <c r="P75" i="60"/>
  <c r="X75" i="60"/>
  <c r="AF75" i="60"/>
  <c r="K83" i="60"/>
  <c r="K84" i="60"/>
  <c r="K82" i="60"/>
  <c r="K80" i="60"/>
  <c r="S83" i="60"/>
  <c r="S84" i="60"/>
  <c r="S82" i="60"/>
  <c r="S80" i="60"/>
  <c r="AA83" i="60"/>
  <c r="AA84" i="60"/>
  <c r="AA82" i="60"/>
  <c r="AA80" i="60"/>
  <c r="K110" i="60"/>
  <c r="K112" i="60" s="1"/>
  <c r="S110" i="60"/>
  <c r="S112" i="60" s="1"/>
  <c r="AA110" i="60"/>
  <c r="AA112" i="60" s="1"/>
  <c r="L39" i="60"/>
  <c r="T39" i="60"/>
  <c r="H40" i="60"/>
  <c r="P40" i="60"/>
  <c r="X40" i="60"/>
  <c r="AF40" i="60"/>
  <c r="H42" i="60"/>
  <c r="P42" i="60"/>
  <c r="X42" i="60"/>
  <c r="AF42" i="60"/>
  <c r="J47" i="60"/>
  <c r="R47" i="60"/>
  <c r="Z47" i="60"/>
  <c r="N48" i="60"/>
  <c r="V48" i="60"/>
  <c r="AD48" i="60"/>
  <c r="J49" i="60"/>
  <c r="R49" i="60"/>
  <c r="Z49" i="60"/>
  <c r="N50" i="60"/>
  <c r="V50" i="60"/>
  <c r="AD50" i="60"/>
  <c r="L60" i="60"/>
  <c r="T60" i="60"/>
  <c r="AB60" i="60"/>
  <c r="R64" i="60"/>
  <c r="J68" i="60"/>
  <c r="R68" i="60"/>
  <c r="Z68" i="60"/>
  <c r="U67" i="60"/>
  <c r="R80" i="60"/>
  <c r="I75" i="60"/>
  <c r="Q75" i="60"/>
  <c r="Y75" i="60"/>
  <c r="AL93" i="60"/>
  <c r="L110" i="60"/>
  <c r="L112" i="60" s="1"/>
  <c r="T110" i="60"/>
  <c r="T112" i="60" s="1"/>
  <c r="AB110" i="60"/>
  <c r="AB112" i="60" s="1"/>
  <c r="M39" i="60"/>
  <c r="U39" i="60"/>
  <c r="AC39" i="60"/>
  <c r="AC41" i="60"/>
  <c r="I42" i="60"/>
  <c r="Q42" i="60"/>
  <c r="Y42" i="60"/>
  <c r="Z63" i="60"/>
  <c r="G64" i="60"/>
  <c r="T64" i="60"/>
  <c r="AB65" i="60"/>
  <c r="K64" i="60"/>
  <c r="K68" i="60"/>
  <c r="K66" i="60"/>
  <c r="S64" i="60"/>
  <c r="S68" i="60"/>
  <c r="S66" i="60"/>
  <c r="AA64" i="60"/>
  <c r="AA68" i="60"/>
  <c r="AA66" i="60"/>
  <c r="J66" i="60"/>
  <c r="Y71" i="60"/>
  <c r="H74" i="60"/>
  <c r="H72" i="60"/>
  <c r="H76" i="60"/>
  <c r="P74" i="60"/>
  <c r="P72" i="60"/>
  <c r="P76" i="60"/>
  <c r="X74" i="60"/>
  <c r="X72" i="60"/>
  <c r="X76" i="60"/>
  <c r="AF74" i="60"/>
  <c r="AF72" i="60"/>
  <c r="AF76" i="60"/>
  <c r="J82" i="60"/>
  <c r="H84" i="60"/>
  <c r="H82" i="60"/>
  <c r="H80" i="60"/>
  <c r="H83" i="60"/>
  <c r="H81" i="60"/>
  <c r="H79" i="60"/>
  <c r="P84" i="60"/>
  <c r="P82" i="60"/>
  <c r="P80" i="60"/>
  <c r="P83" i="60"/>
  <c r="P81" i="60"/>
  <c r="P79" i="60"/>
  <c r="X84" i="60"/>
  <c r="X82" i="60"/>
  <c r="X80" i="60"/>
  <c r="X83" i="60"/>
  <c r="X81" i="60"/>
  <c r="X79" i="60"/>
  <c r="AF84" i="60"/>
  <c r="AF82" i="60"/>
  <c r="AF80" i="60"/>
  <c r="AF83" i="60"/>
  <c r="AF81" i="60"/>
  <c r="AF79" i="60"/>
  <c r="N84" i="60"/>
  <c r="N82" i="60"/>
  <c r="N80" i="60"/>
  <c r="V84" i="60"/>
  <c r="V82" i="60"/>
  <c r="V80" i="60"/>
  <c r="AD84" i="60"/>
  <c r="AD82" i="60"/>
  <c r="AD80" i="60"/>
  <c r="AL100" i="60"/>
  <c r="M110" i="60"/>
  <c r="M112" i="60" s="1"/>
  <c r="U110" i="60"/>
  <c r="U112" i="60" s="1"/>
  <c r="AC110" i="60"/>
  <c r="AC112" i="60" s="1"/>
  <c r="L66" i="60"/>
  <c r="AB68" i="60"/>
  <c r="AC64" i="60"/>
  <c r="AC66" i="60"/>
  <c r="K65" i="60"/>
  <c r="S65" i="60"/>
  <c r="AA65" i="60"/>
  <c r="I74" i="60"/>
  <c r="I72" i="60"/>
  <c r="I76" i="60"/>
  <c r="Q74" i="60"/>
  <c r="Q72" i="60"/>
  <c r="Q76" i="60"/>
  <c r="Y74" i="60"/>
  <c r="Y72" i="60"/>
  <c r="Y76" i="60"/>
  <c r="L73" i="60"/>
  <c r="L71" i="60"/>
  <c r="T73" i="60"/>
  <c r="T71" i="60"/>
  <c r="AB73" i="60"/>
  <c r="AB71" i="60"/>
  <c r="V81" i="60"/>
  <c r="R84" i="60"/>
  <c r="N110" i="60"/>
  <c r="N112" i="60" s="1"/>
  <c r="V110" i="60"/>
  <c r="V112" i="60" s="1"/>
  <c r="AD110" i="60"/>
  <c r="AD112" i="60" s="1"/>
  <c r="M68" i="60"/>
  <c r="U68" i="60"/>
  <c r="AC68" i="60"/>
  <c r="M67" i="60"/>
  <c r="J67" i="60"/>
  <c r="R67" i="60"/>
  <c r="Z67" i="60"/>
  <c r="I73" i="60"/>
  <c r="N68" i="60"/>
  <c r="V68" i="60"/>
  <c r="AD68" i="60"/>
  <c r="J74" i="60"/>
  <c r="R74" i="60"/>
  <c r="Z74" i="60"/>
  <c r="O110" i="60"/>
  <c r="O112" i="60" s="1"/>
  <c r="W110" i="60"/>
  <c r="W112" i="60" s="1"/>
  <c r="AE110" i="60"/>
  <c r="AE112" i="60" s="1"/>
  <c r="G110" i="60"/>
  <c r="Z71" i="60"/>
  <c r="Z73" i="60"/>
  <c r="L80" i="60"/>
  <c r="L82" i="60"/>
  <c r="L84" i="60"/>
  <c r="T84" i="60"/>
  <c r="AB84" i="60"/>
  <c r="M63" i="60"/>
  <c r="U63" i="60"/>
  <c r="I64" i="60"/>
  <c r="Q64" i="60"/>
  <c r="Y64" i="60"/>
  <c r="G65" i="60"/>
  <c r="O65" i="60"/>
  <c r="W65" i="60"/>
  <c r="AE65" i="60"/>
  <c r="K71" i="60"/>
  <c r="S71" i="60"/>
  <c r="AA71" i="60"/>
  <c r="G72" i="60"/>
  <c r="O72" i="60"/>
  <c r="W72" i="60"/>
  <c r="AE72" i="60"/>
  <c r="K73" i="60"/>
  <c r="S73" i="60"/>
  <c r="AA73" i="60"/>
  <c r="G74" i="60"/>
  <c r="O74" i="60"/>
  <c r="W74" i="60"/>
  <c r="AE74" i="60"/>
  <c r="I79" i="60"/>
  <c r="Q79" i="60"/>
  <c r="Y79" i="60"/>
  <c r="M80" i="60"/>
  <c r="U80" i="60"/>
  <c r="AC80" i="60"/>
  <c r="I81" i="60"/>
  <c r="Q81" i="60"/>
  <c r="Y81" i="60"/>
  <c r="M82" i="60"/>
  <c r="U82" i="60"/>
  <c r="AC82" i="60"/>
  <c r="I83" i="60"/>
  <c r="Q83" i="60"/>
  <c r="Y83" i="60"/>
  <c r="M84" i="60"/>
  <c r="U84" i="60"/>
  <c r="AC84" i="60"/>
  <c r="K92" i="60"/>
  <c r="S92" i="60"/>
  <c r="AA92" i="60"/>
  <c r="Z76" i="60"/>
  <c r="I67" i="60"/>
  <c r="G75" i="60"/>
  <c r="O75" i="60"/>
  <c r="W75" i="60"/>
  <c r="AE75" i="60"/>
  <c r="K76" i="60"/>
  <c r="S76" i="60"/>
  <c r="AA76" i="60"/>
  <c r="K79" i="60"/>
  <c r="S79" i="60"/>
  <c r="AA79" i="60"/>
  <c r="G80" i="60"/>
  <c r="O80" i="60"/>
  <c r="W80" i="60"/>
  <c r="AE80" i="60"/>
  <c r="G82" i="60"/>
  <c r="O82" i="60"/>
  <c r="W82" i="60"/>
  <c r="AE82" i="60"/>
  <c r="I87" i="60"/>
  <c r="Q87" i="60"/>
  <c r="Y87" i="60"/>
  <c r="M88" i="60"/>
  <c r="U88" i="60"/>
  <c r="AC88" i="60"/>
  <c r="I89" i="60"/>
  <c r="Q89" i="60"/>
  <c r="Y89" i="60"/>
  <c r="M90" i="60"/>
  <c r="U90" i="60"/>
  <c r="AC90" i="60"/>
  <c r="L81" i="60"/>
  <c r="G71" i="60"/>
  <c r="S72" i="60"/>
  <c r="AA72" i="60"/>
  <c r="M79" i="60"/>
  <c r="U79" i="60"/>
  <c r="I80" i="60"/>
  <c r="Q80" i="60"/>
  <c r="Y80" i="60"/>
  <c r="U81" i="60"/>
  <c r="AC81" i="60"/>
  <c r="I82" i="60"/>
  <c r="Q82" i="60"/>
  <c r="Y82" i="60"/>
  <c r="AJ53" i="59"/>
  <c r="AL53" i="59" s="1"/>
  <c r="AJ12" i="59"/>
  <c r="AJ103" i="59"/>
  <c r="AL103" i="59" s="1"/>
  <c r="AJ101" i="59"/>
  <c r="AL101" i="59" s="1"/>
  <c r="AJ93" i="59"/>
  <c r="AL93" i="59" s="1"/>
  <c r="AJ85" i="59"/>
  <c r="AL85" i="59" s="1"/>
  <c r="AJ77" i="59"/>
  <c r="AL77" i="59" s="1"/>
  <c r="AJ69" i="59"/>
  <c r="AL69" i="59" s="1"/>
  <c r="AJ45" i="59"/>
  <c r="AL45" i="59" s="1"/>
  <c r="AJ37" i="59"/>
  <c r="AL37" i="59" s="1"/>
  <c r="AJ29" i="59"/>
  <c r="AL29" i="59" s="1"/>
  <c r="AJ13" i="59"/>
  <c r="AL13" i="59" s="1"/>
  <c r="AJ100" i="59"/>
  <c r="AL100" i="59" s="1"/>
  <c r="AJ21" i="59"/>
  <c r="AL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J61" i="59"/>
  <c r="AL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R37" i="58"/>
  <c r="AG80" i="59" l="1"/>
  <c r="AG91" i="59"/>
  <c r="AG58" i="59"/>
  <c r="AG25" i="59"/>
  <c r="AG18" i="59"/>
  <c r="AG89" i="59"/>
  <c r="AG90" i="59"/>
  <c r="AG84" i="59"/>
  <c r="AG72" i="59"/>
  <c r="AG64" i="59"/>
  <c r="AG50" i="59"/>
  <c r="AG71" i="59"/>
  <c r="AG20" i="59"/>
  <c r="AG27" i="59"/>
  <c r="AG36" i="59"/>
  <c r="AG19" i="59"/>
  <c r="AG88" i="59"/>
  <c r="AG55" i="59"/>
  <c r="AG82" i="59"/>
  <c r="AG28" i="59"/>
  <c r="AG42" i="59"/>
  <c r="AG23" i="59"/>
  <c r="AG17" i="59"/>
  <c r="AG31" i="59"/>
  <c r="AG87" i="59"/>
  <c r="AG56" i="59"/>
  <c r="AG66" i="59"/>
  <c r="AG41" i="59"/>
  <c r="AG74" i="59"/>
  <c r="AG75" i="59"/>
  <c r="AG65" i="59"/>
  <c r="AG51" i="59"/>
  <c r="AG59" i="59"/>
  <c r="AG52" i="59"/>
  <c r="AG43" i="59"/>
  <c r="AG9" i="59"/>
  <c r="AG83" i="59"/>
  <c r="AG81" i="59"/>
  <c r="AG16" i="59"/>
  <c r="AG44" i="59"/>
  <c r="AG24" i="59"/>
  <c r="AG7" i="59"/>
  <c r="AG76" i="59"/>
  <c r="AG67" i="59"/>
  <c r="AG60" i="59"/>
  <c r="AG47" i="59"/>
  <c r="AG33" i="59"/>
  <c r="AG34" i="59"/>
  <c r="AG39" i="59"/>
  <c r="AG49" i="59"/>
  <c r="AG35" i="59"/>
  <c r="AG8" i="59"/>
  <c r="AJ84" i="60"/>
  <c r="AL84" i="60" s="1"/>
  <c r="G107" i="60"/>
  <c r="G109" i="60" s="1"/>
  <c r="AJ28" i="60"/>
  <c r="AL28" i="60" s="1"/>
  <c r="O107" i="60"/>
  <c r="O109" i="60" s="1"/>
  <c r="AE107" i="60"/>
  <c r="AE109" i="60" s="1"/>
  <c r="AJ12" i="60"/>
  <c r="AL12" i="60" s="1"/>
  <c r="AJ52" i="60"/>
  <c r="AL52" i="60" s="1"/>
  <c r="L107" i="60"/>
  <c r="L109" i="60" s="1"/>
  <c r="AC107" i="60"/>
  <c r="AC109" i="60" s="1"/>
  <c r="AB107" i="60"/>
  <c r="AB109" i="60" s="1"/>
  <c r="K107" i="60"/>
  <c r="K109" i="60" s="1"/>
  <c r="AJ92" i="60"/>
  <c r="AL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J36" i="60"/>
  <c r="AL36" i="60" s="1"/>
  <c r="H107" i="60"/>
  <c r="H109" i="60" s="1"/>
  <c r="AJ44" i="60"/>
  <c r="AL44" i="60" s="1"/>
  <c r="Z107" i="60"/>
  <c r="Z109" i="60" s="1"/>
  <c r="N107" i="60"/>
  <c r="N109" i="60" s="1"/>
  <c r="F110" i="60"/>
  <c r="F112" i="60" s="1"/>
  <c r="G112" i="60"/>
  <c r="J107" i="60"/>
  <c r="J109" i="60" s="1"/>
  <c r="AJ20" i="60"/>
  <c r="AL20" i="60" s="1"/>
  <c r="Y107" i="60"/>
  <c r="Y109" i="60" s="1"/>
  <c r="AJ76" i="60"/>
  <c r="AL76" i="60" s="1"/>
  <c r="Q107" i="60"/>
  <c r="Q109" i="60" s="1"/>
  <c r="AF107" i="60"/>
  <c r="AF109" i="60" s="1"/>
  <c r="AJ68" i="60"/>
  <c r="AL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J60" i="60"/>
  <c r="AL60" i="60" s="1"/>
  <c r="AJ84" i="59"/>
  <c r="AL84" i="59" s="1"/>
  <c r="AJ92" i="59"/>
  <c r="AL92" i="59" s="1"/>
  <c r="AJ60" i="59"/>
  <c r="AL60" i="59" s="1"/>
  <c r="K107" i="59"/>
  <c r="K109" i="59" s="1"/>
  <c r="Y107" i="59"/>
  <c r="Y109" i="59" s="1"/>
  <c r="AJ28" i="59"/>
  <c r="AL28" i="59" s="1"/>
  <c r="Q107" i="59"/>
  <c r="Q109" i="59" s="1"/>
  <c r="X107" i="59"/>
  <c r="X109" i="59" s="1"/>
  <c r="S107" i="59"/>
  <c r="S109" i="59" s="1"/>
  <c r="AJ20" i="59"/>
  <c r="AL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J44" i="59"/>
  <c r="AL44" i="59" s="1"/>
  <c r="AJ36" i="59"/>
  <c r="AL36" i="59" s="1"/>
  <c r="AJ68" i="59"/>
  <c r="AL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J52" i="59"/>
  <c r="AL52" i="59" s="1"/>
  <c r="W107" i="59"/>
  <c r="W109" i="59" s="1"/>
  <c r="J107" i="59"/>
  <c r="J109" i="59" s="1"/>
  <c r="AJ76" i="59"/>
  <c r="AL76" i="59" s="1"/>
  <c r="O107" i="59"/>
  <c r="O109" i="59" s="1"/>
  <c r="G107" i="59"/>
  <c r="AL12" i="59"/>
  <c r="AD107" i="59"/>
  <c r="AD109" i="59" s="1"/>
  <c r="H107" i="59"/>
  <c r="H109" i="59" s="1"/>
  <c r="V107" i="59"/>
  <c r="V109" i="59" s="1"/>
  <c r="N107" i="59"/>
  <c r="N109" i="59" s="1"/>
  <c r="F108" i="58"/>
  <c r="BO93" i="58"/>
  <c r="BN93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BO92" i="58"/>
  <c r="BN92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BO91" i="58"/>
  <c r="BN91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BO90" i="58"/>
  <c r="BN90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BO89" i="58"/>
  <c r="BN89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BO88" i="58"/>
  <c r="BN88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BO87" i="58"/>
  <c r="BN87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BO86" i="58"/>
  <c r="BN86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BO85" i="58"/>
  <c r="BN85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91" i="58"/>
  <c r="AP86" i="58"/>
  <c r="AP87" i="58"/>
  <c r="AP88" i="58"/>
  <c r="AP89" i="58"/>
  <c r="AP90" i="58"/>
  <c r="AP92" i="58"/>
  <c r="AP93" i="58"/>
  <c r="AP85" i="58"/>
  <c r="AP75" i="58"/>
  <c r="F107" i="60" l="1"/>
  <c r="F109" i="60" s="1"/>
  <c r="G109" i="59"/>
  <c r="F107" i="59"/>
  <c r="F109" i="59" s="1"/>
  <c r="BO103" i="58"/>
  <c r="BN103" i="58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BO102" i="58"/>
  <c r="BN102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BO101" i="58"/>
  <c r="BN101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BO100" i="58"/>
  <c r="BN100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BO99" i="58"/>
  <c r="BN99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BO98" i="58"/>
  <c r="BN98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BO97" i="58"/>
  <c r="BN97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BO96" i="58"/>
  <c r="BN96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BO95" i="58"/>
  <c r="BN95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BO83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BO82" i="58"/>
  <c r="BN82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BO81" i="58"/>
  <c r="BN81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BO80" i="58"/>
  <c r="BN80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BO79" i="58"/>
  <c r="BN79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BO78" i="58"/>
  <c r="BN78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BO77" i="58"/>
  <c r="BN77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BO76" i="58"/>
  <c r="BN76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BO75" i="58"/>
  <c r="BN75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BO73" i="58"/>
  <c r="BN73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BO72" i="58"/>
  <c r="BN72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BO71" i="58"/>
  <c r="BN71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BO70" i="58"/>
  <c r="BN70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BO69" i="58"/>
  <c r="BN69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BO68" i="58"/>
  <c r="BN68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BO67" i="58"/>
  <c r="BN67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BO66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BO65" i="58"/>
  <c r="BN65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BO63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BO62" i="58"/>
  <c r="BN62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BO61" i="58"/>
  <c r="BN61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BO60" i="58"/>
  <c r="BN60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BO59" i="58"/>
  <c r="BN59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BO58" i="58"/>
  <c r="BN58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BO57" i="58"/>
  <c r="BN57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BO56" i="58"/>
  <c r="BN56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BO55" i="58"/>
  <c r="BN55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S49" i="58"/>
  <c r="BO53" i="58"/>
  <c r="BN53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BO52" i="58"/>
  <c r="BN52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BO51" i="58"/>
  <c r="BN51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BO50" i="58"/>
  <c r="BN50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BO49" i="58"/>
  <c r="BN49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R49" i="58"/>
  <c r="AQ49" i="58"/>
  <c r="AP49" i="58"/>
  <c r="BO48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BO47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BO46" i="58"/>
  <c r="BN46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BO45" i="58"/>
  <c r="BN45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BH42" i="58"/>
  <c r="AP35" i="58"/>
  <c r="BO43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BO42" i="58"/>
  <c r="BN42" i="58"/>
  <c r="BM42" i="58"/>
  <c r="BL42" i="58"/>
  <c r="BK42" i="58"/>
  <c r="BJ42" i="58"/>
  <c r="BI42" i="58"/>
  <c r="BG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BO41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BO40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BO39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BO38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BO37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Q37" i="58"/>
  <c r="AP37" i="58"/>
  <c r="BO36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BO35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BO33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BO32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BO31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BO30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BO29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BO28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BO27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BO26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BO25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33" i="58"/>
  <c r="AP32" i="58"/>
  <c r="AP31" i="58"/>
  <c r="AP30" i="58"/>
  <c r="AP29" i="58"/>
  <c r="AP28" i="58"/>
  <c r="AP27" i="58"/>
  <c r="AP26" i="58"/>
  <c r="AP25" i="58"/>
  <c r="BO24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BO23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BO22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BO21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BO20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BO19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BO18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BO17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BO16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BO15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6" i="58"/>
  <c r="AP15" i="58"/>
  <c r="AP23" i="58"/>
  <c r="AP22" i="58"/>
  <c r="AP21" i="58"/>
  <c r="AP20" i="58"/>
  <c r="AP19" i="58"/>
  <c r="AP18" i="58"/>
  <c r="AP17" i="58"/>
  <c r="AP14" i="58"/>
  <c r="AQ14" i="58"/>
  <c r="AR14" i="58"/>
  <c r="AS14" i="58"/>
  <c r="AW9" i="58"/>
  <c r="BA14" i="58"/>
  <c r="AZ14" i="58"/>
  <c r="AY14" i="58"/>
  <c r="BG14" i="58"/>
  <c r="BF14" i="58"/>
  <c r="BL14" i="58"/>
  <c r="BK14" i="58"/>
  <c r="AX14" i="58"/>
  <c r="BO14" i="58"/>
  <c r="AW14" i="58"/>
  <c r="BJ14" i="58"/>
  <c r="AV14" i="58"/>
  <c r="AU14" i="58"/>
  <c r="BE14" i="58"/>
  <c r="BI14" i="58"/>
  <c r="AT14" i="58"/>
  <c r="BD14" i="58"/>
  <c r="BH14" i="58"/>
  <c r="BN14" i="58"/>
  <c r="BC14" i="58"/>
  <c r="BB14" i="58"/>
  <c r="BM14" i="58"/>
  <c r="BA6" i="58"/>
  <c r="BA7" i="58"/>
  <c r="BA8" i="58"/>
  <c r="BA9" i="58"/>
  <c r="BA10" i="58"/>
  <c r="BA11" i="58"/>
  <c r="BA12" i="58"/>
  <c r="BA13" i="58"/>
  <c r="BA5" i="58"/>
  <c r="AZ6" i="58"/>
  <c r="AZ7" i="58"/>
  <c r="AZ8" i="58"/>
  <c r="AZ9" i="58"/>
  <c r="AZ10" i="58"/>
  <c r="AZ11" i="58"/>
  <c r="AZ12" i="58"/>
  <c r="AZ13" i="58"/>
  <c r="AZ5" i="58"/>
  <c r="AY6" i="58"/>
  <c r="AY7" i="58"/>
  <c r="AY8" i="58"/>
  <c r="AY9" i="58"/>
  <c r="AY10" i="58"/>
  <c r="AY11" i="58"/>
  <c r="AY12" i="58"/>
  <c r="AY13" i="58"/>
  <c r="AY5" i="58"/>
  <c r="BG5" i="58"/>
  <c r="BG6" i="58"/>
  <c r="BG7" i="58"/>
  <c r="BG8" i="58"/>
  <c r="BG9" i="58"/>
  <c r="BG10" i="58"/>
  <c r="BG11" i="58"/>
  <c r="BG12" i="58"/>
  <c r="BG13" i="58"/>
  <c r="BF6" i="58"/>
  <c r="BF7" i="58"/>
  <c r="BF8" i="58"/>
  <c r="BF9" i="58"/>
  <c r="BF10" i="58"/>
  <c r="BF11" i="58"/>
  <c r="BF12" i="58"/>
  <c r="BF13" i="58"/>
  <c r="BF5" i="58"/>
  <c r="BL6" i="58"/>
  <c r="BL7" i="58"/>
  <c r="BL8" i="58"/>
  <c r="BL9" i="58"/>
  <c r="BL10" i="58"/>
  <c r="BL11" i="58"/>
  <c r="BL12" i="58"/>
  <c r="BL13" i="58"/>
  <c r="BL5" i="58"/>
  <c r="BK6" i="58"/>
  <c r="BK7" i="58"/>
  <c r="BK8" i="58"/>
  <c r="BK9" i="58"/>
  <c r="BK10" i="58"/>
  <c r="BK11" i="58"/>
  <c r="BK12" i="58"/>
  <c r="BK13" i="58"/>
  <c r="BK5" i="58"/>
  <c r="AX6" i="58"/>
  <c r="AX7" i="58"/>
  <c r="AX8" i="58"/>
  <c r="AX9" i="58"/>
  <c r="AX10" i="58"/>
  <c r="AX11" i="58"/>
  <c r="AX12" i="58"/>
  <c r="AX13" i="58"/>
  <c r="AX5" i="58"/>
  <c r="BO6" i="58"/>
  <c r="BO7" i="58"/>
  <c r="BO8" i="58"/>
  <c r="BO9" i="58"/>
  <c r="BO10" i="58"/>
  <c r="BO11" i="58"/>
  <c r="BO12" i="58"/>
  <c r="BO13" i="58"/>
  <c r="BO5" i="58"/>
  <c r="AW6" i="58"/>
  <c r="AW7" i="58"/>
  <c r="AW8" i="58"/>
  <c r="AW10" i="58"/>
  <c r="AW11" i="58"/>
  <c r="AW12" i="58"/>
  <c r="AW13" i="58"/>
  <c r="AW5" i="58"/>
  <c r="BJ6" i="58"/>
  <c r="BJ7" i="58"/>
  <c r="BJ8" i="58"/>
  <c r="BJ9" i="58"/>
  <c r="BJ10" i="58"/>
  <c r="BJ11" i="58"/>
  <c r="BJ12" i="58"/>
  <c r="BJ13" i="58"/>
  <c r="BJ5" i="58"/>
  <c r="AV6" i="58"/>
  <c r="AV7" i="58"/>
  <c r="AV8" i="58"/>
  <c r="AV9" i="58"/>
  <c r="AV10" i="58"/>
  <c r="AV11" i="58"/>
  <c r="AV12" i="58"/>
  <c r="AV13" i="58"/>
  <c r="AV5" i="58"/>
  <c r="AU6" i="58"/>
  <c r="AU7" i="58"/>
  <c r="AU8" i="58"/>
  <c r="AU9" i="58"/>
  <c r="AU10" i="58"/>
  <c r="AU11" i="58"/>
  <c r="AU12" i="58"/>
  <c r="AU13" i="58"/>
  <c r="AU5" i="58"/>
  <c r="BE6" i="58"/>
  <c r="BE7" i="58"/>
  <c r="BE8" i="58"/>
  <c r="BE9" i="58"/>
  <c r="BE10" i="58"/>
  <c r="BE11" i="58"/>
  <c r="BE12" i="58"/>
  <c r="BE13" i="58"/>
  <c r="BE5" i="58"/>
  <c r="BI5" i="58"/>
  <c r="BI6" i="58"/>
  <c r="BI7" i="58"/>
  <c r="BI8" i="58"/>
  <c r="BI9" i="58"/>
  <c r="BI10" i="58"/>
  <c r="BI11" i="58"/>
  <c r="BI12" i="58"/>
  <c r="BI13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AR6" i="58"/>
  <c r="AR7" i="58"/>
  <c r="AR8" i="58"/>
  <c r="AR9" i="58"/>
  <c r="AR10" i="58"/>
  <c r="AR11" i="58"/>
  <c r="AR12" i="58"/>
  <c r="AR13" i="58"/>
  <c r="AR5" i="58"/>
  <c r="BD6" i="58"/>
  <c r="BD7" i="58"/>
  <c r="BD8" i="58"/>
  <c r="BD9" i="58"/>
  <c r="BD10" i="58"/>
  <c r="BD11" i="58"/>
  <c r="BD12" i="58"/>
  <c r="BD13" i="58"/>
  <c r="BD5" i="58"/>
  <c r="BH6" i="58"/>
  <c r="BH7" i="58"/>
  <c r="BH8" i="58"/>
  <c r="BH9" i="58"/>
  <c r="BH10" i="58"/>
  <c r="BH11" i="58"/>
  <c r="BH12" i="58"/>
  <c r="BH13" i="58"/>
  <c r="BH5" i="58"/>
  <c r="AQ6" i="58"/>
  <c r="AQ7" i="58"/>
  <c r="AQ8" i="58"/>
  <c r="AQ9" i="58"/>
  <c r="AQ10" i="58"/>
  <c r="AQ11" i="58"/>
  <c r="AQ12" i="58"/>
  <c r="AQ13" i="58"/>
  <c r="AQ5" i="58"/>
  <c r="BN5" i="58"/>
  <c r="BN6" i="58"/>
  <c r="BN7" i="58"/>
  <c r="BN8" i="58"/>
  <c r="BN9" i="58"/>
  <c r="BN10" i="58"/>
  <c r="BN11" i="58"/>
  <c r="BN12" i="58"/>
  <c r="BN13" i="58"/>
  <c r="BC5" i="58"/>
  <c r="BC10" i="58"/>
  <c r="BC11" i="58"/>
  <c r="BC12" i="58"/>
  <c r="BC13" i="58"/>
  <c r="BC6" i="58"/>
  <c r="BC7" i="58"/>
  <c r="BC8" i="58"/>
  <c r="BC9" i="58"/>
  <c r="BB5" i="58"/>
  <c r="BB10" i="58"/>
  <c r="BB11" i="58"/>
  <c r="BB12" i="58"/>
  <c r="BB13" i="58"/>
  <c r="BB6" i="58"/>
  <c r="BB7" i="58"/>
  <c r="BB8" i="58"/>
  <c r="BB9" i="58"/>
  <c r="BM5" i="58"/>
  <c r="BM6" i="58"/>
  <c r="BM7" i="58"/>
  <c r="BM8" i="58"/>
  <c r="BM9" i="58"/>
  <c r="BM10" i="58"/>
  <c r="BM11" i="58"/>
  <c r="BM12" i="58"/>
  <c r="BM13" i="58"/>
  <c r="AP5" i="58"/>
  <c r="AP6" i="58"/>
  <c r="AP13" i="58"/>
  <c r="AP9" i="58"/>
  <c r="AP10" i="58"/>
  <c r="AP11" i="58"/>
  <c r="AP12" i="58"/>
  <c r="AP7" i="58"/>
  <c r="AP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L99" i="58" s="1"/>
  <c r="L201" i="58"/>
  <c r="L193" i="58"/>
  <c r="L153" i="58"/>
  <c r="L161" i="58"/>
  <c r="L169" i="58"/>
  <c r="L185" i="58"/>
  <c r="L145" i="58"/>
  <c r="L137" i="58"/>
  <c r="L121" i="58"/>
  <c r="L129" i="58"/>
  <c r="V195" i="56"/>
  <c r="W209" i="58"/>
  <c r="W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N100" i="58" s="1"/>
  <c r="N202" i="58"/>
  <c r="N162" i="58"/>
  <c r="N154" i="58"/>
  <c r="N186" i="58"/>
  <c r="N170" i="58"/>
  <c r="N146" i="58"/>
  <c r="N194" i="58"/>
  <c r="N130" i="58"/>
  <c r="N122" i="58"/>
  <c r="N138" i="58"/>
  <c r="W213" i="58"/>
  <c r="W103" i="58" s="1"/>
  <c r="W195" i="58"/>
  <c r="W85" i="58" s="1"/>
  <c r="W157" i="58"/>
  <c r="W147" i="58"/>
  <c r="W37" i="58" s="1"/>
  <c r="W173" i="58"/>
  <c r="W205" i="58"/>
  <c r="W95" i="58" s="1"/>
  <c r="W197" i="58"/>
  <c r="W139" i="58"/>
  <c r="W29" i="58" s="1"/>
  <c r="W171" i="58"/>
  <c r="W61" i="58" s="1"/>
  <c r="W149" i="58"/>
  <c r="W189" i="58"/>
  <c r="W181" i="58"/>
  <c r="W155" i="58"/>
  <c r="W45" i="58" s="1"/>
  <c r="W187" i="58"/>
  <c r="W77" i="58" s="1"/>
  <c r="W165" i="58"/>
  <c r="W163" i="58"/>
  <c r="W53" i="58" s="1"/>
  <c r="W179" i="58"/>
  <c r="W69" i="58" s="1"/>
  <c r="W211" i="58"/>
  <c r="W101" i="58" s="1"/>
  <c r="W203" i="58"/>
  <c r="W93" i="58" s="1"/>
  <c r="W123" i="58"/>
  <c r="W13" i="58" s="1"/>
  <c r="W117" i="58"/>
  <c r="W133" i="58"/>
  <c r="W131" i="58"/>
  <c r="W21" i="58" s="1"/>
  <c r="W141" i="58"/>
  <c r="W125" i="58"/>
  <c r="U192" i="56"/>
  <c r="V158" i="58"/>
  <c r="V174" i="58"/>
  <c r="V206" i="58"/>
  <c r="V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AB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P96" i="58" s="1"/>
  <c r="P174" i="58"/>
  <c r="P150" i="58"/>
  <c r="P182" i="58"/>
  <c r="P142" i="58"/>
  <c r="P190" i="58"/>
  <c r="P118" i="58"/>
  <c r="P126" i="58"/>
  <c r="P166" i="58"/>
  <c r="P134" i="58"/>
  <c r="L192" i="56"/>
  <c r="M174" i="58"/>
  <c r="M158" i="58"/>
  <c r="M206" i="58"/>
  <c r="M96" i="58" s="1"/>
  <c r="M198" i="58"/>
  <c r="M190" i="58"/>
  <c r="M150" i="58"/>
  <c r="M182" i="58"/>
  <c r="M134" i="58"/>
  <c r="M166" i="58"/>
  <c r="M142" i="58"/>
  <c r="M126" i="58"/>
  <c r="M118" i="58"/>
  <c r="AA193" i="56"/>
  <c r="AB175" i="58"/>
  <c r="AB207" i="58"/>
  <c r="AB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F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X97" i="58" s="1"/>
  <c r="X199" i="58"/>
  <c r="X175" i="58"/>
  <c r="X159" i="58"/>
  <c r="X151" i="58"/>
  <c r="X191" i="58"/>
  <c r="X183" i="58"/>
  <c r="X167" i="58"/>
  <c r="X135" i="58"/>
  <c r="X127" i="58"/>
  <c r="X119" i="58"/>
  <c r="X143" i="58"/>
  <c r="F194" i="56"/>
  <c r="G208" i="58"/>
  <c r="G98" i="58" s="1"/>
  <c r="G176" i="58"/>
  <c r="G200" i="58"/>
  <c r="G192" i="58"/>
  <c r="G168" i="58"/>
  <c r="G160" i="58"/>
  <c r="G184" i="58"/>
  <c r="G144" i="58"/>
  <c r="G120" i="58"/>
  <c r="G152" i="58"/>
  <c r="G136" i="58"/>
  <c r="G128" i="58"/>
  <c r="AE192" i="56"/>
  <c r="AF206" i="58"/>
  <c r="AF96" i="58" s="1"/>
  <c r="AF198" i="58"/>
  <c r="AF182" i="58"/>
  <c r="AF158" i="58"/>
  <c r="AF174" i="58"/>
  <c r="AF150" i="58"/>
  <c r="AF166" i="58"/>
  <c r="AF142" i="58"/>
  <c r="AF190" i="58"/>
  <c r="AF126" i="58"/>
  <c r="AF134" i="58"/>
  <c r="AF118" i="58"/>
  <c r="AE193" i="56"/>
  <c r="AF199" i="58"/>
  <c r="AF175" i="58"/>
  <c r="AF159" i="58"/>
  <c r="AF207" i="58"/>
  <c r="AF97" i="58" s="1"/>
  <c r="AF167" i="58"/>
  <c r="AF151" i="58"/>
  <c r="AF183" i="58"/>
  <c r="AF191" i="58"/>
  <c r="AF127" i="58"/>
  <c r="AF143" i="58"/>
  <c r="AF119" i="58"/>
  <c r="AF135" i="58"/>
  <c r="X196" i="56"/>
  <c r="Y162" i="58"/>
  <c r="Y202" i="58"/>
  <c r="Y178" i="58"/>
  <c r="Y210" i="58"/>
  <c r="Y100" i="58" s="1"/>
  <c r="Y154" i="58"/>
  <c r="Y194" i="58"/>
  <c r="Y170" i="58"/>
  <c r="Y146" i="58"/>
  <c r="Y186" i="58"/>
  <c r="Y130" i="58"/>
  <c r="Y122" i="58"/>
  <c r="Y138" i="58"/>
  <c r="T194" i="56"/>
  <c r="U200" i="58"/>
  <c r="U160" i="58"/>
  <c r="U184" i="58"/>
  <c r="U176" i="58"/>
  <c r="U192" i="58"/>
  <c r="U208" i="58"/>
  <c r="U98" i="58" s="1"/>
  <c r="U144" i="58"/>
  <c r="U152" i="58"/>
  <c r="U168" i="58"/>
  <c r="U128" i="58"/>
  <c r="U120" i="58"/>
  <c r="U136" i="58"/>
  <c r="S193" i="56"/>
  <c r="T207" i="58"/>
  <c r="T97" i="58" s="1"/>
  <c r="T175" i="58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I99" i="58" s="1"/>
  <c r="I153" i="58"/>
  <c r="I193" i="58"/>
  <c r="I185" i="58"/>
  <c r="I145" i="58"/>
  <c r="I169" i="58"/>
  <c r="I129" i="58"/>
  <c r="I137" i="58"/>
  <c r="I121" i="58"/>
  <c r="AB196" i="56"/>
  <c r="AC178" i="58"/>
  <c r="AC210" i="58"/>
  <c r="AC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H99" i="58" s="1"/>
  <c r="H201" i="58"/>
  <c r="H193" i="58"/>
  <c r="H153" i="58"/>
  <c r="H145" i="58"/>
  <c r="H169" i="58"/>
  <c r="H137" i="58"/>
  <c r="H185" i="58"/>
  <c r="H121" i="58"/>
  <c r="H129" i="58"/>
  <c r="AD194" i="56"/>
  <c r="AE160" i="58"/>
  <c r="AE208" i="58"/>
  <c r="AE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P103" i="58" s="1"/>
  <c r="P173" i="58"/>
  <c r="P195" i="58"/>
  <c r="P85" i="58" s="1"/>
  <c r="P147" i="58"/>
  <c r="P37" i="58" s="1"/>
  <c r="P205" i="58"/>
  <c r="P95" i="58" s="1"/>
  <c r="P181" i="58"/>
  <c r="P155" i="58"/>
  <c r="P45" i="58" s="1"/>
  <c r="P157" i="58"/>
  <c r="P211" i="58"/>
  <c r="P101" i="58" s="1"/>
  <c r="P171" i="58"/>
  <c r="P61" i="58" s="1"/>
  <c r="P165" i="58"/>
  <c r="P149" i="58"/>
  <c r="P187" i="58"/>
  <c r="P77" i="58" s="1"/>
  <c r="P163" i="58"/>
  <c r="P53" i="58" s="1"/>
  <c r="P139" i="58"/>
  <c r="P29" i="58" s="1"/>
  <c r="P189" i="58"/>
  <c r="P197" i="58"/>
  <c r="P179" i="58"/>
  <c r="P69" i="58" s="1"/>
  <c r="P141" i="58"/>
  <c r="P133" i="58"/>
  <c r="P117" i="58"/>
  <c r="P123" i="58"/>
  <c r="P13" i="58" s="1"/>
  <c r="P125" i="58"/>
  <c r="P203" i="58"/>
  <c r="P93" i="58" s="1"/>
  <c r="P131" i="58"/>
  <c r="P21" i="58" s="1"/>
  <c r="L213" i="58"/>
  <c r="L103" i="58" s="1"/>
  <c r="L205" i="58"/>
  <c r="L95" i="58" s="1"/>
  <c r="L147" i="58"/>
  <c r="L37" i="58" s="1"/>
  <c r="L197" i="58"/>
  <c r="L173" i="58"/>
  <c r="L157" i="58"/>
  <c r="L195" i="58"/>
  <c r="L85" i="58" s="1"/>
  <c r="L149" i="58"/>
  <c r="L171" i="58"/>
  <c r="L61" i="58" s="1"/>
  <c r="L187" i="58"/>
  <c r="L77" i="58" s="1"/>
  <c r="L155" i="58"/>
  <c r="L45" i="58" s="1"/>
  <c r="L189" i="58"/>
  <c r="L181" i="58"/>
  <c r="L139" i="58"/>
  <c r="L29" i="58" s="1"/>
  <c r="L211" i="58"/>
  <c r="L101" i="58" s="1"/>
  <c r="L179" i="58"/>
  <c r="L69" i="58" s="1"/>
  <c r="L165" i="58"/>
  <c r="L203" i="58"/>
  <c r="L93" i="58" s="1"/>
  <c r="L125" i="58"/>
  <c r="L131" i="58"/>
  <c r="L21" i="58" s="1"/>
  <c r="L123" i="58"/>
  <c r="L13" i="58" s="1"/>
  <c r="L133" i="58"/>
  <c r="L117" i="58"/>
  <c r="L163" i="58"/>
  <c r="L53" i="58" s="1"/>
  <c r="L141" i="58"/>
  <c r="R213" i="58"/>
  <c r="R103" i="58" s="1"/>
  <c r="R173" i="58"/>
  <c r="R205" i="58"/>
  <c r="R95" i="58" s="1"/>
  <c r="R157" i="58"/>
  <c r="R195" i="58"/>
  <c r="R85" i="58" s="1"/>
  <c r="R147" i="58"/>
  <c r="R37" i="58" s="1"/>
  <c r="R155" i="58"/>
  <c r="R45" i="58" s="1"/>
  <c r="R149" i="58"/>
  <c r="R181" i="58"/>
  <c r="R197" i="58"/>
  <c r="R187" i="58"/>
  <c r="R77" i="58" s="1"/>
  <c r="R163" i="58"/>
  <c r="R53" i="58" s="1"/>
  <c r="R211" i="58"/>
  <c r="R101" i="58" s="1"/>
  <c r="R139" i="58"/>
  <c r="R29" i="58" s="1"/>
  <c r="R189" i="58"/>
  <c r="R171" i="58"/>
  <c r="R61" i="58" s="1"/>
  <c r="R165" i="58"/>
  <c r="R179" i="58"/>
  <c r="R69" i="58" s="1"/>
  <c r="R133" i="58"/>
  <c r="R117" i="58"/>
  <c r="R141" i="58"/>
  <c r="R123" i="58"/>
  <c r="R13" i="58" s="1"/>
  <c r="R203" i="58"/>
  <c r="R93" i="58" s="1"/>
  <c r="R131" i="58"/>
  <c r="R21" i="58" s="1"/>
  <c r="R125" i="58"/>
  <c r="M213" i="58"/>
  <c r="M103" i="58" s="1"/>
  <c r="M195" i="58"/>
  <c r="M85" i="58" s="1"/>
  <c r="M173" i="58"/>
  <c r="M205" i="58"/>
  <c r="M95" i="58" s="1"/>
  <c r="M147" i="58"/>
  <c r="M37" i="58" s="1"/>
  <c r="M155" i="58"/>
  <c r="M45" i="58" s="1"/>
  <c r="M181" i="58"/>
  <c r="M139" i="58"/>
  <c r="M29" i="58" s="1"/>
  <c r="M149" i="58"/>
  <c r="M171" i="58"/>
  <c r="M61" i="58" s="1"/>
  <c r="M189" i="58"/>
  <c r="M157" i="58"/>
  <c r="M187" i="58"/>
  <c r="M77" i="58" s="1"/>
  <c r="M197" i="58"/>
  <c r="M163" i="58"/>
  <c r="M53" i="58" s="1"/>
  <c r="M211" i="58"/>
  <c r="M101" i="58" s="1"/>
  <c r="M179" i="58"/>
  <c r="M69" i="58" s="1"/>
  <c r="M203" i="58"/>
  <c r="M93" i="58" s="1"/>
  <c r="M133" i="58"/>
  <c r="M117" i="58"/>
  <c r="M141" i="58"/>
  <c r="M131" i="58"/>
  <c r="M21" i="58" s="1"/>
  <c r="M123" i="58"/>
  <c r="M13" i="58" s="1"/>
  <c r="M125" i="58"/>
  <c r="M165" i="58"/>
  <c r="G194" i="56"/>
  <c r="H208" i="58"/>
  <c r="H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Z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E99" i="58" s="1"/>
  <c r="AE177" i="58"/>
  <c r="AE185" i="58"/>
  <c r="AE201" i="58"/>
  <c r="AE153" i="58"/>
  <c r="AE129" i="58"/>
  <c r="AE193" i="58"/>
  <c r="AE169" i="58"/>
  <c r="AE145" i="58"/>
  <c r="AE137" i="58"/>
  <c r="AE121" i="58"/>
  <c r="O194" i="56"/>
  <c r="P160" i="58"/>
  <c r="P176" i="58"/>
  <c r="P184" i="58"/>
  <c r="P200" i="58"/>
  <c r="P152" i="58"/>
  <c r="P192" i="58"/>
  <c r="P208" i="58"/>
  <c r="P98" i="58" s="1"/>
  <c r="P168" i="58"/>
  <c r="P128" i="58"/>
  <c r="P120" i="58"/>
  <c r="P144" i="58"/>
  <c r="P136" i="58"/>
  <c r="AC196" i="56"/>
  <c r="AD162" i="58"/>
  <c r="AD202" i="58"/>
  <c r="AD210" i="58"/>
  <c r="AD100" i="58" s="1"/>
  <c r="AD178" i="58"/>
  <c r="AD194" i="58"/>
  <c r="AD186" i="58"/>
  <c r="AD146" i="58"/>
  <c r="AD154" i="58"/>
  <c r="AD170" i="58"/>
  <c r="AD130" i="58"/>
  <c r="AD122" i="58"/>
  <c r="AD138" i="58"/>
  <c r="W195" i="56"/>
  <c r="X201" i="58"/>
  <c r="X177" i="58"/>
  <c r="X161" i="58"/>
  <c r="X209" i="58"/>
  <c r="X99" i="58" s="1"/>
  <c r="X153" i="58"/>
  <c r="X193" i="58"/>
  <c r="X185" i="58"/>
  <c r="X145" i="58"/>
  <c r="X169" i="58"/>
  <c r="X137" i="58"/>
  <c r="X121" i="58"/>
  <c r="X129" i="58"/>
  <c r="S192" i="56"/>
  <c r="T206" i="58"/>
  <c r="T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W96" i="58" s="1"/>
  <c r="W198" i="58"/>
  <c r="W190" i="58"/>
  <c r="W166" i="58"/>
  <c r="W150" i="58"/>
  <c r="W142" i="58"/>
  <c r="W118" i="58"/>
  <c r="W182" i="58"/>
  <c r="W126" i="58"/>
  <c r="W134" i="58"/>
  <c r="AD193" i="56"/>
  <c r="AE159" i="58"/>
  <c r="AE175" i="58"/>
  <c r="AE207" i="58"/>
  <c r="AE97" i="58" s="1"/>
  <c r="AE199" i="58"/>
  <c r="AE151" i="58"/>
  <c r="AE191" i="58"/>
  <c r="AE167" i="58"/>
  <c r="AE143" i="58"/>
  <c r="AE183" i="58"/>
  <c r="AE119" i="58"/>
  <c r="AE135" i="58"/>
  <c r="AE127" i="58"/>
  <c r="U193" i="56"/>
  <c r="V159" i="58"/>
  <c r="V207" i="58"/>
  <c r="V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Z97" i="58" s="1"/>
  <c r="Z159" i="58"/>
  <c r="Z167" i="58"/>
  <c r="Z191" i="58"/>
  <c r="Z135" i="58"/>
  <c r="Z151" i="58"/>
  <c r="Z119" i="58"/>
  <c r="Z127" i="58"/>
  <c r="Z183" i="58"/>
  <c r="Z143" i="58"/>
  <c r="AB195" i="56"/>
  <c r="AC201" i="58"/>
  <c r="AC177" i="58"/>
  <c r="AC161" i="58"/>
  <c r="AC209" i="58"/>
  <c r="AC99" i="58" s="1"/>
  <c r="AC153" i="58"/>
  <c r="AC169" i="58"/>
  <c r="AC145" i="58"/>
  <c r="AC193" i="58"/>
  <c r="AC121" i="58"/>
  <c r="AC137" i="58"/>
  <c r="AC185" i="58"/>
  <c r="AC129" i="58"/>
  <c r="W194" i="56"/>
  <c r="X176" i="58"/>
  <c r="X160" i="58"/>
  <c r="X200" i="58"/>
  <c r="X208" i="58"/>
  <c r="X98" i="58" s="1"/>
  <c r="X184" i="58"/>
  <c r="X192" i="58"/>
  <c r="X152" i="58"/>
  <c r="X128" i="58"/>
  <c r="X120" i="58"/>
  <c r="X144" i="58"/>
  <c r="X136" i="58"/>
  <c r="X168" i="58"/>
  <c r="N192" i="56"/>
  <c r="O206" i="58"/>
  <c r="O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I192" i="56"/>
  <c r="J198" i="58"/>
  <c r="J206" i="58"/>
  <c r="J96" i="58" s="1"/>
  <c r="J158" i="58"/>
  <c r="J182" i="58"/>
  <c r="J190" i="58"/>
  <c r="J174" i="58"/>
  <c r="J150" i="58"/>
  <c r="J134" i="58"/>
  <c r="J166" i="58"/>
  <c r="J142" i="58"/>
  <c r="J126" i="58"/>
  <c r="J118" i="58"/>
  <c r="U195" i="56"/>
  <c r="V161" i="58"/>
  <c r="V177" i="58"/>
  <c r="V201" i="58"/>
  <c r="V185" i="58"/>
  <c r="V193" i="58"/>
  <c r="V209" i="58"/>
  <c r="V99" i="58" s="1"/>
  <c r="V169" i="58"/>
  <c r="V145" i="58"/>
  <c r="V137" i="58"/>
  <c r="V153" i="58"/>
  <c r="V121" i="58"/>
  <c r="V129" i="58"/>
  <c r="N194" i="56"/>
  <c r="O160" i="58"/>
  <c r="O176" i="58"/>
  <c r="O208" i="58"/>
  <c r="O98" i="58" s="1"/>
  <c r="O192" i="58"/>
  <c r="O200" i="58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G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210" i="58"/>
  <c r="AE100" i="58" s="1"/>
  <c r="AE186" i="58"/>
  <c r="AE194" i="58"/>
  <c r="AE154" i="58"/>
  <c r="AE170" i="58"/>
  <c r="AE138" i="58"/>
  <c r="AE146" i="58"/>
  <c r="AE130" i="58"/>
  <c r="AE122" i="58"/>
  <c r="AA213" i="58"/>
  <c r="AA103" i="58" s="1"/>
  <c r="AA147" i="58"/>
  <c r="AA37" i="58" s="1"/>
  <c r="AA197" i="58"/>
  <c r="AA195" i="58"/>
  <c r="AA85" i="58" s="1"/>
  <c r="AA171" i="58"/>
  <c r="AA61" i="58" s="1"/>
  <c r="AA149" i="58"/>
  <c r="AA181" i="58"/>
  <c r="AA187" i="58"/>
  <c r="AA77" i="58" s="1"/>
  <c r="AA157" i="58"/>
  <c r="AA211" i="58"/>
  <c r="AA101" i="58" s="1"/>
  <c r="AA173" i="58"/>
  <c r="AA163" i="58"/>
  <c r="AA53" i="58" s="1"/>
  <c r="AA205" i="58"/>
  <c r="AA95" i="58" s="1"/>
  <c r="AA139" i="58"/>
  <c r="AA29" i="58" s="1"/>
  <c r="AA179" i="58"/>
  <c r="AA69" i="58" s="1"/>
  <c r="AA189" i="58"/>
  <c r="AA141" i="58"/>
  <c r="AA155" i="58"/>
  <c r="AA45" i="58" s="1"/>
  <c r="AA203" i="58"/>
  <c r="AA93" i="58" s="1"/>
  <c r="AA165" i="58"/>
  <c r="AA123" i="58"/>
  <c r="AA13" i="58" s="1"/>
  <c r="AA125" i="58"/>
  <c r="AA131" i="58"/>
  <c r="AA21" i="58" s="1"/>
  <c r="AA133" i="58"/>
  <c r="AA117" i="58"/>
  <c r="M192" i="56"/>
  <c r="N198" i="58"/>
  <c r="N158" i="58"/>
  <c r="N174" i="58"/>
  <c r="N150" i="58"/>
  <c r="N182" i="58"/>
  <c r="N206" i="58"/>
  <c r="N96" i="58" s="1"/>
  <c r="N166" i="58"/>
  <c r="N190" i="58"/>
  <c r="N126" i="58"/>
  <c r="N118" i="58"/>
  <c r="N142" i="58"/>
  <c r="N134" i="58"/>
  <c r="Q193" i="56"/>
  <c r="R199" i="58"/>
  <c r="R207" i="58"/>
  <c r="R97" i="58" s="1"/>
  <c r="R175" i="58"/>
  <c r="R159" i="58"/>
  <c r="R191" i="58"/>
  <c r="R183" i="58"/>
  <c r="R151" i="58"/>
  <c r="R167" i="58"/>
  <c r="R143" i="58"/>
  <c r="R119" i="58"/>
  <c r="R135" i="58"/>
  <c r="R127" i="58"/>
  <c r="H193" i="56"/>
  <c r="I207" i="58"/>
  <c r="I97" i="58" s="1"/>
  <c r="I159" i="58"/>
  <c r="I175" i="58"/>
  <c r="I199" i="58"/>
  <c r="I183" i="58"/>
  <c r="I151" i="58"/>
  <c r="I167" i="58"/>
  <c r="I191" i="58"/>
  <c r="I127" i="58"/>
  <c r="I143" i="58"/>
  <c r="I119" i="58"/>
  <c r="I135" i="58"/>
  <c r="J213" i="58"/>
  <c r="J103" i="58" s="1"/>
  <c r="J173" i="58"/>
  <c r="J195" i="58"/>
  <c r="J85" i="58" s="1"/>
  <c r="J205" i="58"/>
  <c r="J95" i="58" s="1"/>
  <c r="J197" i="58"/>
  <c r="J157" i="58"/>
  <c r="J147" i="58"/>
  <c r="J37" i="58" s="1"/>
  <c r="J149" i="58"/>
  <c r="J139" i="58"/>
  <c r="J29" i="58" s="1"/>
  <c r="J163" i="58"/>
  <c r="J53" i="58" s="1"/>
  <c r="J211" i="58"/>
  <c r="J101" i="58" s="1"/>
  <c r="J181" i="58"/>
  <c r="J203" i="58"/>
  <c r="J93" i="58" s="1"/>
  <c r="J141" i="58"/>
  <c r="J155" i="58"/>
  <c r="J45" i="58" s="1"/>
  <c r="J171" i="58"/>
  <c r="J61" i="58" s="1"/>
  <c r="J165" i="58"/>
  <c r="J187" i="58"/>
  <c r="J77" i="58" s="1"/>
  <c r="J179" i="58"/>
  <c r="J69" i="58" s="1"/>
  <c r="J125" i="58"/>
  <c r="J133" i="58"/>
  <c r="J189" i="58"/>
  <c r="J123" i="58"/>
  <c r="J13" i="58" s="1"/>
  <c r="J131" i="58"/>
  <c r="J21" i="58" s="1"/>
  <c r="J117" i="58"/>
  <c r="I213" i="58"/>
  <c r="I103" i="58" s="1"/>
  <c r="I147" i="58"/>
  <c r="I37" i="58" s="1"/>
  <c r="I157" i="58"/>
  <c r="I197" i="58"/>
  <c r="I195" i="58"/>
  <c r="I85" i="58" s="1"/>
  <c r="I187" i="58"/>
  <c r="I77" i="58" s="1"/>
  <c r="I181" i="58"/>
  <c r="I211" i="58"/>
  <c r="I101" i="58" s="1"/>
  <c r="I163" i="58"/>
  <c r="I53" i="58" s="1"/>
  <c r="I173" i="58"/>
  <c r="I205" i="58"/>
  <c r="I95" i="58" s="1"/>
  <c r="I139" i="58"/>
  <c r="I29" i="58" s="1"/>
  <c r="I155" i="58"/>
  <c r="I45" i="58" s="1"/>
  <c r="I141" i="58"/>
  <c r="I203" i="58"/>
  <c r="I93" i="58" s="1"/>
  <c r="I189" i="58"/>
  <c r="I171" i="58"/>
  <c r="I61" i="58" s="1"/>
  <c r="I125" i="58"/>
  <c r="I123" i="58"/>
  <c r="I13" i="58" s="1"/>
  <c r="I131" i="58"/>
  <c r="I21" i="58" s="1"/>
  <c r="I179" i="58"/>
  <c r="I69" i="58" s="1"/>
  <c r="I133" i="58"/>
  <c r="I165" i="58"/>
  <c r="I149" i="58"/>
  <c r="I117" i="58"/>
  <c r="X194" i="56"/>
  <c r="Y200" i="58"/>
  <c r="Y176" i="58"/>
  <c r="Y208" i="58"/>
  <c r="Y98" i="58" s="1"/>
  <c r="Y160" i="58"/>
  <c r="Y192" i="58"/>
  <c r="Y152" i="58"/>
  <c r="Y184" i="58"/>
  <c r="Y168" i="58"/>
  <c r="Y136" i="58"/>
  <c r="Y128" i="58"/>
  <c r="Y144" i="58"/>
  <c r="Y120" i="58"/>
  <c r="F195" i="56"/>
  <c r="G177" i="58"/>
  <c r="G209" i="58"/>
  <c r="G99" i="58" s="1"/>
  <c r="G161" i="58"/>
  <c r="G201" i="58"/>
  <c r="G185" i="58"/>
  <c r="G193" i="58"/>
  <c r="G169" i="58"/>
  <c r="G153" i="58"/>
  <c r="G145" i="58"/>
  <c r="G137" i="58"/>
  <c r="G129" i="58"/>
  <c r="G121" i="58"/>
  <c r="R196" i="56"/>
  <c r="S210" i="58"/>
  <c r="S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P99" i="58" s="1"/>
  <c r="P185" i="58"/>
  <c r="P193" i="58"/>
  <c r="P153" i="58"/>
  <c r="P169" i="58"/>
  <c r="P145" i="58"/>
  <c r="P137" i="58"/>
  <c r="P129" i="58"/>
  <c r="P121" i="58"/>
  <c r="L193" i="56"/>
  <c r="M175" i="58"/>
  <c r="M159" i="58"/>
  <c r="M207" i="58"/>
  <c r="M97" i="58" s="1"/>
  <c r="M199" i="58"/>
  <c r="M183" i="58"/>
  <c r="M143" i="58"/>
  <c r="M167" i="58"/>
  <c r="M191" i="58"/>
  <c r="M119" i="58"/>
  <c r="M127" i="58"/>
  <c r="M135" i="58"/>
  <c r="M151" i="58"/>
  <c r="K192" i="56"/>
  <c r="L174" i="58"/>
  <c r="L158" i="58"/>
  <c r="L206" i="58"/>
  <c r="L96" i="58" s="1"/>
  <c r="L198" i="58"/>
  <c r="L150" i="58"/>
  <c r="L182" i="58"/>
  <c r="L166" i="58"/>
  <c r="L190" i="58"/>
  <c r="L126" i="58"/>
  <c r="L142" i="58"/>
  <c r="L134" i="58"/>
  <c r="L118" i="58"/>
  <c r="T192" i="56"/>
  <c r="U206" i="58"/>
  <c r="U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J100" i="58" s="1"/>
  <c r="J202" i="58"/>
  <c r="J162" i="58"/>
  <c r="J178" i="58"/>
  <c r="J154" i="58"/>
  <c r="J194" i="58"/>
  <c r="J186" i="58"/>
  <c r="J170" i="58"/>
  <c r="J138" i="58"/>
  <c r="J130" i="58"/>
  <c r="J146" i="58"/>
  <c r="J122" i="58"/>
  <c r="AB193" i="56"/>
  <c r="AC159" i="58"/>
  <c r="AC207" i="58"/>
  <c r="AC97" i="58" s="1"/>
  <c r="AC175" i="58"/>
  <c r="AC183" i="58"/>
  <c r="AC151" i="58"/>
  <c r="AC143" i="58"/>
  <c r="AC191" i="58"/>
  <c r="AC119" i="58"/>
  <c r="AC135" i="58"/>
  <c r="AC167" i="58"/>
  <c r="AC199" i="58"/>
  <c r="AC127" i="58"/>
  <c r="Z192" i="56"/>
  <c r="AA174" i="58"/>
  <c r="AA206" i="58"/>
  <c r="AA96" i="58" s="1"/>
  <c r="AA158" i="58"/>
  <c r="AA150" i="58"/>
  <c r="AA190" i="58"/>
  <c r="AA198" i="58"/>
  <c r="AA182" i="58"/>
  <c r="AA166" i="58"/>
  <c r="AA142" i="58"/>
  <c r="AA126" i="58"/>
  <c r="AA134" i="58"/>
  <c r="AA118" i="58"/>
  <c r="T196" i="56"/>
  <c r="U178" i="58"/>
  <c r="U162" i="58"/>
  <c r="U194" i="58"/>
  <c r="U202" i="58"/>
  <c r="U186" i="58"/>
  <c r="U154" i="58"/>
  <c r="U210" i="58"/>
  <c r="U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208" i="58"/>
  <c r="L98" i="58" s="1"/>
  <c r="L168" i="58"/>
  <c r="L144" i="58"/>
  <c r="L184" i="58"/>
  <c r="L136" i="58"/>
  <c r="L120" i="58"/>
  <c r="L128" i="58"/>
  <c r="M195" i="56"/>
  <c r="N209" i="58"/>
  <c r="N99" i="58" s="1"/>
  <c r="N201" i="58"/>
  <c r="N161" i="58"/>
  <c r="N153" i="58"/>
  <c r="N185" i="58"/>
  <c r="N193" i="58"/>
  <c r="N177" i="58"/>
  <c r="N169" i="58"/>
  <c r="N145" i="58"/>
  <c r="N137" i="58"/>
  <c r="N121" i="58"/>
  <c r="N129" i="58"/>
  <c r="G192" i="56"/>
  <c r="H142" i="58"/>
  <c r="H198" i="58"/>
  <c r="H174" i="58"/>
  <c r="H158" i="58"/>
  <c r="H206" i="58"/>
  <c r="H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Q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190" i="58"/>
  <c r="R182" i="58"/>
  <c r="R206" i="58"/>
  <c r="R96" i="58" s="1"/>
  <c r="R198" i="58"/>
  <c r="R166" i="58"/>
  <c r="R150" i="58"/>
  <c r="R158" i="58"/>
  <c r="R126" i="58"/>
  <c r="R142" i="58"/>
  <c r="R134" i="58"/>
  <c r="R118" i="58"/>
  <c r="AA194" i="56"/>
  <c r="AB200" i="58"/>
  <c r="AB176" i="58"/>
  <c r="AB160" i="58"/>
  <c r="AB208" i="58"/>
  <c r="AB98" i="58" s="1"/>
  <c r="AB192" i="58"/>
  <c r="AB184" i="58"/>
  <c r="AB168" i="58"/>
  <c r="AB144" i="58"/>
  <c r="AB136" i="58"/>
  <c r="AB128" i="58"/>
  <c r="AB152" i="58"/>
  <c r="AB120" i="58"/>
  <c r="V213" i="58"/>
  <c r="V103" i="58" s="1"/>
  <c r="V147" i="58"/>
  <c r="V37" i="58" s="1"/>
  <c r="V173" i="58"/>
  <c r="V157" i="58"/>
  <c r="V197" i="58"/>
  <c r="V195" i="58"/>
  <c r="V85" i="58" s="1"/>
  <c r="V181" i="58"/>
  <c r="V187" i="58"/>
  <c r="V77" i="58" s="1"/>
  <c r="V163" i="58"/>
  <c r="V53" i="58" s="1"/>
  <c r="V211" i="58"/>
  <c r="V101" i="58" s="1"/>
  <c r="V139" i="58"/>
  <c r="V29" i="58" s="1"/>
  <c r="V205" i="58"/>
  <c r="V95" i="58" s="1"/>
  <c r="V171" i="58"/>
  <c r="V61" i="58" s="1"/>
  <c r="V179" i="58"/>
  <c r="V69" i="58" s="1"/>
  <c r="V165" i="58"/>
  <c r="V149" i="58"/>
  <c r="V203" i="58"/>
  <c r="V93" i="58" s="1"/>
  <c r="V141" i="58"/>
  <c r="V189" i="58"/>
  <c r="V131" i="58"/>
  <c r="V21" i="58" s="1"/>
  <c r="V125" i="58"/>
  <c r="V117" i="58"/>
  <c r="V155" i="58"/>
  <c r="V45" i="58" s="1"/>
  <c r="V133" i="58"/>
  <c r="V123" i="58"/>
  <c r="V13" i="58" s="1"/>
  <c r="H213" i="58"/>
  <c r="H103" i="58" s="1"/>
  <c r="H195" i="58"/>
  <c r="H85" i="58" s="1"/>
  <c r="H173" i="58"/>
  <c r="H147" i="58"/>
  <c r="H37" i="58" s="1"/>
  <c r="H157" i="58"/>
  <c r="H205" i="58"/>
  <c r="H95" i="58" s="1"/>
  <c r="H189" i="58"/>
  <c r="H149" i="58"/>
  <c r="H155" i="58"/>
  <c r="H45" i="58" s="1"/>
  <c r="H139" i="58"/>
  <c r="H29" i="58" s="1"/>
  <c r="H211" i="58"/>
  <c r="H101" i="58" s="1"/>
  <c r="H163" i="58"/>
  <c r="H53" i="58" s="1"/>
  <c r="H187" i="58"/>
  <c r="H77" i="58" s="1"/>
  <c r="H203" i="58"/>
  <c r="H93" i="58" s="1"/>
  <c r="H165" i="58"/>
  <c r="H197" i="58"/>
  <c r="H179" i="58"/>
  <c r="H69" i="58" s="1"/>
  <c r="H141" i="58"/>
  <c r="H123" i="58"/>
  <c r="H13" i="58" s="1"/>
  <c r="H133" i="58"/>
  <c r="H181" i="58"/>
  <c r="H125" i="58"/>
  <c r="H131" i="58"/>
  <c r="H21" i="58" s="1"/>
  <c r="H117" i="58"/>
  <c r="H171" i="58"/>
  <c r="H61" i="58" s="1"/>
  <c r="P196" i="56"/>
  <c r="Q202" i="58"/>
  <c r="Q178" i="58"/>
  <c r="Q210" i="58"/>
  <c r="Q100" i="58" s="1"/>
  <c r="Q162" i="58"/>
  <c r="Q154" i="58"/>
  <c r="Q186" i="58"/>
  <c r="Q194" i="58"/>
  <c r="Q146" i="58"/>
  <c r="Q170" i="58"/>
  <c r="Q138" i="58"/>
  <c r="Q130" i="58"/>
  <c r="Q122" i="58"/>
  <c r="J192" i="56"/>
  <c r="K174" i="58"/>
  <c r="K198" i="58"/>
  <c r="K206" i="58"/>
  <c r="K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D99" i="58" s="1"/>
  <c r="AD153" i="58"/>
  <c r="AD169" i="58"/>
  <c r="AD185" i="58"/>
  <c r="AD145" i="58"/>
  <c r="AD137" i="58"/>
  <c r="AD129" i="58"/>
  <c r="AD121" i="58"/>
  <c r="R192" i="56"/>
  <c r="S198" i="58"/>
  <c r="S174" i="58"/>
  <c r="S158" i="58"/>
  <c r="S150" i="58"/>
  <c r="S182" i="58"/>
  <c r="S142" i="58"/>
  <c r="S166" i="58"/>
  <c r="S206" i="58"/>
  <c r="S96" i="58" s="1"/>
  <c r="S190" i="58"/>
  <c r="S126" i="58"/>
  <c r="S118" i="58"/>
  <c r="S134" i="58"/>
  <c r="N196" i="56"/>
  <c r="O162" i="58"/>
  <c r="O210" i="58"/>
  <c r="O100" i="58" s="1"/>
  <c r="O202" i="58"/>
  <c r="O178" i="58"/>
  <c r="O146" i="58"/>
  <c r="O194" i="58"/>
  <c r="O186" i="58"/>
  <c r="O154" i="58"/>
  <c r="O170" i="58"/>
  <c r="O138" i="58"/>
  <c r="O122" i="58"/>
  <c r="O130" i="58"/>
  <c r="H196" i="56"/>
  <c r="I162" i="58"/>
  <c r="I178" i="58"/>
  <c r="I202" i="58"/>
  <c r="I194" i="58"/>
  <c r="I154" i="58"/>
  <c r="I210" i="58"/>
  <c r="I100" i="58" s="1"/>
  <c r="I186" i="58"/>
  <c r="I170" i="58"/>
  <c r="I146" i="58"/>
  <c r="I122" i="58"/>
  <c r="I130" i="58"/>
  <c r="I138" i="58"/>
  <c r="X193" i="56"/>
  <c r="Y175" i="58"/>
  <c r="Y159" i="58"/>
  <c r="Y207" i="58"/>
  <c r="Y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201" i="58"/>
  <c r="O209" i="58"/>
  <c r="O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R99" i="58" s="1"/>
  <c r="R201" i="58"/>
  <c r="R153" i="58"/>
  <c r="R193" i="58"/>
  <c r="R169" i="58"/>
  <c r="R145" i="58"/>
  <c r="R185" i="58"/>
  <c r="R121" i="58"/>
  <c r="R129" i="58"/>
  <c r="R137" i="58"/>
  <c r="Z193" i="56"/>
  <c r="AA175" i="58"/>
  <c r="AA159" i="58"/>
  <c r="AA207" i="58"/>
  <c r="AA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199" i="58"/>
  <c r="K207" i="58"/>
  <c r="K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D96" i="58" s="1"/>
  <c r="AD174" i="58"/>
  <c r="AD158" i="58"/>
  <c r="AD190" i="58"/>
  <c r="AD150" i="58"/>
  <c r="AD182" i="58"/>
  <c r="AD166" i="58"/>
  <c r="AD142" i="58"/>
  <c r="AD134" i="58"/>
  <c r="AD126" i="58"/>
  <c r="AD118" i="58"/>
  <c r="AE196" i="56"/>
  <c r="AF178" i="58"/>
  <c r="AF162" i="58"/>
  <c r="AF202" i="58"/>
  <c r="AF154" i="58"/>
  <c r="AF194" i="58"/>
  <c r="AF210" i="58"/>
  <c r="AF100" i="58" s="1"/>
  <c r="AF186" i="58"/>
  <c r="AF170" i="58"/>
  <c r="AF146" i="58"/>
  <c r="AF122" i="58"/>
  <c r="AF138" i="58"/>
  <c r="AF130" i="58"/>
  <c r="N213" i="58"/>
  <c r="N103" i="58" s="1"/>
  <c r="N147" i="58"/>
  <c r="N37" i="58" s="1"/>
  <c r="N173" i="58"/>
  <c r="N205" i="58"/>
  <c r="N95" i="58" s="1"/>
  <c r="N197" i="58"/>
  <c r="N195" i="58"/>
  <c r="N85" i="58" s="1"/>
  <c r="N187" i="58"/>
  <c r="N77" i="58" s="1"/>
  <c r="N157" i="58"/>
  <c r="N163" i="58"/>
  <c r="N53" i="58" s="1"/>
  <c r="N211" i="58"/>
  <c r="N101" i="58" s="1"/>
  <c r="N171" i="58"/>
  <c r="N61" i="58" s="1"/>
  <c r="N189" i="58"/>
  <c r="N203" i="58"/>
  <c r="N93" i="58" s="1"/>
  <c r="N149" i="58"/>
  <c r="N181" i="58"/>
  <c r="N139" i="58"/>
  <c r="N29" i="58" s="1"/>
  <c r="N165" i="58"/>
  <c r="N155" i="58"/>
  <c r="N45" i="58" s="1"/>
  <c r="N125" i="58"/>
  <c r="N117" i="58"/>
  <c r="N141" i="58"/>
  <c r="N179" i="58"/>
  <c r="N69" i="58" s="1"/>
  <c r="N123" i="58"/>
  <c r="N13" i="58" s="1"/>
  <c r="N133" i="58"/>
  <c r="N131" i="58"/>
  <c r="N21" i="58" s="1"/>
  <c r="AD213" i="58"/>
  <c r="AD103" i="58" s="1"/>
  <c r="AD205" i="58"/>
  <c r="AD95" i="58" s="1"/>
  <c r="AD147" i="58"/>
  <c r="AD37" i="58" s="1"/>
  <c r="AD173" i="58"/>
  <c r="AD157" i="58"/>
  <c r="AD195" i="58"/>
  <c r="AD85" i="58" s="1"/>
  <c r="AD197" i="58"/>
  <c r="AD181" i="58"/>
  <c r="AD187" i="58"/>
  <c r="AD77" i="58" s="1"/>
  <c r="AD163" i="58"/>
  <c r="AD53" i="58" s="1"/>
  <c r="AD155" i="58"/>
  <c r="AD45" i="58" s="1"/>
  <c r="AD189" i="58"/>
  <c r="AD149" i="58"/>
  <c r="AD139" i="58"/>
  <c r="AD29" i="58" s="1"/>
  <c r="AD165" i="58"/>
  <c r="AD179" i="58"/>
  <c r="AD69" i="58" s="1"/>
  <c r="AD203" i="58"/>
  <c r="AD93" i="58" s="1"/>
  <c r="AD211" i="58"/>
  <c r="AD101" i="58" s="1"/>
  <c r="AD171" i="58"/>
  <c r="AD61" i="58" s="1"/>
  <c r="AD123" i="58"/>
  <c r="AD13" i="58" s="1"/>
  <c r="AD125" i="58"/>
  <c r="AD131" i="58"/>
  <c r="AD21" i="58" s="1"/>
  <c r="AD141" i="58"/>
  <c r="AD133" i="58"/>
  <c r="AD117" i="58"/>
  <c r="O213" i="58"/>
  <c r="O103" i="58" s="1"/>
  <c r="O205" i="58"/>
  <c r="O95" i="58" s="1"/>
  <c r="O147" i="58"/>
  <c r="O37" i="58" s="1"/>
  <c r="O197" i="58"/>
  <c r="O173" i="58"/>
  <c r="O163" i="58"/>
  <c r="O53" i="58" s="1"/>
  <c r="O157" i="58"/>
  <c r="O181" i="58"/>
  <c r="O171" i="58"/>
  <c r="O61" i="58" s="1"/>
  <c r="O211" i="58"/>
  <c r="O101" i="58" s="1"/>
  <c r="O195" i="58"/>
  <c r="O85" i="58" s="1"/>
  <c r="O155" i="58"/>
  <c r="O45" i="58" s="1"/>
  <c r="O149" i="58"/>
  <c r="O179" i="58"/>
  <c r="O69" i="58" s="1"/>
  <c r="O139" i="58"/>
  <c r="O29" i="58" s="1"/>
  <c r="O189" i="58"/>
  <c r="O203" i="58"/>
  <c r="O93" i="58" s="1"/>
  <c r="O165" i="58"/>
  <c r="O131" i="58"/>
  <c r="O21" i="58" s="1"/>
  <c r="O133" i="58"/>
  <c r="O187" i="58"/>
  <c r="O77" i="58" s="1"/>
  <c r="O141" i="58"/>
  <c r="O123" i="58"/>
  <c r="O13" i="58" s="1"/>
  <c r="O125" i="58"/>
  <c r="O117" i="58"/>
  <c r="F196" i="56"/>
  <c r="G162" i="58"/>
  <c r="G210" i="58"/>
  <c r="G100" i="58" s="1"/>
  <c r="G202" i="58"/>
  <c r="G154" i="58"/>
  <c r="G178" i="58"/>
  <c r="G186" i="58"/>
  <c r="G146" i="58"/>
  <c r="G194" i="58"/>
  <c r="G130" i="58"/>
  <c r="G138" i="58"/>
  <c r="G122" i="58"/>
  <c r="G170" i="58"/>
  <c r="L195" i="56"/>
  <c r="M209" i="58"/>
  <c r="M99" i="58" s="1"/>
  <c r="M201" i="58"/>
  <c r="M177" i="58"/>
  <c r="M161" i="58"/>
  <c r="M153" i="58"/>
  <c r="M185" i="58"/>
  <c r="M193" i="58"/>
  <c r="M169" i="58"/>
  <c r="M129" i="58"/>
  <c r="M121" i="58"/>
  <c r="M145" i="58"/>
  <c r="M137" i="58"/>
  <c r="R194" i="56"/>
  <c r="S176" i="58"/>
  <c r="S160" i="58"/>
  <c r="S208" i="58"/>
  <c r="S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J97" i="58" s="1"/>
  <c r="J199" i="58"/>
  <c r="J159" i="58"/>
  <c r="J175" i="58"/>
  <c r="J191" i="58"/>
  <c r="J151" i="58"/>
  <c r="J183" i="58"/>
  <c r="J143" i="58"/>
  <c r="J135" i="58"/>
  <c r="J167" i="58"/>
  <c r="J127" i="58"/>
  <c r="J119" i="58"/>
  <c r="V193" i="56"/>
  <c r="W207" i="58"/>
  <c r="W97" i="58" s="1"/>
  <c r="W159" i="58"/>
  <c r="W175" i="58"/>
  <c r="W191" i="58"/>
  <c r="W199" i="58"/>
  <c r="W183" i="58"/>
  <c r="W167" i="58"/>
  <c r="W143" i="58"/>
  <c r="W119" i="58"/>
  <c r="W151" i="58"/>
  <c r="W135" i="58"/>
  <c r="W127" i="58"/>
  <c r="J194" i="56"/>
  <c r="K176" i="58"/>
  <c r="K160" i="58"/>
  <c r="K200" i="58"/>
  <c r="K192" i="58"/>
  <c r="K152" i="58"/>
  <c r="K168" i="58"/>
  <c r="K184" i="58"/>
  <c r="K136" i="58"/>
  <c r="K120" i="58"/>
  <c r="K144" i="58"/>
  <c r="K128" i="58"/>
  <c r="K208" i="58"/>
  <c r="K98" i="58" s="1"/>
  <c r="L196" i="56"/>
  <c r="M210" i="58"/>
  <c r="M100" i="58" s="1"/>
  <c r="M162" i="58"/>
  <c r="M186" i="58"/>
  <c r="M154" i="58"/>
  <c r="M202" i="58"/>
  <c r="M178" i="58"/>
  <c r="M194" i="58"/>
  <c r="M122" i="58"/>
  <c r="M146" i="58"/>
  <c r="M138" i="58"/>
  <c r="M170" i="58"/>
  <c r="M130" i="58"/>
  <c r="S194" i="56"/>
  <c r="T160" i="58"/>
  <c r="T208" i="58"/>
  <c r="T98" i="58" s="1"/>
  <c r="T176" i="58"/>
  <c r="T152" i="58"/>
  <c r="T192" i="58"/>
  <c r="T184" i="58"/>
  <c r="T168" i="58"/>
  <c r="T144" i="58"/>
  <c r="T200" i="58"/>
  <c r="T128" i="58"/>
  <c r="T136" i="58"/>
  <c r="T120" i="58"/>
  <c r="R195" i="56"/>
  <c r="S177" i="58"/>
  <c r="S161" i="58"/>
  <c r="S209" i="58"/>
  <c r="S99" i="58" s="1"/>
  <c r="S153" i="58"/>
  <c r="S193" i="58"/>
  <c r="S185" i="58"/>
  <c r="S169" i="58"/>
  <c r="S201" i="58"/>
  <c r="S137" i="58"/>
  <c r="S145" i="58"/>
  <c r="S121" i="58"/>
  <c r="S129" i="58"/>
  <c r="Q196" i="56"/>
  <c r="R202" i="58"/>
  <c r="R178" i="58"/>
  <c r="R210" i="58"/>
  <c r="R100" i="58" s="1"/>
  <c r="R162" i="58"/>
  <c r="R52" i="58" s="1"/>
  <c r="R186" i="58"/>
  <c r="R154" i="58"/>
  <c r="R194" i="58"/>
  <c r="R170" i="58"/>
  <c r="R146" i="58"/>
  <c r="R130" i="58"/>
  <c r="R122" i="58"/>
  <c r="R138" i="58"/>
  <c r="R28" i="58" s="1"/>
  <c r="V196" i="56"/>
  <c r="W202" i="58"/>
  <c r="W178" i="58"/>
  <c r="W162" i="58"/>
  <c r="W154" i="58"/>
  <c r="W186" i="58"/>
  <c r="W210" i="58"/>
  <c r="W100" i="58" s="1"/>
  <c r="W146" i="58"/>
  <c r="W36" i="58" s="1"/>
  <c r="W194" i="58"/>
  <c r="W138" i="58"/>
  <c r="W170" i="58"/>
  <c r="W130" i="58"/>
  <c r="W122" i="58"/>
  <c r="AA195" i="56"/>
  <c r="AB177" i="58"/>
  <c r="AB161" i="58"/>
  <c r="AB153" i="58"/>
  <c r="AB209" i="58"/>
  <c r="AB99" i="58" s="1"/>
  <c r="AB185" i="58"/>
  <c r="AB201" i="58"/>
  <c r="AB193" i="58"/>
  <c r="AB169" i="58"/>
  <c r="AB137" i="58"/>
  <c r="AB129" i="58"/>
  <c r="AB145" i="58"/>
  <c r="AB121" i="58"/>
  <c r="AC193" i="56"/>
  <c r="AD199" i="58"/>
  <c r="AD183" i="58"/>
  <c r="AD151" i="58"/>
  <c r="AD175" i="58"/>
  <c r="AD159" i="58"/>
  <c r="AD143" i="58"/>
  <c r="AD191" i="58"/>
  <c r="AD207" i="58"/>
  <c r="AD97" i="58" s="1"/>
  <c r="AD167" i="58"/>
  <c r="AD119" i="58"/>
  <c r="AD135" i="58"/>
  <c r="AD127" i="58"/>
  <c r="Z194" i="56"/>
  <c r="AA176" i="58"/>
  <c r="AA160" i="58"/>
  <c r="AA200" i="58"/>
  <c r="AA208" i="58"/>
  <c r="AA98" i="58" s="1"/>
  <c r="AA152" i="58"/>
  <c r="AA184" i="58"/>
  <c r="AA168" i="58"/>
  <c r="AA136" i="58"/>
  <c r="AA144" i="58"/>
  <c r="AA128" i="58"/>
  <c r="AA120" i="58"/>
  <c r="AA192" i="58"/>
  <c r="U196" i="56"/>
  <c r="V178" i="58"/>
  <c r="V162" i="58"/>
  <c r="V210" i="58"/>
  <c r="V100" i="58" s="1"/>
  <c r="V202" i="58"/>
  <c r="V186" i="58"/>
  <c r="V154" i="58"/>
  <c r="V194" i="58"/>
  <c r="V146" i="58"/>
  <c r="V170" i="58"/>
  <c r="V130" i="58"/>
  <c r="V122" i="58"/>
  <c r="V138" i="58"/>
  <c r="Q194" i="56"/>
  <c r="R160" i="58"/>
  <c r="R208" i="58"/>
  <c r="R98" i="58" s="1"/>
  <c r="R200" i="58"/>
  <c r="R176" i="58"/>
  <c r="R152" i="58"/>
  <c r="R184" i="58"/>
  <c r="R74" i="58" s="1"/>
  <c r="R192" i="58"/>
  <c r="R82" i="58" s="1"/>
  <c r="R144" i="58"/>
  <c r="R34" i="58" s="1"/>
  <c r="R128" i="58"/>
  <c r="R168" i="58"/>
  <c r="R136" i="58"/>
  <c r="R120" i="58"/>
  <c r="AC194" i="56"/>
  <c r="AD160" i="58"/>
  <c r="AD50" i="58" s="1"/>
  <c r="AD176" i="58"/>
  <c r="AD184" i="58"/>
  <c r="AD192" i="58"/>
  <c r="AD208" i="58"/>
  <c r="AD98" i="58" s="1"/>
  <c r="AD152" i="58"/>
  <c r="AD144" i="58"/>
  <c r="AD34" i="58" s="1"/>
  <c r="AD136" i="58"/>
  <c r="AD26" i="58" s="1"/>
  <c r="AD120" i="58"/>
  <c r="AD10" i="58" s="1"/>
  <c r="AD128" i="58"/>
  <c r="AD200" i="58"/>
  <c r="AD168" i="58"/>
  <c r="AB194" i="56"/>
  <c r="AC176" i="58"/>
  <c r="AC208" i="58"/>
  <c r="AC98" i="58" s="1"/>
  <c r="AC160" i="58"/>
  <c r="AC200" i="58"/>
  <c r="AC152" i="58"/>
  <c r="AC184" i="58"/>
  <c r="AC192" i="58"/>
  <c r="AC168" i="58"/>
  <c r="AC128" i="58"/>
  <c r="AC120" i="58"/>
  <c r="AC144" i="58"/>
  <c r="AC136" i="58"/>
  <c r="AC26" i="58" s="1"/>
  <c r="T213" i="58"/>
  <c r="T103" i="58" s="1"/>
  <c r="T173" i="58"/>
  <c r="T157" i="58"/>
  <c r="T197" i="58"/>
  <c r="T147" i="58"/>
  <c r="T37" i="58" s="1"/>
  <c r="T163" i="58"/>
  <c r="T53" i="58" s="1"/>
  <c r="T149" i="58"/>
  <c r="T171" i="58"/>
  <c r="T61" i="58" s="1"/>
  <c r="T195" i="58"/>
  <c r="T85" i="58" s="1"/>
  <c r="T155" i="58"/>
  <c r="T45" i="58" s="1"/>
  <c r="T189" i="58"/>
  <c r="T211" i="58"/>
  <c r="T101" i="58" s="1"/>
  <c r="T179" i="58"/>
  <c r="T69" i="58" s="1"/>
  <c r="T181" i="58"/>
  <c r="T205" i="58"/>
  <c r="T95" i="58" s="1"/>
  <c r="T187" i="58"/>
  <c r="T77" i="58" s="1"/>
  <c r="T125" i="58"/>
  <c r="T139" i="58"/>
  <c r="T29" i="58" s="1"/>
  <c r="T133" i="58"/>
  <c r="T131" i="58"/>
  <c r="T21" i="58" s="1"/>
  <c r="T165" i="58"/>
  <c r="T123" i="58"/>
  <c r="T13" i="58" s="1"/>
  <c r="T117" i="58"/>
  <c r="T141" i="58"/>
  <c r="T31" i="58" s="1"/>
  <c r="T203" i="58"/>
  <c r="T93" i="58" s="1"/>
  <c r="P192" i="56"/>
  <c r="Q198" i="58"/>
  <c r="Q158" i="58"/>
  <c r="Q174" i="58"/>
  <c r="Q206" i="58"/>
  <c r="Q96" i="58" s="1"/>
  <c r="Q150" i="58"/>
  <c r="Q182" i="58"/>
  <c r="Q190" i="58"/>
  <c r="Q126" i="58"/>
  <c r="Q166" i="58"/>
  <c r="Q134" i="58"/>
  <c r="Q118" i="58"/>
  <c r="Q142" i="58"/>
  <c r="AC213" i="58"/>
  <c r="AC103" i="58" s="1"/>
  <c r="AC173" i="58"/>
  <c r="AC63" i="58" s="1"/>
  <c r="AC157" i="58"/>
  <c r="AC195" i="58"/>
  <c r="AC85" i="58" s="1"/>
  <c r="AC163" i="58"/>
  <c r="AC53" i="58" s="1"/>
  <c r="AC181" i="58"/>
  <c r="AC211" i="58"/>
  <c r="AC101" i="58" s="1"/>
  <c r="AC189" i="58"/>
  <c r="AC149" i="58"/>
  <c r="AC197" i="58"/>
  <c r="AC87" i="58" s="1"/>
  <c r="AC155" i="58"/>
  <c r="AC45" i="58" s="1"/>
  <c r="AC147" i="58"/>
  <c r="AC37" i="58" s="1"/>
  <c r="AC205" i="58"/>
  <c r="AC95" i="58" s="1"/>
  <c r="AC187" i="58"/>
  <c r="AC77" i="58" s="1"/>
  <c r="AC179" i="58"/>
  <c r="AC69" i="58" s="1"/>
  <c r="AC139" i="58"/>
  <c r="AC29" i="58" s="1"/>
  <c r="AC171" i="58"/>
  <c r="AC61" i="58" s="1"/>
  <c r="AC123" i="58"/>
  <c r="AC13" i="58" s="1"/>
  <c r="AC203" i="58"/>
  <c r="AC93" i="58" s="1"/>
  <c r="AC141" i="58"/>
  <c r="AC117" i="58"/>
  <c r="AC125" i="58"/>
  <c r="AC165" i="58"/>
  <c r="AC131" i="58"/>
  <c r="AC21" i="58" s="1"/>
  <c r="AC133" i="58"/>
  <c r="AE213" i="58"/>
  <c r="AE103" i="58" s="1"/>
  <c r="AE205" i="58"/>
  <c r="AE95" i="58" s="1"/>
  <c r="AE195" i="58"/>
  <c r="AE85" i="58" s="1"/>
  <c r="AE157" i="58"/>
  <c r="AE147" i="58"/>
  <c r="AE37" i="58" s="1"/>
  <c r="AE197" i="58"/>
  <c r="AE155" i="58"/>
  <c r="AE45" i="58" s="1"/>
  <c r="AE173" i="58"/>
  <c r="AE139" i="58"/>
  <c r="AE29" i="58" s="1"/>
  <c r="AE189" i="58"/>
  <c r="AE171" i="58"/>
  <c r="AE61" i="58" s="1"/>
  <c r="AE163" i="58"/>
  <c r="AE53" i="58" s="1"/>
  <c r="AE187" i="58"/>
  <c r="AE77" i="58" s="1"/>
  <c r="AE181" i="58"/>
  <c r="AE179" i="58"/>
  <c r="AE69" i="58" s="1"/>
  <c r="AE211" i="58"/>
  <c r="AE101" i="58" s="1"/>
  <c r="AE123" i="58"/>
  <c r="AE13" i="58" s="1"/>
  <c r="AE117" i="58"/>
  <c r="AE133" i="58"/>
  <c r="AE149" i="58"/>
  <c r="AE203" i="58"/>
  <c r="AE93" i="58" s="1"/>
  <c r="AE131" i="58"/>
  <c r="AE21" i="58" s="1"/>
  <c r="AE141" i="58"/>
  <c r="AE125" i="58"/>
  <c r="AE165" i="58"/>
  <c r="AE55" i="58" s="1"/>
  <c r="K196" i="56"/>
  <c r="L178" i="58"/>
  <c r="L202" i="58"/>
  <c r="L210" i="58"/>
  <c r="L100" i="58" s="1"/>
  <c r="L162" i="58"/>
  <c r="L154" i="58"/>
  <c r="L194" i="58"/>
  <c r="L186" i="58"/>
  <c r="L170" i="58"/>
  <c r="L138" i="58"/>
  <c r="L146" i="58"/>
  <c r="L130" i="58"/>
  <c r="L122" i="58"/>
  <c r="T193" i="56"/>
  <c r="U159" i="58"/>
  <c r="U175" i="58"/>
  <c r="U65" i="58" s="1"/>
  <c r="U199" i="58"/>
  <c r="U207" i="58"/>
  <c r="U97" i="58" s="1"/>
  <c r="U143" i="58"/>
  <c r="U191" i="58"/>
  <c r="U151" i="58"/>
  <c r="U167" i="58"/>
  <c r="U127" i="58"/>
  <c r="U119" i="58"/>
  <c r="U9" i="58" s="1"/>
  <c r="U183" i="58"/>
  <c r="U135" i="58"/>
  <c r="H192" i="56"/>
  <c r="I174" i="58"/>
  <c r="I206" i="58"/>
  <c r="I96" i="58" s="1"/>
  <c r="I158" i="58"/>
  <c r="I150" i="58"/>
  <c r="I190" i="58"/>
  <c r="I198" i="58"/>
  <c r="I142" i="58"/>
  <c r="I166" i="58"/>
  <c r="I182" i="58"/>
  <c r="I126" i="58"/>
  <c r="I118" i="58"/>
  <c r="I134" i="58"/>
  <c r="X195" i="56"/>
  <c r="Y209" i="58"/>
  <c r="Y99" i="58" s="1"/>
  <c r="Y177" i="58"/>
  <c r="Y201" i="58"/>
  <c r="Y153" i="58"/>
  <c r="Y161" i="58"/>
  <c r="Y145" i="58"/>
  <c r="Y169" i="58"/>
  <c r="Y185" i="58"/>
  <c r="Y193" i="58"/>
  <c r="Y129" i="58"/>
  <c r="Y137" i="58"/>
  <c r="Y121" i="58"/>
  <c r="M194" i="56"/>
  <c r="N160" i="58"/>
  <c r="N176" i="58"/>
  <c r="N208" i="58"/>
  <c r="N98" i="58" s="1"/>
  <c r="N184" i="58"/>
  <c r="N200" i="58"/>
  <c r="N152" i="58"/>
  <c r="N168" i="58"/>
  <c r="N192" i="58"/>
  <c r="N120" i="58"/>
  <c r="N144" i="58"/>
  <c r="N136" i="58"/>
  <c r="N128" i="58"/>
  <c r="S196" i="56"/>
  <c r="T162" i="58"/>
  <c r="T210" i="58"/>
  <c r="T100" i="58" s="1"/>
  <c r="T178" i="58"/>
  <c r="T186" i="58"/>
  <c r="T202" i="58"/>
  <c r="T154" i="58"/>
  <c r="T44" i="58" s="1"/>
  <c r="T146" i="58"/>
  <c r="T170" i="58"/>
  <c r="T130" i="58"/>
  <c r="T194" i="58"/>
  <c r="T122" i="58"/>
  <c r="T138" i="58"/>
  <c r="V194" i="56"/>
  <c r="W200" i="58"/>
  <c r="W90" i="58" s="1"/>
  <c r="W176" i="58"/>
  <c r="W66" i="58" s="1"/>
  <c r="W208" i="58"/>
  <c r="W98" i="58" s="1"/>
  <c r="W184" i="58"/>
  <c r="W74" i="58" s="1"/>
  <c r="W152" i="58"/>
  <c r="W42" i="58" s="1"/>
  <c r="W192" i="58"/>
  <c r="W144" i="58"/>
  <c r="W168" i="58"/>
  <c r="W58" i="58" s="1"/>
  <c r="W160" i="58"/>
  <c r="W50" i="58" s="1"/>
  <c r="W136" i="58"/>
  <c r="W26" i="58" s="1"/>
  <c r="W128" i="58"/>
  <c r="W120" i="58"/>
  <c r="W10" i="58" s="1"/>
  <c r="W196" i="56"/>
  <c r="X162" i="58"/>
  <c r="X178" i="58"/>
  <c r="X154" i="58"/>
  <c r="X210" i="58"/>
  <c r="X100" i="58" s="1"/>
  <c r="X202" i="58"/>
  <c r="X194" i="58"/>
  <c r="X186" i="58"/>
  <c r="X170" i="58"/>
  <c r="X138" i="58"/>
  <c r="X122" i="58"/>
  <c r="X146" i="58"/>
  <c r="X130" i="58"/>
  <c r="AB192" i="56"/>
  <c r="AC198" i="58"/>
  <c r="AC174" i="58"/>
  <c r="AC206" i="58"/>
  <c r="AC96" i="58" s="1"/>
  <c r="AC158" i="58"/>
  <c r="AC150" i="58"/>
  <c r="AC166" i="58"/>
  <c r="AC190" i="58"/>
  <c r="AC80" i="58" s="1"/>
  <c r="AC182" i="58"/>
  <c r="AC118" i="58"/>
  <c r="AC126" i="58"/>
  <c r="AC142" i="58"/>
  <c r="AC32" i="58" s="1"/>
  <c r="AC134" i="58"/>
  <c r="G196" i="56"/>
  <c r="H202" i="58"/>
  <c r="H92" i="58" s="1"/>
  <c r="H178" i="58"/>
  <c r="H68" i="58" s="1"/>
  <c r="H186" i="58"/>
  <c r="H154" i="58"/>
  <c r="H162" i="58"/>
  <c r="H52" i="58" s="1"/>
  <c r="H210" i="58"/>
  <c r="H100" i="58" s="1"/>
  <c r="H170" i="58"/>
  <c r="H194" i="58"/>
  <c r="H138" i="58"/>
  <c r="H28" i="58" s="1"/>
  <c r="H130" i="58"/>
  <c r="H20" i="58" s="1"/>
  <c r="H122" i="58"/>
  <c r="H146" i="58"/>
  <c r="X192" i="56"/>
  <c r="Y174" i="58"/>
  <c r="Y206" i="58"/>
  <c r="Y96" i="58" s="1"/>
  <c r="Y158" i="58"/>
  <c r="Y198" i="58"/>
  <c r="Y142" i="58"/>
  <c r="Y32" i="58" s="1"/>
  <c r="Y150" i="58"/>
  <c r="Y166" i="58"/>
  <c r="Y182" i="58"/>
  <c r="Y134" i="58"/>
  <c r="Y118" i="58"/>
  <c r="Y190" i="58"/>
  <c r="Y126" i="58"/>
  <c r="G193" i="56"/>
  <c r="H207" i="58"/>
  <c r="H97" i="58" s="1"/>
  <c r="H199" i="58"/>
  <c r="H175" i="58"/>
  <c r="H159" i="58"/>
  <c r="H183" i="58"/>
  <c r="H143" i="58"/>
  <c r="H33" i="58" s="1"/>
  <c r="H151" i="58"/>
  <c r="H41" i="58" s="1"/>
  <c r="H191" i="58"/>
  <c r="H81" i="58" s="1"/>
  <c r="H167" i="58"/>
  <c r="H127" i="58"/>
  <c r="H119" i="58"/>
  <c r="H135" i="58"/>
  <c r="P193" i="56"/>
  <c r="Q175" i="58"/>
  <c r="Q207" i="58"/>
  <c r="Q97" i="58" s="1"/>
  <c r="Q199" i="58"/>
  <c r="Q159" i="58"/>
  <c r="Q151" i="58"/>
  <c r="Q167" i="58"/>
  <c r="Q183" i="58"/>
  <c r="Q191" i="58"/>
  <c r="Q143" i="58"/>
  <c r="Q135" i="58"/>
  <c r="Q119" i="58"/>
  <c r="Q127" i="58"/>
  <c r="S195" i="56"/>
  <c r="T177" i="58"/>
  <c r="T209" i="58"/>
  <c r="T99" i="58" s="1"/>
  <c r="T201" i="58"/>
  <c r="T161" i="58"/>
  <c r="T185" i="58"/>
  <c r="T193" i="58"/>
  <c r="T83" i="58" s="1"/>
  <c r="T145" i="58"/>
  <c r="T153" i="58"/>
  <c r="T169" i="58"/>
  <c r="T59" i="58" s="1"/>
  <c r="T137" i="58"/>
  <c r="T27" i="58" s="1"/>
  <c r="T129" i="58"/>
  <c r="T121" i="58"/>
  <c r="J196" i="56"/>
  <c r="K162" i="58"/>
  <c r="K52" i="58" s="1"/>
  <c r="K202" i="58"/>
  <c r="K178" i="58"/>
  <c r="K210" i="58"/>
  <c r="K100" i="58" s="1"/>
  <c r="K186" i="58"/>
  <c r="K194" i="58"/>
  <c r="K154" i="58"/>
  <c r="K122" i="58"/>
  <c r="K170" i="58"/>
  <c r="K138" i="58"/>
  <c r="K130" i="58"/>
  <c r="K146" i="58"/>
  <c r="W192" i="56"/>
  <c r="X158" i="58"/>
  <c r="X174" i="58"/>
  <c r="X182" i="58"/>
  <c r="X206" i="58"/>
  <c r="X96" i="58" s="1"/>
  <c r="X198" i="58"/>
  <c r="X150" i="58"/>
  <c r="X166" i="58"/>
  <c r="X142" i="58"/>
  <c r="X190" i="58"/>
  <c r="X126" i="58"/>
  <c r="X118" i="58"/>
  <c r="X134" i="58"/>
  <c r="U194" i="56"/>
  <c r="V200" i="58"/>
  <c r="V90" i="58" s="1"/>
  <c r="V160" i="58"/>
  <c r="V176" i="58"/>
  <c r="V208" i="58"/>
  <c r="V98" i="58" s="1"/>
  <c r="V152" i="58"/>
  <c r="V192" i="58"/>
  <c r="V82" i="58" s="1"/>
  <c r="V168" i="58"/>
  <c r="V58" i="58" s="1"/>
  <c r="V184" i="58"/>
  <c r="V144" i="58"/>
  <c r="V34" i="58" s="1"/>
  <c r="V120" i="58"/>
  <c r="V136" i="58"/>
  <c r="V128" i="58"/>
  <c r="Y196" i="56"/>
  <c r="Z178" i="58"/>
  <c r="Z162" i="58"/>
  <c r="Z210" i="58"/>
  <c r="Z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E48" i="58" s="1"/>
  <c r="AE174" i="58"/>
  <c r="AE198" i="58"/>
  <c r="AE88" i="58" s="1"/>
  <c r="AE206" i="58"/>
  <c r="AE96" i="58" s="1"/>
  <c r="AE182" i="58"/>
  <c r="AE72" i="58" s="1"/>
  <c r="AE150" i="58"/>
  <c r="AE166" i="58"/>
  <c r="AE142" i="58"/>
  <c r="AE32" i="58" s="1"/>
  <c r="AE118" i="58"/>
  <c r="AE8" i="58" s="1"/>
  <c r="AE126" i="58"/>
  <c r="AE190" i="58"/>
  <c r="AE80" i="58" s="1"/>
  <c r="AE134" i="58"/>
  <c r="T195" i="56"/>
  <c r="U153" i="58"/>
  <c r="U177" i="58"/>
  <c r="U161" i="58"/>
  <c r="U209" i="58"/>
  <c r="U99" i="58" s="1"/>
  <c r="U193" i="58"/>
  <c r="U169" i="58"/>
  <c r="U201" i="58"/>
  <c r="U91" i="58" s="1"/>
  <c r="U129" i="58"/>
  <c r="U19" i="58" s="1"/>
  <c r="U121" i="58"/>
  <c r="U185" i="58"/>
  <c r="U137" i="58"/>
  <c r="U27" i="58" s="1"/>
  <c r="U145" i="58"/>
  <c r="N193" i="56"/>
  <c r="O159" i="58"/>
  <c r="O199" i="58"/>
  <c r="O175" i="58"/>
  <c r="O65" i="58" s="1"/>
  <c r="O191" i="58"/>
  <c r="O81" i="58" s="1"/>
  <c r="O183" i="58"/>
  <c r="O207" i="58"/>
  <c r="O97" i="58" s="1"/>
  <c r="O151" i="58"/>
  <c r="O167" i="58"/>
  <c r="O143" i="58"/>
  <c r="O33" i="58" s="1"/>
  <c r="O135" i="58"/>
  <c r="O25" i="58" s="1"/>
  <c r="O127" i="58"/>
  <c r="O17" i="58" s="1"/>
  <c r="O119" i="58"/>
  <c r="Q213" i="58"/>
  <c r="Q103" i="58" s="1"/>
  <c r="Q173" i="58"/>
  <c r="Q147" i="58"/>
  <c r="Q37" i="58" s="1"/>
  <c r="Q205" i="58"/>
  <c r="Q95" i="58" s="1"/>
  <c r="Q197" i="58"/>
  <c r="Q163" i="58"/>
  <c r="Q53" i="58" s="1"/>
  <c r="Q157" i="58"/>
  <c r="Q47" i="58" s="1"/>
  <c r="Q181" i="58"/>
  <c r="Q171" i="58"/>
  <c r="Q61" i="58" s="1"/>
  <c r="Q187" i="58"/>
  <c r="Q77" i="58" s="1"/>
  <c r="Q149" i="58"/>
  <c r="Q211" i="58"/>
  <c r="Q101" i="58" s="1"/>
  <c r="Q195" i="58"/>
  <c r="Q85" i="58" s="1"/>
  <c r="Q179" i="58"/>
  <c r="Q69" i="58" s="1"/>
  <c r="Q141" i="58"/>
  <c r="Q31" i="58" s="1"/>
  <c r="Q165" i="58"/>
  <c r="Q189" i="58"/>
  <c r="Q203" i="58"/>
  <c r="Q93" i="58" s="1"/>
  <c r="Q123" i="58"/>
  <c r="Q13" i="58" s="1"/>
  <c r="Q131" i="58"/>
  <c r="Q21" i="58" s="1"/>
  <c r="Q139" i="58"/>
  <c r="Q29" i="58" s="1"/>
  <c r="Q133" i="58"/>
  <c r="Q155" i="58"/>
  <c r="Q45" i="58" s="1"/>
  <c r="Q117" i="58"/>
  <c r="Q125" i="58"/>
  <c r="I195" i="56"/>
  <c r="J161" i="58"/>
  <c r="J209" i="58"/>
  <c r="J99" i="58" s="1"/>
  <c r="J177" i="58"/>
  <c r="J153" i="58"/>
  <c r="J145" i="58"/>
  <c r="J35" i="58" s="1"/>
  <c r="J201" i="58"/>
  <c r="J185" i="58"/>
  <c r="J169" i="58"/>
  <c r="J193" i="58"/>
  <c r="J129" i="58"/>
  <c r="J137" i="58"/>
  <c r="J121" i="58"/>
  <c r="U213" i="58"/>
  <c r="U103" i="58" s="1"/>
  <c r="U195" i="58"/>
  <c r="U85" i="58" s="1"/>
  <c r="U173" i="58"/>
  <c r="U147" i="58"/>
  <c r="U37" i="58" s="1"/>
  <c r="U181" i="58"/>
  <c r="U157" i="58"/>
  <c r="U155" i="58"/>
  <c r="U45" i="58" s="1"/>
  <c r="U189" i="58"/>
  <c r="U79" i="58" s="1"/>
  <c r="U139" i="58"/>
  <c r="U29" i="58" s="1"/>
  <c r="U205" i="58"/>
  <c r="U95" i="58" s="1"/>
  <c r="U197" i="58"/>
  <c r="U149" i="58"/>
  <c r="U39" i="58" s="1"/>
  <c r="U187" i="58"/>
  <c r="U77" i="58" s="1"/>
  <c r="U203" i="58"/>
  <c r="U93" i="58" s="1"/>
  <c r="U165" i="58"/>
  <c r="U55" i="58" s="1"/>
  <c r="U163" i="58"/>
  <c r="U53" i="58" s="1"/>
  <c r="U171" i="58"/>
  <c r="U61" i="58" s="1"/>
  <c r="U211" i="58"/>
  <c r="U101" i="58" s="1"/>
  <c r="U133" i="58"/>
  <c r="U141" i="58"/>
  <c r="U31" i="58" s="1"/>
  <c r="U117" i="58"/>
  <c r="U179" i="58"/>
  <c r="U69" i="58" s="1"/>
  <c r="U125" i="58"/>
  <c r="U131" i="58"/>
  <c r="U21" i="58" s="1"/>
  <c r="U123" i="58"/>
  <c r="U13" i="58" s="1"/>
  <c r="Z213" i="58"/>
  <c r="Z103" i="58" s="1"/>
  <c r="Z173" i="58"/>
  <c r="Z197" i="58"/>
  <c r="Z195" i="58"/>
  <c r="Z85" i="58" s="1"/>
  <c r="Z147" i="58"/>
  <c r="Z37" i="58" s="1"/>
  <c r="Z149" i="58"/>
  <c r="Z205" i="58"/>
  <c r="Z95" i="58" s="1"/>
  <c r="Z155" i="58"/>
  <c r="Z45" i="58" s="1"/>
  <c r="Z181" i="58"/>
  <c r="Z189" i="58"/>
  <c r="Z157" i="58"/>
  <c r="Z171" i="58"/>
  <c r="Z61" i="58" s="1"/>
  <c r="Z187" i="58"/>
  <c r="Z77" i="58" s="1"/>
  <c r="Z211" i="58"/>
  <c r="Z101" i="58" s="1"/>
  <c r="Z203" i="58"/>
  <c r="Z93" i="58" s="1"/>
  <c r="Z165" i="58"/>
  <c r="Z55" i="58" s="1"/>
  <c r="Z163" i="58"/>
  <c r="Z53" i="58" s="1"/>
  <c r="Z141" i="58"/>
  <c r="Z117" i="58"/>
  <c r="Z179" i="58"/>
  <c r="Z69" i="58" s="1"/>
  <c r="Z139" i="58"/>
  <c r="Z29" i="58" s="1"/>
  <c r="Z123" i="58"/>
  <c r="Z13" i="58" s="1"/>
  <c r="Z125" i="58"/>
  <c r="Z133" i="58"/>
  <c r="Z131" i="58"/>
  <c r="Z21" i="58" s="1"/>
  <c r="K213" i="58"/>
  <c r="K103" i="58" s="1"/>
  <c r="K205" i="58"/>
  <c r="K95" i="58" s="1"/>
  <c r="K157" i="58"/>
  <c r="K195" i="58"/>
  <c r="K85" i="58" s="1"/>
  <c r="K173" i="58"/>
  <c r="K149" i="58"/>
  <c r="K211" i="58"/>
  <c r="K101" i="58" s="1"/>
  <c r="K189" i="58"/>
  <c r="K163" i="58"/>
  <c r="K53" i="58" s="1"/>
  <c r="K181" i="58"/>
  <c r="K71" i="58" s="1"/>
  <c r="K147" i="58"/>
  <c r="K37" i="58" s="1"/>
  <c r="K155" i="58"/>
  <c r="K45" i="58" s="1"/>
  <c r="K139" i="58"/>
  <c r="K29" i="58" s="1"/>
  <c r="K197" i="58"/>
  <c r="K171" i="58"/>
  <c r="K61" i="58" s="1"/>
  <c r="K179" i="58"/>
  <c r="K69" i="58" s="1"/>
  <c r="K165" i="58"/>
  <c r="K203" i="58"/>
  <c r="K93" i="58" s="1"/>
  <c r="K187" i="58"/>
  <c r="K77" i="58" s="1"/>
  <c r="K141" i="58"/>
  <c r="K131" i="58"/>
  <c r="K21" i="58" s="1"/>
  <c r="K117" i="58"/>
  <c r="K125" i="58"/>
  <c r="K133" i="58"/>
  <c r="K123" i="58"/>
  <c r="K13" i="58" s="1"/>
  <c r="S213" i="58"/>
  <c r="S103" i="58" s="1"/>
  <c r="S147" i="58"/>
  <c r="S37" i="58" s="1"/>
  <c r="S157" i="58"/>
  <c r="S197" i="58"/>
  <c r="S195" i="58"/>
  <c r="S85" i="58" s="1"/>
  <c r="S173" i="58"/>
  <c r="S63" i="58" s="1"/>
  <c r="S205" i="58"/>
  <c r="S95" i="58" s="1"/>
  <c r="S187" i="58"/>
  <c r="S77" i="58" s="1"/>
  <c r="S211" i="58"/>
  <c r="S101" i="58" s="1"/>
  <c r="S163" i="58"/>
  <c r="S53" i="58" s="1"/>
  <c r="S149" i="58"/>
  <c r="S139" i="58"/>
  <c r="S29" i="58" s="1"/>
  <c r="S165" i="58"/>
  <c r="S155" i="58"/>
  <c r="S45" i="58" s="1"/>
  <c r="S171" i="58"/>
  <c r="S61" i="58" s="1"/>
  <c r="S189" i="58"/>
  <c r="S203" i="58"/>
  <c r="S93" i="58" s="1"/>
  <c r="S141" i="58"/>
  <c r="S123" i="58"/>
  <c r="S13" i="58" s="1"/>
  <c r="S131" i="58"/>
  <c r="S21" i="58" s="1"/>
  <c r="S125" i="58"/>
  <c r="S117" i="58"/>
  <c r="S179" i="58"/>
  <c r="S69" i="58" s="1"/>
  <c r="S181" i="58"/>
  <c r="S133" i="58"/>
  <c r="Y213" i="58"/>
  <c r="Y103" i="58" s="1"/>
  <c r="Y195" i="58"/>
  <c r="Y85" i="58" s="1"/>
  <c r="Y147" i="58"/>
  <c r="Y37" i="58" s="1"/>
  <c r="Y157" i="58"/>
  <c r="Y197" i="58"/>
  <c r="Y87" i="58" s="1"/>
  <c r="Y173" i="58"/>
  <c r="Y63" i="58" s="1"/>
  <c r="Y139" i="58"/>
  <c r="Y29" i="58" s="1"/>
  <c r="Y171" i="58"/>
  <c r="Y61" i="58" s="1"/>
  <c r="Y187" i="58"/>
  <c r="Y77" i="58" s="1"/>
  <c r="Y205" i="58"/>
  <c r="Y95" i="58" s="1"/>
  <c r="Y163" i="58"/>
  <c r="Y53" i="58" s="1"/>
  <c r="Y155" i="58"/>
  <c r="Y45" i="58" s="1"/>
  <c r="Y211" i="58"/>
  <c r="Y101" i="58" s="1"/>
  <c r="Y181" i="58"/>
  <c r="Y71" i="58" s="1"/>
  <c r="Y165" i="58"/>
  <c r="Y189" i="58"/>
  <c r="Y79" i="58" s="1"/>
  <c r="Y179" i="58"/>
  <c r="Y69" i="58" s="1"/>
  <c r="Y149" i="58"/>
  <c r="Y203" i="58"/>
  <c r="Y93" i="58" s="1"/>
  <c r="Y133" i="58"/>
  <c r="Y123" i="58"/>
  <c r="Y13" i="58" s="1"/>
  <c r="Y131" i="58"/>
  <c r="Y21" i="58" s="1"/>
  <c r="Y125" i="58"/>
  <c r="Y117" i="58"/>
  <c r="Y141" i="58"/>
  <c r="AB213" i="58"/>
  <c r="AB103" i="58" s="1"/>
  <c r="AB195" i="58"/>
  <c r="AB85" i="58" s="1"/>
  <c r="AB173" i="58"/>
  <c r="AB147" i="58"/>
  <c r="AB37" i="58" s="1"/>
  <c r="AB157" i="58"/>
  <c r="AB205" i="58"/>
  <c r="AB95" i="58" s="1"/>
  <c r="AB197" i="58"/>
  <c r="AB139" i="58"/>
  <c r="AB29" i="58" s="1"/>
  <c r="AB149" i="58"/>
  <c r="AB181" i="58"/>
  <c r="AB163" i="58"/>
  <c r="AB53" i="58" s="1"/>
  <c r="AB211" i="58"/>
  <c r="AB101" i="58" s="1"/>
  <c r="AB203" i="58"/>
  <c r="AB93" i="58" s="1"/>
  <c r="AB155" i="58"/>
  <c r="AB45" i="58" s="1"/>
  <c r="AB171" i="58"/>
  <c r="AB61" i="58" s="1"/>
  <c r="AB179" i="58"/>
  <c r="AB69" i="58" s="1"/>
  <c r="AB133" i="58"/>
  <c r="AB131" i="58"/>
  <c r="AB21" i="58" s="1"/>
  <c r="AB123" i="58"/>
  <c r="AB13" i="58" s="1"/>
  <c r="AB187" i="58"/>
  <c r="AB77" i="58" s="1"/>
  <c r="AB189" i="58"/>
  <c r="AB141" i="58"/>
  <c r="AB117" i="58"/>
  <c r="AB165" i="58"/>
  <c r="AB125" i="58"/>
  <c r="G213" i="58"/>
  <c r="G103" i="58" s="1"/>
  <c r="G197" i="58"/>
  <c r="G195" i="58"/>
  <c r="G85" i="58" s="1"/>
  <c r="G157" i="58"/>
  <c r="G141" i="58"/>
  <c r="G147" i="58"/>
  <c r="G37" i="58" s="1"/>
  <c r="G173" i="58"/>
  <c r="G205" i="58"/>
  <c r="G95" i="58" s="1"/>
  <c r="G139" i="58"/>
  <c r="G29" i="58" s="1"/>
  <c r="G171" i="58"/>
  <c r="G61" i="58" s="1"/>
  <c r="G131" i="58"/>
  <c r="G21" i="58" s="1"/>
  <c r="G155" i="58"/>
  <c r="G45" i="58" s="1"/>
  <c r="G187" i="58"/>
  <c r="G77" i="58" s="1"/>
  <c r="G149" i="58"/>
  <c r="G179" i="58"/>
  <c r="G69" i="58" s="1"/>
  <c r="G165" i="58"/>
  <c r="G163" i="58"/>
  <c r="G53" i="58" s="1"/>
  <c r="G181" i="58"/>
  <c r="G189" i="58"/>
  <c r="G79" i="58" s="1"/>
  <c r="G125" i="58"/>
  <c r="G203" i="58"/>
  <c r="G93" i="58" s="1"/>
  <c r="G123" i="58"/>
  <c r="G13" i="58" s="1"/>
  <c r="G133" i="58"/>
  <c r="G117" i="58"/>
  <c r="G211" i="58"/>
  <c r="G101" i="58" s="1"/>
  <c r="O196" i="56"/>
  <c r="P210" i="58"/>
  <c r="P100" i="58" s="1"/>
  <c r="P178" i="58"/>
  <c r="P202" i="58"/>
  <c r="P186" i="58"/>
  <c r="P162" i="58"/>
  <c r="P154" i="58"/>
  <c r="P146" i="58"/>
  <c r="P194" i="58"/>
  <c r="P170" i="58"/>
  <c r="P122" i="58"/>
  <c r="P138" i="58"/>
  <c r="P130" i="58"/>
  <c r="P20" i="58" s="1"/>
  <c r="J195" i="56"/>
  <c r="K177" i="58"/>
  <c r="K201" i="58"/>
  <c r="K209" i="58"/>
  <c r="K99" i="58" s="1"/>
  <c r="K153" i="58"/>
  <c r="K43" i="58" s="1"/>
  <c r="K185" i="58"/>
  <c r="K75" i="58" s="1"/>
  <c r="K145" i="58"/>
  <c r="K35" i="58" s="1"/>
  <c r="K169" i="58"/>
  <c r="K193" i="58"/>
  <c r="K161" i="58"/>
  <c r="K137" i="58"/>
  <c r="K121" i="58"/>
  <c r="K11" i="58" s="1"/>
  <c r="K129" i="58"/>
  <c r="K19" i="58" s="1"/>
  <c r="Z196" i="56"/>
  <c r="AA178" i="58"/>
  <c r="AA154" i="58"/>
  <c r="AA194" i="58"/>
  <c r="AA210" i="58"/>
  <c r="AA100" i="58" s="1"/>
  <c r="AA202" i="58"/>
  <c r="AA162" i="58"/>
  <c r="AA52" i="58" s="1"/>
  <c r="AA186" i="58"/>
  <c r="AA76" i="58" s="1"/>
  <c r="AA170" i="58"/>
  <c r="AA138" i="58"/>
  <c r="AA130" i="58"/>
  <c r="AA122" i="58"/>
  <c r="AA146" i="58"/>
  <c r="P194" i="56"/>
  <c r="Q200" i="58"/>
  <c r="Q176" i="58"/>
  <c r="Q66" i="58" s="1"/>
  <c r="Q192" i="58"/>
  <c r="Q82" i="58" s="1"/>
  <c r="Q160" i="58"/>
  <c r="Q208" i="58"/>
  <c r="Q98" i="58" s="1"/>
  <c r="Q184" i="58"/>
  <c r="Q168" i="58"/>
  <c r="Q152" i="58"/>
  <c r="Q136" i="58"/>
  <c r="Q26" i="58" s="1"/>
  <c r="Q128" i="58"/>
  <c r="Q18" i="58" s="1"/>
  <c r="Q120" i="58"/>
  <c r="Q144" i="58"/>
  <c r="I194" i="56"/>
  <c r="J176" i="58"/>
  <c r="J66" i="58" s="1"/>
  <c r="J208" i="58"/>
  <c r="J98" i="58" s="1"/>
  <c r="J160" i="58"/>
  <c r="J50" i="58" s="1"/>
  <c r="J200" i="58"/>
  <c r="J192" i="58"/>
  <c r="J82" i="58" s="1"/>
  <c r="J168" i="58"/>
  <c r="J184" i="58"/>
  <c r="J74" i="58" s="1"/>
  <c r="J152" i="58"/>
  <c r="J144" i="58"/>
  <c r="J128" i="58"/>
  <c r="J18" i="58" s="1"/>
  <c r="J136" i="58"/>
  <c r="J120" i="58"/>
  <c r="J10" i="58" s="1"/>
  <c r="AE195" i="56"/>
  <c r="AF177" i="58"/>
  <c r="AF161" i="58"/>
  <c r="AF209" i="58"/>
  <c r="AF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64" i="58" s="1"/>
  <c r="AB206" i="58"/>
  <c r="AB96" i="58" s="1"/>
  <c r="AB190" i="58"/>
  <c r="AB80" i="58" s="1"/>
  <c r="AB198" i="58"/>
  <c r="AB182" i="58"/>
  <c r="AB72" i="58" s="1"/>
  <c r="AB166" i="58"/>
  <c r="AB56" i="58" s="1"/>
  <c r="AB142" i="58"/>
  <c r="AB32" i="58" s="1"/>
  <c r="AB134" i="58"/>
  <c r="AB150" i="58"/>
  <c r="AB40" i="58" s="1"/>
  <c r="AB126" i="58"/>
  <c r="AB16" i="58" s="1"/>
  <c r="AB118" i="58"/>
  <c r="O193" i="56"/>
  <c r="P175" i="58"/>
  <c r="P159" i="58"/>
  <c r="P49" i="58" s="1"/>
  <c r="P207" i="58"/>
  <c r="P97" i="58" s="1"/>
  <c r="P199" i="58"/>
  <c r="P89" i="58" s="1"/>
  <c r="P183" i="58"/>
  <c r="P167" i="58"/>
  <c r="P57" i="58" s="1"/>
  <c r="P151" i="58"/>
  <c r="P41" i="58" s="1"/>
  <c r="P127" i="58"/>
  <c r="P119" i="58"/>
  <c r="P9" i="58" s="1"/>
  <c r="P191" i="58"/>
  <c r="P143" i="58"/>
  <c r="P33" i="58" s="1"/>
  <c r="P135" i="58"/>
  <c r="H194" i="56"/>
  <c r="I208" i="58"/>
  <c r="I98" i="58" s="1"/>
  <c r="I176" i="58"/>
  <c r="I160" i="58"/>
  <c r="I50" i="58" s="1"/>
  <c r="I192" i="58"/>
  <c r="I152" i="58"/>
  <c r="I184" i="58"/>
  <c r="I168" i="58"/>
  <c r="I58" i="58" s="1"/>
  <c r="I200" i="58"/>
  <c r="I90" i="58" s="1"/>
  <c r="I144" i="58"/>
  <c r="I34" i="58" s="1"/>
  <c r="I136" i="58"/>
  <c r="I120" i="58"/>
  <c r="I128" i="58"/>
  <c r="I18" i="58" s="1"/>
  <c r="Z195" i="56"/>
  <c r="AA161" i="58"/>
  <c r="AA209" i="58"/>
  <c r="AA99" i="58" s="1"/>
  <c r="AA201" i="58"/>
  <c r="AA91" i="58" s="1"/>
  <c r="AA193" i="58"/>
  <c r="AA83" i="58" s="1"/>
  <c r="AA153" i="58"/>
  <c r="AA177" i="58"/>
  <c r="AA67" i="58" s="1"/>
  <c r="AA185" i="58"/>
  <c r="AA75" i="58" s="1"/>
  <c r="AA145" i="58"/>
  <c r="AA35" i="58" s="1"/>
  <c r="AA169" i="58"/>
  <c r="AA137" i="58"/>
  <c r="AA121" i="58"/>
  <c r="AA11" i="58" s="1"/>
  <c r="AA129" i="58"/>
  <c r="AA19" i="58" s="1"/>
  <c r="F192" i="56"/>
  <c r="G174" i="58"/>
  <c r="G64" i="58" s="1"/>
  <c r="G206" i="58"/>
  <c r="G96" i="58" s="1"/>
  <c r="G158" i="58"/>
  <c r="G198" i="58"/>
  <c r="G150" i="58"/>
  <c r="G182" i="58"/>
  <c r="G72" i="58" s="1"/>
  <c r="G142" i="58"/>
  <c r="G32" i="58" s="1"/>
  <c r="G190" i="58"/>
  <c r="G166" i="58"/>
  <c r="G134" i="58"/>
  <c r="G126" i="58"/>
  <c r="G118" i="58"/>
  <c r="G8" i="58" s="1"/>
  <c r="Y192" i="56"/>
  <c r="Z174" i="58"/>
  <c r="Z206" i="58"/>
  <c r="Z96" i="58" s="1"/>
  <c r="Z158" i="58"/>
  <c r="Z198" i="58"/>
  <c r="Z150" i="58"/>
  <c r="Z40" i="58" s="1"/>
  <c r="Z190" i="58"/>
  <c r="Z182" i="58"/>
  <c r="Z166" i="58"/>
  <c r="Z118" i="58"/>
  <c r="Z126" i="58"/>
  <c r="Z16" i="58" s="1"/>
  <c r="Z142" i="58"/>
  <c r="Z134" i="58"/>
  <c r="L194" i="56"/>
  <c r="M176" i="58"/>
  <c r="M66" i="58" s="1"/>
  <c r="M160" i="58"/>
  <c r="M200" i="58"/>
  <c r="M90" i="58" s="1"/>
  <c r="M152" i="58"/>
  <c r="M42" i="58" s="1"/>
  <c r="M184" i="58"/>
  <c r="M74" i="58" s="1"/>
  <c r="M144" i="58"/>
  <c r="M34" i="58" s="1"/>
  <c r="M208" i="58"/>
  <c r="M98" i="58" s="1"/>
  <c r="M136" i="58"/>
  <c r="M128" i="58"/>
  <c r="M18" i="58" s="1"/>
  <c r="M168" i="58"/>
  <c r="M192" i="58"/>
  <c r="M120" i="58"/>
  <c r="M10" i="58" s="1"/>
  <c r="R193" i="56"/>
  <c r="S159" i="58"/>
  <c r="S49" i="58" s="1"/>
  <c r="S175" i="58"/>
  <c r="S199" i="58"/>
  <c r="S89" i="58" s="1"/>
  <c r="S191" i="58"/>
  <c r="S81" i="58" s="1"/>
  <c r="S167" i="58"/>
  <c r="S207" i="58"/>
  <c r="S97" i="58" s="1"/>
  <c r="S183" i="58"/>
  <c r="S151" i="58"/>
  <c r="S41" i="58" s="1"/>
  <c r="S127" i="58"/>
  <c r="S143" i="58"/>
  <c r="S33" i="58" s="1"/>
  <c r="S119" i="58"/>
  <c r="S135" i="58"/>
  <c r="Y194" i="56"/>
  <c r="Z208" i="58"/>
  <c r="Z98" i="58" s="1"/>
  <c r="Z160" i="58"/>
  <c r="Z200" i="58"/>
  <c r="Z90" i="58" s="1"/>
  <c r="Z176" i="58"/>
  <c r="Z168" i="58"/>
  <c r="Z144" i="58"/>
  <c r="Z34" i="58" s="1"/>
  <c r="Z152" i="58"/>
  <c r="Z184" i="58"/>
  <c r="Z128" i="58"/>
  <c r="Z120" i="58"/>
  <c r="Z192" i="58"/>
  <c r="Z82" i="58" s="1"/>
  <c r="Z136" i="58"/>
  <c r="X213" i="58"/>
  <c r="X103" i="58" s="1"/>
  <c r="X173" i="58"/>
  <c r="X195" i="58"/>
  <c r="X85" i="58" s="1"/>
  <c r="X147" i="58"/>
  <c r="X37" i="58" s="1"/>
  <c r="X205" i="58"/>
  <c r="X95" i="58" s="1"/>
  <c r="X163" i="58"/>
  <c r="X53" i="58" s="1"/>
  <c r="X187" i="58"/>
  <c r="X77" i="58" s="1"/>
  <c r="X171" i="58"/>
  <c r="X61" i="58" s="1"/>
  <c r="X157" i="58"/>
  <c r="X47" i="58" s="1"/>
  <c r="X189" i="58"/>
  <c r="X79" i="58" s="1"/>
  <c r="X181" i="58"/>
  <c r="X203" i="58"/>
  <c r="X93" i="58" s="1"/>
  <c r="X139" i="58"/>
  <c r="X29" i="58" s="1"/>
  <c r="X165" i="58"/>
  <c r="X133" i="58"/>
  <c r="X23" i="58" s="1"/>
  <c r="X197" i="58"/>
  <c r="X87" i="58" s="1"/>
  <c r="X179" i="58"/>
  <c r="X69" i="58" s="1"/>
  <c r="X125" i="58"/>
  <c r="X149" i="58"/>
  <c r="X117" i="58"/>
  <c r="X123" i="58"/>
  <c r="X13" i="58" s="1"/>
  <c r="X211" i="58"/>
  <c r="X101" i="58" s="1"/>
  <c r="X155" i="58"/>
  <c r="X45" i="58" s="1"/>
  <c r="X141" i="58"/>
  <c r="X31" i="58" s="1"/>
  <c r="X131" i="58"/>
  <c r="X21" i="58" s="1"/>
  <c r="M193" i="56"/>
  <c r="N199" i="58"/>
  <c r="N175" i="58"/>
  <c r="N159" i="58"/>
  <c r="N207" i="58"/>
  <c r="N97" i="58" s="1"/>
  <c r="N183" i="58"/>
  <c r="N73" i="58" s="1"/>
  <c r="N151" i="58"/>
  <c r="N41" i="58" s="1"/>
  <c r="N143" i="58"/>
  <c r="N33" i="58" s="1"/>
  <c r="N191" i="58"/>
  <c r="N81" i="58" s="1"/>
  <c r="N167" i="58"/>
  <c r="N127" i="58"/>
  <c r="N17" i="58" s="1"/>
  <c r="N119" i="58"/>
  <c r="N9" i="58" s="1"/>
  <c r="N135" i="58"/>
  <c r="K193" i="56"/>
  <c r="L175" i="58"/>
  <c r="L159" i="58"/>
  <c r="L191" i="58"/>
  <c r="L81" i="58" s="1"/>
  <c r="L183" i="58"/>
  <c r="L199" i="58"/>
  <c r="L89" i="58" s="1"/>
  <c r="L207" i="58"/>
  <c r="L97" i="58" s="1"/>
  <c r="L151" i="58"/>
  <c r="L41" i="58" s="1"/>
  <c r="L143" i="58"/>
  <c r="L33" i="58" s="1"/>
  <c r="L167" i="58"/>
  <c r="L135" i="58"/>
  <c r="L119" i="58"/>
  <c r="L9" i="58" s="1"/>
  <c r="L127" i="58"/>
  <c r="L17" i="58" s="1"/>
  <c r="AF213" i="58"/>
  <c r="AF103" i="58" s="1"/>
  <c r="AF197" i="58"/>
  <c r="AF157" i="58"/>
  <c r="AF47" i="58" s="1"/>
  <c r="AF195" i="58"/>
  <c r="AF85" i="58" s="1"/>
  <c r="AF181" i="58"/>
  <c r="AF211" i="58"/>
  <c r="AF101" i="58" s="1"/>
  <c r="AF147" i="58"/>
  <c r="AF37" i="58" s="1"/>
  <c r="AF163" i="58"/>
  <c r="AF53" i="58" s="1"/>
  <c r="AF149" i="58"/>
  <c r="AF187" i="58"/>
  <c r="AF77" i="58" s="1"/>
  <c r="AF173" i="58"/>
  <c r="AF205" i="58"/>
  <c r="AF95" i="58" s="1"/>
  <c r="AF139" i="58"/>
  <c r="AF29" i="58" s="1"/>
  <c r="AF189" i="58"/>
  <c r="AF79" i="58" s="1"/>
  <c r="AF171" i="58"/>
  <c r="AF61" i="58" s="1"/>
  <c r="AF179" i="58"/>
  <c r="AF69" i="58" s="1"/>
  <c r="AF155" i="58"/>
  <c r="AF45" i="58" s="1"/>
  <c r="AF203" i="58"/>
  <c r="AF93" i="58" s="1"/>
  <c r="AF141" i="58"/>
  <c r="AF31" i="58" s="1"/>
  <c r="AF165" i="58"/>
  <c r="AF55" i="58" s="1"/>
  <c r="AF131" i="58"/>
  <c r="AF21" i="58" s="1"/>
  <c r="AF125" i="58"/>
  <c r="AF117" i="58"/>
  <c r="AF7" i="58" s="1"/>
  <c r="AF123" i="58"/>
  <c r="AF13" i="58" s="1"/>
  <c r="AF133" i="58"/>
  <c r="AF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Z32" i="58" l="1"/>
  <c r="AF35" i="58"/>
  <c r="AG45" i="58"/>
  <c r="K79" i="58"/>
  <c r="Q55" i="58"/>
  <c r="T35" i="58"/>
  <c r="Y40" i="58"/>
  <c r="T36" i="58"/>
  <c r="S7" i="58"/>
  <c r="Z23" i="58"/>
  <c r="Z36" i="58"/>
  <c r="Z52" i="58"/>
  <c r="K60" i="58"/>
  <c r="Q9" i="58"/>
  <c r="Q89" i="58"/>
  <c r="X20" i="58"/>
  <c r="N26" i="58"/>
  <c r="Y75" i="58"/>
  <c r="I80" i="58"/>
  <c r="L76" i="58"/>
  <c r="AE110" i="58"/>
  <c r="AE112" i="58" s="1"/>
  <c r="V12" i="58"/>
  <c r="AA26" i="58"/>
  <c r="AB51" i="58"/>
  <c r="S27" i="58"/>
  <c r="T74" i="58"/>
  <c r="M60" i="58"/>
  <c r="M76" i="58"/>
  <c r="K26" i="58"/>
  <c r="J57" i="58"/>
  <c r="J89" i="58"/>
  <c r="M27" i="58"/>
  <c r="M51" i="58"/>
  <c r="AG85" i="58"/>
  <c r="Z64" i="58"/>
  <c r="AG61" i="58"/>
  <c r="S15" i="58"/>
  <c r="S55" i="58"/>
  <c r="Y16" i="58"/>
  <c r="X36" i="58"/>
  <c r="X44" i="58"/>
  <c r="T92" i="58"/>
  <c r="N34" i="58"/>
  <c r="N66" i="58"/>
  <c r="Y59" i="58"/>
  <c r="AC39" i="58"/>
  <c r="T7" i="58"/>
  <c r="AC34" i="58"/>
  <c r="P36" i="58"/>
  <c r="AG101" i="58"/>
  <c r="AG53" i="58"/>
  <c r="AG29" i="58"/>
  <c r="AG103" i="58"/>
  <c r="Q33" i="58"/>
  <c r="W34" i="58"/>
  <c r="Y35" i="58"/>
  <c r="AE31" i="58"/>
  <c r="Q32" i="58"/>
  <c r="AJ21" i="58"/>
  <c r="AG21" i="58"/>
  <c r="AA36" i="58"/>
  <c r="G7" i="58"/>
  <c r="AG95" i="58"/>
  <c r="K31" i="58"/>
  <c r="J34" i="58"/>
  <c r="AG69" i="58"/>
  <c r="Y31" i="58"/>
  <c r="S31" i="58"/>
  <c r="U35" i="58"/>
  <c r="X32" i="58"/>
  <c r="AG96" i="58"/>
  <c r="AA44" i="58"/>
  <c r="AG13" i="58"/>
  <c r="G39" i="58"/>
  <c r="AG37" i="58"/>
  <c r="AB87" i="58"/>
  <c r="Z7" i="58"/>
  <c r="K36" i="58"/>
  <c r="T20" i="58"/>
  <c r="T52" i="58"/>
  <c r="U33" i="58"/>
  <c r="L36" i="58"/>
  <c r="AC7" i="58"/>
  <c r="Q34" i="58"/>
  <c r="P92" i="58"/>
  <c r="AG93" i="58"/>
  <c r="AG77" i="58"/>
  <c r="G31" i="58"/>
  <c r="AB31" i="58"/>
  <c r="Z31" i="58"/>
  <c r="H36" i="58"/>
  <c r="I32" i="58"/>
  <c r="AA34" i="58"/>
  <c r="AD33" i="58"/>
  <c r="AB35" i="58"/>
  <c r="S35" i="58"/>
  <c r="AG100" i="58"/>
  <c r="K32" i="58"/>
  <c r="R32" i="58"/>
  <c r="Q35" i="58"/>
  <c r="N35" i="58"/>
  <c r="R33" i="58"/>
  <c r="X34" i="58"/>
  <c r="AC35" i="58"/>
  <c r="Z33" i="58"/>
  <c r="P31" i="58"/>
  <c r="AC36" i="58"/>
  <c r="AF33" i="58"/>
  <c r="G20" i="58"/>
  <c r="G52" i="58"/>
  <c r="AD79" i="58"/>
  <c r="AD63" i="58"/>
  <c r="N31" i="58"/>
  <c r="N87" i="58"/>
  <c r="AF36" i="58"/>
  <c r="AF68" i="58"/>
  <c r="AD40" i="58"/>
  <c r="K89" i="58"/>
  <c r="AA33" i="58"/>
  <c r="R43" i="58"/>
  <c r="O35" i="58"/>
  <c r="O43" i="58"/>
  <c r="Y33" i="58"/>
  <c r="I28" i="58"/>
  <c r="O60" i="58"/>
  <c r="O52" i="58"/>
  <c r="S32" i="58"/>
  <c r="AD19" i="58"/>
  <c r="Q44" i="58"/>
  <c r="H55" i="58"/>
  <c r="V23" i="58"/>
  <c r="V39" i="58"/>
  <c r="AB10" i="58"/>
  <c r="R16" i="58"/>
  <c r="R64" i="58"/>
  <c r="N59" i="58"/>
  <c r="L66" i="58"/>
  <c r="U36" i="58"/>
  <c r="U52" i="58"/>
  <c r="AA72" i="58"/>
  <c r="AC17" i="58"/>
  <c r="J28" i="58"/>
  <c r="L24" i="58"/>
  <c r="M81" i="58"/>
  <c r="P75" i="58"/>
  <c r="G59" i="58"/>
  <c r="Y10" i="58"/>
  <c r="Y50" i="58"/>
  <c r="I31" i="58"/>
  <c r="I9" i="58"/>
  <c r="I65" i="58"/>
  <c r="R57" i="58"/>
  <c r="N72" i="58"/>
  <c r="AA71" i="58"/>
  <c r="AE20" i="58"/>
  <c r="AE68" i="58"/>
  <c r="O90" i="58"/>
  <c r="V67" i="58"/>
  <c r="J40" i="58"/>
  <c r="O8" i="58"/>
  <c r="X10" i="58"/>
  <c r="X66" i="58"/>
  <c r="AC59" i="58"/>
  <c r="Z73" i="58"/>
  <c r="AE41" i="58"/>
  <c r="W72" i="58"/>
  <c r="AD60" i="58"/>
  <c r="P82" i="58"/>
  <c r="AE27" i="58"/>
  <c r="M71" i="58"/>
  <c r="L31" i="58"/>
  <c r="L55" i="58"/>
  <c r="L110" i="58"/>
  <c r="L112" i="58" s="1"/>
  <c r="P63" i="58"/>
  <c r="H11" i="58"/>
  <c r="I43" i="58"/>
  <c r="T33" i="58"/>
  <c r="T65" i="58"/>
  <c r="U34" i="58"/>
  <c r="Y28" i="58"/>
  <c r="AF17" i="58"/>
  <c r="AF89" i="58"/>
  <c r="AF40" i="58"/>
  <c r="G26" i="58"/>
  <c r="G90" i="58"/>
  <c r="X57" i="58"/>
  <c r="M72" i="58"/>
  <c r="P24" i="58"/>
  <c r="AB36" i="58"/>
  <c r="W31" i="58"/>
  <c r="N52" i="58"/>
  <c r="W35" i="58"/>
  <c r="L51" i="58"/>
  <c r="AC50" i="58"/>
  <c r="V20" i="58"/>
  <c r="V52" i="58"/>
  <c r="AA58" i="58"/>
  <c r="AB27" i="58"/>
  <c r="R12" i="58"/>
  <c r="K74" i="58"/>
  <c r="W17" i="58"/>
  <c r="W81" i="58"/>
  <c r="M35" i="58"/>
  <c r="K65" i="58"/>
  <c r="R91" i="58"/>
  <c r="L32" i="58"/>
  <c r="Y34" i="58"/>
  <c r="J31" i="58"/>
  <c r="I33" i="58"/>
  <c r="AE36" i="58"/>
  <c r="AE35" i="58"/>
  <c r="Z35" i="58"/>
  <c r="AB33" i="58"/>
  <c r="M36" i="58"/>
  <c r="J33" i="58"/>
  <c r="S34" i="58"/>
  <c r="G36" i="58"/>
  <c r="AD35" i="58"/>
  <c r="H32" i="58"/>
  <c r="AG32" i="58" s="1"/>
  <c r="M33" i="58"/>
  <c r="N32" i="58"/>
  <c r="V35" i="58"/>
  <c r="O32" i="58"/>
  <c r="W32" i="58"/>
  <c r="AD36" i="58"/>
  <c r="M31" i="58"/>
  <c r="AG98" i="58"/>
  <c r="V36" i="58"/>
  <c r="R36" i="58"/>
  <c r="K33" i="58"/>
  <c r="I36" i="58"/>
  <c r="P34" i="58"/>
  <c r="R31" i="58"/>
  <c r="G34" i="58"/>
  <c r="AD89" i="58"/>
  <c r="O36" i="58"/>
  <c r="AB34" i="58"/>
  <c r="P35" i="58"/>
  <c r="AG97" i="58"/>
  <c r="X35" i="58"/>
  <c r="H34" i="58"/>
  <c r="H35" i="58"/>
  <c r="Y36" i="58"/>
  <c r="X33" i="58"/>
  <c r="N36" i="58"/>
  <c r="W33" i="58"/>
  <c r="O31" i="58"/>
  <c r="AD31" i="58"/>
  <c r="AD32" i="58"/>
  <c r="R35" i="58"/>
  <c r="Q36" i="58"/>
  <c r="H31" i="58"/>
  <c r="L34" i="58"/>
  <c r="AG99" i="58"/>
  <c r="J32" i="58"/>
  <c r="AE33" i="58"/>
  <c r="AE34" i="58"/>
  <c r="I35" i="58"/>
  <c r="M32" i="58"/>
  <c r="P32" i="58"/>
  <c r="V32" i="58"/>
  <c r="L35" i="58"/>
  <c r="AC31" i="58"/>
  <c r="T34" i="58"/>
  <c r="K34" i="58"/>
  <c r="V31" i="58"/>
  <c r="AA32" i="58"/>
  <c r="AC33" i="58"/>
  <c r="J36" i="58"/>
  <c r="U32" i="58"/>
  <c r="S36" i="58"/>
  <c r="G35" i="58"/>
  <c r="AG35" i="58" s="1"/>
  <c r="AA31" i="58"/>
  <c r="G33" i="58"/>
  <c r="AG33" i="58" s="1"/>
  <c r="O34" i="58"/>
  <c r="V33" i="58"/>
  <c r="T32" i="58"/>
  <c r="AF32" i="58"/>
  <c r="AF34" i="58"/>
  <c r="Q72" i="58"/>
  <c r="Q67" i="58"/>
  <c r="X15" i="58"/>
  <c r="M26" i="58"/>
  <c r="I82" i="58"/>
  <c r="P65" i="58"/>
  <c r="AA20" i="58"/>
  <c r="AB7" i="58"/>
  <c r="AF71" i="58"/>
  <c r="L57" i="58"/>
  <c r="L65" i="58"/>
  <c r="Z26" i="58"/>
  <c r="Z66" i="58"/>
  <c r="S17" i="58"/>
  <c r="Z48" i="58"/>
  <c r="G80" i="58"/>
  <c r="AA43" i="58"/>
  <c r="I26" i="58"/>
  <c r="I66" i="58"/>
  <c r="AB8" i="58"/>
  <c r="AF67" i="58"/>
  <c r="J58" i="58"/>
  <c r="Q10" i="58"/>
  <c r="AA60" i="58"/>
  <c r="P12" i="58"/>
  <c r="P68" i="58"/>
  <c r="G15" i="58"/>
  <c r="AJ45" i="58"/>
  <c r="G47" i="58"/>
  <c r="AB79" i="58"/>
  <c r="AB47" i="58"/>
  <c r="K23" i="58"/>
  <c r="Z71" i="58"/>
  <c r="Z110" i="58"/>
  <c r="Z112" i="58" s="1"/>
  <c r="J91" i="58"/>
  <c r="Q7" i="58"/>
  <c r="Q71" i="58"/>
  <c r="O9" i="58"/>
  <c r="U11" i="58"/>
  <c r="U43" i="58"/>
  <c r="AE40" i="58"/>
  <c r="Z28" i="58"/>
  <c r="V74" i="58"/>
  <c r="X88" i="58"/>
  <c r="K28" i="58"/>
  <c r="K92" i="58"/>
  <c r="Q17" i="58"/>
  <c r="Q49" i="58"/>
  <c r="H57" i="58"/>
  <c r="H12" i="58"/>
  <c r="H76" i="58"/>
  <c r="AC72" i="58"/>
  <c r="X92" i="58"/>
  <c r="N18" i="58"/>
  <c r="N74" i="58"/>
  <c r="Y83" i="58"/>
  <c r="I88" i="58"/>
  <c r="U73" i="58"/>
  <c r="X24" i="58"/>
  <c r="AB19" i="58"/>
  <c r="S42" i="58"/>
  <c r="K57" i="58"/>
  <c r="H64" i="58"/>
  <c r="AG64" i="58" s="1"/>
  <c r="AC73" i="58"/>
  <c r="V43" i="58"/>
  <c r="O88" i="58"/>
  <c r="V57" i="58"/>
  <c r="X19" i="58"/>
  <c r="R39" i="58"/>
  <c r="AC60" i="58"/>
  <c r="AF63" i="58"/>
  <c r="N25" i="58"/>
  <c r="Z50" i="58"/>
  <c r="P73" i="58"/>
  <c r="AJ61" i="58"/>
  <c r="Y47" i="58"/>
  <c r="K87" i="58"/>
  <c r="J11" i="58"/>
  <c r="X8" i="58"/>
  <c r="T75" i="58"/>
  <c r="AC56" i="58"/>
  <c r="I24" i="58"/>
  <c r="U49" i="58"/>
  <c r="AE63" i="58"/>
  <c r="Q40" i="58"/>
  <c r="T39" i="58"/>
  <c r="R42" i="58"/>
  <c r="AD17" i="58"/>
  <c r="AD65" i="58"/>
  <c r="AB67" i="58"/>
  <c r="S91" i="58"/>
  <c r="T82" i="58"/>
  <c r="M28" i="58"/>
  <c r="M52" i="58"/>
  <c r="J25" i="58"/>
  <c r="S82" i="58"/>
  <c r="M67" i="58"/>
  <c r="G84" i="58"/>
  <c r="O55" i="58"/>
  <c r="N7" i="58"/>
  <c r="N79" i="58"/>
  <c r="AF60" i="58"/>
  <c r="AD80" i="58"/>
  <c r="K9" i="58"/>
  <c r="AA89" i="58"/>
  <c r="H16" i="58"/>
  <c r="I23" i="58"/>
  <c r="W48" i="58"/>
  <c r="AD52" i="58"/>
  <c r="H74" i="58"/>
  <c r="P64" i="58"/>
  <c r="AF43" i="58"/>
  <c r="J90" i="58"/>
  <c r="G91" i="58"/>
  <c r="G87" i="58"/>
  <c r="Z15" i="58"/>
  <c r="AE24" i="58"/>
  <c r="K12" i="58"/>
  <c r="Y88" i="58"/>
  <c r="U17" i="58"/>
  <c r="L84" i="58"/>
  <c r="AC23" i="58"/>
  <c r="AC110" i="58"/>
  <c r="AC112" i="58" s="1"/>
  <c r="AF87" i="58"/>
  <c r="N49" i="58"/>
  <c r="Z18" i="58"/>
  <c r="M82" i="58"/>
  <c r="Z56" i="58"/>
  <c r="G40" i="58"/>
  <c r="AA27" i="58"/>
  <c r="P25" i="58"/>
  <c r="AB24" i="58"/>
  <c r="AB48" i="58"/>
  <c r="AF75" i="58"/>
  <c r="J26" i="58"/>
  <c r="Q42" i="58"/>
  <c r="AA92" i="58"/>
  <c r="K27" i="58"/>
  <c r="K91" i="58"/>
  <c r="AJ101" i="58"/>
  <c r="AJ53" i="58"/>
  <c r="AJ29" i="58"/>
  <c r="G110" i="58"/>
  <c r="AJ103" i="58"/>
  <c r="AB71" i="58"/>
  <c r="S87" i="58"/>
  <c r="K63" i="58"/>
  <c r="Z39" i="58"/>
  <c r="U15" i="58"/>
  <c r="J27" i="58"/>
  <c r="J67" i="58"/>
  <c r="Q87" i="58"/>
  <c r="O49" i="58"/>
  <c r="U59" i="58"/>
  <c r="Z12" i="58"/>
  <c r="V42" i="58"/>
  <c r="X16" i="58"/>
  <c r="X64" i="58"/>
  <c r="K44" i="58"/>
  <c r="T11" i="58"/>
  <c r="T51" i="58"/>
  <c r="Q65" i="58"/>
  <c r="Y80" i="58"/>
  <c r="Y48" i="58"/>
  <c r="AJ85" i="58"/>
  <c r="K15" i="58"/>
  <c r="W89" i="58"/>
  <c r="H79" i="58"/>
  <c r="AG79" i="58" s="1"/>
  <c r="G57" i="58"/>
  <c r="T80" i="58"/>
  <c r="AB17" i="58"/>
  <c r="N28" i="58"/>
  <c r="Z10" i="58"/>
  <c r="Q90" i="58"/>
  <c r="G71" i="58"/>
  <c r="Y23" i="58"/>
  <c r="K7" i="58"/>
  <c r="Q23" i="58"/>
  <c r="O89" i="58"/>
  <c r="Z84" i="58"/>
  <c r="X72" i="58"/>
  <c r="Q25" i="58"/>
  <c r="I40" i="58"/>
  <c r="AE15" i="58"/>
  <c r="AF39" i="58"/>
  <c r="AF110" i="58"/>
  <c r="AF112" i="58" s="1"/>
  <c r="N65" i="58"/>
  <c r="X7" i="58"/>
  <c r="Z74" i="58"/>
  <c r="S57" i="58"/>
  <c r="M58" i="58"/>
  <c r="M50" i="58"/>
  <c r="Z72" i="58"/>
  <c r="G88" i="58"/>
  <c r="AA59" i="58"/>
  <c r="AA51" i="58"/>
  <c r="I74" i="58"/>
  <c r="AF83" i="58"/>
  <c r="Q58" i="58"/>
  <c r="K51" i="58"/>
  <c r="K67" i="58"/>
  <c r="P44" i="58"/>
  <c r="G55" i="58"/>
  <c r="AJ100" i="58"/>
  <c r="AB15" i="58"/>
  <c r="AB23" i="58"/>
  <c r="AB39" i="58"/>
  <c r="AB110" i="58"/>
  <c r="AB112" i="58" s="1"/>
  <c r="Y39" i="58"/>
  <c r="S39" i="58"/>
  <c r="S47" i="58"/>
  <c r="U47" i="58"/>
  <c r="J19" i="58"/>
  <c r="O57" i="58"/>
  <c r="U83" i="58"/>
  <c r="AE16" i="58"/>
  <c r="AE64" i="58"/>
  <c r="Z60" i="58"/>
  <c r="V18" i="58"/>
  <c r="X80" i="58"/>
  <c r="X48" i="58"/>
  <c r="K84" i="58"/>
  <c r="T19" i="58"/>
  <c r="T91" i="58"/>
  <c r="Q81" i="58"/>
  <c r="H73" i="58"/>
  <c r="Y8" i="58"/>
  <c r="H60" i="58"/>
  <c r="AC24" i="58"/>
  <c r="AC48" i="58"/>
  <c r="P60" i="58"/>
  <c r="U110" i="58"/>
  <c r="U112" i="58" s="1"/>
  <c r="AC90" i="58"/>
  <c r="AD49" i="58"/>
  <c r="S67" i="58"/>
  <c r="I84" i="58"/>
  <c r="S68" i="58"/>
  <c r="AE67" i="58"/>
  <c r="AE42" i="58"/>
  <c r="AF66" i="58"/>
  <c r="V72" i="58"/>
  <c r="X55" i="58"/>
  <c r="S73" i="58"/>
  <c r="Z8" i="58"/>
  <c r="P84" i="58"/>
  <c r="AB63" i="58"/>
  <c r="K39" i="58"/>
  <c r="J43" i="58"/>
  <c r="Z68" i="58"/>
  <c r="L73" i="58"/>
  <c r="N57" i="58"/>
  <c r="N89" i="58"/>
  <c r="X39" i="58"/>
  <c r="X71" i="58"/>
  <c r="Z42" i="58"/>
  <c r="S25" i="58"/>
  <c r="Z80" i="58"/>
  <c r="G16" i="58"/>
  <c r="G48" i="58"/>
  <c r="I42" i="58"/>
  <c r="P81" i="58"/>
  <c r="AF19" i="58"/>
  <c r="AF91" i="58"/>
  <c r="Q74" i="58"/>
  <c r="AA12" i="58"/>
  <c r="AA84" i="58"/>
  <c r="K83" i="58"/>
  <c r="P52" i="58"/>
  <c r="G23" i="58"/>
  <c r="AJ69" i="58"/>
  <c r="G63" i="58"/>
  <c r="AB55" i="58"/>
  <c r="Y110" i="58"/>
  <c r="Y112" i="58" s="1"/>
  <c r="K47" i="58"/>
  <c r="U7" i="58"/>
  <c r="U71" i="58"/>
  <c r="J83" i="58"/>
  <c r="J51" i="58"/>
  <c r="Q39" i="58"/>
  <c r="O41" i="58"/>
  <c r="Z76" i="58"/>
  <c r="V26" i="58"/>
  <c r="V66" i="58"/>
  <c r="K76" i="58"/>
  <c r="Q73" i="58"/>
  <c r="H25" i="58"/>
  <c r="H49" i="58"/>
  <c r="Y24" i="58"/>
  <c r="Y64" i="58"/>
  <c r="K56" i="58"/>
  <c r="U72" i="58"/>
  <c r="Z59" i="58"/>
  <c r="X63" i="58"/>
  <c r="G24" i="58"/>
  <c r="J42" i="58"/>
  <c r="P76" i="58"/>
  <c r="AJ13" i="58"/>
  <c r="S23" i="58"/>
  <c r="S110" i="58"/>
  <c r="S112" i="58" s="1"/>
  <c r="Z47" i="58"/>
  <c r="Z87" i="58"/>
  <c r="J59" i="58"/>
  <c r="Q63" i="58"/>
  <c r="U51" i="58"/>
  <c r="Z92" i="58"/>
  <c r="V10" i="58"/>
  <c r="V50" i="58"/>
  <c r="X56" i="58"/>
  <c r="T67" i="58"/>
  <c r="Q57" i="58"/>
  <c r="H9" i="58"/>
  <c r="H65" i="58"/>
  <c r="Y72" i="58"/>
  <c r="AC16" i="58"/>
  <c r="AC64" i="58"/>
  <c r="X76" i="58"/>
  <c r="N42" i="58"/>
  <c r="Y27" i="58"/>
  <c r="Y91" i="58"/>
  <c r="I56" i="58"/>
  <c r="L92" i="58"/>
  <c r="AE39" i="58"/>
  <c r="AE47" i="58"/>
  <c r="Q56" i="58"/>
  <c r="AF59" i="58"/>
  <c r="AD83" i="58"/>
  <c r="S12" i="58"/>
  <c r="S9" i="58"/>
  <c r="AF11" i="58"/>
  <c r="K59" i="58"/>
  <c r="AJ37" i="58"/>
  <c r="Y7" i="58"/>
  <c r="AF15" i="58"/>
  <c r="L25" i="58"/>
  <c r="L49" i="58"/>
  <c r="X110" i="58"/>
  <c r="X112" i="58" s="1"/>
  <c r="Z58" i="58"/>
  <c r="S65" i="58"/>
  <c r="Z24" i="58"/>
  <c r="Z88" i="58"/>
  <c r="G56" i="58"/>
  <c r="I10" i="58"/>
  <c r="P17" i="58"/>
  <c r="AB88" i="58"/>
  <c r="AF27" i="58"/>
  <c r="AF51" i="58"/>
  <c r="Q50" i="58"/>
  <c r="AA28" i="58"/>
  <c r="AA68" i="58"/>
  <c r="P28" i="58"/>
  <c r="AJ93" i="58"/>
  <c r="AJ77" i="58"/>
  <c r="Y15" i="58"/>
  <c r="Y55" i="58"/>
  <c r="S71" i="58"/>
  <c r="S79" i="58"/>
  <c r="K55" i="58"/>
  <c r="K110" i="58"/>
  <c r="K112" i="58" s="1"/>
  <c r="Z79" i="58"/>
  <c r="Z63" i="58"/>
  <c r="U23" i="58"/>
  <c r="U87" i="58"/>
  <c r="U63" i="58"/>
  <c r="J75" i="58"/>
  <c r="Q15" i="58"/>
  <c r="Q79" i="58"/>
  <c r="Q110" i="58"/>
  <c r="Q112" i="58" s="1"/>
  <c r="O73" i="58"/>
  <c r="U75" i="58"/>
  <c r="U67" i="58"/>
  <c r="AE56" i="58"/>
  <c r="Z20" i="58"/>
  <c r="U89" i="58"/>
  <c r="L60" i="58"/>
  <c r="AE7" i="58"/>
  <c r="AE79" i="58"/>
  <c r="AC47" i="58"/>
  <c r="Q80" i="58"/>
  <c r="T15" i="58"/>
  <c r="T110" i="58"/>
  <c r="T112" i="58" s="1"/>
  <c r="AC42" i="58"/>
  <c r="AD18" i="58"/>
  <c r="AD66" i="58"/>
  <c r="V28" i="58"/>
  <c r="V92" i="58"/>
  <c r="AA66" i="58"/>
  <c r="AB43" i="58"/>
  <c r="W84" i="58"/>
  <c r="R76" i="58"/>
  <c r="S51" i="58"/>
  <c r="T58" i="58"/>
  <c r="M20" i="58"/>
  <c r="M44" i="58"/>
  <c r="K10" i="58"/>
  <c r="K66" i="58"/>
  <c r="W73" i="58"/>
  <c r="J17" i="58"/>
  <c r="J49" i="58"/>
  <c r="S26" i="58"/>
  <c r="M43" i="58"/>
  <c r="G28" i="58"/>
  <c r="O23" i="58"/>
  <c r="O87" i="58"/>
  <c r="AD15" i="58"/>
  <c r="AD39" i="58"/>
  <c r="AD47" i="58"/>
  <c r="N39" i="58"/>
  <c r="AF12" i="58"/>
  <c r="AF52" i="58"/>
  <c r="AD72" i="58"/>
  <c r="K25" i="58"/>
  <c r="AA25" i="58"/>
  <c r="AA65" i="58"/>
  <c r="R83" i="58"/>
  <c r="O11" i="58"/>
  <c r="O91" i="58"/>
  <c r="Y73" i="58"/>
  <c r="I44" i="58"/>
  <c r="O28" i="58"/>
  <c r="S56" i="58"/>
  <c r="AD11" i="58"/>
  <c r="AD91" i="58"/>
  <c r="K64" i="58"/>
  <c r="Q76" i="58"/>
  <c r="H7" i="58"/>
  <c r="H87" i="58"/>
  <c r="H39" i="58"/>
  <c r="V110" i="58"/>
  <c r="V112" i="58" s="1"/>
  <c r="AB82" i="58"/>
  <c r="R80" i="58"/>
  <c r="H24" i="58"/>
  <c r="H48" i="58"/>
  <c r="U28" i="58"/>
  <c r="U84" i="58"/>
  <c r="AA56" i="58"/>
  <c r="AC41" i="58"/>
  <c r="J20" i="58"/>
  <c r="J92" i="58"/>
  <c r="U80" i="58"/>
  <c r="L8" i="58"/>
  <c r="L88" i="58"/>
  <c r="M9" i="58"/>
  <c r="M65" i="58"/>
  <c r="P83" i="58"/>
  <c r="S20" i="58"/>
  <c r="S52" i="58"/>
  <c r="G43" i="58"/>
  <c r="Y82" i="58"/>
  <c r="I55" i="58"/>
  <c r="I71" i="58"/>
  <c r="J39" i="58"/>
  <c r="I25" i="58"/>
  <c r="I89" i="58"/>
  <c r="R89" i="58"/>
  <c r="AA23" i="58"/>
  <c r="AA79" i="58"/>
  <c r="AE12" i="58"/>
  <c r="G25" i="58"/>
  <c r="G89" i="58"/>
  <c r="O74" i="58"/>
  <c r="V11" i="58"/>
  <c r="V91" i="58"/>
  <c r="J24" i="58"/>
  <c r="O40" i="58"/>
  <c r="X50" i="58"/>
  <c r="Z49" i="58"/>
  <c r="V17" i="58"/>
  <c r="V49" i="58"/>
  <c r="AE81" i="58"/>
  <c r="W16" i="58"/>
  <c r="T56" i="58"/>
  <c r="X43" i="58"/>
  <c r="AD20" i="58"/>
  <c r="AD92" i="58"/>
  <c r="AE11" i="58"/>
  <c r="AE75" i="58"/>
  <c r="Z83" i="58"/>
  <c r="Z67" i="58"/>
  <c r="H42" i="58"/>
  <c r="M15" i="58"/>
  <c r="R15" i="58"/>
  <c r="R55" i="58"/>
  <c r="R71" i="58"/>
  <c r="R110" i="58"/>
  <c r="R112" i="58" s="1"/>
  <c r="P55" i="58"/>
  <c r="AE82" i="58"/>
  <c r="H19" i="58"/>
  <c r="H91" i="58"/>
  <c r="AC68" i="58"/>
  <c r="I83" i="58"/>
  <c r="T17" i="58"/>
  <c r="T89" i="58"/>
  <c r="U42" i="58"/>
  <c r="Y44" i="58"/>
  <c r="AF65" i="58"/>
  <c r="AF56" i="58"/>
  <c r="G18" i="58"/>
  <c r="G82" i="58"/>
  <c r="X25" i="58"/>
  <c r="AF42" i="58"/>
  <c r="AB25" i="58"/>
  <c r="AB49" i="58"/>
  <c r="M24" i="58"/>
  <c r="P40" i="58"/>
  <c r="AB20" i="58"/>
  <c r="AB68" i="58"/>
  <c r="V80" i="58"/>
  <c r="W15" i="58"/>
  <c r="W110" i="58"/>
  <c r="W112" i="58" s="1"/>
  <c r="N44" i="58"/>
  <c r="W19" i="58"/>
  <c r="W67" i="58"/>
  <c r="L59" i="58"/>
  <c r="R27" i="58"/>
  <c r="O19" i="58"/>
  <c r="O51" i="58"/>
  <c r="Y41" i="58"/>
  <c r="I20" i="58"/>
  <c r="I92" i="58"/>
  <c r="O44" i="58"/>
  <c r="S72" i="58"/>
  <c r="AD27" i="58"/>
  <c r="AD67" i="58"/>
  <c r="K80" i="58"/>
  <c r="Q12" i="58"/>
  <c r="Q52" i="58"/>
  <c r="H15" i="58"/>
  <c r="V55" i="58"/>
  <c r="V71" i="58"/>
  <c r="AB42" i="58"/>
  <c r="AB50" i="58"/>
  <c r="R48" i="58"/>
  <c r="Q43" i="58"/>
  <c r="H8" i="58"/>
  <c r="AG8" i="58" s="1"/>
  <c r="H88" i="58"/>
  <c r="N67" i="58"/>
  <c r="L18" i="58"/>
  <c r="L50" i="58"/>
  <c r="U60" i="58"/>
  <c r="U68" i="58"/>
  <c r="AA88" i="58"/>
  <c r="AC89" i="58"/>
  <c r="AC65" i="58"/>
  <c r="J60" i="58"/>
  <c r="U40" i="58"/>
  <c r="L48" i="58"/>
  <c r="M57" i="58"/>
  <c r="P11" i="58"/>
  <c r="S28" i="58"/>
  <c r="G83" i="58"/>
  <c r="J79" i="58"/>
  <c r="J47" i="58"/>
  <c r="I49" i="58"/>
  <c r="R41" i="58"/>
  <c r="N24" i="58"/>
  <c r="N40" i="58"/>
  <c r="AA15" i="58"/>
  <c r="AA39" i="58"/>
  <c r="AE92" i="58"/>
  <c r="G73" i="58"/>
  <c r="O42" i="58"/>
  <c r="O82" i="58"/>
  <c r="V27" i="58"/>
  <c r="V51" i="58"/>
  <c r="J64" i="58"/>
  <c r="O80" i="58"/>
  <c r="O64" i="58"/>
  <c r="X18" i="58"/>
  <c r="AC43" i="58"/>
  <c r="Z17" i="58"/>
  <c r="Z65" i="58"/>
  <c r="V81" i="58"/>
  <c r="AE17" i="58"/>
  <c r="AE89" i="58"/>
  <c r="W8" i="58"/>
  <c r="W64" i="58"/>
  <c r="T88" i="58"/>
  <c r="X11" i="58"/>
  <c r="X51" i="58"/>
  <c r="AD44" i="58"/>
  <c r="P42" i="58"/>
  <c r="H26" i="58"/>
  <c r="H66" i="58"/>
  <c r="M87" i="58"/>
  <c r="R79" i="58"/>
  <c r="L39" i="58"/>
  <c r="P87" i="58"/>
  <c r="P110" i="58"/>
  <c r="P112" i="58" s="1"/>
  <c r="AE74" i="58"/>
  <c r="H75" i="58"/>
  <c r="H67" i="58"/>
  <c r="AC52" i="58"/>
  <c r="I11" i="58"/>
  <c r="T57" i="58"/>
  <c r="Y12" i="58"/>
  <c r="Y68" i="58"/>
  <c r="AF81" i="58"/>
  <c r="AF64" i="58"/>
  <c r="G42" i="58"/>
  <c r="G66" i="58"/>
  <c r="X73" i="58"/>
  <c r="AF18" i="58"/>
  <c r="AF74" i="58"/>
  <c r="AB65" i="58"/>
  <c r="M40" i="58"/>
  <c r="P56" i="58"/>
  <c r="AB60" i="58"/>
  <c r="V40" i="58"/>
  <c r="W55" i="58"/>
  <c r="W87" i="58"/>
  <c r="N12" i="58"/>
  <c r="N92" i="58"/>
  <c r="W59" i="58"/>
  <c r="L43" i="58"/>
  <c r="H84" i="58"/>
  <c r="AC40" i="58"/>
  <c r="X12" i="58"/>
  <c r="X68" i="58"/>
  <c r="T28" i="58"/>
  <c r="T76" i="58"/>
  <c r="N10" i="58"/>
  <c r="N50" i="58"/>
  <c r="I8" i="58"/>
  <c r="I48" i="58"/>
  <c r="U57" i="58"/>
  <c r="L44" i="58"/>
  <c r="AC79" i="58"/>
  <c r="T71" i="58"/>
  <c r="AC10" i="58"/>
  <c r="R10" i="58"/>
  <c r="R66" i="58"/>
  <c r="V60" i="58"/>
  <c r="V68" i="58"/>
  <c r="AA74" i="58"/>
  <c r="AD25" i="58"/>
  <c r="AD41" i="58"/>
  <c r="AB59" i="58"/>
  <c r="W76" i="58"/>
  <c r="R20" i="58"/>
  <c r="R68" i="58"/>
  <c r="S59" i="58"/>
  <c r="T10" i="58"/>
  <c r="T42" i="58"/>
  <c r="K58" i="58"/>
  <c r="W25" i="58"/>
  <c r="W65" i="58"/>
  <c r="M11" i="58"/>
  <c r="M91" i="58"/>
  <c r="O7" i="58"/>
  <c r="O110" i="58"/>
  <c r="O112" i="58" s="1"/>
  <c r="N15" i="58"/>
  <c r="N63" i="58"/>
  <c r="AF76" i="58"/>
  <c r="AD8" i="58"/>
  <c r="AD48" i="58"/>
  <c r="K17" i="58"/>
  <c r="K49" i="58"/>
  <c r="AA57" i="58"/>
  <c r="R19" i="58"/>
  <c r="O75" i="58"/>
  <c r="Y81" i="58"/>
  <c r="I12" i="58"/>
  <c r="I68" i="58"/>
  <c r="O76" i="58"/>
  <c r="S24" i="58"/>
  <c r="S40" i="58"/>
  <c r="AD51" i="58"/>
  <c r="K48" i="58"/>
  <c r="Q20" i="58"/>
  <c r="H71" i="58"/>
  <c r="H47" i="58"/>
  <c r="V7" i="58"/>
  <c r="AB18" i="58"/>
  <c r="AB66" i="58"/>
  <c r="R40" i="58"/>
  <c r="Q27" i="58"/>
  <c r="Q75" i="58"/>
  <c r="H72" i="58"/>
  <c r="AG72" i="58" s="1"/>
  <c r="N83" i="58"/>
  <c r="L10" i="58"/>
  <c r="L82" i="58"/>
  <c r="U12" i="58"/>
  <c r="AA80" i="58"/>
  <c r="AC57" i="58"/>
  <c r="J76" i="58"/>
  <c r="U56" i="58"/>
  <c r="U64" i="58"/>
  <c r="L16" i="58"/>
  <c r="L64" i="58"/>
  <c r="P19" i="58"/>
  <c r="P67" i="58"/>
  <c r="S44" i="58"/>
  <c r="G75" i="58"/>
  <c r="Y18" i="58"/>
  <c r="Y66" i="58"/>
  <c r="I87" i="58"/>
  <c r="J23" i="58"/>
  <c r="J87" i="58"/>
  <c r="I17" i="58"/>
  <c r="R73" i="58"/>
  <c r="N64" i="58"/>
  <c r="AE28" i="58"/>
  <c r="AE52" i="58"/>
  <c r="G81" i="58"/>
  <c r="O10" i="58"/>
  <c r="J80" i="58"/>
  <c r="O48" i="58"/>
  <c r="X42" i="58"/>
  <c r="AC19" i="58"/>
  <c r="Z9" i="58"/>
  <c r="Z89" i="58"/>
  <c r="V41" i="58"/>
  <c r="AE25" i="58"/>
  <c r="T40" i="58"/>
  <c r="X27" i="58"/>
  <c r="X67" i="58"/>
  <c r="P26" i="58"/>
  <c r="P90" i="58"/>
  <c r="AE59" i="58"/>
  <c r="AE51" i="58"/>
  <c r="Z43" i="58"/>
  <c r="H10" i="58"/>
  <c r="H90" i="58"/>
  <c r="L7" i="58"/>
  <c r="P79" i="58"/>
  <c r="P47" i="58"/>
  <c r="AE10" i="58"/>
  <c r="AE90" i="58"/>
  <c r="H27" i="58"/>
  <c r="H51" i="58"/>
  <c r="AC44" i="58"/>
  <c r="I27" i="58"/>
  <c r="I51" i="58"/>
  <c r="T25" i="58"/>
  <c r="U82" i="58"/>
  <c r="Y20" i="58"/>
  <c r="Y92" i="58"/>
  <c r="AF73" i="58"/>
  <c r="AF8" i="58"/>
  <c r="AF48" i="58"/>
  <c r="G10" i="58"/>
  <c r="X81" i="58"/>
  <c r="AF82" i="58"/>
  <c r="AF90" i="58"/>
  <c r="AB57" i="58"/>
  <c r="M80" i="58"/>
  <c r="P16" i="58"/>
  <c r="P88" i="58"/>
  <c r="AB44" i="58"/>
  <c r="V16" i="58"/>
  <c r="V88" i="58"/>
  <c r="W23" i="58"/>
  <c r="N20" i="58"/>
  <c r="W51" i="58"/>
  <c r="L19" i="58"/>
  <c r="L83" i="58"/>
  <c r="X28" i="58"/>
  <c r="X52" i="58"/>
  <c r="W82" i="58"/>
  <c r="T12" i="58"/>
  <c r="T68" i="58"/>
  <c r="N82" i="58"/>
  <c r="Y51" i="58"/>
  <c r="I16" i="58"/>
  <c r="U41" i="58"/>
  <c r="L12" i="58"/>
  <c r="L52" i="58"/>
  <c r="AE71" i="58"/>
  <c r="AE87" i="58"/>
  <c r="AC55" i="58"/>
  <c r="Q8" i="58"/>
  <c r="Q64" i="58"/>
  <c r="T55" i="58"/>
  <c r="AC18" i="58"/>
  <c r="AC66" i="58"/>
  <c r="AD42" i="58"/>
  <c r="R26" i="58"/>
  <c r="R90" i="58"/>
  <c r="AA42" i="58"/>
  <c r="AD9" i="58"/>
  <c r="AD73" i="58"/>
  <c r="AB83" i="58"/>
  <c r="W12" i="58"/>
  <c r="W44" i="58"/>
  <c r="R92" i="58"/>
  <c r="S75" i="58"/>
  <c r="T26" i="58"/>
  <c r="T66" i="58"/>
  <c r="M12" i="58"/>
  <c r="K42" i="58"/>
  <c r="W41" i="58"/>
  <c r="W49" i="58"/>
  <c r="J73" i="58"/>
  <c r="S74" i="58"/>
  <c r="S90" i="58"/>
  <c r="M19" i="58"/>
  <c r="G76" i="58"/>
  <c r="O15" i="58"/>
  <c r="O79" i="58"/>
  <c r="O71" i="58"/>
  <c r="AD7" i="58"/>
  <c r="AD110" i="58"/>
  <c r="AD112" i="58" s="1"/>
  <c r="AD16" i="58"/>
  <c r="AD64" i="58"/>
  <c r="AA73" i="58"/>
  <c r="R11" i="58"/>
  <c r="R51" i="58"/>
  <c r="O67" i="58"/>
  <c r="Y9" i="58"/>
  <c r="Y89" i="58"/>
  <c r="I52" i="58"/>
  <c r="O84" i="58"/>
  <c r="S8" i="58"/>
  <c r="S48" i="58"/>
  <c r="AD75" i="58"/>
  <c r="K72" i="58"/>
  <c r="Q28" i="58"/>
  <c r="Q68" i="58"/>
  <c r="H23" i="58"/>
  <c r="V15" i="58"/>
  <c r="V87" i="58"/>
  <c r="AB26" i="58"/>
  <c r="AB90" i="58"/>
  <c r="R56" i="58"/>
  <c r="Q11" i="58"/>
  <c r="H40" i="58"/>
  <c r="N75" i="58"/>
  <c r="L26" i="58"/>
  <c r="L42" i="58"/>
  <c r="AA8" i="58"/>
  <c r="AA40" i="58"/>
  <c r="AC25" i="58"/>
  <c r="AC49" i="58"/>
  <c r="J84" i="58"/>
  <c r="U16" i="58"/>
  <c r="U88" i="58"/>
  <c r="L80" i="58"/>
  <c r="M73" i="58"/>
  <c r="P27" i="58"/>
  <c r="P91" i="58"/>
  <c r="S60" i="58"/>
  <c r="G11" i="58"/>
  <c r="Y26" i="58"/>
  <c r="Y90" i="58"/>
  <c r="I47" i="58"/>
  <c r="J15" i="58"/>
  <c r="J71" i="58"/>
  <c r="I81" i="58"/>
  <c r="R81" i="58"/>
  <c r="N8" i="58"/>
  <c r="N48" i="58"/>
  <c r="AA55" i="58"/>
  <c r="AE60" i="58"/>
  <c r="G41" i="58"/>
  <c r="O18" i="58"/>
  <c r="O66" i="58"/>
  <c r="V59" i="58"/>
  <c r="J8" i="58"/>
  <c r="J72" i="58"/>
  <c r="O16" i="58"/>
  <c r="X82" i="58"/>
  <c r="AC75" i="58"/>
  <c r="AC51" i="58"/>
  <c r="Z41" i="58"/>
  <c r="V73" i="58"/>
  <c r="AE9" i="58"/>
  <c r="AE65" i="58"/>
  <c r="W40" i="58"/>
  <c r="T16" i="58"/>
  <c r="T48" i="58"/>
  <c r="X59" i="58"/>
  <c r="X91" i="58"/>
  <c r="AD76" i="58"/>
  <c r="P74" i="58"/>
  <c r="AE83" i="58"/>
  <c r="Z91" i="58"/>
  <c r="H18" i="58"/>
  <c r="H50" i="58"/>
  <c r="M7" i="58"/>
  <c r="M47" i="58"/>
  <c r="L23" i="58"/>
  <c r="L47" i="58"/>
  <c r="P15" i="58"/>
  <c r="AE18" i="58"/>
  <c r="AE66" i="58"/>
  <c r="H59" i="58"/>
  <c r="AC76" i="58"/>
  <c r="I19" i="58"/>
  <c r="I91" i="58"/>
  <c r="T41" i="58"/>
  <c r="U26" i="58"/>
  <c r="U66" i="58"/>
  <c r="Y76" i="58"/>
  <c r="Y52" i="58"/>
  <c r="AF41" i="58"/>
  <c r="AF24" i="58"/>
  <c r="AF72" i="58"/>
  <c r="X41" i="58"/>
  <c r="AF58" i="58"/>
  <c r="AF50" i="58"/>
  <c r="AB81" i="58"/>
  <c r="M8" i="58"/>
  <c r="M88" i="58"/>
  <c r="P8" i="58"/>
  <c r="P48" i="58"/>
  <c r="AB84" i="58"/>
  <c r="V8" i="58"/>
  <c r="W7" i="58"/>
  <c r="W63" i="58"/>
  <c r="N84" i="58"/>
  <c r="N68" i="58"/>
  <c r="W83" i="58"/>
  <c r="L11" i="58"/>
  <c r="L91" i="58"/>
  <c r="X60" i="58"/>
  <c r="T84" i="58"/>
  <c r="N58" i="58"/>
  <c r="Y11" i="58"/>
  <c r="Y43" i="58"/>
  <c r="I72" i="58"/>
  <c r="I64" i="58"/>
  <c r="U81" i="58"/>
  <c r="L20" i="58"/>
  <c r="AC15" i="58"/>
  <c r="AC71" i="58"/>
  <c r="Q24" i="58"/>
  <c r="Q48" i="58"/>
  <c r="T87" i="58"/>
  <c r="AC58" i="58"/>
  <c r="R58" i="58"/>
  <c r="V84" i="58"/>
  <c r="AA82" i="58"/>
  <c r="AD57" i="58"/>
  <c r="AB91" i="58"/>
  <c r="W20" i="58"/>
  <c r="W52" i="58"/>
  <c r="R60" i="58"/>
  <c r="S83" i="58"/>
  <c r="T18" i="58"/>
  <c r="M84" i="58"/>
  <c r="K82" i="58"/>
  <c r="W9" i="58"/>
  <c r="J41" i="58"/>
  <c r="S18" i="58"/>
  <c r="M59" i="58"/>
  <c r="G68" i="58"/>
  <c r="O47" i="58"/>
  <c r="AD23" i="58"/>
  <c r="AD71" i="58"/>
  <c r="N55" i="58"/>
  <c r="N110" i="58"/>
  <c r="N112" i="58" s="1"/>
  <c r="AF84" i="58"/>
  <c r="AD24" i="58"/>
  <c r="K41" i="58"/>
  <c r="AA17" i="58"/>
  <c r="AA41" i="58"/>
  <c r="R75" i="58"/>
  <c r="R67" i="58"/>
  <c r="O59" i="58"/>
  <c r="Y17" i="58"/>
  <c r="I60" i="58"/>
  <c r="S16" i="58"/>
  <c r="S64" i="58"/>
  <c r="AD59" i="58"/>
  <c r="K24" i="58"/>
  <c r="K40" i="58"/>
  <c r="Q60" i="58"/>
  <c r="Q92" i="58"/>
  <c r="H63" i="58"/>
  <c r="V47" i="58"/>
  <c r="R88" i="58"/>
  <c r="Q83" i="58"/>
  <c r="Q51" i="58"/>
  <c r="H56" i="58"/>
  <c r="N19" i="58"/>
  <c r="N43" i="58"/>
  <c r="L74" i="58"/>
  <c r="L90" i="58"/>
  <c r="U44" i="58"/>
  <c r="AA24" i="58"/>
  <c r="AA48" i="58"/>
  <c r="AC9" i="58"/>
  <c r="J44" i="58"/>
  <c r="U8" i="58"/>
  <c r="U48" i="58"/>
  <c r="L56" i="58"/>
  <c r="M41" i="58"/>
  <c r="M89" i="58"/>
  <c r="P51" i="58"/>
  <c r="S76" i="58"/>
  <c r="G19" i="58"/>
  <c r="G51" i="58"/>
  <c r="Y58" i="58"/>
  <c r="I15" i="58"/>
  <c r="I63" i="58"/>
  <c r="I57" i="58"/>
  <c r="R17" i="58"/>
  <c r="R49" i="58"/>
  <c r="N16" i="58"/>
  <c r="N88" i="58"/>
  <c r="AA63" i="58"/>
  <c r="AA87" i="58"/>
  <c r="AE44" i="58"/>
  <c r="G9" i="58"/>
  <c r="O58" i="58"/>
  <c r="O50" i="58"/>
  <c r="J16" i="58"/>
  <c r="J48" i="58"/>
  <c r="O24" i="58"/>
  <c r="X74" i="58"/>
  <c r="AC27" i="58"/>
  <c r="AC67" i="58"/>
  <c r="Z25" i="58"/>
  <c r="V25" i="58"/>
  <c r="V65" i="58"/>
  <c r="AE73" i="58"/>
  <c r="AE49" i="58"/>
  <c r="W56" i="58"/>
  <c r="T8" i="58"/>
  <c r="T64" i="58"/>
  <c r="AD84" i="58"/>
  <c r="P10" i="58"/>
  <c r="P66" i="58"/>
  <c r="AE19" i="58"/>
  <c r="Z27" i="58"/>
  <c r="M23" i="58"/>
  <c r="M79" i="58"/>
  <c r="M63" i="58"/>
  <c r="R7" i="58"/>
  <c r="R47" i="58"/>
  <c r="L71" i="58"/>
  <c r="L63" i="58"/>
  <c r="P71" i="58"/>
  <c r="AE26" i="58"/>
  <c r="AC20" i="58"/>
  <c r="AC84" i="58"/>
  <c r="I59" i="58"/>
  <c r="I67" i="58"/>
  <c r="T49" i="58"/>
  <c r="U10" i="58"/>
  <c r="U74" i="58"/>
  <c r="AF57" i="58"/>
  <c r="AF16" i="58"/>
  <c r="AF88" i="58"/>
  <c r="G74" i="58"/>
  <c r="X49" i="58"/>
  <c r="AF10" i="58"/>
  <c r="AB41" i="58"/>
  <c r="M16" i="58"/>
  <c r="P80" i="58"/>
  <c r="AB76" i="58"/>
  <c r="V24" i="58"/>
  <c r="V64" i="58"/>
  <c r="W71" i="58"/>
  <c r="W75" i="58"/>
  <c r="L27" i="58"/>
  <c r="Q88" i="58"/>
  <c r="T23" i="58"/>
  <c r="T79" i="58"/>
  <c r="T47" i="58"/>
  <c r="AC82" i="58"/>
  <c r="AD58" i="58"/>
  <c r="AD82" i="58"/>
  <c r="R18" i="58"/>
  <c r="R50" i="58"/>
  <c r="V44" i="58"/>
  <c r="AA10" i="58"/>
  <c r="AA90" i="58"/>
  <c r="AB75" i="58"/>
  <c r="W60" i="58"/>
  <c r="W68" i="58"/>
  <c r="R84" i="58"/>
  <c r="S19" i="58"/>
  <c r="S43" i="58"/>
  <c r="T90" i="58"/>
  <c r="T50" i="58"/>
  <c r="M68" i="58"/>
  <c r="K18" i="58"/>
  <c r="K90" i="58"/>
  <c r="J81" i="58"/>
  <c r="S10" i="58"/>
  <c r="S50" i="58"/>
  <c r="M83" i="58"/>
  <c r="G60" i="58"/>
  <c r="G44" i="58"/>
  <c r="AD55" i="58"/>
  <c r="AD87" i="58"/>
  <c r="N23" i="58"/>
  <c r="N47" i="58"/>
  <c r="AF20" i="58"/>
  <c r="AF44" i="58"/>
  <c r="AD88" i="58"/>
  <c r="K81" i="58"/>
  <c r="AA81" i="58"/>
  <c r="O83" i="58"/>
  <c r="Y57" i="58"/>
  <c r="Y49" i="58"/>
  <c r="I76" i="58"/>
  <c r="O20" i="58"/>
  <c r="O68" i="58"/>
  <c r="S80" i="58"/>
  <c r="S88" i="58"/>
  <c r="AD43" i="58"/>
  <c r="K16" i="58"/>
  <c r="V79" i="58"/>
  <c r="V63" i="58"/>
  <c r="AB58" i="58"/>
  <c r="R8" i="58"/>
  <c r="Q19" i="58"/>
  <c r="Q91" i="58"/>
  <c r="H80" i="58"/>
  <c r="N11" i="58"/>
  <c r="N51" i="58"/>
  <c r="U76" i="58"/>
  <c r="AA16" i="58"/>
  <c r="AC81" i="58"/>
  <c r="J12" i="58"/>
  <c r="J68" i="58"/>
  <c r="U24" i="58"/>
  <c r="L72" i="58"/>
  <c r="M25" i="58"/>
  <c r="P59" i="58"/>
  <c r="S92" i="58"/>
  <c r="G27" i="58"/>
  <c r="Y74" i="58"/>
  <c r="I7" i="58"/>
  <c r="I110" i="58"/>
  <c r="I112" i="58" s="1"/>
  <c r="J63" i="58"/>
  <c r="I41" i="58"/>
  <c r="R25" i="58"/>
  <c r="R65" i="58"/>
  <c r="N80" i="58"/>
  <c r="AE84" i="58"/>
  <c r="G17" i="58"/>
  <c r="G65" i="58"/>
  <c r="O26" i="58"/>
  <c r="V83" i="58"/>
  <c r="O56" i="58"/>
  <c r="X58" i="58"/>
  <c r="AC11" i="58"/>
  <c r="AC91" i="58"/>
  <c r="Z81" i="58"/>
  <c r="V9" i="58"/>
  <c r="V89" i="58"/>
  <c r="W80" i="58"/>
  <c r="T24" i="58"/>
  <c r="T72" i="58"/>
  <c r="X75" i="58"/>
  <c r="AD28" i="58"/>
  <c r="AD68" i="58"/>
  <c r="P18" i="58"/>
  <c r="P50" i="58"/>
  <c r="AE43" i="58"/>
  <c r="Z11" i="58"/>
  <c r="Z51" i="58"/>
  <c r="H58" i="58"/>
  <c r="R23" i="58"/>
  <c r="L79" i="58"/>
  <c r="L87" i="58"/>
  <c r="P7" i="58"/>
  <c r="AE50" i="58"/>
  <c r="H43" i="58"/>
  <c r="AC12" i="58"/>
  <c r="AC92" i="58"/>
  <c r="T73" i="58"/>
  <c r="U18" i="58"/>
  <c r="U50" i="58"/>
  <c r="Y60" i="58"/>
  <c r="AF25" i="58"/>
  <c r="AF80" i="58"/>
  <c r="G50" i="58"/>
  <c r="X9" i="58"/>
  <c r="X65" i="58"/>
  <c r="AF26" i="58"/>
  <c r="AB73" i="58"/>
  <c r="M48" i="58"/>
  <c r="AB12" i="58"/>
  <c r="AB92" i="58"/>
  <c r="V48" i="58"/>
  <c r="W79" i="58"/>
  <c r="W47" i="58"/>
  <c r="N60" i="58"/>
  <c r="W11" i="58"/>
  <c r="W43" i="58"/>
  <c r="L67" i="58"/>
  <c r="Z44" i="58"/>
  <c r="X40" i="58"/>
  <c r="K20" i="58"/>
  <c r="K68" i="58"/>
  <c r="T43" i="58"/>
  <c r="Q41" i="58"/>
  <c r="H17" i="58"/>
  <c r="H89" i="58"/>
  <c r="Y56" i="58"/>
  <c r="H44" i="58"/>
  <c r="AC8" i="58"/>
  <c r="AC88" i="58"/>
  <c r="X84" i="58"/>
  <c r="W18" i="58"/>
  <c r="T60" i="58"/>
  <c r="N90" i="58"/>
  <c r="Y19" i="58"/>
  <c r="Y67" i="58"/>
  <c r="U25" i="58"/>
  <c r="L28" i="58"/>
  <c r="L68" i="58"/>
  <c r="AE23" i="58"/>
  <c r="Q16" i="58"/>
  <c r="T63" i="58"/>
  <c r="AC74" i="58"/>
  <c r="AD90" i="58"/>
  <c r="AD74" i="58"/>
  <c r="V76" i="58"/>
  <c r="AA18" i="58"/>
  <c r="AA50" i="58"/>
  <c r="AD81" i="58"/>
  <c r="AB11" i="58"/>
  <c r="W28" i="58"/>
  <c r="W92" i="58"/>
  <c r="R44" i="58"/>
  <c r="S11" i="58"/>
  <c r="M92" i="58"/>
  <c r="K50" i="58"/>
  <c r="W57" i="58"/>
  <c r="J9" i="58"/>
  <c r="J65" i="58"/>
  <c r="S58" i="58"/>
  <c r="S66" i="58"/>
  <c r="M75" i="58"/>
  <c r="G12" i="58"/>
  <c r="G92" i="58"/>
  <c r="O39" i="58"/>
  <c r="O63" i="58"/>
  <c r="N71" i="58"/>
  <c r="AF28" i="58"/>
  <c r="AF92" i="58"/>
  <c r="AD56" i="58"/>
  <c r="K73" i="58"/>
  <c r="AA9" i="58"/>
  <c r="AA49" i="58"/>
  <c r="R59" i="58"/>
  <c r="O27" i="58"/>
  <c r="Y25" i="58"/>
  <c r="Y65" i="58"/>
  <c r="O12" i="58"/>
  <c r="O92" i="58"/>
  <c r="K8" i="58"/>
  <c r="K88" i="58"/>
  <c r="Q84" i="58"/>
  <c r="H110" i="58"/>
  <c r="H112" i="58" s="1"/>
  <c r="AB74" i="58"/>
  <c r="R24" i="58"/>
  <c r="R72" i="58"/>
  <c r="Q59" i="58"/>
  <c r="N27" i="58"/>
  <c r="N91" i="58"/>
  <c r="L58" i="58"/>
  <c r="U20" i="58"/>
  <c r="U92" i="58"/>
  <c r="AA64" i="58"/>
  <c r="J52" i="58"/>
  <c r="L40" i="58"/>
  <c r="M17" i="58"/>
  <c r="M49" i="58"/>
  <c r="P43" i="58"/>
  <c r="S84" i="58"/>
  <c r="G67" i="58"/>
  <c r="AG67" i="58" s="1"/>
  <c r="Y42" i="58"/>
  <c r="I39" i="58"/>
  <c r="I79" i="58"/>
  <c r="J7" i="58"/>
  <c r="J55" i="58"/>
  <c r="J110" i="58"/>
  <c r="J112" i="58" s="1"/>
  <c r="I73" i="58"/>
  <c r="R9" i="58"/>
  <c r="N56" i="58"/>
  <c r="AA7" i="58"/>
  <c r="AA47" i="58"/>
  <c r="AA110" i="58"/>
  <c r="AA112" i="58" s="1"/>
  <c r="AE76" i="58"/>
  <c r="G49" i="58"/>
  <c r="V19" i="58"/>
  <c r="V75" i="58"/>
  <c r="J56" i="58"/>
  <c r="J88" i="58"/>
  <c r="O72" i="58"/>
  <c r="X26" i="58"/>
  <c r="X90" i="58"/>
  <c r="AC83" i="58"/>
  <c r="Z57" i="58"/>
  <c r="AE57" i="58"/>
  <c r="W24" i="58"/>
  <c r="W88" i="58"/>
  <c r="X83" i="58"/>
  <c r="AD12" i="58"/>
  <c r="P58" i="58"/>
  <c r="AE91" i="58"/>
  <c r="Z19" i="58"/>
  <c r="Z75" i="58"/>
  <c r="H82" i="58"/>
  <c r="M55" i="58"/>
  <c r="M39" i="58"/>
  <c r="M110" i="58"/>
  <c r="M112" i="58" s="1"/>
  <c r="R87" i="58"/>
  <c r="R63" i="58"/>
  <c r="L15" i="58"/>
  <c r="P23" i="58"/>
  <c r="P39" i="58"/>
  <c r="AE58" i="58"/>
  <c r="H83" i="58"/>
  <c r="AC28" i="58"/>
  <c r="I75" i="58"/>
  <c r="T9" i="58"/>
  <c r="T81" i="58"/>
  <c r="U58" i="58"/>
  <c r="U90" i="58"/>
  <c r="Y84" i="58"/>
  <c r="AF9" i="58"/>
  <c r="AF49" i="58"/>
  <c r="G58" i="58"/>
  <c r="X17" i="58"/>
  <c r="X89" i="58"/>
  <c r="AB9" i="58"/>
  <c r="AB89" i="58"/>
  <c r="M56" i="58"/>
  <c r="M64" i="58"/>
  <c r="P72" i="58"/>
  <c r="AB28" i="58"/>
  <c r="AB52" i="58"/>
  <c r="V56" i="58"/>
  <c r="W39" i="58"/>
  <c r="N76" i="58"/>
  <c r="W27" i="58"/>
  <c r="W91" i="58"/>
  <c r="L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AC107" i="58" l="1"/>
  <c r="AC109" i="58" s="1"/>
  <c r="AG27" i="58"/>
  <c r="AG60" i="58"/>
  <c r="AG9" i="58"/>
  <c r="AG50" i="58"/>
  <c r="T107" i="58"/>
  <c r="T109" i="58" s="1"/>
  <c r="AF107" i="58"/>
  <c r="AF109" i="58" s="1"/>
  <c r="AG89" i="58"/>
  <c r="AJ44" i="58"/>
  <c r="AL44" i="58" s="1"/>
  <c r="AG48" i="58"/>
  <c r="AG55" i="58"/>
  <c r="AG87" i="58"/>
  <c r="AG15" i="58"/>
  <c r="AG34" i="58"/>
  <c r="AG59" i="58"/>
  <c r="AG68" i="58"/>
  <c r="AG11" i="58"/>
  <c r="AG82" i="58"/>
  <c r="AG25" i="58"/>
  <c r="AG16" i="58"/>
  <c r="AG88" i="58"/>
  <c r="AG91" i="58"/>
  <c r="AG84" i="58"/>
  <c r="AG36" i="58"/>
  <c r="AG90" i="58"/>
  <c r="AG39" i="58"/>
  <c r="AG49" i="58"/>
  <c r="AG18" i="58"/>
  <c r="AG28" i="58"/>
  <c r="AG57" i="58"/>
  <c r="AG40" i="58"/>
  <c r="AG26" i="58"/>
  <c r="AG31" i="58"/>
  <c r="AG58" i="58"/>
  <c r="AG51" i="58"/>
  <c r="AG81" i="58"/>
  <c r="AG66" i="58"/>
  <c r="AG73" i="58"/>
  <c r="AG80" i="58"/>
  <c r="AG92" i="58"/>
  <c r="AG65" i="58"/>
  <c r="AG19" i="58"/>
  <c r="AG42" i="58"/>
  <c r="AG43" i="58"/>
  <c r="AG63" i="58"/>
  <c r="AG71" i="58"/>
  <c r="AG52" i="58"/>
  <c r="AJ84" i="58"/>
  <c r="AG12" i="58"/>
  <c r="AG17" i="58"/>
  <c r="I107" i="58"/>
  <c r="I109" i="58" s="1"/>
  <c r="AG41" i="58"/>
  <c r="Z107" i="58"/>
  <c r="Z109" i="58" s="1"/>
  <c r="AG83" i="58"/>
  <c r="AG24" i="58"/>
  <c r="AG20" i="58"/>
  <c r="S107" i="58"/>
  <c r="S109" i="58" s="1"/>
  <c r="AG44" i="58"/>
  <c r="AG74" i="58"/>
  <c r="AG76" i="58"/>
  <c r="AG10" i="58"/>
  <c r="AG75" i="58"/>
  <c r="AG56" i="58"/>
  <c r="AG23" i="58"/>
  <c r="AG47" i="58"/>
  <c r="AG7" i="58"/>
  <c r="R107" i="58"/>
  <c r="R109" i="58" s="1"/>
  <c r="V107" i="58"/>
  <c r="V109" i="58" s="1"/>
  <c r="O107" i="58"/>
  <c r="O109" i="58" s="1"/>
  <c r="AE107" i="58"/>
  <c r="AE109" i="58" s="1"/>
  <c r="U107" i="58"/>
  <c r="U109" i="58" s="1"/>
  <c r="AJ76" i="58"/>
  <c r="N107" i="58"/>
  <c r="N109" i="58" s="1"/>
  <c r="Q107" i="58"/>
  <c r="Q109" i="58" s="1"/>
  <c r="AJ36" i="58"/>
  <c r="AJ28" i="58"/>
  <c r="AJ60" i="58"/>
  <c r="AJ20" i="58"/>
  <c r="H107" i="58"/>
  <c r="H109" i="58" s="1"/>
  <c r="Y107" i="58"/>
  <c r="Y109" i="58" s="1"/>
  <c r="AJ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K68" i="58" s="1"/>
  <c r="S33" i="51"/>
  <c r="AK29" i="58" s="1"/>
  <c r="AL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J68" i="58"/>
  <c r="AJ92" i="58"/>
  <c r="AJ52" i="58"/>
  <c r="AB107" i="58"/>
  <c r="AB109" i="58" s="1"/>
  <c r="BT78" i="56"/>
  <c r="BS78" i="56"/>
  <c r="BU78" i="56"/>
  <c r="BR78" i="56"/>
  <c r="S42" i="51"/>
  <c r="AK21" i="58" s="1"/>
  <c r="AL21" i="58" s="1"/>
  <c r="S40" i="51"/>
  <c r="AK13" i="58" s="1"/>
  <c r="AL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K103" i="58" s="1"/>
  <c r="AL103" i="58" s="1"/>
  <c r="S46" i="51"/>
  <c r="AK85" i="58" s="1"/>
  <c r="AL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L68" i="58" l="1"/>
  <c r="T7" i="51"/>
  <c r="AK28" i="58"/>
  <c r="T49" i="51"/>
  <c r="AD49" i="51" s="1"/>
  <c r="AK93" i="58"/>
  <c r="AL93" i="58" s="1"/>
  <c r="T10" i="51"/>
  <c r="AD10" i="51" s="1"/>
  <c r="AK52" i="58"/>
  <c r="T11" i="51"/>
  <c r="AD11" i="51" s="1"/>
  <c r="AK60" i="58"/>
  <c r="AL60" i="58" s="1"/>
  <c r="T36" i="51"/>
  <c r="AD36" i="51" s="1"/>
  <c r="AK53" i="58"/>
  <c r="AL53" i="58" s="1"/>
  <c r="T16" i="51"/>
  <c r="AD16" i="51" s="1"/>
  <c r="AK20" i="58"/>
  <c r="T18" i="51"/>
  <c r="AD18" i="51" s="1"/>
  <c r="AK76" i="58"/>
  <c r="AL76" i="58" s="1"/>
  <c r="T50" i="51"/>
  <c r="AD50" i="51" s="1"/>
  <c r="AK101" i="58"/>
  <c r="AL101" i="58" s="1"/>
  <c r="T24" i="51"/>
  <c r="AD24" i="51" s="1"/>
  <c r="AK100" i="58"/>
  <c r="AL100" i="58" s="1"/>
  <c r="AL52" i="58"/>
  <c r="G109" i="58"/>
  <c r="F107" i="58"/>
  <c r="F109" i="58" s="1"/>
  <c r="AL28" i="58"/>
  <c r="T34" i="51"/>
  <c r="AD34" i="51" s="1"/>
  <c r="AK37" i="58"/>
  <c r="AL37" i="58" s="1"/>
  <c r="T44" i="51"/>
  <c r="AD44" i="51" s="1"/>
  <c r="AK77" i="58"/>
  <c r="AL77" i="58" s="1"/>
  <c r="T14" i="51"/>
  <c r="AD14" i="51" s="1"/>
  <c r="AK12" i="58"/>
  <c r="AL12" i="58" s="1"/>
  <c r="T23" i="51"/>
  <c r="AD23" i="51" s="1"/>
  <c r="AC23" i="51" s="1"/>
  <c r="W23" i="51" s="1"/>
  <c r="V23" i="51" s="1"/>
  <c r="AK92" i="58"/>
  <c r="AL92" i="58" s="1"/>
  <c r="T20" i="51"/>
  <c r="AK84" i="58"/>
  <c r="AL84" i="58" s="1"/>
  <c r="T37" i="51"/>
  <c r="AD37" i="51" s="1"/>
  <c r="AK61" i="58"/>
  <c r="AL61" i="58" s="1"/>
  <c r="T35" i="51"/>
  <c r="AD35" i="51" s="1"/>
  <c r="AK45" i="58"/>
  <c r="AL45" i="58" s="1"/>
  <c r="T38" i="51"/>
  <c r="AD38" i="51" s="1"/>
  <c r="AK69" i="58"/>
  <c r="AL69" i="58" s="1"/>
  <c r="AL20" i="58"/>
  <c r="T8" i="51"/>
  <c r="AD8" i="51" s="1"/>
  <c r="AC8" i="51" s="1"/>
  <c r="W8" i="51" s="1"/>
  <c r="V8" i="51" s="1"/>
  <c r="AK36" i="58"/>
  <c r="AL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<sst xmlns="http://schemas.openxmlformats.org/spreadsheetml/2006/main" count="73047" uniqueCount="1272">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</sst>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89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87" t="s">
        <v>858</v>
      </c>
      <c r="B16" s="1187"/>
      <c r="C16" s="1187"/>
      <c r="D16" s="1187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86" t="s">
        <v>873</v>
      </c>
      <c r="C19" s="1186"/>
      <c r="D19" s="1186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86" t="s">
        <v>874</v>
      </c>
      <c r="C20" s="1186"/>
      <c r="D20" s="1186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86" t="s">
        <v>869</v>
      </c>
      <c r="C23" s="1186"/>
      <c r="D23" s="1186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86" t="s">
        <v>870</v>
      </c>
      <c r="C24" s="1186"/>
      <c r="D24" s="1186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86" t="s">
        <v>871</v>
      </c>
      <c r="C25" s="1186"/>
      <c r="D25" s="1186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86" t="s">
        <v>869</v>
      </c>
      <c r="C26" s="1186"/>
      <c r="D26" s="1186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86" t="s">
        <v>872</v>
      </c>
      <c r="C27" s="1186"/>
      <c r="D27" s="1186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88" t="s">
        <v>865</v>
      </c>
      <c r="C30" s="1186"/>
      <c r="D30" s="1186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86" t="s">
        <v>867</v>
      </c>
      <c r="C31" s="1186"/>
      <c r="D31" s="1186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89" t="s">
        <v>2</v>
      </c>
      <c r="C2" s="1190"/>
      <c r="D2" s="1190"/>
      <c r="E2" s="1191"/>
      <c r="G2" s="1189" t="s">
        <v>3</v>
      </c>
      <c r="H2" s="1191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89" t="s">
        <v>11</v>
      </c>
      <c r="H11" s="1191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2" t="s">
        <v>597</v>
      </c>
      <c r="H18" s="1193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96" t="s">
        <v>595</v>
      </c>
      <c r="C27" s="1197"/>
      <c r="D27" s="1197"/>
      <c r="E27" s="1197"/>
      <c r="F27" s="1197"/>
      <c r="G27" s="1197"/>
      <c r="H27" s="1197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4" t="s">
        <v>754</v>
      </c>
      <c r="H28" s="1195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89" t="s">
        <v>603</v>
      </c>
      <c r="C46" s="1190"/>
      <c r="D46" s="1190"/>
      <c r="E46" s="1191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1" t="s">
        <v>23</v>
      </c>
      <c r="B1" s="1202"/>
      <c r="C1" s="1202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198" t="s">
        <v>25</v>
      </c>
      <c r="B7" s="1199"/>
      <c r="C7" s="1200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198" t="s">
        <v>26</v>
      </c>
      <c r="B30" s="1199"/>
      <c r="C30" s="1200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198" t="s">
        <v>39</v>
      </c>
      <c r="B37" s="1199"/>
      <c r="C37" s="1200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198" t="s">
        <v>47</v>
      </c>
      <c r="B41" s="1199"/>
      <c r="C41" s="1200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198" t="s">
        <v>66</v>
      </c>
      <c r="B51" s="1199"/>
      <c r="C51" s="1200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198" t="s">
        <v>68</v>
      </c>
      <c r="B64" s="1199"/>
      <c r="C64" s="1200"/>
    </row>
    <row r="65" spans="1:3">
      <c r="A65" s="1198" t="s">
        <v>69</v>
      </c>
      <c r="B65" s="1199"/>
      <c r="C65" s="1200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198" t="s">
        <v>76</v>
      </c>
      <c r="B72" s="1199"/>
      <c r="C72" s="1200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198" t="s">
        <v>483</v>
      </c>
      <c r="B78" s="1199"/>
      <c r="C78" s="1200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198" t="s">
        <v>706</v>
      </c>
      <c r="B86" s="1199"/>
      <c r="C86" s="1200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18" t="s">
        <v>625</v>
      </c>
      <c r="G2" s="1219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20" t="s">
        <v>490</v>
      </c>
      <c r="G3" s="1221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22" t="s">
        <v>207</v>
      </c>
      <c r="G4" s="1223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24" t="s">
        <v>498</v>
      </c>
      <c r="G5" s="1225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15" t="s">
        <v>218</v>
      </c>
      <c r="J7" s="1216"/>
      <c r="K7" s="1217"/>
      <c r="L7" s="1215" t="s">
        <v>219</v>
      </c>
      <c r="M7" s="1216"/>
      <c r="N7" s="1217"/>
      <c r="O7" s="1215" t="s">
        <v>220</v>
      </c>
      <c r="P7" s="1216"/>
      <c r="Q7" s="1217"/>
      <c r="R7" s="1213" t="s">
        <v>221</v>
      </c>
      <c r="S7" s="1215" t="s">
        <v>640</v>
      </c>
      <c r="T7" s="1216"/>
      <c r="U7" s="1216"/>
      <c r="V7" s="1216"/>
      <c r="W7" s="1216"/>
      <c r="X7" s="1217"/>
      <c r="Y7" s="1211" t="s">
        <v>703</v>
      </c>
      <c r="Z7" s="1211" t="s">
        <v>499</v>
      </c>
      <c r="AA7" s="1209" t="s">
        <v>762</v>
      </c>
      <c r="AD7" s="1207" t="s">
        <v>827</v>
      </c>
      <c r="AE7" s="1209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14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12"/>
      <c r="Z8" s="1212"/>
      <c r="AA8" s="1210" t="s">
        <v>649</v>
      </c>
      <c r="AD8" s="1208"/>
      <c r="AE8" s="1210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03" t="s">
        <v>223</v>
      </c>
      <c r="S36" s="1204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03" t="s">
        <v>224</v>
      </c>
      <c r="S37" s="1204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03" t="s">
        <v>222</v>
      </c>
      <c r="S38" s="1204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05" t="s">
        <v>225</v>
      </c>
      <c r="S39" s="1206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27" t="s">
        <v>554</v>
      </c>
      <c r="C4" s="1228"/>
      <c r="D4" s="1228"/>
      <c r="E4" s="1228"/>
      <c r="F4" s="1228"/>
      <c r="G4" s="1228"/>
      <c r="H4" s="1228"/>
      <c r="I4" s="1228"/>
      <c r="J4" s="1228"/>
      <c r="K4" s="1228"/>
      <c r="L4" s="1228"/>
      <c r="O4" s="1227" t="s">
        <v>556</v>
      </c>
      <c r="P4" s="1228"/>
      <c r="Q4" s="1228"/>
      <c r="R4" s="1228"/>
      <c r="S4" s="1228"/>
      <c r="T4" s="1228"/>
      <c r="U4" s="1228"/>
      <c r="V4" s="1228"/>
      <c r="W4" s="1228"/>
      <c r="X4" s="1228"/>
      <c r="Y4" s="1228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1" t="s">
        <v>563</v>
      </c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L18" s="1231" t="s">
        <v>857</v>
      </c>
      <c r="BM18" s="1231"/>
      <c r="BN18" s="1231"/>
      <c r="BO18" s="1231"/>
      <c r="BP18" s="1231"/>
      <c r="BQ18" s="1231"/>
      <c r="BR18" s="1231"/>
      <c r="BS18" s="1231"/>
      <c r="BT18" s="1231"/>
      <c r="BU18" s="1231"/>
      <c r="BV18" s="1231"/>
      <c r="BW18" s="1231"/>
      <c r="BX18" s="1231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27" t="s">
        <v>555</v>
      </c>
      <c r="C19" s="1228"/>
      <c r="D19" s="1228"/>
      <c r="E19" s="1228"/>
      <c r="F19" s="1228"/>
      <c r="G19" s="1228"/>
      <c r="H19" s="1228"/>
      <c r="I19" s="1228"/>
      <c r="J19" s="1228"/>
      <c r="K19" s="1228"/>
      <c r="L19" s="1228"/>
      <c r="M19" s="1228"/>
      <c r="O19" s="1227" t="s">
        <v>556</v>
      </c>
      <c r="P19" s="1228"/>
      <c r="Q19" s="1228"/>
      <c r="R19" s="1228"/>
      <c r="S19" s="1228"/>
      <c r="T19" s="1228"/>
      <c r="U19" s="1228"/>
      <c r="V19" s="1228"/>
      <c r="W19" s="1228"/>
      <c r="X19" s="1228"/>
      <c r="Y19" s="1228"/>
      <c r="Z19" s="1228"/>
      <c r="AB19" s="1227" t="s">
        <v>557</v>
      </c>
      <c r="AC19" s="1228"/>
      <c r="AD19" s="1228"/>
      <c r="AE19" s="1228"/>
      <c r="AF19" s="1228"/>
      <c r="AG19" s="1228"/>
      <c r="AH19" s="1228"/>
      <c r="AI19" s="1228"/>
      <c r="AJ19" s="1228"/>
      <c r="AK19" s="1228"/>
      <c r="AL19" s="1228"/>
      <c r="AN19" s="1229" t="s">
        <v>558</v>
      </c>
      <c r="AO19" s="1230"/>
      <c r="AP19" s="1230"/>
      <c r="AQ19" s="1230"/>
      <c r="AR19" s="1230"/>
      <c r="AS19" s="1230"/>
      <c r="AT19" s="1230"/>
      <c r="AU19" s="1230"/>
      <c r="AV19" s="1230"/>
      <c r="AW19" s="1230"/>
      <c r="AY19" s="1226" t="s">
        <v>559</v>
      </c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L19" s="1226" t="s">
        <v>564</v>
      </c>
      <c r="BM19" s="1226"/>
      <c r="BN19" s="1226"/>
      <c r="BO19" s="1226"/>
      <c r="BP19" s="1226"/>
      <c r="BQ19" s="1226"/>
      <c r="BR19" s="1226"/>
      <c r="BS19" s="1226"/>
      <c r="BT19" s="1226"/>
      <c r="BU19" s="1226"/>
      <c r="BV19" s="1226"/>
      <c r="BW19" s="1226"/>
      <c r="BX19" s="1226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F39" zoomScale="70" zoomScaleNormal="70" workbookViewId="0">
      <selection activeCell="AM54" sqref="AM54:AM72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32" t="s">
        <v>930</v>
      </c>
      <c r="AO3" s="1233"/>
      <c r="AP3" s="1232" t="s">
        <v>931</v>
      </c>
      <c r="AQ3" s="1233"/>
      <c r="AR3" s="1232" t="s">
        <v>932</v>
      </c>
      <c r="AS3" s="1233"/>
      <c r="AT3" s="1232" t="s">
        <v>933</v>
      </c>
      <c r="AU3" s="1239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36" t="s">
        <v>1069</v>
      </c>
      <c r="BG6" s="1237"/>
      <c r="BH6" s="1237"/>
      <c r="BI6" s="1237"/>
      <c r="BJ6" s="1238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36" t="s">
        <v>1077</v>
      </c>
      <c r="BG24" s="1237"/>
      <c r="BH24" s="1237"/>
      <c r="BI24" s="1237"/>
      <c r="BJ24" s="1237"/>
      <c r="BK24" s="1249" t="s">
        <v>1078</v>
      </c>
      <c r="BL24" s="1251" t="s">
        <v>1082</v>
      </c>
      <c r="BM24" s="125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44" t="s">
        <v>878</v>
      </c>
      <c r="BI25" s="1245"/>
      <c r="BJ25" s="1245"/>
      <c r="BK25" s="1250"/>
      <c r="BL25" s="1253"/>
      <c r="BM25" s="125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41">
        <f>$BL$26*(1-BG26)^($BL$28-$BL$27)/100</f>
        <v>1</v>
      </c>
      <c r="BI26" s="1242"/>
      <c r="BJ26" s="1243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41">
        <f t="shared" ref="BH27:BH32" si="1">$BL$26*(1-BG27)^($BL$28-$BL$27)/100</f>
        <v>1</v>
      </c>
      <c r="BI27" s="1242"/>
      <c r="BJ27" s="1243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41">
        <f t="shared" si="1"/>
        <v>1</v>
      </c>
      <c r="BI28" s="1242"/>
      <c r="BJ28" s="1243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41">
        <f t="shared" si="1"/>
        <v>0.97543163582150982</v>
      </c>
      <c r="BI29" s="1242"/>
      <c r="BJ29" s="1243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41">
        <f t="shared" si="1"/>
        <v>0.98033484804088578</v>
      </c>
      <c r="BI30" s="1242"/>
      <c r="BJ30" s="1243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41">
        <f t="shared" si="1"/>
        <v>0.96847319624484829</v>
      </c>
      <c r="BI31" s="1242"/>
      <c r="BJ31" s="1243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41">
        <f t="shared" si="1"/>
        <v>0.81561188331174039</v>
      </c>
      <c r="BI32" s="1242"/>
      <c r="BJ32" s="1243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41">
        <f>$BL$26*(1-BG33)^($BL$28-$BL$27)/100</f>
        <v>0.40611621312446222</v>
      </c>
      <c r="BI33" s="1242"/>
      <c r="BJ33" s="1243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41">
        <f>$BL$26*(1-BG34)^($BL$28-$BL$27)/100</f>
        <v>0.21657830151277452</v>
      </c>
      <c r="BI34" s="1242"/>
      <c r="BJ34" s="1243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46">
        <f>BL26*(1-BG35)^(BL28-BL27)/100</f>
        <v>0.833335259728061</v>
      </c>
      <c r="BI35" s="1247"/>
      <c r="BJ35" s="1248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34" t="s">
        <v>293</v>
      </c>
      <c r="BG38" s="1235"/>
      <c r="BH38" s="1235"/>
      <c r="BI38" s="1235"/>
      <c r="BJ38" s="1235"/>
      <c r="BK38" s="1235"/>
      <c r="BL38" s="1235"/>
      <c r="BM38" s="1235"/>
      <c r="BN38" s="1235"/>
      <c r="BO38" s="1235"/>
      <c r="BP38" s="1235"/>
      <c r="BQ38" s="1235"/>
      <c r="BR38" s="1232" t="s">
        <v>886</v>
      </c>
      <c r="BS38" s="1233"/>
      <c r="BT38" s="1233"/>
      <c r="BU38" s="1233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34" t="s">
        <v>600</v>
      </c>
      <c r="AX39" s="1235"/>
      <c r="AY39" s="1235"/>
      <c r="AZ39" s="1235"/>
      <c r="BA39" s="1240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34" t="s">
        <v>44</v>
      </c>
      <c r="BG53" s="1235" t="s">
        <v>44</v>
      </c>
      <c r="BH53" s="1235" t="s">
        <v>44</v>
      </c>
      <c r="BI53" s="1235" t="s">
        <v>44</v>
      </c>
      <c r="BJ53" s="1235" t="s">
        <v>44</v>
      </c>
      <c r="BK53" s="1235" t="s">
        <v>44</v>
      </c>
      <c r="BL53" s="1235" t="s">
        <v>44</v>
      </c>
      <c r="BM53" s="1235" t="s">
        <v>44</v>
      </c>
      <c r="BN53" s="1235" t="s">
        <v>44</v>
      </c>
      <c r="BO53" s="1235" t="s">
        <v>44</v>
      </c>
      <c r="BP53" s="1235" t="s">
        <v>44</v>
      </c>
      <c r="BQ53" s="1235"/>
      <c r="BR53" s="1232" t="s">
        <v>886</v>
      </c>
      <c r="BS53" s="1233"/>
      <c r="BT53" s="1233"/>
      <c r="BU53" s="1233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M55" s="1178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M56" s="1178"/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34" t="s">
        <v>821</v>
      </c>
      <c r="AX56" s="1235"/>
      <c r="AY56" s="1235"/>
      <c r="AZ56" s="1235"/>
      <c r="BA56" s="1240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M57" s="1178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M58" s="1178"/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M59" s="1178"/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M60" s="1178"/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M61" s="1178"/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M62" s="1178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M63" s="1178"/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M64" s="1178"/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M65" s="1178"/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M66" s="1178"/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M67" s="1178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34" t="s">
        <v>46</v>
      </c>
      <c r="BG67" s="1235" t="s">
        <v>46</v>
      </c>
      <c r="BH67" s="1235" t="s">
        <v>46</v>
      </c>
      <c r="BI67" s="1235" t="s">
        <v>46</v>
      </c>
      <c r="BJ67" s="1235" t="s">
        <v>46</v>
      </c>
      <c r="BK67" s="1235" t="s">
        <v>46</v>
      </c>
      <c r="BL67" s="1235" t="s">
        <v>46</v>
      </c>
      <c r="BM67" s="1235" t="s">
        <v>46</v>
      </c>
      <c r="BN67" s="1235" t="s">
        <v>46</v>
      </c>
      <c r="BO67" s="1235" t="s">
        <v>46</v>
      </c>
      <c r="BP67" s="1235" t="s">
        <v>46</v>
      </c>
      <c r="BQ67" s="1235"/>
      <c r="BR67" s="1232" t="s">
        <v>886</v>
      </c>
      <c r="BS67" s="1233"/>
      <c r="BT67" s="1233"/>
      <c r="BU67" s="1233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M68" s="1178"/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M69" s="1178"/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M70" s="1178"/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M71" s="1178"/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M72" s="1178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55" t="s">
        <v>609</v>
      </c>
      <c r="C17" s="1255"/>
      <c r="D17" s="1255"/>
      <c r="E17" s="1255"/>
      <c r="F17" s="1255"/>
      <c r="G17" s="1255"/>
      <c r="H17" s="359"/>
      <c r="I17" s="359"/>
    </row>
    <row r="18" spans="2:20" ht="15.75" thickBot="1">
      <c r="H18" s="359"/>
      <c r="I18" s="359"/>
      <c r="Q18" s="1258">
        <v>2018</v>
      </c>
      <c r="R18" s="1259"/>
      <c r="S18" s="1260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56" t="s">
        <v>811</v>
      </c>
      <c r="J19" s="1257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I1" workbookViewId="0">
      <selection activeCell="Q47" sqref="Q4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1271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E26" workbookViewId="0">
      <selection activeCell="L12" sqref="L1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'RegionalFuel-Att'!AP5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66" t="s">
        <v>631</v>
      </c>
      <c r="X16" s="1266"/>
      <c r="Y16" s="1266"/>
      <c r="Z16" s="1266" t="s">
        <v>632</v>
      </c>
      <c r="AA16" s="1266"/>
      <c r="AB16" s="1266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66" t="s">
        <v>1070</v>
      </c>
      <c r="I17" s="1266"/>
      <c r="J17" s="1266"/>
      <c r="K17" s="1266"/>
      <c r="L17" s="1266"/>
      <c r="N17" s="1283" t="s">
        <v>1069</v>
      </c>
      <c r="O17" s="1284"/>
      <c r="P17" s="1284"/>
      <c r="Q17" s="1284"/>
      <c r="R17" s="128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82" t="s">
        <v>1071</v>
      </c>
      <c r="J31" s="1282"/>
      <c r="K31" s="1282"/>
      <c r="L31" s="1282"/>
      <c r="M31" s="1282"/>
      <c r="N31" s="1282"/>
      <c r="O31" s="1282"/>
      <c r="P31" s="1282"/>
      <c r="Q31" s="1282"/>
      <c r="R31" s="1282"/>
      <c r="S31" s="1282"/>
      <c r="T31" s="1282"/>
      <c r="U31" s="1282"/>
      <c r="V31" s="1282"/>
      <c r="W31" s="1282"/>
      <c r="X31" s="1282"/>
      <c r="Y31" s="1282"/>
      <c r="Z31" s="1282"/>
      <c r="AA31" s="1282"/>
      <c r="AB31" s="1282"/>
      <c r="AC31" s="1282"/>
      <c r="AD31" s="1282"/>
      <c r="AE31" s="1282"/>
      <c r="AF31" s="1282"/>
      <c r="AG31" s="1282"/>
      <c r="AH31" s="1282"/>
      <c r="AI31" s="1282"/>
      <c r="AJ31" s="1282"/>
      <c r="AK31" s="1282"/>
      <c r="AL31" s="1282"/>
      <c r="AM31" s="1282"/>
      <c r="AN31" s="1282"/>
      <c r="AO31" s="1282"/>
      <c r="AP31" s="1282"/>
      <c r="AQ31" s="1282"/>
      <c r="AR31" s="1282"/>
      <c r="AS31" s="1282"/>
      <c r="AT31" s="1282"/>
      <c r="AU31" s="1282"/>
      <c r="AV31" s="1282"/>
      <c r="AW31" s="1282"/>
      <c r="AX31" s="1282"/>
      <c r="AY31" s="1282"/>
      <c r="AZ31" s="1282"/>
      <c r="BA31" s="1282"/>
      <c r="BB31" s="1282"/>
      <c r="BC31" s="1282"/>
      <c r="BD31" s="1282"/>
      <c r="BE31" s="1282"/>
      <c r="BF31" s="1282"/>
      <c r="BG31" s="1282"/>
      <c r="BH31" s="1282"/>
      <c r="BI31" s="1282"/>
      <c r="BJ31" s="1282"/>
      <c r="BK31" s="1282"/>
      <c r="BL31" s="1282"/>
      <c r="BM31" s="1282"/>
      <c r="BN31" s="1282"/>
      <c r="BO31" s="1282"/>
      <c r="BP31" s="1282"/>
      <c r="BQ31" s="1282"/>
      <c r="BR31" s="1282"/>
      <c r="BS31" s="1282"/>
      <c r="BT31" s="1282"/>
      <c r="BU31" s="1282"/>
      <c r="BV31" s="1282"/>
      <c r="BW31" s="1282"/>
      <c r="BX31" s="1282"/>
      <c r="BY31" s="1282"/>
      <c r="BZ31" s="1282"/>
      <c r="CA31" s="1282"/>
      <c r="CB31" s="1282"/>
      <c r="CC31" s="1282"/>
      <c r="CD31" s="1282"/>
      <c r="CE31" s="1282"/>
      <c r="CF31" s="1282"/>
      <c r="CG31" s="1282"/>
      <c r="CH31" s="1282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76" t="s">
        <v>285</v>
      </c>
      <c r="C48" s="1277"/>
      <c r="D48" s="1277"/>
      <c r="E48" s="1277"/>
      <c r="F48" s="1277"/>
      <c r="G48" s="1277"/>
      <c r="H48" s="1277"/>
      <c r="I48" s="1277"/>
      <c r="J48" s="1277"/>
      <c r="K48" s="1277"/>
      <c r="L48" s="1278"/>
      <c r="M48" s="1269" t="s">
        <v>1072</v>
      </c>
      <c r="N48" s="1270"/>
      <c r="O48" s="1271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66" t="s">
        <v>1066</v>
      </c>
      <c r="AN50" s="1266"/>
      <c r="AO50" s="1266"/>
      <c r="AP50" s="1266"/>
      <c r="AQ50" s="1266"/>
      <c r="AR50" s="1266"/>
      <c r="AZ50" s="1266" t="s">
        <v>1087</v>
      </c>
      <c r="BA50" s="1266"/>
      <c r="BB50" s="1266"/>
      <c r="BC50" s="1266"/>
      <c r="BD50" s="1266"/>
      <c r="BE50" s="1266"/>
      <c r="BF50" s="1266"/>
      <c r="BG50" s="1266"/>
      <c r="BH50" s="1266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79" t="s">
        <v>346</v>
      </c>
      <c r="T82" s="1280"/>
      <c r="U82" s="1280"/>
      <c r="V82" s="1280"/>
      <c r="W82" s="1280"/>
      <c r="X82" s="1280"/>
      <c r="Y82" s="1280"/>
      <c r="Z82" s="1281"/>
      <c r="AB82" s="1267" t="s">
        <v>347</v>
      </c>
      <c r="AC82" s="1267"/>
      <c r="AD82" s="1267"/>
      <c r="AE82" s="1267"/>
      <c r="AF82" s="1268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67"/>
      <c r="AC83" s="1267"/>
      <c r="AD83" s="1267"/>
      <c r="AE83" s="1267"/>
      <c r="AF83" s="1268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58" t="s">
        <v>1073</v>
      </c>
      <c r="BA86" s="1259"/>
      <c r="BB86" s="1259"/>
      <c r="BC86" s="1259"/>
      <c r="BD86" s="1259"/>
      <c r="BE86" s="1259"/>
      <c r="BF86" s="1259" t="s">
        <v>1074</v>
      </c>
      <c r="BG86" s="1259"/>
      <c r="BH86" s="1259"/>
      <c r="BI86" s="1259" t="s">
        <v>1074</v>
      </c>
      <c r="BJ86" s="1259"/>
      <c r="BK86" s="1259"/>
      <c r="BM86" s="1266" t="s">
        <v>1067</v>
      </c>
      <c r="BN86" s="1266"/>
      <c r="BO86" s="1266"/>
      <c r="BP86" s="1266"/>
      <c r="BQ86" s="1266"/>
      <c r="BR86" s="1266"/>
      <c r="BS86" s="1266"/>
      <c r="BT86" s="1266"/>
      <c r="BU86" s="1266"/>
      <c r="BV86" s="1266"/>
      <c r="BW86" s="1266"/>
      <c r="BX86" s="1266"/>
      <c r="BY86" s="1266"/>
      <c r="BZ86" s="1266"/>
      <c r="CA86" s="1266"/>
      <c r="CB86" s="1266"/>
      <c r="CC86" s="1266"/>
      <c r="CD86" s="1266"/>
      <c r="CE86" s="1266"/>
      <c r="CF86" s="1266"/>
      <c r="CG86" s="1266"/>
      <c r="CH86" s="1266"/>
      <c r="CI86" s="1266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72" t="s">
        <v>1033</v>
      </c>
      <c r="AQ87" s="1273"/>
      <c r="AR87" s="1273"/>
      <c r="AS87" s="1273"/>
      <c r="AT87" s="1273"/>
      <c r="AV87" s="808" t="s">
        <v>1037</v>
      </c>
      <c r="AW87" s="1274" t="s">
        <v>1038</v>
      </c>
      <c r="AX87" s="1275"/>
      <c r="AY87" s="1275"/>
      <c r="AZ87" s="1258">
        <v>2018</v>
      </c>
      <c r="BA87" s="1259"/>
      <c r="BB87" s="1259"/>
      <c r="BC87" s="1259"/>
      <c r="BD87" s="1259"/>
      <c r="BE87" s="1260"/>
      <c r="BF87" s="1258">
        <v>2040</v>
      </c>
      <c r="BG87" s="1259"/>
      <c r="BH87" s="1260"/>
      <c r="BI87" s="1258">
        <v>2070</v>
      </c>
      <c r="BJ87" s="1259"/>
      <c r="BK87" s="1260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64" t="s">
        <v>893</v>
      </c>
      <c r="BN88" s="1264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65"/>
      <c r="BN89" s="1265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65"/>
      <c r="BN90" s="1264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65"/>
      <c r="BN91" s="1265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65"/>
      <c r="BN92" s="1264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65"/>
      <c r="BN93" s="1265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64" t="s">
        <v>891</v>
      </c>
      <c r="BN94" s="1264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65"/>
      <c r="BN95" s="1265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65"/>
      <c r="BN96" s="1264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65"/>
      <c r="BN97" s="1265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65"/>
      <c r="BN98" s="1264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65"/>
      <c r="BN99" s="1265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64" t="s">
        <v>890</v>
      </c>
      <c r="BN100" s="1264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65"/>
      <c r="BN101" s="1265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65"/>
      <c r="BN102" s="1264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65"/>
      <c r="BN103" s="1265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65"/>
      <c r="BN104" s="1264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65"/>
      <c r="BN105" s="1265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64" t="s">
        <v>326</v>
      </c>
      <c r="BN106" s="1264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65"/>
      <c r="BN107" s="1265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65"/>
      <c r="BN108" s="1264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65"/>
      <c r="BN109" s="1265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65"/>
      <c r="BN110" s="1264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65"/>
      <c r="BN111" s="1265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64" t="s">
        <v>896</v>
      </c>
      <c r="BN112" s="1264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65"/>
      <c r="BN113" s="1265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65"/>
      <c r="BN114" s="1264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65"/>
      <c r="BN115" s="1265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65"/>
      <c r="BN116" s="1264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65"/>
      <c r="BN117" s="1265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64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65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64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65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64" t="s">
        <v>336</v>
      </c>
      <c r="BN124" s="1264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65"/>
      <c r="BN125" s="1265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65"/>
      <c r="BN126" s="1264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65"/>
      <c r="BN127" s="1265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65"/>
      <c r="BN128" s="1264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65"/>
      <c r="BN129" s="1265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64" t="s">
        <v>902</v>
      </c>
      <c r="BN130" s="1264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65"/>
      <c r="BN131" s="1265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65"/>
      <c r="BN132" s="1264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65"/>
      <c r="BN133" s="1265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65"/>
      <c r="BN134" s="1264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65"/>
      <c r="BN135" s="1265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64" t="s">
        <v>900</v>
      </c>
      <c r="BN136" s="1264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65"/>
      <c r="BN137" s="1265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65"/>
      <c r="BN138" s="1264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65"/>
      <c r="BN139" s="1265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65"/>
      <c r="BN140" s="1264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65"/>
      <c r="BN141" s="1265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64" t="s">
        <v>901</v>
      </c>
      <c r="BN142" s="1264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65"/>
      <c r="BN143" s="1265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65"/>
      <c r="BN144" s="1264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65"/>
      <c r="BN145" s="1265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65"/>
      <c r="BN146" s="1264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65"/>
      <c r="BN147" s="1265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64" t="s">
        <v>907</v>
      </c>
      <c r="BN148" s="1264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65"/>
      <c r="BN149" s="1265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65"/>
      <c r="BN150" s="1264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65"/>
      <c r="BN151" s="1265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65"/>
      <c r="BN152" s="1264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65"/>
      <c r="BN153" s="1265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64" t="s">
        <v>906</v>
      </c>
      <c r="BN154" s="1264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65"/>
      <c r="BN155" s="1265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65"/>
      <c r="BN156" s="1264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65"/>
      <c r="BN157" s="1265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65"/>
      <c r="BN158" s="1264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65"/>
      <c r="BN159" s="1265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64" t="s">
        <v>905</v>
      </c>
      <c r="BN160" s="1264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65"/>
      <c r="BN161" s="1265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65"/>
      <c r="BN162" s="1264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65"/>
      <c r="BN163" s="1265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65"/>
      <c r="BN164" s="1264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65"/>
      <c r="BN165" s="1265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64" t="s">
        <v>903</v>
      </c>
      <c r="BN166" s="1264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65"/>
      <c r="BN167" s="1265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65"/>
      <c r="BN168" s="1264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65"/>
      <c r="BN169" s="1265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65"/>
      <c r="BN170" s="1264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65"/>
      <c r="BN171" s="1265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64" t="s">
        <v>904</v>
      </c>
      <c r="BN172" s="1264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65"/>
      <c r="BN173" s="1265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65"/>
      <c r="BN174" s="1264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65"/>
      <c r="BN175" s="1265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65"/>
      <c r="BN176" s="1264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65"/>
      <c r="BN177" s="1265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64" t="s">
        <v>910</v>
      </c>
      <c r="BN178" s="1264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65"/>
      <c r="BN179" s="1265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65"/>
      <c r="BN180" s="1264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65"/>
      <c r="BN181" s="1265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65"/>
      <c r="BN182" s="1264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65"/>
      <c r="BN183" s="1265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64" t="s">
        <v>908</v>
      </c>
      <c r="BN184" s="1264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65"/>
      <c r="BN185" s="1265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65"/>
      <c r="BN186" s="1264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65"/>
      <c r="BN187" s="1265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65"/>
      <c r="BN188" s="1264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65"/>
      <c r="BN189" s="1265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64" t="s">
        <v>909</v>
      </c>
      <c r="BN190" s="1264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65"/>
      <c r="BN191" s="1265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65"/>
      <c r="BN192" s="1264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65"/>
      <c r="BN193" s="1265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65"/>
      <c r="BN194" s="1264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65"/>
      <c r="BN195" s="1265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64" t="s">
        <v>911</v>
      </c>
      <c r="BN196" s="1264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65"/>
      <c r="BN197" s="1265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65"/>
      <c r="BN198" s="1264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65"/>
      <c r="BN199" s="1265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65"/>
      <c r="BN200" s="1264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65"/>
      <c r="BN201" s="1265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64" t="s">
        <v>912</v>
      </c>
      <c r="BN202" s="1264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65"/>
      <c r="BN203" s="1265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65"/>
      <c r="BN204" s="1264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65"/>
      <c r="BN205" s="1265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65"/>
      <c r="BN206" s="1264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65"/>
      <c r="BN207" s="1265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64" t="s">
        <v>914</v>
      </c>
      <c r="BN208" s="1264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65"/>
      <c r="BN209" s="1265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65"/>
      <c r="BN210" s="1264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65"/>
      <c r="BN211" s="1265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65"/>
      <c r="BN212" s="1264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65"/>
      <c r="BN213" s="1265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64" t="s">
        <v>915</v>
      </c>
      <c r="BN214" s="1264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65"/>
      <c r="BN215" s="1265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65"/>
      <c r="BN216" s="1264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65"/>
      <c r="BN217" s="1265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65"/>
      <c r="BN218" s="1264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65"/>
      <c r="BN219" s="1265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64" t="s">
        <v>916</v>
      </c>
      <c r="BN220" s="1264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65"/>
      <c r="BN221" s="1265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65"/>
      <c r="BN222" s="1264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65"/>
      <c r="BN223" s="1265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65"/>
      <c r="BN224" s="1264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65"/>
      <c r="BN225" s="1265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64" t="s">
        <v>917</v>
      </c>
      <c r="BN226" s="1264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65"/>
      <c r="BN227" s="1265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65"/>
      <c r="BN228" s="1264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65"/>
      <c r="BN229" s="1265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65"/>
      <c r="BN230" s="1264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65"/>
      <c r="BN231" s="1265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64" t="s">
        <v>919</v>
      </c>
      <c r="BN232" s="1264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65"/>
      <c r="BN233" s="1265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65"/>
      <c r="BN234" s="1264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65"/>
      <c r="BN235" s="1265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65"/>
      <c r="BN236" s="1264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65"/>
      <c r="BN237" s="1265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64" t="s">
        <v>918</v>
      </c>
      <c r="BN238" s="1264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65"/>
      <c r="BN239" s="1265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65"/>
      <c r="BN240" s="1264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65"/>
      <c r="BN241" s="1265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65"/>
      <c r="BN242" s="1264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65"/>
      <c r="BN243" s="1265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13"/>
  <sheetViews>
    <sheetView topLeftCell="A66" zoomScale="70" zoomScaleNormal="70" workbookViewId="0">
      <selection activeCell="AK6" sqref="AK6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F4" s="505" t="s">
        <v>1108</v>
      </c>
      <c r="AG4" s="1176"/>
      <c r="AH4" s="1162"/>
      <c r="AI4" s="1151"/>
      <c r="AJ4" s="1151"/>
      <c r="AK4" s="1151"/>
      <c r="AM4" s="1151"/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H5" s="1162"/>
      <c r="AI5" s="1151"/>
      <c r="AM5" s="1151"/>
      <c r="AN5" s="1153" t="s">
        <v>402</v>
      </c>
      <c r="AO5" s="1153" t="s">
        <v>48</v>
      </c>
      <c r="AP5" s="1144">
        <f>SUMIFS(Table915[Count of EnergyRating],Table915[MainSpaceHeatingFuel],AN5,Table915[EnergyRating (group)],AO5,Table915[CountyName (group)],AP$4)</f>
        <v>0</v>
      </c>
      <c r="AQ5" s="1138">
        <f>SUMIFS(Table915[Count of EnergyRating],Table915[MainSpaceHeatingFuel],AN5,Table915[EnergyRating (group)],AO5,Table915[CountyName (group)],AQ$4)</f>
        <v>6</v>
      </c>
      <c r="AR5" s="1138">
        <f>SUMIFS(Table915[Count of EnergyRating],Table915[MainSpaceHeatingFuel],AN5,Table915[EnergyRating (group)],AO5,Table915[CountyName (group)],AR$4)</f>
        <v>31</v>
      </c>
      <c r="AS5" s="1138">
        <f>SUMIFS(Table915[Count of EnergyRating],Table915[MainSpaceHeatingFuel],AN5,Table915[EnergyRating (group)],AO5,Table915[CountyName (group)],AS$4)</f>
        <v>8</v>
      </c>
      <c r="AT5" s="1138">
        <f>SUMIFS(Table915[Count of EnergyRating],Table915[MainSpaceHeatingFuel],AN5,Table915[EnergyRating (group)],AO5,Table915[CountyName (group)],AT$4)</f>
        <v>4</v>
      </c>
      <c r="AU5" s="1138">
        <f>SUMIFS(Table915[Count of EnergyRating],Table915[MainSpaceHeatingFuel],AN5,Table915[EnergyRating (group)],AO5,Table915[CountyName (group)],AU$4)</f>
        <v>15</v>
      </c>
      <c r="AV5" s="1138">
        <f>SUMIFS(Table915[Count of EnergyRating],Table915[MainSpaceHeatingFuel],AN5,Table915[EnergyRating (group)],AO5,Table915[CountyName (group)],AV$4)</f>
        <v>20</v>
      </c>
      <c r="AW5" s="1138">
        <f>SUMIFS(Table915[Count of EnergyRating],Table915[MainSpaceHeatingFuel],AN5,Table915[EnergyRating (group)],AO5,Table915[CountyName (group)],AW$4)</f>
        <v>6</v>
      </c>
      <c r="AX5" s="1138">
        <f>SUMIFS(Table915[Count of EnergyRating],Table915[MainSpaceHeatingFuel],AN5,Table915[EnergyRating (group)],AO5,Table915[CountyName (group)],AX$4)</f>
        <v>36</v>
      </c>
      <c r="AY5" s="1138">
        <f>SUMIFS(Table915[Count of EnergyRating],Table915[MainSpaceHeatingFuel],AN5,Table915[EnergyRating (group)],AO5,Table915[CountyName (group)],AY$4)</f>
        <v>8</v>
      </c>
      <c r="AZ5" s="1138">
        <f>SUMIFS(Table915[Count of EnergyRating],Table915[MainSpaceHeatingFuel],AN5,Table915[EnergyRating (group)],AO5,Table915[CountyName (group)],AZ$4)</f>
        <v>262</v>
      </c>
      <c r="BA5" s="1138">
        <f>SUMIFS(Table915[Count of EnergyRating],Table915[MainSpaceHeatingFuel],AN5,Table915[EnergyRating (group)],AO5,Table915[CountyName (group)],BA$4)</f>
        <v>2</v>
      </c>
      <c r="BB5" s="1138">
        <f>SUMIFS(Table915[Count of EnergyRating],Table915[MainSpaceHeatingFuel],AN5,Table915[EnergyRating (group)],AO5,Table915[CountyName (group)],BB$4)</f>
        <v>0</v>
      </c>
      <c r="BC5" s="1138">
        <f>SUMIFS(Table915[Count of EnergyRating],Table915[MainSpaceHeatingFuel],AN5,Table915[EnergyRating (group)],AO5,Table915[CountyName (group)],BC$4)</f>
        <v>50</v>
      </c>
      <c r="BD5" s="1138">
        <f>SUMIFS(Table915[Count of EnergyRating],Table915[MainSpaceHeatingFuel],AN5,Table915[EnergyRating (group)],AO5,Table915[CountyName (group)],BD$4)</f>
        <v>42</v>
      </c>
      <c r="BE5" s="1138">
        <f>SUMIFS(Table915[Count of EnergyRating],Table915[MainSpaceHeatingFuel],AN5,Table915[EnergyRating (group)],AO5,Table915[CountyName (group)],BE$4)</f>
        <v>14</v>
      </c>
      <c r="BF5" s="1138">
        <f>SUMIFS(Table915[Count of EnergyRating],Table915[MainSpaceHeatingFuel],AN5,Table915[EnergyRating (group)],AO5,Table915[CountyName (group)],BF$4)</f>
        <v>4</v>
      </c>
      <c r="BG5" s="1138">
        <f>SUMIFS(Table915[Count of EnergyRating],Table915[MainSpaceHeatingFuel],AN5,Table915[EnergyRating (group)],AO5,Table915[CountyName (group)],BG$4)</f>
        <v>0</v>
      </c>
      <c r="BH5" s="1138">
        <f>SUMIFS(Table915[Count of EnergyRating],Table915[MainSpaceHeatingFuel],AN5,Table915[EnergyRating (group)],AO5,Table915[CountyName (group)],BH$4)</f>
        <v>49</v>
      </c>
      <c r="BI5" s="1138">
        <f>SUMIFS(Table915[Count of EnergyRating],Table915[MainSpaceHeatingFuel],AN5,Table915[EnergyRating (group)],AO5,Table915[CountyName (group)],BI$4)</f>
        <v>3</v>
      </c>
      <c r="BJ5" s="1138">
        <f>SUMIFS(Table915[Count of EnergyRating],Table915[MainSpaceHeatingFuel],AN5,Table915[EnergyRating (group)],AO5,Table915[CountyName (group)],BJ$4)</f>
        <v>25</v>
      </c>
      <c r="BK5" s="1138">
        <f>SUMIFS(Table915[Count of EnergyRating],Table915[MainSpaceHeatingFuel],AN5,Table915[EnergyRating (group)],AO5,Table915[CountyName (group)],BK$4)</f>
        <v>0</v>
      </c>
      <c r="BL5" s="1138">
        <f>SUMIFS(Table915[Count of EnergyRating],Table915[MainSpaceHeatingFuel],AN5,Table915[EnergyRating (group)],AO5,Table915[CountyName (group)],BL$4)</f>
        <v>7</v>
      </c>
      <c r="BM5" s="1144">
        <f>SUMIFS(Table915[Count of EnergyRating],Table915[MainSpaceHeatingFuel],AN5,Table915[EnergyRating (group)],AO5,Table915[CountyName (group)],BM$4)</f>
        <v>39</v>
      </c>
      <c r="BN5" s="1138">
        <f>SUMIFS(Table915[Count of EnergyRating],Table915[MainSpaceHeatingFuel],AN5,Table915[EnergyRating (group)],AO5,Table915[CountyName (group)],BN$4)</f>
        <v>103</v>
      </c>
      <c r="BO5" s="1138">
        <f>SUMIFS(Table915[Count of EnergyRating],Table915[MainSpaceHeatingFuel],AN5,Table915[EnergyRating (group)],AO5,Table915[CountyName (group)],BO$4)</f>
        <v>22</v>
      </c>
    </row>
    <row r="6" spans="1:67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H6" s="1162"/>
      <c r="AI6" s="1151"/>
      <c r="AJ6" s="1151"/>
      <c r="AK6" s="1151"/>
      <c r="AL6" s="1151"/>
      <c r="AM6" s="1151"/>
      <c r="AN6" s="1153" t="s">
        <v>402</v>
      </c>
      <c r="AO6" s="1153" t="s">
        <v>50</v>
      </c>
      <c r="AP6" s="1144">
        <f>SUMIFS(Table915[Count of EnergyRating],Table915[MainSpaceHeatingFuel],AN6,Table915[EnergyRating (group)],AO6,Table915[CountyName (group)],AP$4)</f>
        <v>17</v>
      </c>
      <c r="AQ6" s="1138">
        <f>SUMIFS(Table915[Count of EnergyRating],Table915[MainSpaceHeatingFuel],AN6,Table915[EnergyRating (group)],AO6,Table915[CountyName (group)],AQ$4)</f>
        <v>7</v>
      </c>
      <c r="AR6" s="1138">
        <f>SUMIFS(Table915[Count of EnergyRating],Table915[MainSpaceHeatingFuel],AN6,Table915[EnergyRating (group)],AO6,Table915[CountyName (group)],AR$4)</f>
        <v>26</v>
      </c>
      <c r="AS6" s="1138">
        <f>SUMIFS(Table915[Count of EnergyRating],Table915[MainSpaceHeatingFuel],AN6,Table915[EnergyRating (group)],AO6,Table915[CountyName (group)],AS$4)</f>
        <v>7</v>
      </c>
      <c r="AT6" s="1138">
        <f>SUMIFS(Table915[Count of EnergyRating],Table915[MainSpaceHeatingFuel],AN6,Table915[EnergyRating (group)],AO6,Table915[CountyName (group)],AT$4)</f>
        <v>3</v>
      </c>
      <c r="AU6" s="1138">
        <f>SUMIFS(Table915[Count of EnergyRating],Table915[MainSpaceHeatingFuel],AN6,Table915[EnergyRating (group)],AO6,Table915[CountyName (group)],AU$4)</f>
        <v>14</v>
      </c>
      <c r="AV6" s="1138">
        <f>SUMIFS(Table915[Count of EnergyRating],Table915[MainSpaceHeatingFuel],AN6,Table915[EnergyRating (group)],AO6,Table915[CountyName (group)],AV$4)</f>
        <v>4</v>
      </c>
      <c r="AW6" s="1138">
        <f>SUMIFS(Table915[Count of EnergyRating],Table915[MainSpaceHeatingFuel],AN6,Table915[EnergyRating (group)],AO6,Table915[CountyName (group)],AW$4)</f>
        <v>1</v>
      </c>
      <c r="AX6" s="1138">
        <f>SUMIFS(Table915[Count of EnergyRating],Table915[MainSpaceHeatingFuel],AN6,Table915[EnergyRating (group)],AO6,Table915[CountyName (group)],AX$4)</f>
        <v>2</v>
      </c>
      <c r="AY6" s="1138">
        <f>SUMIFS(Table915[Count of EnergyRating],Table915[MainSpaceHeatingFuel],AN6,Table915[EnergyRating (group)],AO6,Table915[CountyName (group)],AY$4)</f>
        <v>7</v>
      </c>
      <c r="AZ6" s="1138">
        <f>SUMIFS(Table915[Count of EnergyRating],Table915[MainSpaceHeatingFuel],AN6,Table915[EnergyRating (group)],AO6,Table915[CountyName (group)],AZ$4)</f>
        <v>36</v>
      </c>
      <c r="BA6" s="1138">
        <f>SUMIFS(Table915[Count of EnergyRating],Table915[MainSpaceHeatingFuel],AN6,Table915[EnergyRating (group)],AO6,Table915[CountyName (group)],BA$4)</f>
        <v>17</v>
      </c>
      <c r="BB6" s="1138">
        <f>SUMIFS(Table915[Count of EnergyRating],Table915[MainSpaceHeatingFuel],AN6,Table915[EnergyRating (group)],AO6,Table915[CountyName (group)],BB$4)</f>
        <v>0</v>
      </c>
      <c r="BC6" s="1138">
        <f>SUMIFS(Table915[Count of EnergyRating],Table915[MainSpaceHeatingFuel],AN6,Table915[EnergyRating (group)],AO6,Table915[CountyName (group)],BC$4)</f>
        <v>35</v>
      </c>
      <c r="BD6" s="1138">
        <f>SUMIFS(Table915[Count of EnergyRating],Table915[MainSpaceHeatingFuel],AN6,Table915[EnergyRating (group)],AO6,Table915[CountyName (group)],BD$4)</f>
        <v>50</v>
      </c>
      <c r="BE6" s="1138">
        <f>SUMIFS(Table915[Count of EnergyRating],Table915[MainSpaceHeatingFuel],AN6,Table915[EnergyRating (group)],AO6,Table915[CountyName (group)],BE$4)</f>
        <v>5</v>
      </c>
      <c r="BF6" s="1138">
        <f>SUMIFS(Table915[Count of EnergyRating],Table915[MainSpaceHeatingFuel],AN6,Table915[EnergyRating (group)],AO6,Table915[CountyName (group)],BF$4)</f>
        <v>34</v>
      </c>
      <c r="BG6" s="1138">
        <f>SUMIFS(Table915[Count of EnergyRating],Table915[MainSpaceHeatingFuel],AN6,Table915[EnergyRating (group)],AO6,Table915[CountyName (group)],BG$4)</f>
        <v>34</v>
      </c>
      <c r="BH6" s="1138">
        <f>SUMIFS(Table915[Count of EnergyRating],Table915[MainSpaceHeatingFuel],AN6,Table915[EnergyRating (group)],AO6,Table915[CountyName (group)],BH$4)</f>
        <v>13</v>
      </c>
      <c r="BI6" s="1138">
        <f>SUMIFS(Table915[Count of EnergyRating],Table915[MainSpaceHeatingFuel],AN6,Table915[EnergyRating (group)],AO6,Table915[CountyName (group)],BI$4)</f>
        <v>0</v>
      </c>
      <c r="BJ6" s="1138">
        <f>SUMIFS(Table915[Count of EnergyRating],Table915[MainSpaceHeatingFuel],AN6,Table915[EnergyRating (group)],AO6,Table915[CountyName (group)],BJ$4)</f>
        <v>21</v>
      </c>
      <c r="BK6" s="1138">
        <f>SUMIFS(Table915[Count of EnergyRating],Table915[MainSpaceHeatingFuel],AN6,Table915[EnergyRating (group)],AO6,Table915[CountyName (group)],BK$4)</f>
        <v>0</v>
      </c>
      <c r="BL6" s="1138">
        <f>SUMIFS(Table915[Count of EnergyRating],Table915[MainSpaceHeatingFuel],AN6,Table915[EnergyRating (group)],AO6,Table915[CountyName (group)],BL$4)</f>
        <v>9</v>
      </c>
      <c r="BM6" s="1144">
        <f>SUMIFS(Table915[Count of EnergyRating],Table915[MainSpaceHeatingFuel],AN6,Table915[EnergyRating (group)],AO6,Table915[CountyName (group)],BM$4)</f>
        <v>18</v>
      </c>
      <c r="BN6" s="1138">
        <f>SUMIFS(Table915[Count of EnergyRating],Table915[MainSpaceHeatingFuel],AN6,Table915[EnergyRating (group)],AO6,Table915[CountyName (group)],BN$4)</f>
        <v>33</v>
      </c>
      <c r="BO6" s="1138">
        <f>SUMIFS(Table915[Count of EnergyRating],Table915[MainSpaceHeatingFuel],AN6,Table915[EnergyRating (group)],AO6,Table915[CountyName (group)],BO$4)</f>
        <v>11</v>
      </c>
    </row>
    <row r="7" spans="1:67" s="1138" customFormat="1" ht="15.95" customHeight="1">
      <c r="C7" s="1143" t="s">
        <v>1115</v>
      </c>
      <c r="D7" s="1143" t="s">
        <v>1107</v>
      </c>
      <c r="E7" s="1143" t="s">
        <v>841</v>
      </c>
      <c r="F7" s="1143" t="s">
        <v>1109</v>
      </c>
      <c r="G7" s="1154">
        <f t="shared" ref="G7:AF7" si="0">G117*((SUM(AP$5:AP$8)/SUM(AP$5:AP$13))/(SUM(G$117)/SUM(G$117:G$122)))</f>
        <v>0.25573624502201925</v>
      </c>
      <c r="H7" s="1154">
        <f t="shared" si="0"/>
        <v>2.1240466914343532</v>
      </c>
      <c r="I7" s="1154">
        <f t="shared" si="0"/>
        <v>0.68296073745318941</v>
      </c>
      <c r="J7" s="1154">
        <f t="shared" si="0"/>
        <v>0.30188013658100366</v>
      </c>
      <c r="K7" s="1154">
        <f t="shared" si="0"/>
        <v>0.26933452643019179</v>
      </c>
      <c r="L7" s="1154">
        <f t="shared" si="0"/>
        <v>0.15723831990112538</v>
      </c>
      <c r="M7" s="1154">
        <f t="shared" si="0"/>
        <v>0.44053678868511581</v>
      </c>
      <c r="N7" s="1154">
        <f t="shared" si="0"/>
        <v>0.55808620000650533</v>
      </c>
      <c r="O7" s="1154">
        <f t="shared" si="0"/>
        <v>0.21282033460999214</v>
      </c>
      <c r="P7" s="1154">
        <f t="shared" si="0"/>
        <v>0.3470626232334017</v>
      </c>
      <c r="Q7" s="1154">
        <f t="shared" si="0"/>
        <v>0.50333671240828348</v>
      </c>
      <c r="R7" s="1154">
        <f t="shared" si="0"/>
        <v>0.30726720836461868</v>
      </c>
      <c r="S7" s="1154">
        <f t="shared" si="0"/>
        <v>0.21026410433791307</v>
      </c>
      <c r="T7" s="1154">
        <f t="shared" si="0"/>
        <v>3.5798827236282422</v>
      </c>
      <c r="U7" s="1154">
        <f t="shared" si="0"/>
        <v>0.57333555721122642</v>
      </c>
      <c r="V7" s="1154">
        <f t="shared" si="0"/>
        <v>0.47479188183496546</v>
      </c>
      <c r="W7" s="1154">
        <f t="shared" si="0"/>
        <v>0.45417082653356311</v>
      </c>
      <c r="X7" s="1154">
        <f t="shared" si="0"/>
        <v>0.47806250755090018</v>
      </c>
      <c r="Y7" s="1154">
        <f t="shared" si="0"/>
        <v>0.56572877335056693</v>
      </c>
      <c r="Z7" s="1154">
        <f t="shared" si="0"/>
        <v>9.4615658393582047E-2</v>
      </c>
      <c r="AA7" s="1154">
        <f t="shared" si="0"/>
        <v>0.20232790013742574</v>
      </c>
      <c r="AB7" s="1154">
        <f t="shared" si="0"/>
        <v>4.5749829100161871E-2</v>
      </c>
      <c r="AC7" s="1154">
        <f t="shared" si="0"/>
        <v>0.21515814873031802</v>
      </c>
      <c r="AD7" s="1154">
        <f t="shared" si="0"/>
        <v>0.33732457850030501</v>
      </c>
      <c r="AE7" s="1154">
        <f t="shared" si="0"/>
        <v>0.40808544375498357</v>
      </c>
      <c r="AF7" s="1154">
        <f t="shared" si="0"/>
        <v>0.22838307279690834</v>
      </c>
      <c r="AG7" s="1181">
        <f>SUM(G7:AF7)</f>
        <v>14.028187529990863</v>
      </c>
      <c r="AH7" s="1162"/>
      <c r="AI7" s="1151"/>
      <c r="AJ7" s="1151"/>
      <c r="AK7" s="1151"/>
      <c r="AM7" s="1151"/>
      <c r="AN7" s="1153" t="s">
        <v>402</v>
      </c>
      <c r="AO7" s="1153" t="s">
        <v>52</v>
      </c>
      <c r="AP7" s="1144">
        <f>SUMIFS(Table915[Count of EnergyRating],Table915[MainSpaceHeatingFuel],AN7,Table915[EnergyRating (group)],AO7,Table915[CountyName (group)],AP$4)</f>
        <v>26</v>
      </c>
      <c r="AQ7" s="1138">
        <f>SUMIFS(Table915[Count of EnergyRating],Table915[MainSpaceHeatingFuel],AN7,Table915[EnergyRating (group)],AO7,Table915[CountyName (group)],AQ$4)</f>
        <v>31</v>
      </c>
      <c r="AR7" s="1138">
        <f>SUMIFS(Table915[Count of EnergyRating],Table915[MainSpaceHeatingFuel],AN7,Table915[EnergyRating (group)],AO7,Table915[CountyName (group)],AR$4)</f>
        <v>44</v>
      </c>
      <c r="AS7" s="1138">
        <f>SUMIFS(Table915[Count of EnergyRating],Table915[MainSpaceHeatingFuel],AN7,Table915[EnergyRating (group)],AO7,Table915[CountyName (group)],AS$4)</f>
        <v>38</v>
      </c>
      <c r="AT7" s="1138">
        <f>SUMIFS(Table915[Count of EnergyRating],Table915[MainSpaceHeatingFuel],AN7,Table915[EnergyRating (group)],AO7,Table915[CountyName (group)],AT$4)</f>
        <v>22</v>
      </c>
      <c r="AU7" s="1138">
        <f>SUMIFS(Table915[Count of EnergyRating],Table915[MainSpaceHeatingFuel],AN7,Table915[EnergyRating (group)],AO7,Table915[CountyName (group)],AU$4)</f>
        <v>18</v>
      </c>
      <c r="AV7" s="1138">
        <f>SUMIFS(Table915[Count of EnergyRating],Table915[MainSpaceHeatingFuel],AN7,Table915[EnergyRating (group)],AO7,Table915[CountyName (group)],AV$4)</f>
        <v>22</v>
      </c>
      <c r="AW7" s="1138">
        <f>SUMIFS(Table915[Count of EnergyRating],Table915[MainSpaceHeatingFuel],AN7,Table915[EnergyRating (group)],AO7,Table915[CountyName (group)],AW$4)</f>
        <v>21</v>
      </c>
      <c r="AX7" s="1138">
        <f>SUMIFS(Table915[Count of EnergyRating],Table915[MainSpaceHeatingFuel],AN7,Table915[EnergyRating (group)],AO7,Table915[CountyName (group)],AX$4)</f>
        <v>28</v>
      </c>
      <c r="AY7" s="1138">
        <f>SUMIFS(Table915[Count of EnergyRating],Table915[MainSpaceHeatingFuel],AN7,Table915[EnergyRating (group)],AO7,Table915[CountyName (group)],AY$4)</f>
        <v>63</v>
      </c>
      <c r="AZ7" s="1138">
        <f>SUMIFS(Table915[Count of EnergyRating],Table915[MainSpaceHeatingFuel],AN7,Table915[EnergyRating (group)],AO7,Table915[CountyName (group)],AZ$4)</f>
        <v>76</v>
      </c>
      <c r="BA7" s="1138">
        <f>SUMIFS(Table915[Count of EnergyRating],Table915[MainSpaceHeatingFuel],AN7,Table915[EnergyRating (group)],AO7,Table915[CountyName (group)],BA$4)</f>
        <v>36</v>
      </c>
      <c r="BB7" s="1138">
        <f>SUMIFS(Table915[Count of EnergyRating],Table915[MainSpaceHeatingFuel],AN7,Table915[EnergyRating (group)],AO7,Table915[CountyName (group)],BB$4)</f>
        <v>22</v>
      </c>
      <c r="BC7" s="1138">
        <f>SUMIFS(Table915[Count of EnergyRating],Table915[MainSpaceHeatingFuel],AN7,Table915[EnergyRating (group)],AO7,Table915[CountyName (group)],BC$4)</f>
        <v>213</v>
      </c>
      <c r="BD7" s="1138">
        <f>SUMIFS(Table915[Count of EnergyRating],Table915[MainSpaceHeatingFuel],AN7,Table915[EnergyRating (group)],AO7,Table915[CountyName (group)],BD$4)</f>
        <v>116</v>
      </c>
      <c r="BE7" s="1138">
        <f>SUMIFS(Table915[Count of EnergyRating],Table915[MainSpaceHeatingFuel],AN7,Table915[EnergyRating (group)],AO7,Table915[CountyName (group)],BE$4)</f>
        <v>59</v>
      </c>
      <c r="BF7" s="1138">
        <f>SUMIFS(Table915[Count of EnergyRating],Table915[MainSpaceHeatingFuel],AN7,Table915[EnergyRating (group)],AO7,Table915[CountyName (group)],BF$4)</f>
        <v>90</v>
      </c>
      <c r="BG7" s="1138">
        <f>SUMIFS(Table915[Count of EnergyRating],Table915[MainSpaceHeatingFuel],AN7,Table915[EnergyRating (group)],AO7,Table915[CountyName (group)],BG$4)</f>
        <v>60</v>
      </c>
      <c r="BH7" s="1138">
        <f>SUMIFS(Table915[Count of EnergyRating],Table915[MainSpaceHeatingFuel],AN7,Table915[EnergyRating (group)],AO7,Table915[CountyName (group)],BH$4)</f>
        <v>148</v>
      </c>
      <c r="BI7" s="1138">
        <f>SUMIFS(Table915[Count of EnergyRating],Table915[MainSpaceHeatingFuel],AN7,Table915[EnergyRating (group)],AO7,Table915[CountyName (group)],BI$4)</f>
        <v>28</v>
      </c>
      <c r="BJ7" s="1138">
        <f>SUMIFS(Table915[Count of EnergyRating],Table915[MainSpaceHeatingFuel],AN7,Table915[EnergyRating (group)],AO7,Table915[CountyName (group)],BJ$4)</f>
        <v>47</v>
      </c>
      <c r="BK7" s="1138">
        <f>SUMIFS(Table915[Count of EnergyRating],Table915[MainSpaceHeatingFuel],AN7,Table915[EnergyRating (group)],AO7,Table915[CountyName (group)],BK$4)</f>
        <v>5</v>
      </c>
      <c r="BL7" s="1138">
        <f>SUMIFS(Table915[Count of EnergyRating],Table915[MainSpaceHeatingFuel],AN7,Table915[EnergyRating (group)],AO7,Table915[CountyName (group)],BL$4)</f>
        <v>36</v>
      </c>
      <c r="BM7" s="1144">
        <f>SUMIFS(Table915[Count of EnergyRating],Table915[MainSpaceHeatingFuel],AN7,Table915[EnergyRating (group)],AO7,Table915[CountyName (group)],BM$4)</f>
        <v>80</v>
      </c>
      <c r="BN7" s="1138">
        <f>SUMIFS(Table915[Count of EnergyRating],Table915[MainSpaceHeatingFuel],AN7,Table915[EnergyRating (group)],AO7,Table915[CountyName (group)],BN$4)</f>
        <v>82</v>
      </c>
      <c r="BO7" s="1138">
        <f>SUMIFS(Table915[Count of EnergyRating],Table915[MainSpaceHeatingFuel],AN7,Table915[EnergyRating (group)],AO7,Table915[CountyName (group)],BO$4)</f>
        <v>38</v>
      </c>
    </row>
    <row r="8" spans="1:67" s="1138" customFormat="1" ht="15.95" customHeight="1">
      <c r="C8" s="1145" t="s">
        <v>1115</v>
      </c>
      <c r="D8" s="1145" t="s">
        <v>1107</v>
      </c>
      <c r="E8" s="1145" t="s">
        <v>841</v>
      </c>
      <c r="F8" s="1145" t="s">
        <v>1110</v>
      </c>
      <c r="G8" s="1155">
        <f t="shared" ref="G8:P12" si="1">G118*((SUM(AP9)/SUM(AP$5:AP$13))/(SUM(G118)/SUM(G$117:G$122)))</f>
        <v>1.1721244563509214</v>
      </c>
      <c r="H8" s="1155">
        <f t="shared" si="1"/>
        <v>20.384387259240714</v>
      </c>
      <c r="I8" s="1155">
        <f t="shared" si="1"/>
        <v>4.6079996268280601</v>
      </c>
      <c r="J8" s="1155">
        <f t="shared" si="1"/>
        <v>1.6800973046366849</v>
      </c>
      <c r="K8" s="1155">
        <f t="shared" si="1"/>
        <v>1.8308138361021633</v>
      </c>
      <c r="L8" s="1155">
        <f t="shared" si="1"/>
        <v>0.83463800077246031</v>
      </c>
      <c r="M8" s="1155">
        <f t="shared" si="1"/>
        <v>2.4613477459562896</v>
      </c>
      <c r="N8" s="1155">
        <f t="shared" si="1"/>
        <v>3.9534656000460844</v>
      </c>
      <c r="O8" s="1155">
        <f t="shared" si="1"/>
        <v>1.431453970370393</v>
      </c>
      <c r="P8" s="1155">
        <f t="shared" si="1"/>
        <v>1.6390182842872207</v>
      </c>
      <c r="Q8" s="1155">
        <f t="shared" ref="Q8:Z12" si="2">Q118*((SUM(AZ9)/SUM(AZ$5:AZ$13))/(SUM(Q118)/SUM(Q$117:Q$122)))</f>
        <v>3.0238802185632614</v>
      </c>
      <c r="R8" s="1155">
        <f t="shared" si="2"/>
        <v>2.5475952085927247</v>
      </c>
      <c r="S8" s="1155">
        <f t="shared" si="2"/>
        <v>2.1006759582918599</v>
      </c>
      <c r="T8" s="1155">
        <f t="shared" si="2"/>
        <v>12.601959129537692</v>
      </c>
      <c r="U8" s="1155">
        <f t="shared" si="2"/>
        <v>2.5207679838551837</v>
      </c>
      <c r="V8" s="1155">
        <f t="shared" si="2"/>
        <v>4.1369858951283183</v>
      </c>
      <c r="W8" s="1155">
        <f t="shared" si="2"/>
        <v>3.1156118700202429</v>
      </c>
      <c r="X8" s="1155">
        <f t="shared" si="2"/>
        <v>2.7047305715668237</v>
      </c>
      <c r="Y8" s="1155">
        <f t="shared" si="2"/>
        <v>4.2365552757853369</v>
      </c>
      <c r="Z8" s="1155">
        <f t="shared" si="2"/>
        <v>0.49737150155545162</v>
      </c>
      <c r="AA8" s="1155">
        <f t="shared" ref="AA8:AF12" si="3">AA118*((SUM(BJ9)/SUM(BJ$5:BJ$13))/(SUM(AA118)/SUM(AA$117:AA$122)))</f>
        <v>2.0246233728037422</v>
      </c>
      <c r="AB8" s="1155">
        <f t="shared" si="3"/>
        <v>1.0694960048660793</v>
      </c>
      <c r="AC8" s="1155">
        <f t="shared" si="3"/>
        <v>1.3545779790491057</v>
      </c>
      <c r="AD8" s="1155">
        <f t="shared" si="3"/>
        <v>1.2184074021662905</v>
      </c>
      <c r="AE8" s="1155">
        <f t="shared" si="3"/>
        <v>2.6964937876435497</v>
      </c>
      <c r="AF8" s="1155">
        <f t="shared" si="3"/>
        <v>0.8737442994111686</v>
      </c>
      <c r="AG8" s="1182">
        <f t="shared" ref="AG8:AG71" si="4">SUM(G8:AF8)</f>
        <v>86.718822543427834</v>
      </c>
      <c r="AH8" s="1162"/>
      <c r="AI8" s="1151"/>
      <c r="AJ8" s="1151"/>
      <c r="AK8" s="1151"/>
      <c r="AM8" s="1151"/>
      <c r="AN8" s="1153" t="s">
        <v>402</v>
      </c>
      <c r="AO8" s="1153" t="s">
        <v>54</v>
      </c>
      <c r="AP8" s="1144">
        <f>SUMIFS(Table915[Count of EnergyRating],Table915[MainSpaceHeatingFuel],AN8,Table915[EnergyRating (group)],AO8,Table915[CountyName (group)],AP$4)</f>
        <v>161</v>
      </c>
      <c r="AQ8" s="1138">
        <f>SUMIFS(Table915[Count of EnergyRating],Table915[MainSpaceHeatingFuel],AN8,Table915[EnergyRating (group)],AO8,Table915[CountyName (group)],AQ$4)</f>
        <v>219</v>
      </c>
      <c r="AR8" s="1138">
        <f>SUMIFS(Table915[Count of EnergyRating],Table915[MainSpaceHeatingFuel],AN8,Table915[EnergyRating (group)],AO8,Table915[CountyName (group)],AR$4)</f>
        <v>243</v>
      </c>
      <c r="AS8" s="1138">
        <f>SUMIFS(Table915[Count of EnergyRating],Table915[MainSpaceHeatingFuel],AN8,Table915[EnergyRating (group)],AO8,Table915[CountyName (group)],AS$4)</f>
        <v>138</v>
      </c>
      <c r="AT8" s="1138">
        <f>SUMIFS(Table915[Count of EnergyRating],Table915[MainSpaceHeatingFuel],AN8,Table915[EnergyRating (group)],AO8,Table915[CountyName (group)],AT$4)</f>
        <v>134</v>
      </c>
      <c r="AU8" s="1138">
        <f>SUMIFS(Table915[Count of EnergyRating],Table915[MainSpaceHeatingFuel],AN8,Table915[EnergyRating (group)],AO8,Table915[CountyName (group)],AU$4)</f>
        <v>138</v>
      </c>
      <c r="AV8" s="1138">
        <f>SUMIFS(Table915[Count of EnergyRating],Table915[MainSpaceHeatingFuel],AN8,Table915[EnergyRating (group)],AO8,Table915[CountyName (group)],AV$4)</f>
        <v>172</v>
      </c>
      <c r="AW8" s="1138">
        <f>SUMIFS(Table915[Count of EnergyRating],Table915[MainSpaceHeatingFuel],AN8,Table915[EnergyRating (group)],AO8,Table915[CountyName (group)],AW$4)</f>
        <v>234</v>
      </c>
      <c r="AX8" s="1138">
        <f>SUMIFS(Table915[Count of EnergyRating],Table915[MainSpaceHeatingFuel],AN8,Table915[EnergyRating (group)],AO8,Table915[CountyName (group)],AX$4)</f>
        <v>91</v>
      </c>
      <c r="AY8" s="1138">
        <f>SUMIFS(Table915[Count of EnergyRating],Table915[MainSpaceHeatingFuel],AN8,Table915[EnergyRating (group)],AO8,Table915[CountyName (group)],AY$4)</f>
        <v>268</v>
      </c>
      <c r="AZ8" s="1138">
        <f>SUMIFS(Table915[Count of EnergyRating],Table915[MainSpaceHeatingFuel],AN8,Table915[EnergyRating (group)],AO8,Table915[CountyName (group)],AZ$4)</f>
        <v>278</v>
      </c>
      <c r="BA8" s="1138">
        <f>SUMIFS(Table915[Count of EnergyRating],Table915[MainSpaceHeatingFuel],AN8,Table915[EnergyRating (group)],AO8,Table915[CountyName (group)],BA$4)</f>
        <v>103</v>
      </c>
      <c r="BB8" s="1138">
        <f>SUMIFS(Table915[Count of EnergyRating],Table915[MainSpaceHeatingFuel],AN8,Table915[EnergyRating (group)],AO8,Table915[CountyName (group)],BB$4)</f>
        <v>192</v>
      </c>
      <c r="BC8" s="1138">
        <f>SUMIFS(Table915[Count of EnergyRating],Table915[MainSpaceHeatingFuel],AN8,Table915[EnergyRating (group)],AO8,Table915[CountyName (group)],BC$4)</f>
        <v>1186</v>
      </c>
      <c r="BD8" s="1138">
        <f>SUMIFS(Table915[Count of EnergyRating],Table915[MainSpaceHeatingFuel],AN8,Table915[EnergyRating (group)],AO8,Table915[CountyName (group)],BD$4)</f>
        <v>513</v>
      </c>
      <c r="BE8" s="1138">
        <f>SUMIFS(Table915[Count of EnergyRating],Table915[MainSpaceHeatingFuel],AN8,Table915[EnergyRating (group)],AO8,Table915[CountyName (group)],BE$4)</f>
        <v>201</v>
      </c>
      <c r="BF8" s="1138">
        <f>SUMIFS(Table915[Count of EnergyRating],Table915[MainSpaceHeatingFuel],AN8,Table915[EnergyRating (group)],AO8,Table915[CountyName (group)],BF$4)</f>
        <v>372</v>
      </c>
      <c r="BG8" s="1138">
        <f>SUMIFS(Table915[Count of EnergyRating],Table915[MainSpaceHeatingFuel],AN8,Table915[EnergyRating (group)],AO8,Table915[CountyName (group)],BG$4)</f>
        <v>166</v>
      </c>
      <c r="BH8" s="1138">
        <f>SUMIFS(Table915[Count of EnergyRating],Table915[MainSpaceHeatingFuel],AN8,Table915[EnergyRating (group)],AO8,Table915[CountyName (group)],BH$4)</f>
        <v>496</v>
      </c>
      <c r="BI8" s="1138">
        <f>SUMIFS(Table915[Count of EnergyRating],Table915[MainSpaceHeatingFuel],AN8,Table915[EnergyRating (group)],AO8,Table915[CountyName (group)],BI$4)</f>
        <v>117</v>
      </c>
      <c r="BJ8" s="1138">
        <f>SUMIFS(Table915[Count of EnergyRating],Table915[MainSpaceHeatingFuel],AN8,Table915[EnergyRating (group)],AO8,Table915[CountyName (group)],BJ$4)</f>
        <v>208</v>
      </c>
      <c r="BK8" s="1138">
        <f>SUMIFS(Table915[Count of EnergyRating],Table915[MainSpaceHeatingFuel],AN8,Table915[EnergyRating (group)],AO8,Table915[CountyName (group)],BK$4)</f>
        <v>56</v>
      </c>
      <c r="BL8" s="1138">
        <f>SUMIFS(Table915[Count of EnergyRating],Table915[MainSpaceHeatingFuel],AN8,Table915[EnergyRating (group)],AO8,Table915[CountyName (group)],BL$4)</f>
        <v>276</v>
      </c>
      <c r="BM8" s="1144">
        <f>SUMIFS(Table915[Count of EnergyRating],Table915[MainSpaceHeatingFuel],AN8,Table915[EnergyRating (group)],AO8,Table915[CountyName (group)],BM$4)</f>
        <v>314</v>
      </c>
      <c r="BN8" s="1138">
        <f>SUMIFS(Table915[Count of EnergyRating],Table915[MainSpaceHeatingFuel],AN8,Table915[EnergyRating (group)],AO8,Table915[CountyName (group)],BN$4)</f>
        <v>460</v>
      </c>
      <c r="BO8" s="1138">
        <f>SUMIFS(Table915[Count of EnergyRating],Table915[MainSpaceHeatingFuel],AN8,Table915[EnergyRating (group)],AO8,Table915[CountyName (group)],BO$4)</f>
        <v>216</v>
      </c>
    </row>
    <row r="9" spans="1:67" s="1138" customFormat="1" ht="15.95" customHeight="1">
      <c r="C9" s="1143" t="s">
        <v>1115</v>
      </c>
      <c r="D9" s="1143" t="s">
        <v>1107</v>
      </c>
      <c r="E9" s="1143" t="s">
        <v>841</v>
      </c>
      <c r="F9" s="1143" t="s">
        <v>1111</v>
      </c>
      <c r="G9" s="1154">
        <f t="shared" si="1"/>
        <v>0.72960046373929022</v>
      </c>
      <c r="H9" s="1154">
        <f t="shared" si="1"/>
        <v>29.195546728270678</v>
      </c>
      <c r="I9" s="1154">
        <f t="shared" si="1"/>
        <v>3.9170974854509963</v>
      </c>
      <c r="J9" s="1154">
        <f t="shared" si="1"/>
        <v>0.95147561372651424</v>
      </c>
      <c r="K9" s="1154">
        <f t="shared" si="1"/>
        <v>0.71547147205075501</v>
      </c>
      <c r="L9" s="1154">
        <f t="shared" si="1"/>
        <v>0.30597727115894674</v>
      </c>
      <c r="M9" s="1154">
        <f t="shared" si="1"/>
        <v>2.1723717790665114</v>
      </c>
      <c r="N9" s="1154">
        <f t="shared" si="1"/>
        <v>2.1301000000248296</v>
      </c>
      <c r="O9" s="1154">
        <f t="shared" si="1"/>
        <v>0.799770684203155</v>
      </c>
      <c r="P9" s="1154">
        <f t="shared" si="1"/>
        <v>1.034166371542304</v>
      </c>
      <c r="Q9" s="1154">
        <f t="shared" si="2"/>
        <v>1.3625602720868408</v>
      </c>
      <c r="R9" s="1154">
        <f t="shared" si="2"/>
        <v>2.0730812918777435</v>
      </c>
      <c r="S9" s="1154">
        <f t="shared" si="2"/>
        <v>1.4934646663253639</v>
      </c>
      <c r="T9" s="1154">
        <f t="shared" si="2"/>
        <v>6.1369418119341281</v>
      </c>
      <c r="U9" s="1154">
        <f t="shared" si="2"/>
        <v>1.0751035691394981</v>
      </c>
      <c r="V9" s="1154">
        <f t="shared" si="2"/>
        <v>2.9695764652401953</v>
      </c>
      <c r="W9" s="1154">
        <f t="shared" si="2"/>
        <v>1.7140406993376676</v>
      </c>
      <c r="X9" s="1154">
        <f t="shared" si="2"/>
        <v>2.1843779191171904</v>
      </c>
      <c r="Y9" s="1154">
        <f t="shared" si="2"/>
        <v>2.4656479257786046</v>
      </c>
      <c r="Z9" s="1154">
        <f t="shared" si="2"/>
        <v>0.12338393290514416</v>
      </c>
      <c r="AA9" s="1154">
        <f t="shared" si="3"/>
        <v>1.0600368721485727</v>
      </c>
      <c r="AB9" s="1154">
        <f t="shared" si="3"/>
        <v>0.30224887094041364</v>
      </c>
      <c r="AC9" s="1154">
        <f t="shared" si="3"/>
        <v>0.70123189327045721</v>
      </c>
      <c r="AD9" s="1154">
        <f t="shared" si="3"/>
        <v>0.48167855555254208</v>
      </c>
      <c r="AE9" s="1154">
        <f t="shared" si="3"/>
        <v>1.0424837589729081</v>
      </c>
      <c r="AF9" s="1154">
        <f t="shared" si="3"/>
        <v>0.52758877095592416</v>
      </c>
      <c r="AG9" s="1181">
        <f t="shared" si="4"/>
        <v>67.665025144817193</v>
      </c>
      <c r="AH9" s="1162"/>
      <c r="AI9" s="1151"/>
      <c r="AJ9" s="1151"/>
      <c r="AK9" s="1151"/>
      <c r="AM9" s="1151"/>
      <c r="AN9" s="1153" t="s">
        <v>402</v>
      </c>
      <c r="AO9" s="1153" t="s">
        <v>56</v>
      </c>
      <c r="AP9" s="1144">
        <f>SUMIFS(Table915[Count of EnergyRating],Table915[MainSpaceHeatingFuel],AN9,Table915[EnergyRating (group)],AO9,Table915[CountyName (group)],AP$4)</f>
        <v>935</v>
      </c>
      <c r="AQ9" s="1138">
        <f>SUMIFS(Table915[Count of EnergyRating],Table915[MainSpaceHeatingFuel],AN9,Table915[EnergyRating (group)],AO9,Table915[CountyName (group)],AQ$4)</f>
        <v>2524</v>
      </c>
      <c r="AR9" s="1138">
        <f>SUMIFS(Table915[Count of EnergyRating],Table915[MainSpaceHeatingFuel],AN9,Table915[EnergyRating (group)],AO9,Table915[CountyName (group)],AR$4)</f>
        <v>2321</v>
      </c>
      <c r="AS9" s="1138">
        <f>SUMIFS(Table915[Count of EnergyRating],Table915[MainSpaceHeatingFuel],AN9,Table915[EnergyRating (group)],AO9,Table915[CountyName (group)],AS$4)</f>
        <v>1063</v>
      </c>
      <c r="AT9" s="1138">
        <f>SUMIFS(Table915[Count of EnergyRating],Table915[MainSpaceHeatingFuel],AN9,Table915[EnergyRating (group)],AO9,Table915[CountyName (group)],AT$4)</f>
        <v>1108</v>
      </c>
      <c r="AU9" s="1138">
        <f>SUMIFS(Table915[Count of EnergyRating],Table915[MainSpaceHeatingFuel],AN9,Table915[EnergyRating (group)],AO9,Table915[CountyName (group)],AU$4)</f>
        <v>982</v>
      </c>
      <c r="AV9" s="1138">
        <f>SUMIFS(Table915[Count of EnergyRating],Table915[MainSpaceHeatingFuel],AN9,Table915[EnergyRating (group)],AO9,Table915[CountyName (group)],AV$4)</f>
        <v>1218</v>
      </c>
      <c r="AW9" s="1138">
        <f>SUMIFS(Table915[Count of EnergyRating],Table915[MainSpaceHeatingFuel],AN9,Table915[EnergyRating (group)],AO9,Table915[CountyName (group)],AW$4)</f>
        <v>1856</v>
      </c>
      <c r="AX9" s="1138">
        <f>SUMIFS(Table915[Count of EnergyRating],Table915[MainSpaceHeatingFuel],AN9,Table915[EnergyRating (group)],AO9,Table915[CountyName (group)],AX$4)</f>
        <v>1056</v>
      </c>
      <c r="AY9" s="1138">
        <f>SUMIFS(Table915[Count of EnergyRating],Table915[MainSpaceHeatingFuel],AN9,Table915[EnergyRating (group)],AO9,Table915[CountyName (group)],AY$4)</f>
        <v>1634</v>
      </c>
      <c r="AZ9" s="1138">
        <f>SUMIFS(Table915[Count of EnergyRating],Table915[MainSpaceHeatingFuel],AN9,Table915[EnergyRating (group)],AO9,Table915[CountyName (group)],AZ$4)</f>
        <v>3917</v>
      </c>
      <c r="BA9" s="1138">
        <f>SUMIFS(Table915[Count of EnergyRating],Table915[MainSpaceHeatingFuel],AN9,Table915[EnergyRating (group)],AO9,Table915[CountyName (group)],BA$4)</f>
        <v>1310</v>
      </c>
      <c r="BB9" s="1138">
        <f>SUMIFS(Table915[Count of EnergyRating],Table915[MainSpaceHeatingFuel],AN9,Table915[EnergyRating (group)],AO9,Table915[CountyName (group)],BB$4)</f>
        <v>2138</v>
      </c>
      <c r="BC9" s="1138">
        <f>SUMIFS(Table915[Count of EnergyRating],Table915[MainSpaceHeatingFuel],AN9,Table915[EnergyRating (group)],AO9,Table915[CountyName (group)],BC$4)</f>
        <v>5224</v>
      </c>
      <c r="BD9" s="1138">
        <f>SUMIFS(Table915[Count of EnergyRating],Table915[MainSpaceHeatingFuel],AN9,Table915[EnergyRating (group)],AO9,Table915[CountyName (group)],BD$4)</f>
        <v>3170</v>
      </c>
      <c r="BE9" s="1138">
        <f>SUMIFS(Table915[Count of EnergyRating],Table915[MainSpaceHeatingFuel],AN9,Table915[EnergyRating (group)],AO9,Table915[CountyName (group)],BE$4)</f>
        <v>2431</v>
      </c>
      <c r="BF9" s="1138">
        <f>SUMIFS(Table915[Count of EnergyRating],Table915[MainSpaceHeatingFuel],AN9,Table915[EnergyRating (group)],AO9,Table915[CountyName (group)],BF$4)</f>
        <v>3430</v>
      </c>
      <c r="BG9" s="1138">
        <f>SUMIFS(Table915[Count of EnergyRating],Table915[MainSpaceHeatingFuel],AN9,Table915[EnergyRating (group)],AO9,Table915[CountyName (group)],BG$4)</f>
        <v>1471</v>
      </c>
      <c r="BH9" s="1138">
        <f>SUMIFS(Table915[Count of EnergyRating],Table915[MainSpaceHeatingFuel],AN9,Table915[EnergyRating (group)],AO9,Table915[CountyName (group)],BH$4)</f>
        <v>5287</v>
      </c>
      <c r="BI9" s="1138">
        <f>SUMIFS(Table915[Count of EnergyRating],Table915[MainSpaceHeatingFuel],AN9,Table915[EnergyRating (group)],AO9,Table915[CountyName (group)],BI$4)</f>
        <v>778</v>
      </c>
      <c r="BJ9" s="1138">
        <f>SUMIFS(Table915[Count of EnergyRating],Table915[MainSpaceHeatingFuel],AN9,Table915[EnergyRating (group)],AO9,Table915[CountyName (group)],BJ$4)</f>
        <v>3012</v>
      </c>
      <c r="BK9" s="1138">
        <f>SUMIFS(Table915[Count of EnergyRating],Table915[MainSpaceHeatingFuel],AN9,Table915[EnergyRating (group)],AO9,Table915[CountyName (group)],BK$4)</f>
        <v>1426</v>
      </c>
      <c r="BL9" s="1138">
        <f>SUMIFS(Table915[Count of EnergyRating],Table915[MainSpaceHeatingFuel],AN9,Table915[EnergyRating (group)],AO9,Table915[CountyName (group)],BL$4)</f>
        <v>2065</v>
      </c>
      <c r="BM9" s="1144">
        <f>SUMIFS(Table915[Count of EnergyRating],Table915[MainSpaceHeatingFuel],AN9,Table915[EnergyRating (group)],AO9,Table915[CountyName (group)],BM$4)</f>
        <v>1629</v>
      </c>
      <c r="BN9" s="1138">
        <f>SUMIFS(Table915[Count of EnergyRating],Table915[MainSpaceHeatingFuel],AN9,Table915[EnergyRating (group)],AO9,Table915[CountyName (group)],BN$4)</f>
        <v>4480</v>
      </c>
      <c r="BO9" s="1138">
        <f>SUMIFS(Table915[Count of EnergyRating],Table915[MainSpaceHeatingFuel],AN9,Table915[EnergyRating (group)],AO9,Table915[CountyName (group)],BO$4)</f>
        <v>1098</v>
      </c>
    </row>
    <row r="10" spans="1:67" s="1138" customFormat="1" ht="15.95" customHeight="1">
      <c r="C10" s="1145" t="s">
        <v>1115</v>
      </c>
      <c r="D10" s="1145" t="s">
        <v>1107</v>
      </c>
      <c r="E10" s="1145" t="s">
        <v>841</v>
      </c>
      <c r="F10" s="1145" t="s">
        <v>1112</v>
      </c>
      <c r="G10" s="1155">
        <f t="shared" si="1"/>
        <v>0.29209090730456116</v>
      </c>
      <c r="H10" s="1155">
        <f t="shared" si="1"/>
        <v>20.40861592872476</v>
      </c>
      <c r="I10" s="1155">
        <f t="shared" si="1"/>
        <v>1.3758482298112218</v>
      </c>
      <c r="J10" s="1155">
        <f t="shared" si="1"/>
        <v>0.45202994273385882</v>
      </c>
      <c r="K10" s="1155">
        <f t="shared" si="1"/>
        <v>0.32055765722366386</v>
      </c>
      <c r="L10" s="1155">
        <f t="shared" si="1"/>
        <v>6.1195454231789348E-2</v>
      </c>
      <c r="M10" s="1155">
        <f t="shared" si="1"/>
        <v>1.0750714292682642</v>
      </c>
      <c r="N10" s="1155">
        <f t="shared" si="1"/>
        <v>0.82647880000963392</v>
      </c>
      <c r="O10" s="1155">
        <f t="shared" si="1"/>
        <v>0.33075262194164384</v>
      </c>
      <c r="P10" s="1155">
        <f t="shared" si="1"/>
        <v>0.37013326003793418</v>
      </c>
      <c r="Q10" s="1155">
        <f t="shared" si="2"/>
        <v>0.36283474667468285</v>
      </c>
      <c r="R10" s="1155">
        <f t="shared" si="2"/>
        <v>1.1979531667886401</v>
      </c>
      <c r="S10" s="1155">
        <f t="shared" si="2"/>
        <v>0.4146329534140154</v>
      </c>
      <c r="T10" s="1155">
        <f t="shared" si="2"/>
        <v>2.7524569997707706</v>
      </c>
      <c r="U10" s="1155">
        <f t="shared" si="2"/>
        <v>0.31251161440223568</v>
      </c>
      <c r="V10" s="1155">
        <f t="shared" si="2"/>
        <v>1.1435847476455081</v>
      </c>
      <c r="W10" s="1155">
        <f t="shared" si="2"/>
        <v>0.70759814773929131</v>
      </c>
      <c r="X10" s="1155">
        <f t="shared" si="2"/>
        <v>0.68951323204456749</v>
      </c>
      <c r="Y10" s="1155">
        <f t="shared" si="2"/>
        <v>0.62823138570374581</v>
      </c>
      <c r="Z10" s="1155">
        <f t="shared" si="2"/>
        <v>5.0504304142520141E-2</v>
      </c>
      <c r="AA10" s="1155">
        <f t="shared" si="3"/>
        <v>0.2466921573104161</v>
      </c>
      <c r="AB10" s="1155">
        <f t="shared" si="3"/>
        <v>9.1499658200323755E-2</v>
      </c>
      <c r="AC10" s="1155">
        <f t="shared" si="3"/>
        <v>0.21122232893647078</v>
      </c>
      <c r="AD10" s="1155">
        <f t="shared" si="3"/>
        <v>0.13014296376730172</v>
      </c>
      <c r="AE10" s="1155">
        <f t="shared" si="3"/>
        <v>0.34789585028079723</v>
      </c>
      <c r="AF10" s="1155">
        <f t="shared" si="3"/>
        <v>0.20053147855338296</v>
      </c>
      <c r="AG10" s="1182">
        <f t="shared" si="4"/>
        <v>35.000579966662002</v>
      </c>
      <c r="AH10" s="1162"/>
      <c r="AI10" s="1151"/>
      <c r="AJ10" s="1151"/>
      <c r="AK10" s="1151"/>
      <c r="AM10" s="1151"/>
      <c r="AN10" s="1153" t="s">
        <v>402</v>
      </c>
      <c r="AO10" s="1153" t="s">
        <v>58</v>
      </c>
      <c r="AP10" s="1144">
        <f>SUMIFS(Table915[Count of EnergyRating],Table915[MainSpaceHeatingFuel],AN10,Table915[EnergyRating (group)],AO10,Table915[CountyName (group)],AP$4)</f>
        <v>582</v>
      </c>
      <c r="AQ10" s="1138">
        <f>SUMIFS(Table915[Count of EnergyRating],Table915[MainSpaceHeatingFuel],AN10,Table915[EnergyRating (group)],AO10,Table915[CountyName (group)],AQ$4)</f>
        <v>3615</v>
      </c>
      <c r="AR10" s="1138">
        <f>SUMIFS(Table915[Count of EnergyRating],Table915[MainSpaceHeatingFuel],AN10,Table915[EnergyRating (group)],AO10,Table915[CountyName (group)],AR$4)</f>
        <v>1973</v>
      </c>
      <c r="AS10" s="1138">
        <f>SUMIFS(Table915[Count of EnergyRating],Table915[MainSpaceHeatingFuel],AN10,Table915[EnergyRating (group)],AO10,Table915[CountyName (group)],AS$4)</f>
        <v>602</v>
      </c>
      <c r="AT10" s="1138">
        <f>SUMIFS(Table915[Count of EnergyRating],Table915[MainSpaceHeatingFuel],AN10,Table915[EnergyRating (group)],AO10,Table915[CountyName (group)],AT$4)</f>
        <v>433</v>
      </c>
      <c r="AU10" s="1138">
        <f>SUMIFS(Table915[Count of EnergyRating],Table915[MainSpaceHeatingFuel],AN10,Table915[EnergyRating (group)],AO10,Table915[CountyName (group)],AU$4)</f>
        <v>360</v>
      </c>
      <c r="AV10" s="1138">
        <f>SUMIFS(Table915[Count of EnergyRating],Table915[MainSpaceHeatingFuel],AN10,Table915[EnergyRating (group)],AO10,Table915[CountyName (group)],AV$4)</f>
        <v>1075</v>
      </c>
      <c r="AW10" s="1138">
        <f>SUMIFS(Table915[Count of EnergyRating],Table915[MainSpaceHeatingFuel],AN10,Table915[EnergyRating (group)],AO10,Table915[CountyName (group)],AW$4)</f>
        <v>1000</v>
      </c>
      <c r="AX10" s="1138">
        <f>SUMIFS(Table915[Count of EnergyRating],Table915[MainSpaceHeatingFuel],AN10,Table915[EnergyRating (group)],AO10,Table915[CountyName (group)],AX$4)</f>
        <v>590</v>
      </c>
      <c r="AY10" s="1138">
        <f>SUMIFS(Table915[Count of EnergyRating],Table915[MainSpaceHeatingFuel],AN10,Table915[EnergyRating (group)],AO10,Table915[CountyName (group)],AY$4)</f>
        <v>1031</v>
      </c>
      <c r="AZ10" s="1138">
        <f>SUMIFS(Table915[Count of EnergyRating],Table915[MainSpaceHeatingFuel],AN10,Table915[EnergyRating (group)],AO10,Table915[CountyName (group)],AZ$4)</f>
        <v>1765</v>
      </c>
      <c r="BA10" s="1138">
        <f>SUMIFS(Table915[Count of EnergyRating],Table915[MainSpaceHeatingFuel],AN10,Table915[EnergyRating (group)],AO10,Table915[CountyName (group)],BA$4)</f>
        <v>1066</v>
      </c>
      <c r="BB10" s="1138">
        <f>SUMIFS(Table915[Count of EnergyRating],Table915[MainSpaceHeatingFuel],AN10,Table915[EnergyRating (group)],AO10,Table915[CountyName (group)],BB$4)</f>
        <v>1520</v>
      </c>
      <c r="BC10" s="1138">
        <f>SUMIFS(Table915[Count of EnergyRating],Table915[MainSpaceHeatingFuel],AN10,Table915[EnergyRating (group)],AO10,Table915[CountyName (group)],BC$4)</f>
        <v>2544</v>
      </c>
      <c r="BD10" s="1138">
        <f>SUMIFS(Table915[Count of EnergyRating],Table915[MainSpaceHeatingFuel],AN10,Table915[EnergyRating (group)],AO10,Table915[CountyName (group)],BD$4)</f>
        <v>1352</v>
      </c>
      <c r="BE10" s="1138">
        <f>SUMIFS(Table915[Count of EnergyRating],Table915[MainSpaceHeatingFuel],AN10,Table915[EnergyRating (group)],AO10,Table915[CountyName (group)],BE$4)</f>
        <v>1745</v>
      </c>
      <c r="BF10" s="1138">
        <f>SUMIFS(Table915[Count of EnergyRating],Table915[MainSpaceHeatingFuel],AN10,Table915[EnergyRating (group)],AO10,Table915[CountyName (group)],BF$4)</f>
        <v>1887</v>
      </c>
      <c r="BG10" s="1138">
        <f>SUMIFS(Table915[Count of EnergyRating],Table915[MainSpaceHeatingFuel],AN10,Table915[EnergyRating (group)],AO10,Table915[CountyName (group)],BG$4)</f>
        <v>1188</v>
      </c>
      <c r="BH10" s="1138">
        <f>SUMIFS(Table915[Count of EnergyRating],Table915[MainSpaceHeatingFuel],AN10,Table915[EnergyRating (group)],AO10,Table915[CountyName (group)],BH$4)</f>
        <v>3077</v>
      </c>
      <c r="BI10" s="1138">
        <f>SUMIFS(Table915[Count of EnergyRating],Table915[MainSpaceHeatingFuel],AN10,Table915[EnergyRating (group)],AO10,Table915[CountyName (group)],BI$4)</f>
        <v>193</v>
      </c>
      <c r="BJ10" s="1138">
        <f>SUMIFS(Table915[Count of EnergyRating],Table915[MainSpaceHeatingFuel],AN10,Table915[EnergyRating (group)],AO10,Table915[CountyName (group)],BJ$4)</f>
        <v>1577</v>
      </c>
      <c r="BK10" s="1138">
        <f>SUMIFS(Table915[Count of EnergyRating],Table915[MainSpaceHeatingFuel],AN10,Table915[EnergyRating (group)],AO10,Table915[CountyName (group)],BK$4)</f>
        <v>403</v>
      </c>
      <c r="BL10" s="1138">
        <f>SUMIFS(Table915[Count of EnergyRating],Table915[MainSpaceHeatingFuel],AN10,Table915[EnergyRating (group)],AO10,Table915[CountyName (group)],BL$4)</f>
        <v>1069</v>
      </c>
      <c r="BM10" s="1144">
        <f>SUMIFS(Table915[Count of EnergyRating],Table915[MainSpaceHeatingFuel],AN10,Table915[EnergyRating (group)],AO10,Table915[CountyName (group)],BM$4)</f>
        <v>644</v>
      </c>
      <c r="BN10" s="1138">
        <f>SUMIFS(Table915[Count of EnergyRating],Table915[MainSpaceHeatingFuel],AN10,Table915[EnergyRating (group)],AO10,Table915[CountyName (group)],BN$4)</f>
        <v>1732</v>
      </c>
      <c r="BO10" s="1138">
        <f>SUMIFS(Table915[Count of EnergyRating],Table915[MainSpaceHeatingFuel],AN10,Table915[EnergyRating (group)],AO10,Table915[CountyName (group)],BO$4)</f>
        <v>663</v>
      </c>
    </row>
    <row r="11" spans="1:67" s="1138" customFormat="1" ht="15.95" customHeight="1">
      <c r="C11" s="1143" t="s">
        <v>1115</v>
      </c>
      <c r="D11" s="1143" t="s">
        <v>1107</v>
      </c>
      <c r="E11" s="1143" t="s">
        <v>841</v>
      </c>
      <c r="F11" s="1143" t="s">
        <v>1113</v>
      </c>
      <c r="G11" s="1154">
        <f t="shared" si="1"/>
        <v>0.14416504008594219</v>
      </c>
      <c r="H11" s="1154">
        <f t="shared" si="1"/>
        <v>11.104806846852608</v>
      </c>
      <c r="I11" s="1154">
        <f t="shared" si="1"/>
        <v>0.49236704328020636</v>
      </c>
      <c r="J11" s="1154">
        <f t="shared" si="1"/>
        <v>0.21337077716458375</v>
      </c>
      <c r="K11" s="1154">
        <f t="shared" si="1"/>
        <v>0.16854062390110167</v>
      </c>
      <c r="L11" s="1154">
        <f t="shared" si="1"/>
        <v>3.6547285166207519E-2</v>
      </c>
      <c r="M11" s="1154">
        <f t="shared" si="1"/>
        <v>0.53349409271958981</v>
      </c>
      <c r="N11" s="1154">
        <f t="shared" si="1"/>
        <v>0.37915780000441968</v>
      </c>
      <c r="O11" s="1154">
        <f t="shared" si="1"/>
        <v>0.15182087564534472</v>
      </c>
      <c r="P11" s="1154">
        <f t="shared" si="1"/>
        <v>0.16851595578962855</v>
      </c>
      <c r="Q11" s="1154">
        <f t="shared" si="2"/>
        <v>0.1567137310105545</v>
      </c>
      <c r="R11" s="1154">
        <f t="shared" si="2"/>
        <v>0.45701135421319866</v>
      </c>
      <c r="S11" s="1154">
        <f t="shared" si="2"/>
        <v>0.16997986004887361</v>
      </c>
      <c r="T11" s="1154">
        <f t="shared" si="2"/>
        <v>1.3316005818347636</v>
      </c>
      <c r="U11" s="1154">
        <f t="shared" si="2"/>
        <v>0.12802638656173015</v>
      </c>
      <c r="V11" s="1154">
        <f t="shared" si="2"/>
        <v>0.46117777769632845</v>
      </c>
      <c r="W11" s="1154">
        <f t="shared" si="2"/>
        <v>0.32064460353269558</v>
      </c>
      <c r="X11" s="1154">
        <f t="shared" si="2"/>
        <v>0.25190216744028204</v>
      </c>
      <c r="Y11" s="1154">
        <f t="shared" si="2"/>
        <v>0.22116308986509417</v>
      </c>
      <c r="Z11" s="1154">
        <f t="shared" si="2"/>
        <v>2.6211094554978807E-2</v>
      </c>
      <c r="AA11" s="1154">
        <f t="shared" si="3"/>
        <v>0.11561594293567186</v>
      </c>
      <c r="AB11" s="1154">
        <f t="shared" si="3"/>
        <v>4.3499837505071942E-2</v>
      </c>
      <c r="AC11" s="1154">
        <f t="shared" si="3"/>
        <v>0.10889101429644144</v>
      </c>
      <c r="AD11" s="1154">
        <f t="shared" si="3"/>
        <v>7.030711835704806E-2</v>
      </c>
      <c r="AE11" s="1154">
        <f t="shared" si="3"/>
        <v>0.1426493365338217</v>
      </c>
      <c r="AF11" s="1154">
        <f t="shared" si="3"/>
        <v>8.1963263059517621E-2</v>
      </c>
      <c r="AG11" s="1181">
        <f t="shared" si="4"/>
        <v>17.480143500055703</v>
      </c>
      <c r="AH11" s="1162"/>
      <c r="AI11" s="1151"/>
      <c r="AJ11" s="1146" t="s">
        <v>1170</v>
      </c>
      <c r="AK11" s="1146" t="s">
        <v>1173</v>
      </c>
      <c r="AL11" s="1168" t="s">
        <v>1172</v>
      </c>
      <c r="AM11" s="1151"/>
      <c r="AN11" s="1153" t="s">
        <v>402</v>
      </c>
      <c r="AO11" s="1153" t="s">
        <v>60</v>
      </c>
      <c r="AP11" s="1144">
        <f>SUMIFS(Table915[Count of EnergyRating],Table915[MainSpaceHeatingFuel],AN11,Table915[EnergyRating (group)],AO11,Table915[CountyName (group)],AP$4)</f>
        <v>233</v>
      </c>
      <c r="AQ11" s="1138">
        <f>SUMIFS(Table915[Count of EnergyRating],Table915[MainSpaceHeatingFuel],AN11,Table915[EnergyRating (group)],AO11,Table915[CountyName (group)],AQ$4)</f>
        <v>2527</v>
      </c>
      <c r="AR11" s="1138">
        <f>SUMIFS(Table915[Count of EnergyRating],Table915[MainSpaceHeatingFuel],AN11,Table915[EnergyRating (group)],AO11,Table915[CountyName (group)],AR$4)</f>
        <v>693</v>
      </c>
      <c r="AS11" s="1138">
        <f>SUMIFS(Table915[Count of EnergyRating],Table915[MainSpaceHeatingFuel],AN11,Table915[EnergyRating (group)],AO11,Table915[CountyName (group)],AS$4)</f>
        <v>286</v>
      </c>
      <c r="AT11" s="1138">
        <f>SUMIFS(Table915[Count of EnergyRating],Table915[MainSpaceHeatingFuel],AN11,Table915[EnergyRating (group)],AO11,Table915[CountyName (group)],AT$4)</f>
        <v>194</v>
      </c>
      <c r="AU11" s="1138">
        <f>SUMIFS(Table915[Count of EnergyRating],Table915[MainSpaceHeatingFuel],AN11,Table915[EnergyRating (group)],AO11,Table915[CountyName (group)],AU$4)</f>
        <v>72</v>
      </c>
      <c r="AV11" s="1138">
        <f>SUMIFS(Table915[Count of EnergyRating],Table915[MainSpaceHeatingFuel],AN11,Table915[EnergyRating (group)],AO11,Table915[CountyName (group)],AV$4)</f>
        <v>532</v>
      </c>
      <c r="AW11" s="1138">
        <f>SUMIFS(Table915[Count of EnergyRating],Table915[MainSpaceHeatingFuel],AN11,Table915[EnergyRating (group)],AO11,Table915[CountyName (group)],AW$4)</f>
        <v>388</v>
      </c>
      <c r="AX11" s="1138">
        <f>SUMIFS(Table915[Count of EnergyRating],Table915[MainSpaceHeatingFuel],AN11,Table915[EnergyRating (group)],AO11,Table915[CountyName (group)],AX$4)</f>
        <v>244</v>
      </c>
      <c r="AY11" s="1138">
        <f>SUMIFS(Table915[Count of EnergyRating],Table915[MainSpaceHeatingFuel],AN11,Table915[EnergyRating (group)],AO11,Table915[CountyName (group)],AY$4)</f>
        <v>369</v>
      </c>
      <c r="AZ11" s="1138">
        <f>SUMIFS(Table915[Count of EnergyRating],Table915[MainSpaceHeatingFuel],AN11,Table915[EnergyRating (group)],AO11,Table915[CountyName (group)],AZ$4)</f>
        <v>470</v>
      </c>
      <c r="BA11" s="1138">
        <f>SUMIFS(Table915[Count of EnergyRating],Table915[MainSpaceHeatingFuel],AN11,Table915[EnergyRating (group)],AO11,Table915[CountyName (group)],BA$4)</f>
        <v>616</v>
      </c>
      <c r="BB11" s="1138">
        <f>SUMIFS(Table915[Count of EnergyRating],Table915[MainSpaceHeatingFuel],AN11,Table915[EnergyRating (group)],AO11,Table915[CountyName (group)],BB$4)</f>
        <v>422</v>
      </c>
      <c r="BC11" s="1138">
        <f>SUMIFS(Table915[Count of EnergyRating],Table915[MainSpaceHeatingFuel],AN11,Table915[EnergyRating (group)],AO11,Table915[CountyName (group)],BC$4)</f>
        <v>1141</v>
      </c>
      <c r="BD11" s="1138">
        <f>SUMIFS(Table915[Count of EnergyRating],Table915[MainSpaceHeatingFuel],AN11,Table915[EnergyRating (group)],AO11,Table915[CountyName (group)],BD$4)</f>
        <v>393</v>
      </c>
      <c r="BE11" s="1138">
        <f>SUMIFS(Table915[Count of EnergyRating],Table915[MainSpaceHeatingFuel],AN11,Table915[EnergyRating (group)],AO11,Table915[CountyName (group)],BE$4)</f>
        <v>672</v>
      </c>
      <c r="BF11" s="1138">
        <f>SUMIFS(Table915[Count of EnergyRating],Table915[MainSpaceHeatingFuel],AN11,Table915[EnergyRating (group)],AO11,Table915[CountyName (group)],BF$4)</f>
        <v>779</v>
      </c>
      <c r="BG11" s="1138">
        <f>SUMIFS(Table915[Count of EnergyRating],Table915[MainSpaceHeatingFuel],AN11,Table915[EnergyRating (group)],AO11,Table915[CountyName (group)],BG$4)</f>
        <v>375</v>
      </c>
      <c r="BH11" s="1138">
        <f>SUMIFS(Table915[Count of EnergyRating],Table915[MainSpaceHeatingFuel],AN11,Table915[EnergyRating (group)],AO11,Table915[CountyName (group)],BH$4)</f>
        <v>784</v>
      </c>
      <c r="BI11" s="1138">
        <f>SUMIFS(Table915[Count of EnergyRating],Table915[MainSpaceHeatingFuel],AN11,Table915[EnergyRating (group)],AO11,Table915[CountyName (group)],BI$4)</f>
        <v>79</v>
      </c>
      <c r="BJ11" s="1138">
        <f>SUMIFS(Table915[Count of EnergyRating],Table915[MainSpaceHeatingFuel],AN11,Table915[EnergyRating (group)],AO11,Table915[CountyName (group)],BJ$4)</f>
        <v>367</v>
      </c>
      <c r="BK11" s="1138">
        <f>SUMIFS(Table915[Count of EnergyRating],Table915[MainSpaceHeatingFuel],AN11,Table915[EnergyRating (group)],AO11,Table915[CountyName (group)],BK$4)</f>
        <v>122</v>
      </c>
      <c r="BL11" s="1138">
        <f>SUMIFS(Table915[Count of EnergyRating],Table915[MainSpaceHeatingFuel],AN11,Table915[EnergyRating (group)],AO11,Table915[CountyName (group)],BL$4)</f>
        <v>322</v>
      </c>
      <c r="BM11" s="1144">
        <f>SUMIFS(Table915[Count of EnergyRating],Table915[MainSpaceHeatingFuel],AN11,Table915[EnergyRating (group)],AO11,Table915[CountyName (group)],BM$4)</f>
        <v>174</v>
      </c>
      <c r="BN11" s="1138">
        <f>SUMIFS(Table915[Count of EnergyRating],Table915[MainSpaceHeatingFuel],AN11,Table915[EnergyRating (group)],AO11,Table915[CountyName (group)],BN$4)</f>
        <v>578</v>
      </c>
      <c r="BO11" s="1138">
        <f>SUMIFS(Table915[Count of EnergyRating],Table915[MainSpaceHeatingFuel],AN11,Table915[EnergyRating (group)],AO11,Table915[CountyName (group)],BO$4)</f>
        <v>252</v>
      </c>
    </row>
    <row r="12" spans="1:67" s="1138" customFormat="1" ht="15.95" customHeight="1" thickBot="1">
      <c r="C12" s="1147" t="s">
        <v>1115</v>
      </c>
      <c r="D12" s="1147" t="s">
        <v>1107</v>
      </c>
      <c r="E12" s="1147" t="s">
        <v>841</v>
      </c>
      <c r="F12" s="1147" t="s">
        <v>1114</v>
      </c>
      <c r="G12" s="1156">
        <f t="shared" si="1"/>
        <v>0.10781037780340026</v>
      </c>
      <c r="H12" s="1156">
        <f t="shared" si="1"/>
        <v>6.5821218764980909</v>
      </c>
      <c r="I12" s="1156">
        <f t="shared" si="1"/>
        <v>0.35140712363143761</v>
      </c>
      <c r="J12" s="1156">
        <f t="shared" si="1"/>
        <v>0.14856928187756199</v>
      </c>
      <c r="K12" s="1156">
        <f t="shared" si="1"/>
        <v>0.14375523803329257</v>
      </c>
      <c r="L12" s="1156">
        <f t="shared" si="1"/>
        <v>2.6348042794242639E-2</v>
      </c>
      <c r="M12" s="1156">
        <f t="shared" si="1"/>
        <v>0.59411842143772498</v>
      </c>
      <c r="N12" s="1156">
        <f t="shared" si="1"/>
        <v>0.27265280000317821</v>
      </c>
      <c r="O12" s="1156">
        <f t="shared" si="1"/>
        <v>0.14097652738496294</v>
      </c>
      <c r="P12" s="1156">
        <f t="shared" si="1"/>
        <v>0.11535318402266241</v>
      </c>
      <c r="Q12" s="1156">
        <f t="shared" si="2"/>
        <v>9.8814569307147659E-2</v>
      </c>
      <c r="R12" s="1156">
        <f t="shared" si="2"/>
        <v>0.35783016670310031</v>
      </c>
      <c r="S12" s="1156">
        <f t="shared" si="2"/>
        <v>0.14050358373982039</v>
      </c>
      <c r="T12" s="1156">
        <f t="shared" si="2"/>
        <v>0.99387579658681624</v>
      </c>
      <c r="U12" s="1156">
        <f t="shared" si="2"/>
        <v>8.9857029077487632E-2</v>
      </c>
      <c r="V12" s="1156">
        <f t="shared" si="2"/>
        <v>0.30972086915399172</v>
      </c>
      <c r="W12" s="1156">
        <f t="shared" si="2"/>
        <v>0.26523576269560084</v>
      </c>
      <c r="X12" s="1156">
        <f t="shared" si="2"/>
        <v>0.21328942644578627</v>
      </c>
      <c r="Y12" s="1156">
        <f t="shared" si="2"/>
        <v>0.14824337545305225</v>
      </c>
      <c r="Z12" s="1156">
        <f t="shared" si="2"/>
        <v>2.8128979522416282E-2</v>
      </c>
      <c r="AA12" s="1156">
        <f t="shared" si="3"/>
        <v>0.10150004292608401</v>
      </c>
      <c r="AB12" s="1156">
        <f t="shared" si="3"/>
        <v>5.699978707561152E-2</v>
      </c>
      <c r="AC12" s="1156">
        <f t="shared" si="3"/>
        <v>7.2156696220533487E-2</v>
      </c>
      <c r="AD12" s="1156">
        <f t="shared" si="3"/>
        <v>7.1055066424676225E-2</v>
      </c>
      <c r="AE12" s="1156">
        <f t="shared" si="3"/>
        <v>0.12037918694837274</v>
      </c>
      <c r="AF12" s="1156">
        <f t="shared" si="3"/>
        <v>7.0822625362107455E-2</v>
      </c>
      <c r="AG12" s="1183">
        <f t="shared" si="4"/>
        <v>11.621525837129159</v>
      </c>
      <c r="AH12" s="1162"/>
      <c r="AI12" s="58" t="s">
        <v>1176</v>
      </c>
      <c r="AJ12" s="1167">
        <f>SUM(G7:AF12)</f>
        <v>232.51428452208268</v>
      </c>
      <c r="AK12" s="1149">
        <f>'SHWLP-Att'!S14</f>
        <v>232.51428452208268</v>
      </c>
      <c r="AL12" s="1169">
        <f>(AK12-AJ12)/AK12</f>
        <v>0</v>
      </c>
      <c r="AM12" s="1151"/>
      <c r="AN12" s="1153" t="s">
        <v>402</v>
      </c>
      <c r="AO12" s="1153" t="s">
        <v>62</v>
      </c>
      <c r="AP12" s="1144">
        <f>SUMIFS(Table915[Count of EnergyRating],Table915[MainSpaceHeatingFuel],AN12,Table915[EnergyRating (group)],AO12,Table915[CountyName (group)],AP$4)</f>
        <v>115</v>
      </c>
      <c r="AQ12" s="1138">
        <f>SUMIFS(Table915[Count of EnergyRating],Table915[MainSpaceHeatingFuel],AN12,Table915[EnergyRating (group)],AO12,Table915[CountyName (group)],AQ$4)</f>
        <v>1375</v>
      </c>
      <c r="AR12" s="1138">
        <f>SUMIFS(Table915[Count of EnergyRating],Table915[MainSpaceHeatingFuel],AN12,Table915[EnergyRating (group)],AO12,Table915[CountyName (group)],AR$4)</f>
        <v>248</v>
      </c>
      <c r="AS12" s="1138">
        <f>SUMIFS(Table915[Count of EnergyRating],Table915[MainSpaceHeatingFuel],AN12,Table915[EnergyRating (group)],AO12,Table915[CountyName (group)],AS$4)</f>
        <v>135</v>
      </c>
      <c r="AT12" s="1138">
        <f>SUMIFS(Table915[Count of EnergyRating],Table915[MainSpaceHeatingFuel],AN12,Table915[EnergyRating (group)],AO12,Table915[CountyName (group)],AT$4)</f>
        <v>102</v>
      </c>
      <c r="AU12" s="1138">
        <f>SUMIFS(Table915[Count of EnergyRating],Table915[MainSpaceHeatingFuel],AN12,Table915[EnergyRating (group)],AO12,Table915[CountyName (group)],AU$4)</f>
        <v>43</v>
      </c>
      <c r="AV12" s="1138">
        <f>SUMIFS(Table915[Count of EnergyRating],Table915[MainSpaceHeatingFuel],AN12,Table915[EnergyRating (group)],AO12,Table915[CountyName (group)],AV$4)</f>
        <v>264</v>
      </c>
      <c r="AW12" s="1138">
        <f>SUMIFS(Table915[Count of EnergyRating],Table915[MainSpaceHeatingFuel],AN12,Table915[EnergyRating (group)],AO12,Table915[CountyName (group)],AW$4)</f>
        <v>178</v>
      </c>
      <c r="AX12" s="1138">
        <f>SUMIFS(Table915[Count of EnergyRating],Table915[MainSpaceHeatingFuel],AN12,Table915[EnergyRating (group)],AO12,Table915[CountyName (group)],AX$4)</f>
        <v>112</v>
      </c>
      <c r="AY12" s="1138">
        <f>SUMIFS(Table915[Count of EnergyRating],Table915[MainSpaceHeatingFuel],AN12,Table915[EnergyRating (group)],AO12,Table915[CountyName (group)],AY$4)</f>
        <v>168</v>
      </c>
      <c r="AZ12" s="1138">
        <f>SUMIFS(Table915[Count of EnergyRating],Table915[MainSpaceHeatingFuel],AN12,Table915[EnergyRating (group)],AO12,Table915[CountyName (group)],AZ$4)</f>
        <v>203</v>
      </c>
      <c r="BA12" s="1138">
        <f>SUMIFS(Table915[Count of EnergyRating],Table915[MainSpaceHeatingFuel],AN12,Table915[EnergyRating (group)],AO12,Table915[CountyName (group)],BA$4)</f>
        <v>235</v>
      </c>
      <c r="BB12" s="1138">
        <f>SUMIFS(Table915[Count of EnergyRating],Table915[MainSpaceHeatingFuel],AN12,Table915[EnergyRating (group)],AO12,Table915[CountyName (group)],BB$4)</f>
        <v>173</v>
      </c>
      <c r="BC12" s="1138">
        <f>SUMIFS(Table915[Count of EnergyRating],Table915[MainSpaceHeatingFuel],AN12,Table915[EnergyRating (group)],AO12,Table915[CountyName (group)],BC$4)</f>
        <v>552</v>
      </c>
      <c r="BD12" s="1138">
        <f>SUMIFS(Table915[Count of EnergyRating],Table915[MainSpaceHeatingFuel],AN12,Table915[EnergyRating (group)],AO12,Table915[CountyName (group)],BD$4)</f>
        <v>161</v>
      </c>
      <c r="BE12" s="1138">
        <f>SUMIFS(Table915[Count of EnergyRating],Table915[MainSpaceHeatingFuel],AN12,Table915[EnergyRating (group)],AO12,Table915[CountyName (group)],BE$4)</f>
        <v>271</v>
      </c>
      <c r="BF12" s="1138">
        <f>SUMIFS(Table915[Count of EnergyRating],Table915[MainSpaceHeatingFuel],AN12,Table915[EnergyRating (group)],AO12,Table915[CountyName (group)],BF$4)</f>
        <v>353</v>
      </c>
      <c r="BG12" s="1138">
        <f>SUMIFS(Table915[Count of EnergyRating],Table915[MainSpaceHeatingFuel],AN12,Table915[EnergyRating (group)],AO12,Table915[CountyName (group)],BG$4)</f>
        <v>137</v>
      </c>
      <c r="BH12" s="1138">
        <f>SUMIFS(Table915[Count of EnergyRating],Table915[MainSpaceHeatingFuel],AN12,Table915[EnergyRating (group)],AO12,Table915[CountyName (group)],BH$4)</f>
        <v>276</v>
      </c>
      <c r="BI12" s="1138">
        <f>SUMIFS(Table915[Count of EnergyRating],Table915[MainSpaceHeatingFuel],AN12,Table915[EnergyRating (group)],AO12,Table915[CountyName (group)],BI$4)</f>
        <v>41</v>
      </c>
      <c r="BJ12" s="1138">
        <f>SUMIFS(Table915[Count of EnergyRating],Table915[MainSpaceHeatingFuel],AN12,Table915[EnergyRating (group)],AO12,Table915[CountyName (group)],BJ$4)</f>
        <v>172</v>
      </c>
      <c r="BK12" s="1138">
        <f>SUMIFS(Table915[Count of EnergyRating],Table915[MainSpaceHeatingFuel],AN12,Table915[EnergyRating (group)],AO12,Table915[CountyName (group)],BK$4)</f>
        <v>58</v>
      </c>
      <c r="BL12" s="1138">
        <f>SUMIFS(Table915[Count of EnergyRating],Table915[MainSpaceHeatingFuel],AN12,Table915[EnergyRating (group)],AO12,Table915[CountyName (group)],BL$4)</f>
        <v>166</v>
      </c>
      <c r="BM12" s="1144">
        <f>SUMIFS(Table915[Count of EnergyRating],Table915[MainSpaceHeatingFuel],AN12,Table915[EnergyRating (group)],AO12,Table915[CountyName (group)],BM$4)</f>
        <v>94</v>
      </c>
      <c r="BN12" s="1138">
        <f>SUMIFS(Table915[Count of EnergyRating],Table915[MainSpaceHeatingFuel],AN12,Table915[EnergyRating (group)],AO12,Table915[CountyName (group)],BN$4)</f>
        <v>237</v>
      </c>
      <c r="BO12" s="1138">
        <f>SUMIFS(Table915[Count of EnergyRating],Table915[MainSpaceHeatingFuel],AN12,Table915[EnergyRating (group)],AO12,Table915[CountyName (group)],BO$4)</f>
        <v>103</v>
      </c>
    </row>
    <row r="13" spans="1:67" s="1138" customFormat="1" ht="15.95" customHeight="1" thickBot="1">
      <c r="C13" s="1174" t="s">
        <v>1117</v>
      </c>
      <c r="D13" s="1174" t="s">
        <v>1107</v>
      </c>
      <c r="E13" s="1174" t="s">
        <v>841</v>
      </c>
      <c r="F13" s="1174" t="s">
        <v>938</v>
      </c>
      <c r="G13" s="1175">
        <f>G123</f>
        <v>2.6888265220283416</v>
      </c>
      <c r="H13" s="1175">
        <f t="shared" ref="H13:AF13" si="5">H123</f>
        <v>89.377341612113028</v>
      </c>
      <c r="I13" s="1175">
        <f t="shared" si="5"/>
        <v>11.373954121209376</v>
      </c>
      <c r="J13" s="1175">
        <f t="shared" si="5"/>
        <v>3.7298049123416446</v>
      </c>
      <c r="K13" s="1175">
        <f t="shared" si="5"/>
        <v>3.4322606922635992</v>
      </c>
      <c r="L13" s="1175">
        <f t="shared" si="5"/>
        <v>1.4152592410945761</v>
      </c>
      <c r="M13" s="1175">
        <f t="shared" si="5"/>
        <v>7.2427284315285769</v>
      </c>
      <c r="N13" s="1175">
        <f t="shared" si="5"/>
        <v>8.0817660876924986</v>
      </c>
      <c r="O13" s="1175">
        <f t="shared" si="5"/>
        <v>3.0531730150813723</v>
      </c>
      <c r="P13" s="1175">
        <f t="shared" si="5"/>
        <v>3.6569755520408469</v>
      </c>
      <c r="Q13" s="1175">
        <f t="shared" si="5"/>
        <v>5.4822442653396912</v>
      </c>
      <c r="R13" s="1175">
        <f t="shared" si="5"/>
        <v>6.9081071912255387</v>
      </c>
      <c r="S13" s="1175">
        <f t="shared" si="5"/>
        <v>4.5082260239079694</v>
      </c>
      <c r="T13" s="1175">
        <f t="shared" si="5"/>
        <v>27.267914047457232</v>
      </c>
      <c r="U13" s="1175">
        <f t="shared" si="5"/>
        <v>4.6775074186812429</v>
      </c>
      <c r="V13" s="1175">
        <f t="shared" si="5"/>
        <v>9.4511938812581509</v>
      </c>
      <c r="W13" s="1175">
        <f t="shared" si="5"/>
        <v>6.5463793657760041</v>
      </c>
      <c r="X13" s="1175">
        <f t="shared" si="5"/>
        <v>6.4912138604240521</v>
      </c>
      <c r="Y13" s="1175">
        <f t="shared" si="5"/>
        <v>8.2267100547388825</v>
      </c>
      <c r="Z13" s="1175">
        <f t="shared" si="5"/>
        <v>0.81635930795287803</v>
      </c>
      <c r="AA13" s="1175">
        <f t="shared" si="5"/>
        <v>3.7331622849639201</v>
      </c>
      <c r="AB13" s="1175">
        <f t="shared" si="5"/>
        <v>1.6019271085223483</v>
      </c>
      <c r="AC13" s="1175">
        <f t="shared" si="5"/>
        <v>2.6507171062490991</v>
      </c>
      <c r="AD13" s="1175">
        <f t="shared" si="5"/>
        <v>2.2980605426407679</v>
      </c>
      <c r="AE13" s="1175">
        <f t="shared" si="5"/>
        <v>4.7356181501268555</v>
      </c>
      <c r="AF13" s="1175">
        <f t="shared" si="5"/>
        <v>1.9737104713039604</v>
      </c>
      <c r="AG13" s="1184">
        <f t="shared" si="4"/>
        <v>231.42114126796244</v>
      </c>
      <c r="AH13" s="1162"/>
      <c r="AI13" s="58" t="s">
        <v>1120</v>
      </c>
      <c r="AJ13" s="1167">
        <f>SUM(G13:AF13)</f>
        <v>231.42114126796244</v>
      </c>
      <c r="AK13" s="1149">
        <f>'SHWLP-Att'!S40</f>
        <v>231.42114126796241</v>
      </c>
      <c r="AL13" s="1169">
        <f>(AK13-AJ13)/AK13</f>
        <v>-1.2281379857812787E-16</v>
      </c>
      <c r="AM13" s="1151"/>
      <c r="AN13" s="1153" t="s">
        <v>402</v>
      </c>
      <c r="AO13" s="1153" t="s">
        <v>64</v>
      </c>
      <c r="AP13" s="1144">
        <f>SUMIFS(Table915[Count of EnergyRating],Table915[MainSpaceHeatingFuel],AN13,Table915[EnergyRating (group)],AO13,Table915[CountyName (group)],AP$4)</f>
        <v>86</v>
      </c>
      <c r="AQ13" s="1138">
        <f>SUMIFS(Table915[Count of EnergyRating],Table915[MainSpaceHeatingFuel],AN13,Table915[EnergyRating (group)],AO13,Table915[CountyName (group)],AQ$4)</f>
        <v>815</v>
      </c>
      <c r="AR13" s="1138">
        <f>SUMIFS(Table915[Count of EnergyRating],Table915[MainSpaceHeatingFuel],AN13,Table915[EnergyRating (group)],AO13,Table915[CountyName (group)],AR$4)</f>
        <v>177</v>
      </c>
      <c r="AS13" s="1138">
        <f>SUMIFS(Table915[Count of EnergyRating],Table915[MainSpaceHeatingFuel],AN13,Table915[EnergyRating (group)],AO13,Table915[CountyName (group)],AS$4)</f>
        <v>94</v>
      </c>
      <c r="AT13" s="1138">
        <f>SUMIFS(Table915[Count of EnergyRating],Table915[MainSpaceHeatingFuel],AN13,Table915[EnergyRating (group)],AO13,Table915[CountyName (group)],AT$4)</f>
        <v>87</v>
      </c>
      <c r="AU13" s="1138">
        <f>SUMIFS(Table915[Count of EnergyRating],Table915[MainSpaceHeatingFuel],AN13,Table915[EnergyRating (group)],AO13,Table915[CountyName (group)],AU$4)</f>
        <v>31</v>
      </c>
      <c r="AV13" s="1138">
        <f>SUMIFS(Table915[Count of EnergyRating],Table915[MainSpaceHeatingFuel],AN13,Table915[EnergyRating (group)],AO13,Table915[CountyName (group)],AV$4)</f>
        <v>294</v>
      </c>
      <c r="AW13" s="1138">
        <f>SUMIFS(Table915[Count of EnergyRating],Table915[MainSpaceHeatingFuel],AN13,Table915[EnergyRating (group)],AO13,Table915[CountyName (group)],AW$4)</f>
        <v>128</v>
      </c>
      <c r="AX13" s="1138">
        <f>SUMIFS(Table915[Count of EnergyRating],Table915[MainSpaceHeatingFuel],AN13,Table915[EnergyRating (group)],AO13,Table915[CountyName (group)],AX$4)</f>
        <v>104</v>
      </c>
      <c r="AY13" s="1138">
        <f>SUMIFS(Table915[Count of EnergyRating],Table915[MainSpaceHeatingFuel],AN13,Table915[EnergyRating (group)],AO13,Table915[CountyName (group)],AY$4)</f>
        <v>115</v>
      </c>
      <c r="AZ13" s="1138">
        <f>SUMIFS(Table915[Count of EnergyRating],Table915[MainSpaceHeatingFuel],AN13,Table915[EnergyRating (group)],AO13,Table915[CountyName (group)],AZ$4)</f>
        <v>128</v>
      </c>
      <c r="BA13" s="1138">
        <f>SUMIFS(Table915[Count of EnergyRating],Table915[MainSpaceHeatingFuel],AN13,Table915[EnergyRating (group)],AO13,Table915[CountyName (group)],BA$4)</f>
        <v>184</v>
      </c>
      <c r="BB13" s="1138">
        <f>SUMIFS(Table915[Count of EnergyRating],Table915[MainSpaceHeatingFuel],AN13,Table915[EnergyRating (group)],AO13,Table915[CountyName (group)],BB$4)</f>
        <v>143</v>
      </c>
      <c r="BC13" s="1138">
        <f>SUMIFS(Table915[Count of EnergyRating],Table915[MainSpaceHeatingFuel],AN13,Table915[EnergyRating (group)],AO13,Table915[CountyName (group)],BC$4)</f>
        <v>412</v>
      </c>
      <c r="BD13" s="1138">
        <f>SUMIFS(Table915[Count of EnergyRating],Table915[MainSpaceHeatingFuel],AN13,Table915[EnergyRating (group)],AO13,Table915[CountyName (group)],BD$4)</f>
        <v>113</v>
      </c>
      <c r="BE13" s="1138">
        <f>SUMIFS(Table915[Count of EnergyRating],Table915[MainSpaceHeatingFuel],AN13,Table915[EnergyRating (group)],AO13,Table915[CountyName (group)],BE$4)</f>
        <v>182</v>
      </c>
      <c r="BF13" s="1138">
        <f>SUMIFS(Table915[Count of EnergyRating],Table915[MainSpaceHeatingFuel],AN13,Table915[EnergyRating (group)],AO13,Table915[CountyName (group)],BF$4)</f>
        <v>292</v>
      </c>
      <c r="BG13" s="1138">
        <f>SUMIFS(Table915[Count of EnergyRating],Table915[MainSpaceHeatingFuel],AN13,Table915[EnergyRating (group)],AO13,Table915[CountyName (group)],BG$4)</f>
        <v>116</v>
      </c>
      <c r="BH13" s="1138">
        <f>SUMIFS(Table915[Count of EnergyRating],Table915[MainSpaceHeatingFuel],AN13,Table915[EnergyRating (group)],AO13,Table915[CountyName (group)],BH$4)</f>
        <v>185</v>
      </c>
      <c r="BI13" s="1138">
        <f>SUMIFS(Table915[Count of EnergyRating],Table915[MainSpaceHeatingFuel],AN13,Table915[EnergyRating (group)],AO13,Table915[CountyName (group)],BI$4)</f>
        <v>44</v>
      </c>
      <c r="BJ13" s="1138">
        <f>SUMIFS(Table915[Count of EnergyRating],Table915[MainSpaceHeatingFuel],AN13,Table915[EnergyRating (group)],AO13,Table915[CountyName (group)],BJ$4)</f>
        <v>151</v>
      </c>
      <c r="BK13" s="1138">
        <f>SUMIFS(Table915[Count of EnergyRating],Table915[MainSpaceHeatingFuel],AN13,Table915[EnergyRating (group)],AO13,Table915[CountyName (group)],BK$4)</f>
        <v>76</v>
      </c>
      <c r="BL13" s="1138">
        <f>SUMIFS(Table915[Count of EnergyRating],Table915[MainSpaceHeatingFuel],AN13,Table915[EnergyRating (group)],AO13,Table915[CountyName (group)],BL$4)</f>
        <v>110</v>
      </c>
      <c r="BM13" s="1144">
        <f>SUMIFS(Table915[Count of EnergyRating],Table915[MainSpaceHeatingFuel],AN13,Table915[EnergyRating (group)],AO13,Table915[CountyName (group)],BM$4)</f>
        <v>95</v>
      </c>
      <c r="BN13" s="1138">
        <f>SUMIFS(Table915[Count of EnergyRating],Table915[MainSpaceHeatingFuel],AN13,Table915[EnergyRating (group)],AO13,Table915[CountyName (group)],BN$4)</f>
        <v>200</v>
      </c>
      <c r="BO13" s="1138">
        <f>SUMIFS(Table915[Count of EnergyRating],Table915[MainSpaceHeatingFuel],AN13,Table915[EnergyRating (group)],AO13,Table915[CountyName (group)],BO$4)</f>
        <v>89</v>
      </c>
    </row>
    <row r="14" spans="1:67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L14" s="1151"/>
      <c r="AN14" s="1157" t="s">
        <v>402</v>
      </c>
      <c r="AO14" s="1157" t="s">
        <v>1120</v>
      </c>
      <c r="AP14" s="1158">
        <f>SUMIFS(Table915[Count of EnergyRating],Table915[MainWaterHeatingFuel],AN14,Table915[CountyName (group)],AP$4)</f>
        <v>2157</v>
      </c>
      <c r="AQ14" s="1159">
        <f>SUMIFS(Table915[Count of EnergyRating],Table915[MainWaterHeatingFuel],$AN$14,Table915[CountyName (group)],AQ4)</f>
        <v>11039</v>
      </c>
      <c r="AR14" s="1159">
        <f>SUMIFS(Table915[Count of EnergyRating],Table915[MainWaterHeatingFuel],$AN$14,Table915[CountyName (group)],AR4)</f>
        <v>5730</v>
      </c>
      <c r="AS14" s="1159">
        <f>SUMIFS(Table915[Count of EnergyRating],Table915[MainWaterHeatingFuel],$AN$14,Table915[CountyName (group)],AS4)</f>
        <v>2366</v>
      </c>
      <c r="AT14" s="1159">
        <f>SUMIFS(Table915[Count of EnergyRating],Table915[MainWaterHeatingFuel],$AN$14,Table915[CountyName (group)],AT4)</f>
        <v>2071</v>
      </c>
      <c r="AU14" s="1159">
        <f>SUMIFS(Table915[Count of EnergyRating],Table915[MainWaterHeatingFuel],$AN$14,Table915[CountyName (group)],AU4)</f>
        <v>1659</v>
      </c>
      <c r="AV14" s="1159">
        <f>SUMIFS(Table915[Count of EnergyRating],Table915[MainWaterHeatingFuel],$AN$14,Table915[CountyName (group)],AV4)</f>
        <v>3576</v>
      </c>
      <c r="AW14" s="1159">
        <f>SUMIFS(Table915[Count of EnergyRating],Table915[MainWaterHeatingFuel],$AN$14,Table915[CountyName (group)],AW4)</f>
        <v>3809</v>
      </c>
      <c r="AX14" s="1159">
        <f>SUMIFS(Table915[Count of EnergyRating],Table915[MainWaterHeatingFuel],$AN$14,Table915[CountyName (group)],AX4)</f>
        <v>2248</v>
      </c>
      <c r="AY14" s="1159">
        <f>SUMIFS(Table915[Count of EnergyRating],Table915[MainWaterHeatingFuel],$AN$14,Table915[CountyName (group)],AY4)</f>
        <v>3645</v>
      </c>
      <c r="AZ14" s="1159">
        <f>SUMIFS(Table915[Count of EnergyRating],Table915[MainWaterHeatingFuel],$AN$14,Table915[CountyName (group)],AZ4)</f>
        <v>7088</v>
      </c>
      <c r="BA14" s="1159">
        <f>SUMIFS(Table915[Count of EnergyRating],Table915[MainWaterHeatingFuel],$AN$14,Table915[CountyName (group)],BA4)</f>
        <v>3533</v>
      </c>
      <c r="BB14" s="1158">
        <f>SUMIFS(Table915[Count of EnergyRating],Table915[MainWaterHeatingFuel],$AN$14,Table915[CountyName (group)],BB4)</f>
        <v>4587</v>
      </c>
      <c r="BC14" s="1159">
        <f>SUMIFS(Table915[Count of EnergyRating],Table915[MainWaterHeatingFuel],$AN$14,Table915[CountyName (group)],BC4)</f>
        <v>11256</v>
      </c>
      <c r="BD14" s="1159">
        <f>SUMIFS(Table915[Count of EnergyRating],Table915[MainWaterHeatingFuel],$AN$14,Table915[CountyName (group)],BD4)</f>
        <v>5884</v>
      </c>
      <c r="BE14" s="1159">
        <f>SUMIFS(Table915[Count of EnergyRating],Table915[MainWaterHeatingFuel],$AN$14,Table915[CountyName (group)],BE4)</f>
        <v>5565</v>
      </c>
      <c r="BF14" s="1159">
        <f>SUMIFS(Table915[Count of EnergyRating],Table915[MainWaterHeatingFuel],$AN$14,Table915[CountyName (group)],BF4)</f>
        <v>7187</v>
      </c>
      <c r="BG14" s="1159">
        <f>SUMIFS(Table915[Count of EnergyRating],Table915[MainWaterHeatingFuel],$AN$14,Table915[CountyName (group)],BG4)</f>
        <v>3529</v>
      </c>
      <c r="BH14" s="1159">
        <f>SUMIFS(Table915[Count of EnergyRating],Table915[MainWaterHeatingFuel],$AN$14,Table915[CountyName (group)],BH4)</f>
        <v>10274</v>
      </c>
      <c r="BI14" s="1159">
        <f>SUMIFS(Table915[Count of EnergyRating],Table915[MainWaterHeatingFuel],$AN$14,Table915[CountyName (group)],BI4)</f>
        <v>1269</v>
      </c>
      <c r="BJ14" s="1159">
        <f>SUMIFS(Table915[Count of EnergyRating],Table915[MainWaterHeatingFuel],$AN$14,Table915[CountyName (group)],BJ4)</f>
        <v>5563</v>
      </c>
      <c r="BK14" s="1159">
        <f>SUMIFS(Table915[Count of EnergyRating],Table915[MainWaterHeatingFuel],$AN$14,Table915[CountyName (group)],BK4)</f>
        <v>2113</v>
      </c>
      <c r="BL14" s="1159">
        <f>SUMIFS(Table915[Count of EnergyRating],Table915[MainWaterHeatingFuel],$AN$14,Table915[CountyName (group)],BL4)</f>
        <v>4037</v>
      </c>
      <c r="BM14" s="1158">
        <f>SUMIFS(Table915[Count of EnergyRating],Table915[MainWaterHeatingFuel],$AN$14,Table915[CountyName (group)],BM4)</f>
        <v>3074</v>
      </c>
      <c r="BN14" s="1159">
        <f>SUMIFS(Table915[Count of EnergyRating],Table915[MainWaterHeatingFuel],$AN$14,Table915[CountyName (group)],BN4)</f>
        <v>7862</v>
      </c>
      <c r="BO14" s="1159">
        <f>SUMIFS(Table915[Count of EnergyRating],Table915[MainWaterHeatingFuel],$AN$14,Table915[CountyName (group)],BO4)</f>
        <v>2455</v>
      </c>
    </row>
    <row r="15" spans="1:67">
      <c r="C15" s="1143" t="s">
        <v>1130</v>
      </c>
      <c r="D15" s="1143" t="s">
        <v>1107</v>
      </c>
      <c r="E15" s="1143" t="s">
        <v>840</v>
      </c>
      <c r="F15" s="1143" t="s">
        <v>1109</v>
      </c>
      <c r="G15" s="1154">
        <f t="shared" ref="G15:AF15" si="6">G125*((SUM(AP$15:AP$18)/SUM(AP$15:AP$23))/(SUM(G$125)/SUM(G$125:G$130)))</f>
        <v>0.5555330890064385</v>
      </c>
      <c r="H15" s="1154">
        <f t="shared" si="6"/>
        <v>28.955603017343442</v>
      </c>
      <c r="I15" s="1154">
        <f t="shared" si="6"/>
        <v>6.0991569267214576</v>
      </c>
      <c r="J15" s="1154">
        <f t="shared" si="6"/>
        <v>1.1460174639063041</v>
      </c>
      <c r="K15" s="1154">
        <f t="shared" si="6"/>
        <v>1.5295805726531895</v>
      </c>
      <c r="L15" s="1154">
        <f t="shared" si="6"/>
        <v>0.4180280508066353</v>
      </c>
      <c r="M15" s="1154">
        <f t="shared" si="6"/>
        <v>3.095463838746078</v>
      </c>
      <c r="N15" s="1154">
        <f t="shared" si="6"/>
        <v>5.5214509974730408</v>
      </c>
      <c r="O15" s="1154">
        <f t="shared" si="6"/>
        <v>0.72563098414861971</v>
      </c>
      <c r="P15" s="1154">
        <f t="shared" si="6"/>
        <v>1.4283279192276581</v>
      </c>
      <c r="Q15" s="1154">
        <f t="shared" si="6"/>
        <v>1.0737306065848677</v>
      </c>
      <c r="R15" s="1154">
        <f t="shared" si="6"/>
        <v>2.8833455827460113</v>
      </c>
      <c r="S15" s="1154">
        <f t="shared" si="6"/>
        <v>1.8930838017508695</v>
      </c>
      <c r="T15" s="1154">
        <f t="shared" si="6"/>
        <v>10.263178408743714</v>
      </c>
      <c r="U15" s="1154">
        <f t="shared" si="6"/>
        <v>3.4442139976005173</v>
      </c>
      <c r="V15" s="1154">
        <f t="shared" si="6"/>
        <v>2.5032787304665751</v>
      </c>
      <c r="W15" s="1154">
        <f t="shared" si="6"/>
        <v>1.1256301187372442</v>
      </c>
      <c r="X15" s="1154">
        <f t="shared" si="6"/>
        <v>1.454318329363667</v>
      </c>
      <c r="Y15" s="1154">
        <f t="shared" si="6"/>
        <v>2.9937303071482946</v>
      </c>
      <c r="Z15" s="1154">
        <f t="shared" si="6"/>
        <v>0.28323175595699113</v>
      </c>
      <c r="AA15" s="1154">
        <f t="shared" si="6"/>
        <v>4.1020592105023663</v>
      </c>
      <c r="AB15" s="1154">
        <f t="shared" si="6"/>
        <v>0.62448405342599811</v>
      </c>
      <c r="AC15" s="1154">
        <f t="shared" si="6"/>
        <v>1.7308562936275746</v>
      </c>
      <c r="AD15" s="1154">
        <f t="shared" si="6"/>
        <v>1.1018404843604137</v>
      </c>
      <c r="AE15" s="1154">
        <f t="shared" si="6"/>
        <v>0.71881201833782027</v>
      </c>
      <c r="AF15" s="1154">
        <f t="shared" si="6"/>
        <v>1.2806912416804785</v>
      </c>
      <c r="AG15" s="1181">
        <f t="shared" si="4"/>
        <v>86.95127780106624</v>
      </c>
      <c r="AL15" s="1151"/>
      <c r="AN15" s="1153" t="s">
        <v>403</v>
      </c>
      <c r="AO15" s="1153" t="s">
        <v>48</v>
      </c>
      <c r="AP15" s="1144">
        <f>SUMIFS(Table915[Count of EnergyRating],Table915[MainSpaceHeatingFuel],AN15,Table915[EnergyRating (group)],AO15,Table915[CountyName (group)],AP$4)</f>
        <v>2</v>
      </c>
      <c r="AQ15" s="1138">
        <f>SUMIFS(Table915[Count of EnergyRating],Table915[MainSpaceHeatingFuel],AN15,Table915[EnergyRating (group)],AO15,Table915[CountyName (group)],AQ$4)</f>
        <v>10055</v>
      </c>
      <c r="AR15" s="1138">
        <f>SUMIFS(Table915[Count of EnergyRating],Table915[MainSpaceHeatingFuel],AN15,Table915[EnergyRating (group)],AO15,Table915[CountyName (group)],AR$4)</f>
        <v>2052</v>
      </c>
      <c r="AS15" s="1138">
        <f>SUMIFS(Table915[Count of EnergyRating],Table915[MainSpaceHeatingFuel],AN15,Table915[EnergyRating (group)],AO15,Table915[CountyName (group)],AS$4)</f>
        <v>19</v>
      </c>
      <c r="AT15" s="1138">
        <f>SUMIFS(Table915[Count of EnergyRating],Table915[MainSpaceHeatingFuel],AN15,Table915[EnergyRating (group)],AO15,Table915[CountyName (group)],AT$4)</f>
        <v>61</v>
      </c>
      <c r="AU15" s="1138">
        <f>SUMIFS(Table915[Count of EnergyRating],Table915[MainSpaceHeatingFuel],AN15,Table915[EnergyRating (group)],AO15,Table915[CountyName (group)],AU$4)</f>
        <v>0</v>
      </c>
      <c r="AV15" s="1138">
        <f>SUMIFS(Table915[Count of EnergyRating],Table915[MainSpaceHeatingFuel],AN15,Table915[EnergyRating (group)],AO15,Table915[CountyName (group)],AV$4)</f>
        <v>662</v>
      </c>
      <c r="AW15" s="1138">
        <f>SUMIFS(Table915[Count of EnergyRating],Table915[MainSpaceHeatingFuel],AN15,Table915[EnergyRating (group)],AO15,Table915[CountyName (group)],AW$4)</f>
        <v>2390</v>
      </c>
      <c r="AX15" s="1138">
        <f>SUMIFS(Table915[Count of EnergyRating],Table915[MainSpaceHeatingFuel],AN15,Table915[EnergyRating (group)],AO15,Table915[CountyName (group)],AX$4)</f>
        <v>0</v>
      </c>
      <c r="AY15" s="1138">
        <f>SUMIFS(Table915[Count of EnergyRating],Table915[MainSpaceHeatingFuel],AN15,Table915[EnergyRating (group)],AO15,Table915[CountyName (group)],AY$4)</f>
        <v>30</v>
      </c>
      <c r="AZ15" s="1138">
        <f>SUMIFS(Table915[Count of EnergyRating],Table915[MainSpaceHeatingFuel],AN15,Table915[EnergyRating (group)],AO15,Table915[CountyName (group)],AZ$4)</f>
        <v>3</v>
      </c>
      <c r="BA15" s="1138">
        <f>SUMIFS(Table915[Count of EnergyRating],Table915[MainSpaceHeatingFuel],AN15,Table915[EnergyRating (group)],AO15,Table915[CountyName (group)],BA$4)</f>
        <v>780</v>
      </c>
      <c r="BB15" s="1138">
        <f>SUMIFS(Table915[Count of EnergyRating],Table915[MainSpaceHeatingFuel],AN15,Table915[EnergyRating (group)],AO15,Table915[CountyName (group)],BB$4)</f>
        <v>43</v>
      </c>
      <c r="BC15" s="1138">
        <f>SUMIFS(Table915[Count of EnergyRating],Table915[MainSpaceHeatingFuel],AN15,Table915[EnergyRating (group)],AO15,Table915[CountyName (group)],BC$4)</f>
        <v>1208</v>
      </c>
      <c r="BD15" s="1138">
        <f>SUMIFS(Table915[Count of EnergyRating],Table915[MainSpaceHeatingFuel],AN15,Table915[EnergyRating (group)],AO15,Table915[CountyName (group)],BD$4)</f>
        <v>0</v>
      </c>
      <c r="BE15" s="1138">
        <f>SUMIFS(Table915[Count of EnergyRating],Table915[MainSpaceHeatingFuel],AN15,Table915[EnergyRating (group)],AO15,Table915[CountyName (group)],BE$4)</f>
        <v>466</v>
      </c>
      <c r="BF15" s="1138">
        <f>SUMIFS(Table915[Count of EnergyRating],Table915[MainSpaceHeatingFuel],AN15,Table915[EnergyRating (group)],AO15,Table915[CountyName (group)],BF$4)</f>
        <v>0</v>
      </c>
      <c r="BG15" s="1138">
        <f>SUMIFS(Table915[Count of EnergyRating],Table915[MainSpaceHeatingFuel],AN15,Table915[EnergyRating (group)],AO15,Table915[CountyName (group)],BG$4)</f>
        <v>161</v>
      </c>
      <c r="BH15" s="1138">
        <f>SUMIFS(Table915[Count of EnergyRating],Table915[MainSpaceHeatingFuel],AN15,Table915[EnergyRating (group)],AO15,Table915[CountyName (group)],BH$4)</f>
        <v>145</v>
      </c>
      <c r="BI15" s="1138">
        <f>SUMIFS(Table915[Count of EnergyRating],Table915[MainSpaceHeatingFuel],AN15,Table915[EnergyRating (group)],AO15,Table915[CountyName (group)],BI$4)</f>
        <v>0</v>
      </c>
      <c r="BJ15" s="1138">
        <f>SUMIFS(Table915[Count of EnergyRating],Table915[MainSpaceHeatingFuel],AN15,Table915[EnergyRating (group)],AO15,Table915[CountyName (group)],BJ$4)</f>
        <v>48</v>
      </c>
      <c r="BK15" s="1138">
        <f>SUMIFS(Table915[Count of EnergyRating],Table915[MainSpaceHeatingFuel],AN15,Table915[EnergyRating (group)],AO15,Table915[CountyName (group)],BK$4)</f>
        <v>15</v>
      </c>
      <c r="BL15" s="1138">
        <f>SUMIFS(Table915[Count of EnergyRating],Table915[MainSpaceHeatingFuel],AN15,Table915[EnergyRating (group)],AO15,Table915[CountyName (group)],BL$4)</f>
        <v>0</v>
      </c>
      <c r="BM15" s="1144">
        <f>SUMIFS(Table915[Count of EnergyRating],Table915[MainSpaceHeatingFuel],AN15,Table915[EnergyRating (group)],AO15,Table915[CountyName (group)],BM$4)</f>
        <v>18</v>
      </c>
      <c r="BN15" s="1138">
        <f>SUMIFS(Table915[Count of EnergyRating],Table915[MainSpaceHeatingFuel],AN15,Table915[EnergyRating (group)],AO15,Table915[CountyName (group)],BN$4)</f>
        <v>0</v>
      </c>
      <c r="BO15" s="1138">
        <f>SUMIFS(Table915[Count of EnergyRating],Table915[MainSpaceHeatingFuel],AN15,Table915[EnergyRating (group)],AO15,Table915[CountyName (group)],BO$4)</f>
        <v>94</v>
      </c>
    </row>
    <row r="16" spans="1:67" s="1138" customFormat="1">
      <c r="C16" s="1145" t="s">
        <v>1130</v>
      </c>
      <c r="D16" s="1145" t="s">
        <v>1107</v>
      </c>
      <c r="E16" s="1145" t="s">
        <v>840</v>
      </c>
      <c r="F16" s="1145" t="s">
        <v>1110</v>
      </c>
      <c r="G16" s="1155">
        <f t="shared" ref="G16:AF16" si="7">G126*((SUM(AP$19)/SUM(AP$15:AP$23))/(SUM(G126)/SUM(G$125:G$130)))</f>
        <v>2.7611807836373425</v>
      </c>
      <c r="H16" s="1155">
        <f t="shared" si="7"/>
        <v>59.981704191940047</v>
      </c>
      <c r="I16" s="1155">
        <f t="shared" si="7"/>
        <v>9.8634082987923666</v>
      </c>
      <c r="J16" s="1155">
        <f t="shared" si="7"/>
        <v>3.4844081543038867</v>
      </c>
      <c r="K16" s="1155">
        <f t="shared" si="7"/>
        <v>3.802100280595071</v>
      </c>
      <c r="L16" s="1155">
        <f t="shared" si="7"/>
        <v>2.1598115958342818</v>
      </c>
      <c r="M16" s="1155">
        <f t="shared" si="7"/>
        <v>7.2272292926346786</v>
      </c>
      <c r="N16" s="1155">
        <f t="shared" si="7"/>
        <v>7.4389307037527415</v>
      </c>
      <c r="O16" s="1155">
        <f t="shared" si="7"/>
        <v>4.5743777240728987</v>
      </c>
      <c r="P16" s="1155">
        <f t="shared" si="7"/>
        <v>4.6038871610325449</v>
      </c>
      <c r="Q16" s="1155">
        <f t="shared" si="7"/>
        <v>7.0866220034601275</v>
      </c>
      <c r="R16" s="1155">
        <f t="shared" si="7"/>
        <v>5.7505730845946852</v>
      </c>
      <c r="S16" s="1155">
        <f t="shared" si="7"/>
        <v>5.0498625049302408</v>
      </c>
      <c r="T16" s="1155">
        <f t="shared" si="7"/>
        <v>24.112424408571869</v>
      </c>
      <c r="U16" s="1155">
        <f t="shared" si="7"/>
        <v>4.5922853301340245</v>
      </c>
      <c r="V16" s="1155">
        <f t="shared" si="7"/>
        <v>8.6593681347324036</v>
      </c>
      <c r="W16" s="1155">
        <f t="shared" si="7"/>
        <v>5.5596711948276809</v>
      </c>
      <c r="X16" s="1155">
        <f t="shared" si="7"/>
        <v>6.2142525989607602</v>
      </c>
      <c r="Y16" s="1155">
        <f t="shared" si="7"/>
        <v>10.398152241198346</v>
      </c>
      <c r="Z16" s="1155">
        <f t="shared" si="7"/>
        <v>1.2037349628172125</v>
      </c>
      <c r="AA16" s="1155">
        <f t="shared" si="7"/>
        <v>1.9955963726768269</v>
      </c>
      <c r="AB16" s="1155">
        <f t="shared" si="7"/>
        <v>1.9918887911001664</v>
      </c>
      <c r="AC16" s="1155">
        <f t="shared" si="7"/>
        <v>2.8240286896028848</v>
      </c>
      <c r="AD16" s="1155">
        <f t="shared" si="7"/>
        <v>2.7750056643151155</v>
      </c>
      <c r="AE16" s="1155">
        <f t="shared" si="7"/>
        <v>4.3128721100269214</v>
      </c>
      <c r="AF16" s="1155">
        <f t="shared" si="7"/>
        <v>1.5407300724785451</v>
      </c>
      <c r="AG16" s="1182">
        <f t="shared" si="4"/>
        <v>199.96410635102367</v>
      </c>
      <c r="AH16" s="1162"/>
      <c r="AI16" s="1151"/>
      <c r="AJ16" s="1151"/>
      <c r="AK16" s="1151"/>
      <c r="AL16" s="1151"/>
      <c r="AM16" s="1151"/>
      <c r="AN16" s="1153" t="s">
        <v>403</v>
      </c>
      <c r="AO16" s="1153" t="s">
        <v>50</v>
      </c>
      <c r="AP16" s="1144">
        <f>SUMIFS(Table915[Count of EnergyRating],Table915[MainSpaceHeatingFuel],AN16,Table915[EnergyRating (group)],AO16,Table915[CountyName (group)],AP$4)</f>
        <v>21</v>
      </c>
      <c r="AQ16" s="1138">
        <f>SUMIFS(Table915[Count of EnergyRating],Table915[MainSpaceHeatingFuel],AN16,Table915[EnergyRating (group)],AO16,Table915[CountyName (group)],AQ$4)</f>
        <v>844</v>
      </c>
      <c r="AR16" s="1138">
        <f>SUMIFS(Table915[Count of EnergyRating],Table915[MainSpaceHeatingFuel],AN16,Table915[EnergyRating (group)],AO16,Table915[CountyName (group)],AR$4)</f>
        <v>177</v>
      </c>
      <c r="AS16" s="1138">
        <f>SUMIFS(Table915[Count of EnergyRating],Table915[MainSpaceHeatingFuel],AN16,Table915[EnergyRating (group)],AO16,Table915[CountyName (group)],AS$4)</f>
        <v>38</v>
      </c>
      <c r="AT16" s="1138">
        <f>SUMIFS(Table915[Count of EnergyRating],Table915[MainSpaceHeatingFuel],AN16,Table915[EnergyRating (group)],AO16,Table915[CountyName (group)],AT$4)</f>
        <v>73</v>
      </c>
      <c r="AU16" s="1138">
        <f>SUMIFS(Table915[Count of EnergyRating],Table915[MainSpaceHeatingFuel],AN16,Table915[EnergyRating (group)],AO16,Table915[CountyName (group)],AU$4)</f>
        <v>0</v>
      </c>
      <c r="AV16" s="1138">
        <f>SUMIFS(Table915[Count of EnergyRating],Table915[MainSpaceHeatingFuel],AN16,Table915[EnergyRating (group)],AO16,Table915[CountyName (group)],AV$4)</f>
        <v>275</v>
      </c>
      <c r="AW16" s="1138">
        <f>SUMIFS(Table915[Count of EnergyRating],Table915[MainSpaceHeatingFuel],AN16,Table915[EnergyRating (group)],AO16,Table915[CountyName (group)],AW$4)</f>
        <v>178</v>
      </c>
      <c r="AX16" s="1138">
        <f>SUMIFS(Table915[Count of EnergyRating],Table915[MainSpaceHeatingFuel],AN16,Table915[EnergyRating (group)],AO16,Table915[CountyName (group)],AX$4)</f>
        <v>4</v>
      </c>
      <c r="AY16" s="1138">
        <f>SUMIFS(Table915[Count of EnergyRating],Table915[MainSpaceHeatingFuel],AN16,Table915[EnergyRating (group)],AO16,Table915[CountyName (group)],AY$4)</f>
        <v>6</v>
      </c>
      <c r="AZ16" s="1138">
        <f>SUMIFS(Table915[Count of EnergyRating],Table915[MainSpaceHeatingFuel],AN16,Table915[EnergyRating (group)],AO16,Table915[CountyName (group)],AZ$4)</f>
        <v>0</v>
      </c>
      <c r="BA16" s="1138">
        <f>SUMIFS(Table915[Count of EnergyRating],Table915[MainSpaceHeatingFuel],AN16,Table915[EnergyRating (group)],AO16,Table915[CountyName (group)],BA$4)</f>
        <v>86</v>
      </c>
      <c r="BB16" s="1138">
        <f>SUMIFS(Table915[Count of EnergyRating],Table915[MainSpaceHeatingFuel],AN16,Table915[EnergyRating (group)],AO16,Table915[CountyName (group)],BB$4)</f>
        <v>20</v>
      </c>
      <c r="BC16" s="1138">
        <f>SUMIFS(Table915[Count of EnergyRating],Table915[MainSpaceHeatingFuel],AN16,Table915[EnergyRating (group)],AO16,Table915[CountyName (group)],BC$4)</f>
        <v>335</v>
      </c>
      <c r="BD16" s="1138">
        <f>SUMIFS(Table915[Count of EnergyRating],Table915[MainSpaceHeatingFuel],AN16,Table915[EnergyRating (group)],AO16,Table915[CountyName (group)],BD$4)</f>
        <v>0</v>
      </c>
      <c r="BE16" s="1138">
        <f>SUMIFS(Table915[Count of EnergyRating],Table915[MainSpaceHeatingFuel],AN16,Table915[EnergyRating (group)],AO16,Table915[CountyName (group)],BE$4)</f>
        <v>93</v>
      </c>
      <c r="BF16" s="1138">
        <f>SUMIFS(Table915[Count of EnergyRating],Table915[MainSpaceHeatingFuel],AN16,Table915[EnergyRating (group)],AO16,Table915[CountyName (group)],BF$4)</f>
        <v>12</v>
      </c>
      <c r="BG16" s="1138">
        <f>SUMIFS(Table915[Count of EnergyRating],Table915[MainSpaceHeatingFuel],AN16,Table915[EnergyRating (group)],AO16,Table915[CountyName (group)],BG$4)</f>
        <v>36</v>
      </c>
      <c r="BH16" s="1138">
        <f>SUMIFS(Table915[Count of EnergyRating],Table915[MainSpaceHeatingFuel],AN16,Table915[EnergyRating (group)],AO16,Table915[CountyName (group)],BH$4)</f>
        <v>25</v>
      </c>
      <c r="BI16" s="1138">
        <f>SUMIFS(Table915[Count of EnergyRating],Table915[MainSpaceHeatingFuel],AN16,Table915[EnergyRating (group)],AO16,Table915[CountyName (group)],BI$4)</f>
        <v>0</v>
      </c>
      <c r="BJ16" s="1138">
        <f>SUMIFS(Table915[Count of EnergyRating],Table915[MainSpaceHeatingFuel],AN16,Table915[EnergyRating (group)],AO16,Table915[CountyName (group)],BJ$4)</f>
        <v>34</v>
      </c>
      <c r="BK16" s="1138">
        <f>SUMIFS(Table915[Count of EnergyRating],Table915[MainSpaceHeatingFuel],AN16,Table915[EnergyRating (group)],AO16,Table915[CountyName (group)],BK$4)</f>
        <v>0</v>
      </c>
      <c r="BL16" s="1138">
        <f>SUMIFS(Table915[Count of EnergyRating],Table915[MainSpaceHeatingFuel],AN16,Table915[EnergyRating (group)],AO16,Table915[CountyName (group)],BL$4)</f>
        <v>1</v>
      </c>
      <c r="BM16" s="1144">
        <f>SUMIFS(Table915[Count of EnergyRating],Table915[MainSpaceHeatingFuel],AN16,Table915[EnergyRating (group)],AO16,Table915[CountyName (group)],BM$4)</f>
        <v>23</v>
      </c>
      <c r="BN16" s="1138">
        <f>SUMIFS(Table915[Count of EnergyRating],Table915[MainSpaceHeatingFuel],AN16,Table915[EnergyRating (group)],AO16,Table915[CountyName (group)],BN$4)</f>
        <v>0</v>
      </c>
      <c r="BO16" s="1138">
        <f>SUMIFS(Table915[Count of EnergyRating],Table915[MainSpaceHeatingFuel],AN16,Table915[EnergyRating (group)],AO16,Table915[CountyName (group)],BO$4)</f>
        <v>34</v>
      </c>
    </row>
    <row r="17" spans="3:67" s="1138" customFormat="1">
      <c r="C17" s="1143" t="s">
        <v>1130</v>
      </c>
      <c r="D17" s="1143" t="s">
        <v>1107</v>
      </c>
      <c r="E17" s="1143" t="s">
        <v>840</v>
      </c>
      <c r="F17" s="1143" t="s">
        <v>1111</v>
      </c>
      <c r="G17" s="1154">
        <f t="shared" ref="G17:AF17" si="8">G127*((SUM(AP$20)/SUM(AP$15:AP$23))/(SUM(G127)/SUM(G$125:G$130)))</f>
        <v>1.2066772141030058</v>
      </c>
      <c r="H17" s="1154">
        <f t="shared" si="8"/>
        <v>40.376078030967101</v>
      </c>
      <c r="I17" s="1154">
        <f t="shared" si="8"/>
        <v>3.7882274954598958</v>
      </c>
      <c r="J17" s="1154">
        <f t="shared" si="8"/>
        <v>1.6379036113357517</v>
      </c>
      <c r="K17" s="1154">
        <f t="shared" si="8"/>
        <v>0.71533768134607811</v>
      </c>
      <c r="L17" s="1154">
        <f t="shared" si="8"/>
        <v>0</v>
      </c>
      <c r="M17" s="1154">
        <f t="shared" si="8"/>
        <v>1.9489459688153774</v>
      </c>
      <c r="N17" s="1154">
        <f t="shared" si="8"/>
        <v>1.4304565588211406</v>
      </c>
      <c r="O17" s="1154">
        <f t="shared" si="8"/>
        <v>0.24381201067393624</v>
      </c>
      <c r="P17" s="1154">
        <f t="shared" si="8"/>
        <v>0.60636562608721323</v>
      </c>
      <c r="Q17" s="1154">
        <f t="shared" si="8"/>
        <v>1.6105959098773017</v>
      </c>
      <c r="R17" s="1154">
        <f t="shared" si="8"/>
        <v>2.4714390709251526</v>
      </c>
      <c r="S17" s="1154">
        <f t="shared" si="8"/>
        <v>1.1604357849693638</v>
      </c>
      <c r="T17" s="1154">
        <f t="shared" si="8"/>
        <v>8.9790557998178073</v>
      </c>
      <c r="U17" s="1154">
        <f t="shared" si="8"/>
        <v>0.3625488418526861</v>
      </c>
      <c r="V17" s="1154">
        <f t="shared" si="8"/>
        <v>4.3115682344483517</v>
      </c>
      <c r="W17" s="1154">
        <f t="shared" si="8"/>
        <v>3.4881693793568589</v>
      </c>
      <c r="X17" s="1154">
        <f t="shared" si="8"/>
        <v>3.0460525638640576</v>
      </c>
      <c r="Y17" s="1154">
        <f t="shared" si="8"/>
        <v>1.3636920972063407</v>
      </c>
      <c r="Z17" s="1154">
        <f t="shared" si="8"/>
        <v>0</v>
      </c>
      <c r="AA17" s="1154">
        <f t="shared" si="8"/>
        <v>0.64672104670082353</v>
      </c>
      <c r="AB17" s="1154">
        <f t="shared" si="8"/>
        <v>0.27994112739786126</v>
      </c>
      <c r="AC17" s="1154">
        <f t="shared" si="8"/>
        <v>0.27329309899382759</v>
      </c>
      <c r="AD17" s="1154">
        <f t="shared" si="8"/>
        <v>0.26234297246676513</v>
      </c>
      <c r="AE17" s="1154">
        <f t="shared" si="8"/>
        <v>2.8752480733512811</v>
      </c>
      <c r="AF17" s="1154">
        <f t="shared" si="8"/>
        <v>0.65009707699516672</v>
      </c>
      <c r="AG17" s="1181">
        <f t="shared" si="4"/>
        <v>83.735005275833146</v>
      </c>
      <c r="AH17" s="1162"/>
      <c r="AI17" s="1151"/>
      <c r="AJ17" s="1151"/>
      <c r="AK17" s="1151"/>
      <c r="AL17" s="1151"/>
      <c r="AM17" s="1151"/>
      <c r="AN17" s="1153" t="s">
        <v>403</v>
      </c>
      <c r="AO17" s="1153" t="s">
        <v>52</v>
      </c>
      <c r="AP17" s="1144">
        <f>SUMIFS(Table915[Count of EnergyRating],Table915[MainSpaceHeatingFuel],AN17,Table915[EnergyRating (group)],AO17,Table915[CountyName (group)],AP$4)</f>
        <v>106</v>
      </c>
      <c r="AQ17" s="1138">
        <f>SUMIFS(Table915[Count of EnergyRating],Table915[MainSpaceHeatingFuel],AN17,Table915[EnergyRating (group)],AO17,Table915[CountyName (group)],AQ$4)</f>
        <v>2677</v>
      </c>
      <c r="AR17" s="1138">
        <f>SUMIFS(Table915[Count of EnergyRating],Table915[MainSpaceHeatingFuel],AN17,Table915[EnergyRating (group)],AO17,Table915[CountyName (group)],AR$4)</f>
        <v>235</v>
      </c>
      <c r="AS17" s="1138">
        <f>SUMIFS(Table915[Count of EnergyRating],Table915[MainSpaceHeatingFuel],AN17,Table915[EnergyRating (group)],AO17,Table915[CountyName (group)],AS$4)</f>
        <v>83</v>
      </c>
      <c r="AT17" s="1138">
        <f>SUMIFS(Table915[Count of EnergyRating],Table915[MainSpaceHeatingFuel],AN17,Table915[EnergyRating (group)],AO17,Table915[CountyName (group)],AT$4)</f>
        <v>86</v>
      </c>
      <c r="AU17" s="1138">
        <f>SUMIFS(Table915[Count of EnergyRating],Table915[MainSpaceHeatingFuel],AN17,Table915[EnergyRating (group)],AO17,Table915[CountyName (group)],AU$4)</f>
        <v>0</v>
      </c>
      <c r="AV17" s="1138">
        <f>SUMIFS(Table915[Count of EnergyRating],Table915[MainSpaceHeatingFuel],AN17,Table915[EnergyRating (group)],AO17,Table915[CountyName (group)],AV$4)</f>
        <v>265</v>
      </c>
      <c r="AW17" s="1138">
        <f>SUMIFS(Table915[Count of EnergyRating],Table915[MainSpaceHeatingFuel],AN17,Table915[EnergyRating (group)],AO17,Table915[CountyName (group)],AW$4)</f>
        <v>328</v>
      </c>
      <c r="AX17" s="1138">
        <f>SUMIFS(Table915[Count of EnergyRating],Table915[MainSpaceHeatingFuel],AN17,Table915[EnergyRating (group)],AO17,Table915[CountyName (group)],AX$4)</f>
        <v>18</v>
      </c>
      <c r="AY17" s="1138">
        <f>SUMIFS(Table915[Count of EnergyRating],Table915[MainSpaceHeatingFuel],AN17,Table915[EnergyRating (group)],AO17,Table915[CountyName (group)],AY$4)</f>
        <v>50</v>
      </c>
      <c r="AZ17" s="1138">
        <f>SUMIFS(Table915[Count of EnergyRating],Table915[MainSpaceHeatingFuel],AN17,Table915[EnergyRating (group)],AO17,Table915[CountyName (group)],AZ$4)</f>
        <v>0</v>
      </c>
      <c r="BA17" s="1138">
        <f>SUMIFS(Table915[Count of EnergyRating],Table915[MainSpaceHeatingFuel],AN17,Table915[EnergyRating (group)],AO17,Table915[CountyName (group)],BA$4)</f>
        <v>135</v>
      </c>
      <c r="BB17" s="1138">
        <f>SUMIFS(Table915[Count of EnergyRating],Table915[MainSpaceHeatingFuel],AN17,Table915[EnergyRating (group)],AO17,Table915[CountyName (group)],BB$4)</f>
        <v>82</v>
      </c>
      <c r="BC17" s="1138">
        <f>SUMIFS(Table915[Count of EnergyRating],Table915[MainSpaceHeatingFuel],AN17,Table915[EnergyRating (group)],AO17,Table915[CountyName (group)],BC$4)</f>
        <v>960</v>
      </c>
      <c r="BD17" s="1138">
        <f>SUMIFS(Table915[Count of EnergyRating],Table915[MainSpaceHeatingFuel],AN17,Table915[EnergyRating (group)],AO17,Table915[CountyName (group)],BD$4)</f>
        <v>10</v>
      </c>
      <c r="BE17" s="1138">
        <f>SUMIFS(Table915[Count of EnergyRating],Table915[MainSpaceHeatingFuel],AN17,Table915[EnergyRating (group)],AO17,Table915[CountyName (group)],BE$4)</f>
        <v>211</v>
      </c>
      <c r="BF17" s="1138">
        <f>SUMIFS(Table915[Count of EnergyRating],Table915[MainSpaceHeatingFuel],AN17,Table915[EnergyRating (group)],AO17,Table915[CountyName (group)],BF$4)</f>
        <v>20</v>
      </c>
      <c r="BG17" s="1138">
        <f>SUMIFS(Table915[Count of EnergyRating],Table915[MainSpaceHeatingFuel],AN17,Table915[EnergyRating (group)],AO17,Table915[CountyName (group)],BG$4)</f>
        <v>95</v>
      </c>
      <c r="BH17" s="1138">
        <f>SUMIFS(Table915[Count of EnergyRating],Table915[MainSpaceHeatingFuel],AN17,Table915[EnergyRating (group)],AO17,Table915[CountyName (group)],BH$4)</f>
        <v>83</v>
      </c>
      <c r="BI17" s="1138">
        <f>SUMIFS(Table915[Count of EnergyRating],Table915[MainSpaceHeatingFuel],AN17,Table915[EnergyRating (group)],AO17,Table915[CountyName (group)],BI$4)</f>
        <v>0</v>
      </c>
      <c r="BJ17" s="1138">
        <f>SUMIFS(Table915[Count of EnergyRating],Table915[MainSpaceHeatingFuel],AN17,Table915[EnergyRating (group)],AO17,Table915[CountyName (group)],BJ$4)</f>
        <v>68</v>
      </c>
      <c r="BK17" s="1138">
        <f>SUMIFS(Table915[Count of EnergyRating],Table915[MainSpaceHeatingFuel],AN17,Table915[EnergyRating (group)],AO17,Table915[CountyName (group)],BK$4)</f>
        <v>0</v>
      </c>
      <c r="BL17" s="1138">
        <f>SUMIFS(Table915[Count of EnergyRating],Table915[MainSpaceHeatingFuel],AN17,Table915[EnergyRating (group)],AO17,Table915[CountyName (group)],BL$4)</f>
        <v>0</v>
      </c>
      <c r="BM17" s="1144">
        <f>SUMIFS(Table915[Count of EnergyRating],Table915[MainSpaceHeatingFuel],AN17,Table915[EnergyRating (group)],AO17,Table915[CountyName (group)],BM$4)</f>
        <v>19</v>
      </c>
      <c r="BN17" s="1138">
        <f>SUMIFS(Table915[Count of EnergyRating],Table915[MainSpaceHeatingFuel],AN17,Table915[EnergyRating (group)],AO17,Table915[CountyName (group)],BN$4)</f>
        <v>0</v>
      </c>
      <c r="BO17" s="1138">
        <f>SUMIFS(Table915[Count of EnergyRating],Table915[MainSpaceHeatingFuel],AN17,Table915[EnergyRating (group)],AO17,Table915[CountyName (group)],BO$4)</f>
        <v>16</v>
      </c>
    </row>
    <row r="18" spans="3:67" s="1138" customFormat="1">
      <c r="C18" s="1145" t="s">
        <v>1130</v>
      </c>
      <c r="D18" s="1145" t="s">
        <v>1107</v>
      </c>
      <c r="E18" s="1145" t="s">
        <v>840</v>
      </c>
      <c r="F18" s="1145" t="s">
        <v>1112</v>
      </c>
      <c r="G18" s="1155">
        <f t="shared" ref="G18:AF18" si="9">G128*((SUM(AP$21)/SUM(AP$15:AP$23))/(SUM(G128)/SUM(G$125:G$130)))</f>
        <v>0.24891838706223213</v>
      </c>
      <c r="H18" s="1155">
        <f t="shared" si="9"/>
        <v>19.556523437876034</v>
      </c>
      <c r="I18" s="1155">
        <f t="shared" si="9"/>
        <v>0.70452916419945488</v>
      </c>
      <c r="J18" s="1155">
        <f t="shared" si="9"/>
        <v>0.33994225895647673</v>
      </c>
      <c r="K18" s="1155">
        <f t="shared" si="9"/>
        <v>0.14720775436060771</v>
      </c>
      <c r="L18" s="1155">
        <f t="shared" si="9"/>
        <v>0</v>
      </c>
      <c r="M18" s="1155">
        <f t="shared" si="9"/>
        <v>0.56183407928608808</v>
      </c>
      <c r="N18" s="1155">
        <f t="shared" si="9"/>
        <v>0.21846466900283959</v>
      </c>
      <c r="O18" s="1155">
        <f t="shared" si="9"/>
        <v>1.1610095746377912E-2</v>
      </c>
      <c r="P18" s="1155">
        <f t="shared" si="9"/>
        <v>1.3474791690826963E-2</v>
      </c>
      <c r="Q18" s="1155">
        <f t="shared" si="9"/>
        <v>0.10737306065848679</v>
      </c>
      <c r="R18" s="1155">
        <f t="shared" si="9"/>
        <v>0.97245754747272317</v>
      </c>
      <c r="S18" s="1155">
        <f t="shared" si="9"/>
        <v>7.8673612540295854E-2</v>
      </c>
      <c r="T18" s="1155">
        <f t="shared" si="9"/>
        <v>3.8131579761235006</v>
      </c>
      <c r="U18" s="1155">
        <f t="shared" si="9"/>
        <v>0.12084961395089538</v>
      </c>
      <c r="V18" s="1155">
        <f t="shared" si="9"/>
        <v>1.0655403543499173</v>
      </c>
      <c r="W18" s="1155">
        <f t="shared" si="9"/>
        <v>1.0314709453067521</v>
      </c>
      <c r="X18" s="1155">
        <f t="shared" si="9"/>
        <v>0.66226832058949137</v>
      </c>
      <c r="Y18" s="1155">
        <f t="shared" si="9"/>
        <v>0.18644227891492937</v>
      </c>
      <c r="Z18" s="1155">
        <f t="shared" si="9"/>
        <v>0</v>
      </c>
      <c r="AA18" s="1155">
        <f t="shared" si="9"/>
        <v>3.6955488382904196E-2</v>
      </c>
      <c r="AB18" s="1155">
        <f t="shared" si="9"/>
        <v>1.0766966438379277E-2</v>
      </c>
      <c r="AC18" s="1155">
        <f t="shared" si="9"/>
        <v>0</v>
      </c>
      <c r="AD18" s="1155">
        <f t="shared" si="9"/>
        <v>1.1659687665189563E-2</v>
      </c>
      <c r="AE18" s="1155">
        <f t="shared" si="9"/>
        <v>0.35940600916891008</v>
      </c>
      <c r="AF18" s="1155">
        <f t="shared" si="9"/>
        <v>0.10401553231922668</v>
      </c>
      <c r="AG18" s="1182">
        <f t="shared" si="4"/>
        <v>30.363542032062529</v>
      </c>
      <c r="AH18" s="1162"/>
      <c r="AI18" s="1151"/>
      <c r="AJ18" s="1151"/>
      <c r="AK18" s="1151"/>
      <c r="AL18" s="1151"/>
      <c r="AM18" s="1151"/>
      <c r="AN18" s="1153" t="s">
        <v>403</v>
      </c>
      <c r="AO18" s="1153" t="s">
        <v>54</v>
      </c>
      <c r="AP18" s="1144">
        <f>SUMIFS(Table915[Count of EnergyRating],Table915[MainSpaceHeatingFuel],AN18,Table915[EnergyRating (group)],AO18,Table915[CountyName (group)],AP$4)</f>
        <v>208</v>
      </c>
      <c r="AQ18" s="1138">
        <f>SUMIFS(Table915[Count of EnergyRating],Table915[MainSpaceHeatingFuel],AN18,Table915[EnergyRating (group)],AO18,Table915[CountyName (group)],AQ$4)</f>
        <v>7653</v>
      </c>
      <c r="AR18" s="1138">
        <f>SUMIFS(Table915[Count of EnergyRating],Table915[MainSpaceHeatingFuel],AN18,Table915[EnergyRating (group)],AO18,Table915[CountyName (group)],AR$4)</f>
        <v>843</v>
      </c>
      <c r="AS18" s="1138">
        <f>SUMIFS(Table915[Count of EnergyRating],Table915[MainSpaceHeatingFuel],AN18,Table915[EnergyRating (group)],AO18,Table915[CountyName (group)],AS$4)</f>
        <v>305</v>
      </c>
      <c r="AT18" s="1138">
        <f>SUMIFS(Table915[Count of EnergyRating],Table915[MainSpaceHeatingFuel],AN18,Table915[EnergyRating (group)],AO18,Table915[CountyName (group)],AT$4)</f>
        <v>445</v>
      </c>
      <c r="AU18" s="1138">
        <f>SUMIFS(Table915[Count of EnergyRating],Table915[MainSpaceHeatingFuel],AN18,Table915[EnergyRating (group)],AO18,Table915[CountyName (group)],AU$4)</f>
        <v>6</v>
      </c>
      <c r="AV18" s="1138">
        <f>SUMIFS(Table915[Count of EnergyRating],Table915[MainSpaceHeatingFuel],AN18,Table915[EnergyRating (group)],AO18,Table915[CountyName (group)],AV$4)</f>
        <v>1101</v>
      </c>
      <c r="AW18" s="1138">
        <f>SUMIFS(Table915[Count of EnergyRating],Table915[MainSpaceHeatingFuel],AN18,Table915[EnergyRating (group)],AO18,Table915[CountyName (group)],AW$4)</f>
        <v>1072</v>
      </c>
      <c r="AX18" s="1138">
        <f>SUMIFS(Table915[Count of EnergyRating],Table915[MainSpaceHeatingFuel],AN18,Table915[EnergyRating (group)],AO18,Table915[CountyName (group)],AX$4)</f>
        <v>103</v>
      </c>
      <c r="AY18" s="1138">
        <f>SUMIFS(Table915[Count of EnergyRating],Table915[MainSpaceHeatingFuel],AN18,Table915[EnergyRating (group)],AO18,Table915[CountyName (group)],AY$4)</f>
        <v>232</v>
      </c>
      <c r="AZ18" s="1138">
        <f>SUMIFS(Table915[Count of EnergyRating],Table915[MainSpaceHeatingFuel],AN18,Table915[EnergyRating (group)],AO18,Table915[CountyName (group)],AZ$4)</f>
        <v>7</v>
      </c>
      <c r="BA18" s="1138">
        <f>SUMIFS(Table915[Count of EnergyRating],Table915[MainSpaceHeatingFuel],AN18,Table915[EnergyRating (group)],AO18,Table915[CountyName (group)],BA$4)</f>
        <v>609</v>
      </c>
      <c r="BB18" s="1138">
        <f>SUMIFS(Table915[Count of EnergyRating],Table915[MainSpaceHeatingFuel],AN18,Table915[EnergyRating (group)],AO18,Table915[CountyName (group)],BB$4)</f>
        <v>240</v>
      </c>
      <c r="BC18" s="1138">
        <f>SUMIFS(Table915[Count of EnergyRating],Table915[MainSpaceHeatingFuel],AN18,Table915[EnergyRating (group)],AO18,Table915[CountyName (group)],BC$4)</f>
        <v>3779</v>
      </c>
      <c r="BD18" s="1138">
        <f>SUMIFS(Table915[Count of EnergyRating],Table915[MainSpaceHeatingFuel],AN18,Table915[EnergyRating (group)],AO18,Table915[CountyName (group)],BD$4)</f>
        <v>47</v>
      </c>
      <c r="BE18" s="1138">
        <f>SUMIFS(Table915[Count of EnergyRating],Table915[MainSpaceHeatingFuel],AN18,Table915[EnergyRating (group)],AO18,Table915[CountyName (group)],BE$4)</f>
        <v>750</v>
      </c>
      <c r="BF18" s="1138">
        <f>SUMIFS(Table915[Count of EnergyRating],Table915[MainSpaceHeatingFuel],AN18,Table915[EnergyRating (group)],AO18,Table915[CountyName (group)],BF$4)</f>
        <v>231</v>
      </c>
      <c r="BG18" s="1138">
        <f>SUMIFS(Table915[Count of EnergyRating],Table915[MainSpaceHeatingFuel],AN18,Table915[EnergyRating (group)],AO18,Table915[CountyName (group)],BG$4)</f>
        <v>470</v>
      </c>
      <c r="BH18" s="1138">
        <f>SUMIFS(Table915[Count of EnergyRating],Table915[MainSpaceHeatingFuel],AN18,Table915[EnergyRating (group)],AO18,Table915[CountyName (group)],BH$4)</f>
        <v>309</v>
      </c>
      <c r="BI18" s="1138">
        <f>SUMIFS(Table915[Count of EnergyRating],Table915[MainSpaceHeatingFuel],AN18,Table915[EnergyRating (group)],AO18,Table915[CountyName (group)],BI$4)</f>
        <v>4</v>
      </c>
      <c r="BJ18" s="1138">
        <f>SUMIFS(Table915[Count of EnergyRating],Table915[MainSpaceHeatingFuel],AN18,Table915[EnergyRating (group)],AO18,Table915[CountyName (group)],BJ$4)</f>
        <v>72</v>
      </c>
      <c r="BK18" s="1138">
        <f>SUMIFS(Table915[Count of EnergyRating],Table915[MainSpaceHeatingFuel],AN18,Table915[EnergyRating (group)],AO18,Table915[CountyName (group)],BK$4)</f>
        <v>43</v>
      </c>
      <c r="BL18" s="1138">
        <f>SUMIFS(Table915[Count of EnergyRating],Table915[MainSpaceHeatingFuel],AN18,Table915[EnergyRating (group)],AO18,Table915[CountyName (group)],BL$4)</f>
        <v>18</v>
      </c>
      <c r="BM18" s="1144">
        <f>SUMIFS(Table915[Count of EnergyRating],Table915[MainSpaceHeatingFuel],AN18,Table915[EnergyRating (group)],AO18,Table915[CountyName (group)],BM$4)</f>
        <v>129</v>
      </c>
      <c r="BN18" s="1138">
        <f>SUMIFS(Table915[Count of EnergyRating],Table915[MainSpaceHeatingFuel],AN18,Table915[EnergyRating (group)],AO18,Table915[CountyName (group)],BN$4)</f>
        <v>2</v>
      </c>
      <c r="BO18" s="1138">
        <f>SUMIFS(Table915[Count of EnergyRating],Table915[MainSpaceHeatingFuel],AN18,Table915[EnergyRating (group)],AO18,Table915[CountyName (group)],BO$4)</f>
        <v>53</v>
      </c>
    </row>
    <row r="19" spans="3:67" s="1138" customFormat="1" ht="15">
      <c r="C19" s="1143" t="s">
        <v>1130</v>
      </c>
      <c r="D19" s="1143" t="s">
        <v>1107</v>
      </c>
      <c r="E19" s="1143" t="s">
        <v>840</v>
      </c>
      <c r="F19" s="1143" t="s">
        <v>1113</v>
      </c>
      <c r="G19" s="1154">
        <f t="shared" ref="G19:AF19" si="10">G129*((SUM(AP$22)/SUM(AP$15:AP$23))/(SUM(G129)/SUM(G$125:G$130)))</f>
        <v>9.2314103811158912E-2</v>
      </c>
      <c r="H19" s="1154">
        <f t="shared" si="10"/>
        <v>8.7157333497020399</v>
      </c>
      <c r="I19" s="1154">
        <f t="shared" si="10"/>
        <v>0.16414422935537037</v>
      </c>
      <c r="J19" s="1154">
        <f t="shared" si="10"/>
        <v>0.12619068703687394</v>
      </c>
      <c r="K19" s="1154">
        <f t="shared" si="10"/>
        <v>3.6801938590151927E-2</v>
      </c>
      <c r="L19" s="1154">
        <f t="shared" si="10"/>
        <v>0</v>
      </c>
      <c r="M19" s="1154">
        <f t="shared" si="10"/>
        <v>0.21505610690376575</v>
      </c>
      <c r="N19" s="1154">
        <f t="shared" si="10"/>
        <v>7.2357724765271719E-2</v>
      </c>
      <c r="O19" s="1154">
        <f t="shared" si="10"/>
        <v>5.8050478731889567E-3</v>
      </c>
      <c r="P19" s="1154">
        <f t="shared" si="10"/>
        <v>4.4915972302756535E-3</v>
      </c>
      <c r="Q19" s="1154">
        <f t="shared" si="10"/>
        <v>0</v>
      </c>
      <c r="R19" s="1154">
        <f t="shared" si="10"/>
        <v>0.31519802643683109</v>
      </c>
      <c r="S19" s="1154">
        <f t="shared" si="10"/>
        <v>1.9668403135073967E-2</v>
      </c>
      <c r="T19" s="1154">
        <f t="shared" si="10"/>
        <v>1.6027026454914972</v>
      </c>
      <c r="U19" s="1154">
        <f t="shared" si="10"/>
        <v>0</v>
      </c>
      <c r="V19" s="1154">
        <f t="shared" si="10"/>
        <v>0.38702006688134544</v>
      </c>
      <c r="W19" s="1154">
        <f t="shared" si="10"/>
        <v>0.42799624286587229</v>
      </c>
      <c r="X19" s="1154">
        <f t="shared" si="10"/>
        <v>0.25956337636936838</v>
      </c>
      <c r="Y19" s="1154">
        <f t="shared" si="10"/>
        <v>1.5980766764136803E-2</v>
      </c>
      <c r="Z19" s="1154">
        <f t="shared" si="10"/>
        <v>0</v>
      </c>
      <c r="AA19" s="1154">
        <f t="shared" si="10"/>
        <v>1.8477744191452102E-2</v>
      </c>
      <c r="AB19" s="1154">
        <f t="shared" si="10"/>
        <v>0</v>
      </c>
      <c r="AC19" s="1154">
        <f t="shared" si="10"/>
        <v>0</v>
      </c>
      <c r="AD19" s="1154">
        <f t="shared" si="10"/>
        <v>1.7489531497784344E-2</v>
      </c>
      <c r="AE19" s="1154">
        <f t="shared" si="10"/>
        <v>0.35940600916891008</v>
      </c>
      <c r="AF19" s="1154">
        <f t="shared" si="10"/>
        <v>0</v>
      </c>
      <c r="AG19" s="1181">
        <f t="shared" si="4"/>
        <v>12.85639759807037</v>
      </c>
      <c r="AH19" s="1162"/>
      <c r="AI19" s="1151"/>
      <c r="AJ19" s="1146" t="s">
        <v>1170</v>
      </c>
      <c r="AK19" s="1146" t="s">
        <v>1173</v>
      </c>
      <c r="AL19" s="1168" t="s">
        <v>1172</v>
      </c>
      <c r="AM19" s="1151"/>
      <c r="AN19" s="1153" t="s">
        <v>403</v>
      </c>
      <c r="AO19" s="1153" t="s">
        <v>56</v>
      </c>
      <c r="AP19" s="1144">
        <f>SUMIFS(Table915[Count of EnergyRating],Table915[MainSpaceHeatingFuel],AN19,Table915[EnergyRating (group)],AO19,Table915[CountyName (group)],AP$4)</f>
        <v>1675</v>
      </c>
      <c r="AQ19" s="1138">
        <f>SUMIFS(Table915[Count of EnergyRating],Table915[MainSpaceHeatingFuel],AN19,Table915[EnergyRating (group)],AO19,Table915[CountyName (group)],AQ$4)</f>
        <v>43976</v>
      </c>
      <c r="AR19" s="1138">
        <f>SUMIFS(Table915[Count of EnergyRating],Table915[MainSpaceHeatingFuel],AN19,Table915[EnergyRating (group)],AO19,Table915[CountyName (group)],AR$4)</f>
        <v>5348</v>
      </c>
      <c r="AS19" s="1138">
        <f>SUMIFS(Table915[Count of EnergyRating],Table915[MainSpaceHeatingFuel],AN19,Table915[EnergyRating (group)],AO19,Table915[CountyName (group)],AS$4)</f>
        <v>1353</v>
      </c>
      <c r="AT19" s="1138">
        <f>SUMIFS(Table915[Count of EnergyRating],Table915[MainSpaceHeatingFuel],AN19,Table915[EnergyRating (group)],AO19,Table915[CountyName (group)],AT$4)</f>
        <v>1653</v>
      </c>
      <c r="AU19" s="1138">
        <f>SUMIFS(Table915[Count of EnergyRating],Table915[MainSpaceHeatingFuel],AN19,Table915[EnergyRating (group)],AO19,Table915[CountyName (group)],AU$4)</f>
        <v>31</v>
      </c>
      <c r="AV19" s="1138">
        <f>SUMIFS(Table915[Count of EnergyRating],Table915[MainSpaceHeatingFuel],AN19,Table915[EnergyRating (group)],AO19,Table915[CountyName (group)],AV$4)</f>
        <v>5377</v>
      </c>
      <c r="AW19" s="1138">
        <f>SUMIFS(Table915[Count of EnergyRating],Table915[MainSpaceHeatingFuel],AN19,Table915[EnergyRating (group)],AO19,Table915[CountyName (group)],AW$4)</f>
        <v>5346</v>
      </c>
      <c r="AX19" s="1138">
        <f>SUMIFS(Table915[Count of EnergyRating],Table915[MainSpaceHeatingFuel],AN19,Table915[EnergyRating (group)],AO19,Table915[CountyName (group)],AX$4)</f>
        <v>788</v>
      </c>
      <c r="AY19" s="1138">
        <f>SUMIFS(Table915[Count of EnergyRating],Table915[MainSpaceHeatingFuel],AN19,Table915[EnergyRating (group)],AO19,Table915[CountyName (group)],AY$4)</f>
        <v>1025</v>
      </c>
      <c r="AZ19" s="1138">
        <f>SUMIFS(Table915[Count of EnergyRating],Table915[MainSpaceHeatingFuel],AN19,Table915[EnergyRating (group)],AO19,Table915[CountyName (group)],AZ$4)</f>
        <v>66</v>
      </c>
      <c r="BA19" s="1138">
        <f>SUMIFS(Table915[Count of EnergyRating],Table915[MainSpaceHeatingFuel],AN19,Table915[EnergyRating (group)],AO19,Table915[CountyName (group)],BA$4)</f>
        <v>3211</v>
      </c>
      <c r="BB19" s="1138">
        <f>SUMIFS(Table915[Count of EnergyRating],Table915[MainSpaceHeatingFuel],AN19,Table915[EnergyRating (group)],AO19,Table915[CountyName (group)],BB$4)</f>
        <v>1027</v>
      </c>
      <c r="BC19" s="1138">
        <f>SUMIFS(Table915[Count of EnergyRating],Table915[MainSpaceHeatingFuel],AN19,Table915[EnergyRating (group)],AO19,Table915[CountyName (group)],BC$4)</f>
        <v>14759</v>
      </c>
      <c r="BD19" s="1138">
        <f>SUMIFS(Table915[Count of EnergyRating],Table915[MainSpaceHeatingFuel],AN19,Table915[EnergyRating (group)],AO19,Table915[CountyName (group)],BD$4)</f>
        <v>76</v>
      </c>
      <c r="BE19" s="1138">
        <f>SUMIFS(Table915[Count of EnergyRating],Table915[MainSpaceHeatingFuel],AN19,Table915[EnergyRating (group)],AO19,Table915[CountyName (group)],BE$4)</f>
        <v>5258</v>
      </c>
      <c r="BF19" s="1138">
        <f>SUMIFS(Table915[Count of EnergyRating],Table915[MainSpaceHeatingFuel],AN19,Table915[EnergyRating (group)],AO19,Table915[CountyName (group)],BF$4)</f>
        <v>1299</v>
      </c>
      <c r="BG19" s="1138">
        <f>SUMIFS(Table915[Count of EnergyRating],Table915[MainSpaceHeatingFuel],AN19,Table915[EnergyRating (group)],AO19,Table915[CountyName (group)],BG$4)</f>
        <v>3256</v>
      </c>
      <c r="BH19" s="1138">
        <f>SUMIFS(Table915[Count of EnergyRating],Table915[MainSpaceHeatingFuel],AN19,Table915[EnergyRating (group)],AO19,Table915[CountyName (group)],BH$4)</f>
        <v>1952</v>
      </c>
      <c r="BI19" s="1138">
        <f>SUMIFS(Table915[Count of EnergyRating],Table915[MainSpaceHeatingFuel],AN19,Table915[EnergyRating (group)],AO19,Table915[CountyName (group)],BI$4)</f>
        <v>17</v>
      </c>
      <c r="BJ19" s="1138">
        <f>SUMIFS(Table915[Count of EnergyRating],Table915[MainSpaceHeatingFuel],AN19,Table915[EnergyRating (group)],AO19,Table915[CountyName (group)],BJ$4)</f>
        <v>108</v>
      </c>
      <c r="BK19" s="1138">
        <f>SUMIFS(Table915[Count of EnergyRating],Table915[MainSpaceHeatingFuel],AN19,Table915[EnergyRating (group)],AO19,Table915[CountyName (group)],BK$4)</f>
        <v>185</v>
      </c>
      <c r="BL19" s="1138">
        <f>SUMIFS(Table915[Count of EnergyRating],Table915[MainSpaceHeatingFuel],AN19,Table915[EnergyRating (group)],AO19,Table915[CountyName (group)],BL$4)</f>
        <v>31</v>
      </c>
      <c r="BM19" s="1144">
        <f>SUMIFS(Table915[Count of EnergyRating],Table915[MainSpaceHeatingFuel],AN19,Table915[EnergyRating (group)],AO19,Table915[CountyName (group)],BM$4)</f>
        <v>476</v>
      </c>
      <c r="BN19" s="1138">
        <f>SUMIFS(Table915[Count of EnergyRating],Table915[MainSpaceHeatingFuel],AN19,Table915[EnergyRating (group)],AO19,Table915[CountyName (group)],BN$4)</f>
        <v>12</v>
      </c>
      <c r="BO19" s="1138">
        <f>SUMIFS(Table915[Count of EnergyRating],Table915[MainSpaceHeatingFuel],AN19,Table915[EnergyRating (group)],AO19,Table915[CountyName (group)],BO$4)</f>
        <v>237</v>
      </c>
    </row>
    <row r="20" spans="3:67" s="1138" customFormat="1" ht="15.75" thickBot="1">
      <c r="C20" s="1147" t="s">
        <v>1130</v>
      </c>
      <c r="D20" s="1147" t="s">
        <v>1107</v>
      </c>
      <c r="E20" s="1147" t="s">
        <v>840</v>
      </c>
      <c r="F20" s="1147" t="s">
        <v>1114</v>
      </c>
      <c r="G20" s="1156">
        <f t="shared" ref="G20:AF20" si="11">G130*((SUM(AP$23)/SUM(AP$15:AP$23))/(SUM(G130)/SUM(G$125:G$130)))</f>
        <v>3.2969322789699614E-2</v>
      </c>
      <c r="H20" s="1156">
        <f t="shared" si="11"/>
        <v>5.2117084709251174</v>
      </c>
      <c r="I20" s="1156">
        <f t="shared" si="11"/>
        <v>9.7748810739714947E-2</v>
      </c>
      <c r="J20" s="1156">
        <f t="shared" si="11"/>
        <v>5.9232363303022464E-2</v>
      </c>
      <c r="K20" s="1156">
        <f t="shared" si="11"/>
        <v>2.0701090456960457E-2</v>
      </c>
      <c r="L20" s="1156">
        <f t="shared" si="11"/>
        <v>0</v>
      </c>
      <c r="M20" s="1156">
        <f t="shared" si="11"/>
        <v>0.14381877149189337</v>
      </c>
      <c r="N20" s="1156">
        <f t="shared" si="11"/>
        <v>3.8961851796684766E-2</v>
      </c>
      <c r="O20" s="1156">
        <f t="shared" si="11"/>
        <v>0</v>
      </c>
      <c r="P20" s="1156">
        <f t="shared" si="11"/>
        <v>4.4915972302756535E-3</v>
      </c>
      <c r="Q20" s="1156">
        <f t="shared" si="11"/>
        <v>0.10737306065848679</v>
      </c>
      <c r="R20" s="1156">
        <f t="shared" si="11"/>
        <v>0.18983517501309144</v>
      </c>
      <c r="S20" s="1156">
        <f t="shared" si="11"/>
        <v>9.8342015675369817E-3</v>
      </c>
      <c r="T20" s="1156">
        <f t="shared" si="11"/>
        <v>0.89692533371542504</v>
      </c>
      <c r="U20" s="1156">
        <f t="shared" si="11"/>
        <v>0</v>
      </c>
      <c r="V20" s="1156">
        <f t="shared" si="11"/>
        <v>0.28820643278398067</v>
      </c>
      <c r="W20" s="1156">
        <f t="shared" si="11"/>
        <v>0.29103744514879315</v>
      </c>
      <c r="X20" s="1156">
        <f t="shared" si="11"/>
        <v>0.18703831532498605</v>
      </c>
      <c r="Y20" s="1156">
        <f t="shared" si="11"/>
        <v>2.6634611273561339E-2</v>
      </c>
      <c r="Z20" s="1156">
        <f t="shared" si="11"/>
        <v>0</v>
      </c>
      <c r="AA20" s="1156">
        <f t="shared" si="11"/>
        <v>0</v>
      </c>
      <c r="AB20" s="1156">
        <f t="shared" si="11"/>
        <v>1.0766966438379277E-2</v>
      </c>
      <c r="AC20" s="1156">
        <f t="shared" si="11"/>
        <v>0</v>
      </c>
      <c r="AD20" s="1156">
        <f t="shared" si="11"/>
        <v>1.7489531497784341E-2</v>
      </c>
      <c r="AE20" s="1156">
        <f t="shared" si="11"/>
        <v>0</v>
      </c>
      <c r="AF20" s="1156">
        <f t="shared" si="11"/>
        <v>1.9502912309855003E-2</v>
      </c>
      <c r="AG20" s="1183">
        <f t="shared" si="4"/>
        <v>7.6542762644652482</v>
      </c>
      <c r="AH20" s="1162"/>
      <c r="AI20" s="58" t="s">
        <v>1176</v>
      </c>
      <c r="AJ20" s="1167">
        <f>SUM(G15:AF20)</f>
        <v>421.52460532252104</v>
      </c>
      <c r="AK20" s="1149">
        <f>'SHWLP-Att'!S16</f>
        <v>421.52460532252115</v>
      </c>
      <c r="AL20" s="1169">
        <f>(AK20-AJ20)/AK20</f>
        <v>2.6970391831487705E-16</v>
      </c>
      <c r="AM20" s="1151"/>
      <c r="AN20" s="1153" t="s">
        <v>403</v>
      </c>
      <c r="AO20" s="1153" t="s">
        <v>58</v>
      </c>
      <c r="AP20" s="1144">
        <f>SUMIFS(Table915[Count of EnergyRating],Table915[MainSpaceHeatingFuel],AN20,Table915[EnergyRating (group)],AO20,Table915[CountyName (group)],AP$4)</f>
        <v>732</v>
      </c>
      <c r="AQ20" s="1138">
        <f>SUMIFS(Table915[Count of EnergyRating],Table915[MainSpaceHeatingFuel],AN20,Table915[EnergyRating (group)],AO20,Table915[CountyName (group)],AQ$4)</f>
        <v>29602</v>
      </c>
      <c r="AR20" s="1138">
        <f>SUMIFS(Table915[Count of EnergyRating],Table915[MainSpaceHeatingFuel],AN20,Table915[EnergyRating (group)],AO20,Table915[CountyName (group)],AR$4)</f>
        <v>2054</v>
      </c>
      <c r="AS20" s="1138">
        <f>SUMIFS(Table915[Count of EnergyRating],Table915[MainSpaceHeatingFuel],AN20,Table915[EnergyRating (group)],AO20,Table915[CountyName (group)],AS$4)</f>
        <v>636</v>
      </c>
      <c r="AT20" s="1138">
        <f>SUMIFS(Table915[Count of EnergyRating],Table915[MainSpaceHeatingFuel],AN20,Table915[EnergyRating (group)],AO20,Table915[CountyName (group)],AT$4)</f>
        <v>311</v>
      </c>
      <c r="AU20" s="1138">
        <f>SUMIFS(Table915[Count of EnergyRating],Table915[MainSpaceHeatingFuel],AN20,Table915[EnergyRating (group)],AO20,Table915[CountyName (group)],AU$4)</f>
        <v>0</v>
      </c>
      <c r="AV20" s="1138">
        <f>SUMIFS(Table915[Count of EnergyRating],Table915[MainSpaceHeatingFuel],AN20,Table915[EnergyRating (group)],AO20,Table915[CountyName (group)],AV$4)</f>
        <v>1450</v>
      </c>
      <c r="AW20" s="1138">
        <f>SUMIFS(Table915[Count of EnergyRating],Table915[MainSpaceHeatingFuel],AN20,Table915[EnergyRating (group)],AO20,Table915[CountyName (group)],AW$4)</f>
        <v>1028</v>
      </c>
      <c r="AX20" s="1138">
        <f>SUMIFS(Table915[Count of EnergyRating],Table915[MainSpaceHeatingFuel],AN20,Table915[EnergyRating (group)],AO20,Table915[CountyName (group)],AX$4)</f>
        <v>42</v>
      </c>
      <c r="AY20" s="1138">
        <f>SUMIFS(Table915[Count of EnergyRating],Table915[MainSpaceHeatingFuel],AN20,Table915[EnergyRating (group)],AO20,Table915[CountyName (group)],AY$4)</f>
        <v>135</v>
      </c>
      <c r="AZ20" s="1138">
        <f>SUMIFS(Table915[Count of EnergyRating],Table915[MainSpaceHeatingFuel],AN20,Table915[EnergyRating (group)],AO20,Table915[CountyName (group)],AZ$4)</f>
        <v>15</v>
      </c>
      <c r="BA20" s="1138">
        <f>SUMIFS(Table915[Count of EnergyRating],Table915[MainSpaceHeatingFuel],AN20,Table915[EnergyRating (group)],AO20,Table915[CountyName (group)],BA$4)</f>
        <v>1380</v>
      </c>
      <c r="BB20" s="1138">
        <f>SUMIFS(Table915[Count of EnergyRating],Table915[MainSpaceHeatingFuel],AN20,Table915[EnergyRating (group)],AO20,Table915[CountyName (group)],BB$4)</f>
        <v>236</v>
      </c>
      <c r="BC20" s="1138">
        <f>SUMIFS(Table915[Count of EnergyRating],Table915[MainSpaceHeatingFuel],AN20,Table915[EnergyRating (group)],AO20,Table915[CountyName (group)],BC$4)</f>
        <v>5496</v>
      </c>
      <c r="BD20" s="1138">
        <f>SUMIFS(Table915[Count of EnergyRating],Table915[MainSpaceHeatingFuel],AN20,Table915[EnergyRating (group)],AO20,Table915[CountyName (group)],BD$4)</f>
        <v>6</v>
      </c>
      <c r="BE20" s="1138">
        <f>SUMIFS(Table915[Count of EnergyRating],Table915[MainSpaceHeatingFuel],AN20,Table915[EnergyRating (group)],AO20,Table915[CountyName (group)],BE$4)</f>
        <v>2618</v>
      </c>
      <c r="BF20" s="1138">
        <f>SUMIFS(Table915[Count of EnergyRating],Table915[MainSpaceHeatingFuel],AN20,Table915[EnergyRating (group)],AO20,Table915[CountyName (group)],BF$4)</f>
        <v>815</v>
      </c>
      <c r="BG20" s="1138">
        <f>SUMIFS(Table915[Count of EnergyRating],Table915[MainSpaceHeatingFuel],AN20,Table915[EnergyRating (group)],AO20,Table915[CountyName (group)],BG$4)</f>
        <v>1596</v>
      </c>
      <c r="BH20" s="1138">
        <f>SUMIFS(Table915[Count of EnergyRating],Table915[MainSpaceHeatingFuel],AN20,Table915[EnergyRating (group)],AO20,Table915[CountyName (group)],BH$4)</f>
        <v>256</v>
      </c>
      <c r="BI20" s="1138">
        <f>SUMIFS(Table915[Count of EnergyRating],Table915[MainSpaceHeatingFuel],AN20,Table915[EnergyRating (group)],AO20,Table915[CountyName (group)],BI$4)</f>
        <v>0</v>
      </c>
      <c r="BJ20" s="1138">
        <f>SUMIFS(Table915[Count of EnergyRating],Table915[MainSpaceHeatingFuel],AN20,Table915[EnergyRating (group)],AO20,Table915[CountyName (group)],BJ$4)</f>
        <v>35</v>
      </c>
      <c r="BK20" s="1138">
        <f>SUMIFS(Table915[Count of EnergyRating],Table915[MainSpaceHeatingFuel],AN20,Table915[EnergyRating (group)],AO20,Table915[CountyName (group)],BK$4)</f>
        <v>26</v>
      </c>
      <c r="BL20" s="1138">
        <f>SUMIFS(Table915[Count of EnergyRating],Table915[MainSpaceHeatingFuel],AN20,Table915[EnergyRating (group)],AO20,Table915[CountyName (group)],BL$4)</f>
        <v>3</v>
      </c>
      <c r="BM20" s="1144">
        <f>SUMIFS(Table915[Count of EnergyRating],Table915[MainSpaceHeatingFuel],AN20,Table915[EnergyRating (group)],AO20,Table915[CountyName (group)],BM$4)</f>
        <v>45</v>
      </c>
      <c r="BN20" s="1138">
        <f>SUMIFS(Table915[Count of EnergyRating],Table915[MainSpaceHeatingFuel],AN20,Table915[EnergyRating (group)],AO20,Table915[CountyName (group)],BN$4)</f>
        <v>8</v>
      </c>
      <c r="BO20" s="1138">
        <f>SUMIFS(Table915[Count of EnergyRating],Table915[MainSpaceHeatingFuel],AN20,Table915[EnergyRating (group)],AO20,Table915[CountyName (group)],BO$4)</f>
        <v>100</v>
      </c>
    </row>
    <row r="21" spans="3:67" s="1138" customFormat="1" ht="15.75" thickBot="1">
      <c r="C21" s="1174" t="s">
        <v>1131</v>
      </c>
      <c r="D21" s="1174" t="s">
        <v>1107</v>
      </c>
      <c r="E21" s="1174" t="s">
        <v>840</v>
      </c>
      <c r="F21" s="1174" t="s">
        <v>938</v>
      </c>
      <c r="G21" s="1175">
        <f>G131</f>
        <v>4.8965247981716953</v>
      </c>
      <c r="H21" s="1175">
        <f t="shared" ref="H21:AF21" si="12">H131</f>
        <v>162.76184648321521</v>
      </c>
      <c r="I21" s="1175">
        <f t="shared" si="12"/>
        <v>20.71269676622962</v>
      </c>
      <c r="J21" s="1175">
        <f t="shared" si="12"/>
        <v>6.7922129211394946</v>
      </c>
      <c r="K21" s="1175">
        <f t="shared" si="12"/>
        <v>6.2503658959674304</v>
      </c>
      <c r="L21" s="1175">
        <f t="shared" si="12"/>
        <v>2.5772774528546556</v>
      </c>
      <c r="M21" s="1175">
        <f t="shared" si="12"/>
        <v>13.189470975855338</v>
      </c>
      <c r="N21" s="1175">
        <f t="shared" si="12"/>
        <v>14.717412126520317</v>
      </c>
      <c r="O21" s="1175">
        <f t="shared" si="12"/>
        <v>5.5600230282528447</v>
      </c>
      <c r="P21" s="1175">
        <f t="shared" si="12"/>
        <v>6.6595860053357843</v>
      </c>
      <c r="Q21" s="1175">
        <f t="shared" si="12"/>
        <v>9.9835168892265997</v>
      </c>
      <c r="R21" s="1175">
        <f t="shared" si="12"/>
        <v>12.580104329210247</v>
      </c>
      <c r="S21" s="1175">
        <f t="shared" si="12"/>
        <v>8.2097674732753472</v>
      </c>
      <c r="T21" s="1175">
        <f t="shared" si="12"/>
        <v>49.656612739399826</v>
      </c>
      <c r="U21" s="1175">
        <f t="shared" si="12"/>
        <v>8.5180397030327146</v>
      </c>
      <c r="V21" s="1175">
        <f t="shared" si="12"/>
        <v>17.211227586746237</v>
      </c>
      <c r="W21" s="1175">
        <f t="shared" si="12"/>
        <v>11.921374860056455</v>
      </c>
      <c r="X21" s="1175">
        <f t="shared" si="12"/>
        <v>11.820914952083017</v>
      </c>
      <c r="Y21" s="1175">
        <f t="shared" si="12"/>
        <v>14.981364346261371</v>
      </c>
      <c r="Z21" s="1175">
        <f t="shared" si="12"/>
        <v>1.4866424303915793</v>
      </c>
      <c r="AA21" s="1175">
        <f t="shared" si="12"/>
        <v>6.7983269110778544</v>
      </c>
      <c r="AB21" s="1175">
        <f t="shared" si="12"/>
        <v>2.9172115595713692</v>
      </c>
      <c r="AC21" s="1175">
        <f t="shared" si="12"/>
        <v>4.82712511846825</v>
      </c>
      <c r="AD21" s="1175">
        <f t="shared" si="12"/>
        <v>4.1849149963947783</v>
      </c>
      <c r="AE21" s="1175">
        <f t="shared" si="12"/>
        <v>8.6238630557972851</v>
      </c>
      <c r="AF21" s="1175">
        <f t="shared" si="12"/>
        <v>3.594252804327672</v>
      </c>
      <c r="AG21" s="1184">
        <f t="shared" si="4"/>
        <v>421.43267620886292</v>
      </c>
      <c r="AH21" s="1162"/>
      <c r="AI21" s="58" t="s">
        <v>1120</v>
      </c>
      <c r="AJ21" s="1167">
        <f>SUM(G21:AF21)</f>
        <v>421.43267620886292</v>
      </c>
      <c r="AK21" s="1149">
        <f>'SHWLP-Att'!S42</f>
        <v>421.43267620886292</v>
      </c>
      <c r="AL21" s="1169">
        <f>(AK21-AJ21)/AK21</f>
        <v>0</v>
      </c>
      <c r="AM21" s="1151"/>
      <c r="AN21" s="1153" t="s">
        <v>403</v>
      </c>
      <c r="AO21" s="1153" t="s">
        <v>60</v>
      </c>
      <c r="AP21" s="1144">
        <f>SUMIFS(Table915[Count of EnergyRating],Table915[MainSpaceHeatingFuel],AN21,Table915[EnergyRating (group)],AO21,Table915[CountyName (group)],AP$4)</f>
        <v>151</v>
      </c>
      <c r="AQ21" s="1138">
        <f>SUMIFS(Table915[Count of EnergyRating],Table915[MainSpaceHeatingFuel],AN21,Table915[EnergyRating (group)],AO21,Table915[CountyName (group)],AQ$4)</f>
        <v>14338</v>
      </c>
      <c r="AR21" s="1138">
        <f>SUMIFS(Table915[Count of EnergyRating],Table915[MainSpaceHeatingFuel],AN21,Table915[EnergyRating (group)],AO21,Table915[CountyName (group)],AR$4)</f>
        <v>382</v>
      </c>
      <c r="AS21" s="1138">
        <f>SUMIFS(Table915[Count of EnergyRating],Table915[MainSpaceHeatingFuel],AN21,Table915[EnergyRating (group)],AO21,Table915[CountyName (group)],AS$4)</f>
        <v>132</v>
      </c>
      <c r="AT21" s="1138">
        <f>SUMIFS(Table915[Count of EnergyRating],Table915[MainSpaceHeatingFuel],AN21,Table915[EnergyRating (group)],AO21,Table915[CountyName (group)],AT$4)</f>
        <v>64</v>
      </c>
      <c r="AU21" s="1138">
        <f>SUMIFS(Table915[Count of EnergyRating],Table915[MainSpaceHeatingFuel],AN21,Table915[EnergyRating (group)],AO21,Table915[CountyName (group)],AU$4)</f>
        <v>0</v>
      </c>
      <c r="AV21" s="1138">
        <f>SUMIFS(Table915[Count of EnergyRating],Table915[MainSpaceHeatingFuel],AN21,Table915[EnergyRating (group)],AO21,Table915[CountyName (group)],AV$4)</f>
        <v>418</v>
      </c>
      <c r="AW21" s="1138">
        <f>SUMIFS(Table915[Count of EnergyRating],Table915[MainSpaceHeatingFuel],AN21,Table915[EnergyRating (group)],AO21,Table915[CountyName (group)],AW$4)</f>
        <v>157</v>
      </c>
      <c r="AX21" s="1138">
        <f>SUMIFS(Table915[Count of EnergyRating],Table915[MainSpaceHeatingFuel],AN21,Table915[EnergyRating (group)],AO21,Table915[CountyName (group)],AX$4)</f>
        <v>2</v>
      </c>
      <c r="AY21" s="1138">
        <f>SUMIFS(Table915[Count of EnergyRating],Table915[MainSpaceHeatingFuel],AN21,Table915[EnergyRating (group)],AO21,Table915[CountyName (group)],AY$4)</f>
        <v>3</v>
      </c>
      <c r="AZ21" s="1138">
        <f>SUMIFS(Table915[Count of EnergyRating],Table915[MainSpaceHeatingFuel],AN21,Table915[EnergyRating (group)],AO21,Table915[CountyName (group)],AZ$4)</f>
        <v>1</v>
      </c>
      <c r="BA21" s="1138">
        <f>SUMIFS(Table915[Count of EnergyRating],Table915[MainSpaceHeatingFuel],AN21,Table915[EnergyRating (group)],AO21,Table915[CountyName (group)],BA$4)</f>
        <v>543</v>
      </c>
      <c r="BB21" s="1138">
        <f>SUMIFS(Table915[Count of EnergyRating],Table915[MainSpaceHeatingFuel],AN21,Table915[EnergyRating (group)],AO21,Table915[CountyName (group)],BB$4)</f>
        <v>16</v>
      </c>
      <c r="BC21" s="1138">
        <f>SUMIFS(Table915[Count of EnergyRating],Table915[MainSpaceHeatingFuel],AN21,Table915[EnergyRating (group)],AO21,Table915[CountyName (group)],BC$4)</f>
        <v>2334</v>
      </c>
      <c r="BD21" s="1138">
        <f>SUMIFS(Table915[Count of EnergyRating],Table915[MainSpaceHeatingFuel],AN21,Table915[EnergyRating (group)],AO21,Table915[CountyName (group)],BD$4)</f>
        <v>2</v>
      </c>
      <c r="BE21" s="1138">
        <f>SUMIFS(Table915[Count of EnergyRating],Table915[MainSpaceHeatingFuel],AN21,Table915[EnergyRating (group)],AO21,Table915[CountyName (group)],BE$4)</f>
        <v>647</v>
      </c>
      <c r="BF21" s="1138">
        <f>SUMIFS(Table915[Count of EnergyRating],Table915[MainSpaceHeatingFuel],AN21,Table915[EnergyRating (group)],AO21,Table915[CountyName (group)],BF$4)</f>
        <v>241</v>
      </c>
      <c r="BG21" s="1138">
        <f>SUMIFS(Table915[Count of EnergyRating],Table915[MainSpaceHeatingFuel],AN21,Table915[EnergyRating (group)],AO21,Table915[CountyName (group)],BG$4)</f>
        <v>347</v>
      </c>
      <c r="BH21" s="1138">
        <f>SUMIFS(Table915[Count of EnergyRating],Table915[MainSpaceHeatingFuel],AN21,Table915[EnergyRating (group)],AO21,Table915[CountyName (group)],BH$4)</f>
        <v>35</v>
      </c>
      <c r="BI21" s="1138">
        <f>SUMIFS(Table915[Count of EnergyRating],Table915[MainSpaceHeatingFuel],AN21,Table915[EnergyRating (group)],AO21,Table915[CountyName (group)],BI$4)</f>
        <v>0</v>
      </c>
      <c r="BJ21" s="1138">
        <f>SUMIFS(Table915[Count of EnergyRating],Table915[MainSpaceHeatingFuel],AN21,Table915[EnergyRating (group)],AO21,Table915[CountyName (group)],BJ$4)</f>
        <v>2</v>
      </c>
      <c r="BK21" s="1138">
        <f>SUMIFS(Table915[Count of EnergyRating],Table915[MainSpaceHeatingFuel],AN21,Table915[EnergyRating (group)],AO21,Table915[CountyName (group)],BK$4)</f>
        <v>1</v>
      </c>
      <c r="BL21" s="1138">
        <f>SUMIFS(Table915[Count of EnergyRating],Table915[MainSpaceHeatingFuel],AN21,Table915[EnergyRating (group)],AO21,Table915[CountyName (group)],BL$4)</f>
        <v>0</v>
      </c>
      <c r="BM21" s="1144">
        <f>SUMIFS(Table915[Count of EnergyRating],Table915[MainSpaceHeatingFuel],AN21,Table915[EnergyRating (group)],AO21,Table915[CountyName (group)],BM$4)</f>
        <v>2</v>
      </c>
      <c r="BN21" s="1138">
        <f>SUMIFS(Table915[Count of EnergyRating],Table915[MainSpaceHeatingFuel],AN21,Table915[EnergyRating (group)],AO21,Table915[CountyName (group)],BN$4)</f>
        <v>1</v>
      </c>
      <c r="BO21" s="1138">
        <f>SUMIFS(Table915[Count of EnergyRating],Table915[MainSpaceHeatingFuel],AN21,Table915[EnergyRating (group)],AO21,Table915[CountyName (group)],BO$4)</f>
        <v>16</v>
      </c>
    </row>
    <row r="22" spans="3:67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H22" s="1162"/>
      <c r="AI22" s="1151"/>
      <c r="AJ22" s="1151"/>
      <c r="AK22" s="1151"/>
      <c r="AL22" s="1151"/>
      <c r="AM22" s="1151"/>
      <c r="AN22" s="1153" t="s">
        <v>403</v>
      </c>
      <c r="AO22" s="1153" t="s">
        <v>62</v>
      </c>
      <c r="AP22" s="1144">
        <f>SUMIFS(Table915[Count of EnergyRating],Table915[MainSpaceHeatingFuel],AN22,Table915[EnergyRating (group)],AO22,Table915[CountyName (group)],AP$4)</f>
        <v>56</v>
      </c>
      <c r="AQ22" s="1138">
        <f>SUMIFS(Table915[Count of EnergyRating],Table915[MainSpaceHeatingFuel],AN22,Table915[EnergyRating (group)],AO22,Table915[CountyName (group)],AQ$4)</f>
        <v>6390</v>
      </c>
      <c r="AR22" s="1138">
        <f>SUMIFS(Table915[Count of EnergyRating],Table915[MainSpaceHeatingFuel],AN22,Table915[EnergyRating (group)],AO22,Table915[CountyName (group)],AR$4)</f>
        <v>89</v>
      </c>
      <c r="AS22" s="1138">
        <f>SUMIFS(Table915[Count of EnergyRating],Table915[MainSpaceHeatingFuel],AN22,Table915[EnergyRating (group)],AO22,Table915[CountyName (group)],AS$4)</f>
        <v>49</v>
      </c>
      <c r="AT22" s="1138">
        <f>SUMIFS(Table915[Count of EnergyRating],Table915[MainSpaceHeatingFuel],AN22,Table915[EnergyRating (group)],AO22,Table915[CountyName (group)],AT$4)</f>
        <v>16</v>
      </c>
      <c r="AU22" s="1138">
        <f>SUMIFS(Table915[Count of EnergyRating],Table915[MainSpaceHeatingFuel],AN22,Table915[EnergyRating (group)],AO22,Table915[CountyName (group)],AU$4)</f>
        <v>0</v>
      </c>
      <c r="AV22" s="1138">
        <f>SUMIFS(Table915[Count of EnergyRating],Table915[MainSpaceHeatingFuel],AN22,Table915[EnergyRating (group)],AO22,Table915[CountyName (group)],AV$4)</f>
        <v>160</v>
      </c>
      <c r="AW22" s="1138">
        <f>SUMIFS(Table915[Count of EnergyRating],Table915[MainSpaceHeatingFuel],AN22,Table915[EnergyRating (group)],AO22,Table915[CountyName (group)],AW$4)</f>
        <v>52</v>
      </c>
      <c r="AX22" s="1138">
        <f>SUMIFS(Table915[Count of EnergyRating],Table915[MainSpaceHeatingFuel],AN22,Table915[EnergyRating (group)],AO22,Table915[CountyName (group)],AX$4)</f>
        <v>1</v>
      </c>
      <c r="AY22" s="1138">
        <f>SUMIFS(Table915[Count of EnergyRating],Table915[MainSpaceHeatingFuel],AN22,Table915[EnergyRating (group)],AO22,Table915[CountyName (group)],AY$4)</f>
        <v>1</v>
      </c>
      <c r="AZ22" s="1138">
        <f>SUMIFS(Table915[Count of EnergyRating],Table915[MainSpaceHeatingFuel],AN22,Table915[EnergyRating (group)],AO22,Table915[CountyName (group)],AZ$4)</f>
        <v>0</v>
      </c>
      <c r="BA22" s="1138">
        <f>SUMIFS(Table915[Count of EnergyRating],Table915[MainSpaceHeatingFuel],AN22,Table915[EnergyRating (group)],AO22,Table915[CountyName (group)],BA$4)</f>
        <v>176</v>
      </c>
      <c r="BB22" s="1138">
        <f>SUMIFS(Table915[Count of EnergyRating],Table915[MainSpaceHeatingFuel],AN22,Table915[EnergyRating (group)],AO22,Table915[CountyName (group)],BB$4)</f>
        <v>4</v>
      </c>
      <c r="BC22" s="1138">
        <f>SUMIFS(Table915[Count of EnergyRating],Table915[MainSpaceHeatingFuel],AN22,Table915[EnergyRating (group)],AO22,Table915[CountyName (group)],BC$4)</f>
        <v>981</v>
      </c>
      <c r="BD22" s="1138">
        <f>SUMIFS(Table915[Count of EnergyRating],Table915[MainSpaceHeatingFuel],AN22,Table915[EnergyRating (group)],AO22,Table915[CountyName (group)],BD$4)</f>
        <v>0</v>
      </c>
      <c r="BE22" s="1138">
        <f>SUMIFS(Table915[Count of EnergyRating],Table915[MainSpaceHeatingFuel],AN22,Table915[EnergyRating (group)],AO22,Table915[CountyName (group)],BE$4)</f>
        <v>235</v>
      </c>
      <c r="BF22" s="1138">
        <f>SUMIFS(Table915[Count of EnergyRating],Table915[MainSpaceHeatingFuel],AN22,Table915[EnergyRating (group)],AO22,Table915[CountyName (group)],BF$4)</f>
        <v>100</v>
      </c>
      <c r="BG22" s="1138">
        <f>SUMIFS(Table915[Count of EnergyRating],Table915[MainSpaceHeatingFuel],AN22,Table915[EnergyRating (group)],AO22,Table915[CountyName (group)],BG$4)</f>
        <v>136</v>
      </c>
      <c r="BH22" s="1138">
        <f>SUMIFS(Table915[Count of EnergyRating],Table915[MainSpaceHeatingFuel],AN22,Table915[EnergyRating (group)],AO22,Table915[CountyName (group)],BH$4)</f>
        <v>3</v>
      </c>
      <c r="BI22" s="1138">
        <f>SUMIFS(Table915[Count of EnergyRating],Table915[MainSpaceHeatingFuel],AN22,Table915[EnergyRating (group)],AO22,Table915[CountyName (group)],BI$4)</f>
        <v>0</v>
      </c>
      <c r="BJ22" s="1138">
        <f>SUMIFS(Table915[Count of EnergyRating],Table915[MainSpaceHeatingFuel],AN22,Table915[EnergyRating (group)],AO22,Table915[CountyName (group)],BJ$4)</f>
        <v>1</v>
      </c>
      <c r="BK22" s="1138">
        <f>SUMIFS(Table915[Count of EnergyRating],Table915[MainSpaceHeatingFuel],AN22,Table915[EnergyRating (group)],AO22,Table915[CountyName (group)],BK$4)</f>
        <v>0</v>
      </c>
      <c r="BL22" s="1138">
        <f>SUMIFS(Table915[Count of EnergyRating],Table915[MainSpaceHeatingFuel],AN22,Table915[EnergyRating (group)],AO22,Table915[CountyName (group)],BL$4)</f>
        <v>0</v>
      </c>
      <c r="BM22" s="1144">
        <f>SUMIFS(Table915[Count of EnergyRating],Table915[MainSpaceHeatingFuel],AN22,Table915[EnergyRating (group)],AO22,Table915[CountyName (group)],BM$4)</f>
        <v>3</v>
      </c>
      <c r="BN22" s="1138">
        <f>SUMIFS(Table915[Count of EnergyRating],Table915[MainSpaceHeatingFuel],AN22,Table915[EnergyRating (group)],AO22,Table915[CountyName (group)],BN$4)</f>
        <v>1</v>
      </c>
      <c r="BO22" s="1138">
        <f>SUMIFS(Table915[Count of EnergyRating],Table915[MainSpaceHeatingFuel],AN22,Table915[EnergyRating (group)],AO22,Table915[CountyName (group)],BO$4)</f>
        <v>0</v>
      </c>
    </row>
    <row r="23" spans="3:67" s="1138" customFormat="1">
      <c r="C23" s="1143" t="s">
        <v>1133</v>
      </c>
      <c r="D23" s="1143" t="s">
        <v>1107</v>
      </c>
      <c r="E23" s="1143" t="s">
        <v>838</v>
      </c>
      <c r="F23" s="1143" t="s">
        <v>1109</v>
      </c>
      <c r="G23" s="1154">
        <f t="shared" ref="G23:AF23" si="13">G133*((SUM(AP$25:AP$28)/SUM(AP$25:AP$33))/(SUM(G$133)/SUM(G$133:G$138)))</f>
        <v>2.5318407532471817E-3</v>
      </c>
      <c r="H23" s="1154">
        <f t="shared" si="13"/>
        <v>0</v>
      </c>
      <c r="I23" s="1154">
        <f t="shared" si="13"/>
        <v>0</v>
      </c>
      <c r="J23" s="1154">
        <f t="shared" si="13"/>
        <v>0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2.8416776003042975E-3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1.0936939602603133E-3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54">
        <f t="shared" si="13"/>
        <v>0</v>
      </c>
      <c r="AF23" s="1154">
        <f t="shared" si="13"/>
        <v>0</v>
      </c>
      <c r="AG23" s="1181">
        <f t="shared" si="4"/>
        <v>6.4672123138117925E-3</v>
      </c>
      <c r="AH23" s="1162"/>
      <c r="AI23" s="1151"/>
      <c r="AJ23" s="1151"/>
      <c r="AK23" s="1151"/>
      <c r="AL23" s="1151"/>
      <c r="AM23" s="1151"/>
      <c r="AN23" s="1153" t="s">
        <v>403</v>
      </c>
      <c r="AO23" s="1153" t="s">
        <v>64</v>
      </c>
      <c r="AP23" s="1144">
        <f>SUMIFS(Table915[Count of EnergyRating],Table915[MainSpaceHeatingFuel],AN23,Table915[EnergyRating (group)],AO23,Table915[CountyName (group)],AP$4)</f>
        <v>20</v>
      </c>
      <c r="AQ23" s="1138">
        <f>SUMIFS(Table915[Count of EnergyRating],Table915[MainSpaceHeatingFuel],AN23,Table915[EnergyRating (group)],AO23,Table915[CountyName (group)],AQ$4)</f>
        <v>3821</v>
      </c>
      <c r="AR23" s="1138">
        <f>SUMIFS(Table915[Count of EnergyRating],Table915[MainSpaceHeatingFuel],AN23,Table915[EnergyRating (group)],AO23,Table915[CountyName (group)],AR$4)</f>
        <v>53</v>
      </c>
      <c r="AS23" s="1138">
        <f>SUMIFS(Table915[Count of EnergyRating],Table915[MainSpaceHeatingFuel],AN23,Table915[EnergyRating (group)],AO23,Table915[CountyName (group)],AS$4)</f>
        <v>23</v>
      </c>
      <c r="AT23" s="1138">
        <f>SUMIFS(Table915[Count of EnergyRating],Table915[MainSpaceHeatingFuel],AN23,Table915[EnergyRating (group)],AO23,Table915[CountyName (group)],AT$4)</f>
        <v>9</v>
      </c>
      <c r="AU23" s="1138">
        <f>SUMIFS(Table915[Count of EnergyRating],Table915[MainSpaceHeatingFuel],AN23,Table915[EnergyRating (group)],AO23,Table915[CountyName (group)],AU$4)</f>
        <v>0</v>
      </c>
      <c r="AV23" s="1138">
        <f>SUMIFS(Table915[Count of EnergyRating],Table915[MainSpaceHeatingFuel],AN23,Table915[EnergyRating (group)],AO23,Table915[CountyName (group)],AV$4)</f>
        <v>107</v>
      </c>
      <c r="AW23" s="1138">
        <f>SUMIFS(Table915[Count of EnergyRating],Table915[MainSpaceHeatingFuel],AN23,Table915[EnergyRating (group)],AO23,Table915[CountyName (group)],AW$4)</f>
        <v>28</v>
      </c>
      <c r="AX23" s="1138">
        <f>SUMIFS(Table915[Count of EnergyRating],Table915[MainSpaceHeatingFuel],AN23,Table915[EnergyRating (group)],AO23,Table915[CountyName (group)],AX$4)</f>
        <v>0</v>
      </c>
      <c r="AY23" s="1138">
        <f>SUMIFS(Table915[Count of EnergyRating],Table915[MainSpaceHeatingFuel],AN23,Table915[EnergyRating (group)],AO23,Table915[CountyName (group)],AY$4)</f>
        <v>1</v>
      </c>
      <c r="AZ23" s="1138">
        <f>SUMIFS(Table915[Count of EnergyRating],Table915[MainSpaceHeatingFuel],AN23,Table915[EnergyRating (group)],AO23,Table915[CountyName (group)],AZ$4)</f>
        <v>1</v>
      </c>
      <c r="BA23" s="1138">
        <f>SUMIFS(Table915[Count of EnergyRating],Table915[MainSpaceHeatingFuel],AN23,Table915[EnergyRating (group)],AO23,Table915[CountyName (group)],BA$4)</f>
        <v>106</v>
      </c>
      <c r="BB23" s="1138">
        <f>SUMIFS(Table915[Count of EnergyRating],Table915[MainSpaceHeatingFuel],AN23,Table915[EnergyRating (group)],AO23,Table915[CountyName (group)],BB$4)</f>
        <v>2</v>
      </c>
      <c r="BC23" s="1138">
        <f>SUMIFS(Table915[Count of EnergyRating],Table915[MainSpaceHeatingFuel],AN23,Table915[EnergyRating (group)],AO23,Table915[CountyName (group)],BC$4)</f>
        <v>549</v>
      </c>
      <c r="BD23" s="1138">
        <f>SUMIFS(Table915[Count of EnergyRating],Table915[MainSpaceHeatingFuel],AN23,Table915[EnergyRating (group)],AO23,Table915[CountyName (group)],BD$4)</f>
        <v>0</v>
      </c>
      <c r="BE23" s="1138">
        <f>SUMIFS(Table915[Count of EnergyRating],Table915[MainSpaceHeatingFuel],AN23,Table915[EnergyRating (group)],AO23,Table915[CountyName (group)],BE$4)</f>
        <v>175</v>
      </c>
      <c r="BF23" s="1138">
        <f>SUMIFS(Table915[Count of EnergyRating],Table915[MainSpaceHeatingFuel],AN23,Table915[EnergyRating (group)],AO23,Table915[CountyName (group)],BF$4)</f>
        <v>68</v>
      </c>
      <c r="BG23" s="1138">
        <f>SUMIFS(Table915[Count of EnergyRating],Table915[MainSpaceHeatingFuel],AN23,Table915[EnergyRating (group)],AO23,Table915[CountyName (group)],BG$4)</f>
        <v>98</v>
      </c>
      <c r="BH23" s="1138">
        <f>SUMIFS(Table915[Count of EnergyRating],Table915[MainSpaceHeatingFuel],AN23,Table915[EnergyRating (group)],AO23,Table915[CountyName (group)],BH$4)</f>
        <v>5</v>
      </c>
      <c r="BI23" s="1138">
        <f>SUMIFS(Table915[Count of EnergyRating],Table915[MainSpaceHeatingFuel],AN23,Table915[EnergyRating (group)],AO23,Table915[CountyName (group)],BI$4)</f>
        <v>0</v>
      </c>
      <c r="BJ23" s="1138">
        <f>SUMIFS(Table915[Count of EnergyRating],Table915[MainSpaceHeatingFuel],AN23,Table915[EnergyRating (group)],AO23,Table915[CountyName (group)],BJ$4)</f>
        <v>0</v>
      </c>
      <c r="BK23" s="1138">
        <f>SUMIFS(Table915[Count of EnergyRating],Table915[MainSpaceHeatingFuel],AN23,Table915[EnergyRating (group)],AO23,Table915[CountyName (group)],BK$4)</f>
        <v>1</v>
      </c>
      <c r="BL23" s="1138">
        <f>SUMIFS(Table915[Count of EnergyRating],Table915[MainSpaceHeatingFuel],AN23,Table915[EnergyRating (group)],AO23,Table915[CountyName (group)],BL$4)</f>
        <v>0</v>
      </c>
      <c r="BM23" s="1144">
        <f>SUMIFS(Table915[Count of EnergyRating],Table915[MainSpaceHeatingFuel],AN23,Table915[EnergyRating (group)],AO23,Table915[CountyName (group)],BM$4)</f>
        <v>3</v>
      </c>
      <c r="BN23" s="1138">
        <f>SUMIFS(Table915[Count of EnergyRating],Table915[MainSpaceHeatingFuel],AN23,Table915[EnergyRating (group)],AO23,Table915[CountyName (group)],BN$4)</f>
        <v>0</v>
      </c>
      <c r="BO23" s="1138">
        <f>SUMIFS(Table915[Count of EnergyRating],Table915[MainSpaceHeatingFuel],AN23,Table915[EnergyRating (group)],AO23,Table915[CountyName (group)],BO$4)</f>
        <v>3</v>
      </c>
    </row>
    <row r="24" spans="3:67" s="1138" customFormat="1">
      <c r="C24" s="1145" t="s">
        <v>1133</v>
      </c>
      <c r="D24" s="1145" t="s">
        <v>1107</v>
      </c>
      <c r="E24" s="1145" t="s">
        <v>838</v>
      </c>
      <c r="F24" s="1145" t="s">
        <v>1110</v>
      </c>
      <c r="G24" s="1155">
        <f t="shared" ref="G24:AF24" si="14">G134*((SUM(AP$29)/SUM(AP$25:AP$33))/(SUM(G134)/SUM(G$133:G$138)))</f>
        <v>0</v>
      </c>
      <c r="H24" s="1155">
        <f t="shared" si="14"/>
        <v>3.381647923804032E-2</v>
      </c>
      <c r="I24" s="1155">
        <f t="shared" si="14"/>
        <v>0</v>
      </c>
      <c r="J24" s="1155">
        <f t="shared" si="14"/>
        <v>1.3368418505498409E-2</v>
      </c>
      <c r="K24" s="1155">
        <f t="shared" si="14"/>
        <v>9.5340161979523275E-3</v>
      </c>
      <c r="L24" s="1155">
        <f t="shared" si="14"/>
        <v>0</v>
      </c>
      <c r="M24" s="1155">
        <f t="shared" si="14"/>
        <v>0</v>
      </c>
      <c r="N24" s="1155">
        <f t="shared" si="14"/>
        <v>2.8416776003042971E-3</v>
      </c>
      <c r="O24" s="1155">
        <f t="shared" si="14"/>
        <v>0</v>
      </c>
      <c r="P24" s="1155">
        <f t="shared" si="14"/>
        <v>2.2276801401497253E-3</v>
      </c>
      <c r="Q24" s="1155">
        <f t="shared" si="14"/>
        <v>1.4133076896934778E-3</v>
      </c>
      <c r="R24" s="1155">
        <f t="shared" si="14"/>
        <v>2.7315449903148326E-3</v>
      </c>
      <c r="S24" s="1155">
        <f t="shared" si="14"/>
        <v>9.8432456423428218E-3</v>
      </c>
      <c r="T24" s="1155">
        <f t="shared" si="14"/>
        <v>1.5484268019793053E-2</v>
      </c>
      <c r="U24" s="1155">
        <f t="shared" si="14"/>
        <v>2.4361912322978033E-3</v>
      </c>
      <c r="V24" s="1155">
        <f t="shared" si="14"/>
        <v>4.7161441913589055E-3</v>
      </c>
      <c r="W24" s="1155">
        <f t="shared" si="14"/>
        <v>8.816634372074944E-3</v>
      </c>
      <c r="X24" s="1155">
        <f t="shared" si="14"/>
        <v>3.717746709489848E-3</v>
      </c>
      <c r="Y24" s="1155">
        <f t="shared" si="14"/>
        <v>3.7523601690993818E-3</v>
      </c>
      <c r="Z24" s="1155">
        <f t="shared" si="14"/>
        <v>5.2129998293788205E-4</v>
      </c>
      <c r="AA24" s="1155">
        <f t="shared" si="14"/>
        <v>3.8406853097938073E-3</v>
      </c>
      <c r="AB24" s="1155">
        <f t="shared" si="14"/>
        <v>0</v>
      </c>
      <c r="AC24" s="1155">
        <f t="shared" si="14"/>
        <v>7.5907950434576043E-4</v>
      </c>
      <c r="AD24" s="1155">
        <f t="shared" si="14"/>
        <v>7.5099692565336312E-3</v>
      </c>
      <c r="AE24" s="1155">
        <f t="shared" si="14"/>
        <v>1.9273901692509461E-3</v>
      </c>
      <c r="AF24" s="1155">
        <f t="shared" si="14"/>
        <v>1.3158012836888488E-2</v>
      </c>
      <c r="AG24" s="1182">
        <f t="shared" si="4"/>
        <v>0.14241615175816066</v>
      </c>
      <c r="AH24" s="1162"/>
      <c r="AI24" s="1151"/>
      <c r="AJ24" s="1151"/>
      <c r="AK24" s="1151"/>
      <c r="AL24" s="1151"/>
      <c r="AM24" s="1151"/>
      <c r="AN24" s="1157" t="s">
        <v>403</v>
      </c>
      <c r="AO24" s="1157" t="s">
        <v>1120</v>
      </c>
      <c r="AP24" s="1158">
        <f>SUMIFS(Table915[Count of EnergyRating],Table915[MainWaterHeatingFuel],AN24,Table915[CountyName (group)],AP$4)</f>
        <v>2940</v>
      </c>
      <c r="AQ24" s="1159">
        <f>SUMIFS(Table915[Count of EnergyRating],Table915[MainWaterHeatingFuel],$AN$24,Table915[CountyName (group)],AQ4)</f>
        <v>118926</v>
      </c>
      <c r="AR24" s="1159">
        <f>SUMIFS(Table915[Count of EnergyRating],Table915[MainWaterHeatingFuel],AN$24,Table915[CountyName (group)],$AR4)</f>
        <v>11211</v>
      </c>
      <c r="AS24" s="1159">
        <f>SUMIFS(Table915[Count of EnergyRating],Table915[MainWaterHeatingFuel],AN$24,Table915[CountyName (group)],$AS4)</f>
        <v>2636</v>
      </c>
      <c r="AT24" s="1159">
        <f>SUMIFS(Table915[Count of EnergyRating],Table915[MainWaterHeatingFuel],AN$24,Table915[CountyName (group)],$AT4)</f>
        <v>2709</v>
      </c>
      <c r="AU24" s="1159">
        <f>SUMIFS(Table915[Count of EnergyRating],Table915[MainWaterHeatingFuel],AN$24,Table915[CountyName (group)],$AU4)</f>
        <v>37</v>
      </c>
      <c r="AV24" s="1159">
        <f>SUMIFS(Table915[Count of EnergyRating],Table915[MainWaterHeatingFuel],AN$24,Table915[CountyName (group)],$AR4)</f>
        <v>11211</v>
      </c>
      <c r="AW24" s="1159">
        <f>SUMIFS(Table915[Count of EnergyRating],Table915[MainWaterHeatingFuel],AN$24,Table915[CountyName (group)],$AW4)</f>
        <v>10570</v>
      </c>
      <c r="AX24" s="1159">
        <f>SUMIFS(Table915[Count of EnergyRating],Table915[MainWaterHeatingFuel],AN$24,Table915[CountyName (group)],$AX4)</f>
        <v>953</v>
      </c>
      <c r="AY24" s="1159">
        <f>SUMIFS(Table915[Count of EnergyRating],Table915[MainWaterHeatingFuel],AN$24,Table915[CountyName (group)],$AY4)</f>
        <v>1479</v>
      </c>
      <c r="AZ24" s="1159">
        <f>SUMIFS(Table915[Count of EnergyRating],Table915[MainWaterHeatingFuel],AN$24,Table915[CountyName (group)],$AZ4)</f>
        <v>92</v>
      </c>
      <c r="BA24" s="1159">
        <f>SUMIFS(Table915[Count of EnergyRating],Table915[MainWaterHeatingFuel],AN$24,Table915[CountyName (group)],$BA4)</f>
        <v>6993</v>
      </c>
      <c r="BB24" s="1158">
        <f>SUMIFS(Table915[Count of EnergyRating],Table915[MainWaterHeatingFuel],AN$24,Table915[CountyName (group)],$BB4)</f>
        <v>1664</v>
      </c>
      <c r="BC24" s="1159">
        <f>SUMIFS(Table915[Count of EnergyRating],Table915[MainWaterHeatingFuel],AN$24,Table915[CountyName (group)],$BC4)</f>
        <v>30248</v>
      </c>
      <c r="BD24" s="1159">
        <f>SUMIFS(Table915[Count of EnergyRating],Table915[MainWaterHeatingFuel],AN$24,Table915[CountyName (group)],$BD4)</f>
        <v>142</v>
      </c>
      <c r="BE24" s="1159">
        <f>SUMIFS(Table915[Count of EnergyRating],Table915[MainWaterHeatingFuel],AN$24,Table915[CountyName (group)],$BE4)</f>
        <v>10405</v>
      </c>
      <c r="BF24" s="1159">
        <f>SUMIFS(Table915[Count of EnergyRating],Table915[MainWaterHeatingFuel],AN$24,Table915[CountyName (group)],$BF4)</f>
        <v>2773</v>
      </c>
      <c r="BG24" s="1159">
        <f>SUMIFS(Table915[Count of EnergyRating],Table915[MainWaterHeatingFuel],AN$24,Table915[CountyName (group)],$BG4)</f>
        <v>6165</v>
      </c>
      <c r="BH24" s="1159">
        <f>SUMIFS(Table915[Count of EnergyRating],Table915[MainWaterHeatingFuel],AN$24,Table915[CountyName (group)],$BH4)</f>
        <v>2810</v>
      </c>
      <c r="BI24" s="1159">
        <f>SUMIFS(Table915[Count of EnergyRating],Table915[MainWaterHeatingFuel],AN$24,Table915[CountyName (group)],$BI4)</f>
        <v>23</v>
      </c>
      <c r="BJ24" s="1159">
        <f>SUMIFS(Table915[Count of EnergyRating],Table915[MainWaterHeatingFuel],AN$24,Table915[CountyName (group)],$BJ4)</f>
        <v>369</v>
      </c>
      <c r="BK24" s="1159">
        <f>SUMIFS(Table915[Count of EnergyRating],Table915[MainWaterHeatingFuel],AN$24,Table915[CountyName (group)],$BK4)</f>
        <v>271</v>
      </c>
      <c r="BL24" s="1159">
        <f>SUMIFS(Table915[Count of EnergyRating],Table915[MainWaterHeatingFuel],AN$24,Table915[CountyName (group)],$BL4)</f>
        <v>54</v>
      </c>
      <c r="BM24" s="1158">
        <f>SUMIFS(Table915[Count of EnergyRating],Table915[MainWaterHeatingFuel],AN$24,Table915[CountyName (group)],$BM4)</f>
        <v>715</v>
      </c>
      <c r="BN24" s="1159">
        <f>SUMIFS(Table915[Count of EnergyRating],Table915[MainWaterHeatingFuel],AN$24,Table915[CountyName (group)],$BN4)</f>
        <v>25</v>
      </c>
      <c r="BO24" s="1159">
        <f>SUMIFS(Table915[Count of EnergyRating],Table915[MainWaterHeatingFuel],AN$24,Table915[CountyName (group)],$BO4)</f>
        <v>549</v>
      </c>
    </row>
    <row r="25" spans="3:67" s="1138" customFormat="1">
      <c r="C25" s="1143" t="s">
        <v>1133</v>
      </c>
      <c r="D25" s="1143" t="s">
        <v>1107</v>
      </c>
      <c r="E25" s="1143" t="s">
        <v>838</v>
      </c>
      <c r="F25" s="1143" t="s">
        <v>1111</v>
      </c>
      <c r="G25" s="1154">
        <f t="shared" ref="G25:AF25" si="15">G135*((SUM(AP$30)/SUM(AP$25:AP$33))/(SUM(G135)/SUM(G$133:G$138)))</f>
        <v>1.772288527273027E-2</v>
      </c>
      <c r="H25" s="1154">
        <f t="shared" si="15"/>
        <v>0.30434831314236288</v>
      </c>
      <c r="I25" s="1154">
        <f t="shared" si="15"/>
        <v>9.0269086303714857E-2</v>
      </c>
      <c r="J25" s="1154">
        <f t="shared" si="15"/>
        <v>6.4614022776575658E-2</v>
      </c>
      <c r="K25" s="1154">
        <f t="shared" si="15"/>
        <v>3.3369056692833139E-2</v>
      </c>
      <c r="L25" s="1154">
        <f t="shared" si="15"/>
        <v>4.4928670263675148E-2</v>
      </c>
      <c r="M25" s="1154">
        <f t="shared" si="15"/>
        <v>6.9674815507131865E-2</v>
      </c>
      <c r="N25" s="1154">
        <f t="shared" si="15"/>
        <v>4.830851920517306E-2</v>
      </c>
      <c r="O25" s="1154">
        <f t="shared" si="15"/>
        <v>2.1950822058821484E-2</v>
      </c>
      <c r="P25" s="1154">
        <f t="shared" si="15"/>
        <v>2.717769770982665E-2</v>
      </c>
      <c r="Q25" s="1154">
        <f t="shared" si="15"/>
        <v>0.10175815365793039</v>
      </c>
      <c r="R25" s="1154">
        <f t="shared" si="15"/>
        <v>9.0140984680389474E-2</v>
      </c>
      <c r="S25" s="1154">
        <f t="shared" si="15"/>
        <v>8.8042363800955245E-2</v>
      </c>
      <c r="T25" s="1154">
        <f t="shared" si="15"/>
        <v>0.31484678306912545</v>
      </c>
      <c r="U25" s="1154">
        <f t="shared" si="15"/>
        <v>6.6589227016139924E-2</v>
      </c>
      <c r="V25" s="1154">
        <f t="shared" si="15"/>
        <v>6.9170114806597294E-2</v>
      </c>
      <c r="W25" s="1154">
        <f t="shared" si="15"/>
        <v>8.8166343720749454E-2</v>
      </c>
      <c r="X25" s="1154">
        <f t="shared" si="15"/>
        <v>8.4268925415103238E-2</v>
      </c>
      <c r="Y25" s="1154">
        <f t="shared" si="15"/>
        <v>2.4765577116055919E-2</v>
      </c>
      <c r="Z25" s="1154">
        <f t="shared" si="15"/>
        <v>6.7768997781924674E-3</v>
      </c>
      <c r="AA25" s="1154">
        <f t="shared" si="15"/>
        <v>6.5291650266494722E-2</v>
      </c>
      <c r="AB25" s="1154">
        <f t="shared" si="15"/>
        <v>9.2291697181017714E-3</v>
      </c>
      <c r="AC25" s="1154">
        <f t="shared" si="15"/>
        <v>2.960410066948466E-2</v>
      </c>
      <c r="AD25" s="1154">
        <f t="shared" si="15"/>
        <v>7.5099692565336312E-3</v>
      </c>
      <c r="AE25" s="1154">
        <f t="shared" si="15"/>
        <v>5.1075839485150085E-2</v>
      </c>
      <c r="AF25" s="1154">
        <f t="shared" si="15"/>
        <v>0</v>
      </c>
      <c r="AG25" s="1181">
        <f t="shared" si="4"/>
        <v>1.8195999913898488</v>
      </c>
      <c r="AH25" s="1162"/>
      <c r="AI25" s="1151"/>
      <c r="AJ25" s="1151"/>
      <c r="AK25" s="1151"/>
      <c r="AL25" s="1151"/>
      <c r="AM25" s="1151"/>
      <c r="AN25" s="1153" t="s">
        <v>1144</v>
      </c>
      <c r="AO25" s="1153" t="s">
        <v>48</v>
      </c>
      <c r="AP25" s="1144">
        <f>SUMIFS(Table915[Count of EnergyRating],Table915[MainSpaceHeatingFuel],AN25,Table915[EnergyRating (group)],AO25,Table915[CountyName (group)],AP$4)</f>
        <v>0</v>
      </c>
      <c r="AQ25" s="1138">
        <f>SUMIFS(Table915[Count of EnergyRating],Table915[MainSpaceHeatingFuel],AN25,Table915[EnergyRating (group)],AO25,Table915[CountyName (group)],AQ$4)</f>
        <v>0</v>
      </c>
      <c r="AR25" s="1138">
        <f>SUMIFS(Table915[Count of EnergyRating],Table915[MainSpaceHeatingFuel],AN25,Table915[EnergyRating (group)],AO25,Table915[CountyName (group)],AR$4)</f>
        <v>0</v>
      </c>
      <c r="AS25" s="1138">
        <f>SUMIFS(Table915[Count of EnergyRating],Table915[MainSpaceHeatingFuel],AN25,Table915[EnergyRating (group)],AO25,Table915[CountyName (group)],AS$4)</f>
        <v>0</v>
      </c>
      <c r="AT25" s="1138">
        <f>SUMIFS(Table915[Count of EnergyRating],Table915[MainSpaceHeatingFuel],AN25,Table915[EnergyRating (group)],AO25,Table915[CountyName (group)],AT$4)</f>
        <v>0</v>
      </c>
      <c r="AU25" s="1138">
        <f>SUMIFS(Table915[Count of EnergyRating],Table915[MainSpaceHeatingFuel],AN25,Table915[EnergyRating (group)],AO25,Table915[CountyName (group)],AU$4)</f>
        <v>0</v>
      </c>
      <c r="AV25" s="1138">
        <f>SUMIFS(Table915[Count of EnergyRating],Table915[MainSpaceHeatingFuel],AN25,Table915[EnergyRating (group)],AO25,Table915[CountyName (group)],AV$4)</f>
        <v>0</v>
      </c>
      <c r="AW25" s="1138">
        <f>SUMIFS(Table915[Count of EnergyRating],Table915[MainSpaceHeatingFuel],AN25,Table915[EnergyRating (group)],AO25,Table915[CountyName (group)],AW$4)</f>
        <v>0</v>
      </c>
      <c r="AX25" s="1138">
        <f>SUMIFS(Table915[Count of EnergyRating],Table915[MainSpaceHeatingFuel],AN25,Table915[EnergyRating (group)],AO25,Table915[CountyName (group)],AX$4)</f>
        <v>0</v>
      </c>
      <c r="AY25" s="1138">
        <f>SUMIFS(Table915[Count of EnergyRating],Table915[MainSpaceHeatingFuel],AN25,Table915[EnergyRating (group)],AO25,Table915[CountyName (group)],AY$4)</f>
        <v>0</v>
      </c>
      <c r="AZ25" s="1138">
        <f>SUMIFS(Table915[Count of EnergyRating],Table915[MainSpaceHeatingFuel],AN25,Table915[EnergyRating (group)],AO25,Table915[CountyName (group)],AZ$4)</f>
        <v>0</v>
      </c>
      <c r="BA25" s="1138">
        <f>SUMIFS(Table915[Count of EnergyRating],Table915[MainSpaceHeatingFuel],AN25,Table915[EnergyRating (group)],AO25,Table915[CountyName (group)],BA$4)</f>
        <v>0</v>
      </c>
      <c r="BB25" s="1138">
        <f>SUMIFS(Table915[Count of EnergyRating],Table915[MainSpaceHeatingFuel],AN25,Table915[EnergyRating (group)],AO25,Table915[CountyName (group)],BB$4)</f>
        <v>0</v>
      </c>
      <c r="BC25" s="1138">
        <f>SUMIFS(Table915[Count of EnergyRating],Table915[MainSpaceHeatingFuel],AN25,Table915[EnergyRating (group)],AO25,Table915[CountyName (group)],BC$4)</f>
        <v>0</v>
      </c>
      <c r="BD25" s="1138">
        <f>SUMIFS(Table915[Count of EnergyRating],Table915[MainSpaceHeatingFuel],AN25,Table915[EnergyRating (group)],AO25,Table915[CountyName (group)],BD$4)</f>
        <v>0</v>
      </c>
      <c r="BE25" s="1138">
        <f>SUMIFS(Table915[Count of EnergyRating],Table915[MainSpaceHeatingFuel],AN25,Table915[EnergyRating (group)],AO25,Table915[CountyName (group)],BE$4)</f>
        <v>0</v>
      </c>
      <c r="BF25" s="1138">
        <f>SUMIFS(Table915[Count of EnergyRating],Table915[MainSpaceHeatingFuel],AN25,Table915[EnergyRating (group)],AO25,Table915[CountyName (group)],BF$4)</f>
        <v>0</v>
      </c>
      <c r="BG25" s="1138">
        <f>SUMIFS(Table915[Count of EnergyRating],Table915[MainSpaceHeatingFuel],AN25,Table915[EnergyRating (group)],AO25,Table915[CountyName (group)],BG$4)</f>
        <v>0</v>
      </c>
      <c r="BH25" s="1138">
        <f>SUMIFS(Table915[Count of EnergyRating],Table915[MainSpaceHeatingFuel],AN25,Table915[EnergyRating (group)],AO25,Table915[CountyName (group)],BH$4)</f>
        <v>0</v>
      </c>
      <c r="BI25" s="1138">
        <f>SUMIFS(Table915[Count of EnergyRating],Table915[MainSpaceHeatingFuel],AN25,Table915[EnergyRating (group)],AO25,Table915[CountyName (group)],BI$4)</f>
        <v>0</v>
      </c>
      <c r="BJ25" s="1138">
        <f>SUMIFS(Table915[Count of EnergyRating],Table915[MainSpaceHeatingFuel],AN25,Table915[EnergyRating (group)],AO25,Table915[CountyName (group)],BJ$4)</f>
        <v>0</v>
      </c>
      <c r="BK25" s="1138">
        <f>SUMIFS(Table915[Count of EnergyRating],Table915[MainSpaceHeatingFuel],AN25,Table915[EnergyRating (group)],AO25,Table915[CountyName (group)],BK$4)</f>
        <v>0</v>
      </c>
      <c r="BL25" s="1138">
        <f>SUMIFS(Table915[Count of EnergyRating],Table915[MainSpaceHeatingFuel],AN25,Table915[EnergyRating (group)],AO25,Table915[CountyName (group)],BL$4)</f>
        <v>0</v>
      </c>
      <c r="BM25" s="1144">
        <f>SUMIFS(Table915[Count of EnergyRating],Table915[MainSpaceHeatingFuel],AN25,Table915[EnergyRating (group)],AO25,Table915[CountyName (group)],BM$4)</f>
        <v>0</v>
      </c>
      <c r="BN25" s="1138">
        <f>SUMIFS(Table915[Count of EnergyRating],Table915[MainSpaceHeatingFuel],AN25,Table915[EnergyRating (group)],AO25,Table915[CountyName (group)],BN$4)</f>
        <v>0</v>
      </c>
      <c r="BO25" s="1138">
        <f>SUMIFS(Table915[Count of EnergyRating],Table915[MainSpaceHeatingFuel],AN25,Table915[EnergyRating (group)],AO25,Table915[CountyName (group)],BO$4)</f>
        <v>0</v>
      </c>
    </row>
    <row r="26" spans="3:67" s="1138" customFormat="1">
      <c r="C26" s="1145" t="s">
        <v>1133</v>
      </c>
      <c r="D26" s="1145" t="s">
        <v>1107</v>
      </c>
      <c r="E26" s="1145" t="s">
        <v>838</v>
      </c>
      <c r="F26" s="1145" t="s">
        <v>1112</v>
      </c>
      <c r="G26" s="1155">
        <f t="shared" ref="G26:AF26" si="16">G136*((SUM(AP$31)/SUM(AP$25:AP$33))/(SUM(G136)/SUM(G$133:G$138)))</f>
        <v>4.8104974311696441E-2</v>
      </c>
      <c r="H26" s="1155">
        <f t="shared" si="16"/>
        <v>0.47343070933256454</v>
      </c>
      <c r="I26" s="1155">
        <f t="shared" si="16"/>
        <v>0.15398844134163125</v>
      </c>
      <c r="J26" s="1155">
        <f t="shared" si="16"/>
        <v>3.787718576557883E-2</v>
      </c>
      <c r="K26" s="1155">
        <f t="shared" si="16"/>
        <v>6.077935326194607E-2</v>
      </c>
      <c r="L26" s="1155">
        <f t="shared" si="16"/>
        <v>1.1232167565918789E-2</v>
      </c>
      <c r="M26" s="1155">
        <f t="shared" si="16"/>
        <v>8.8835389771593137E-2</v>
      </c>
      <c r="N26" s="1155">
        <f t="shared" si="16"/>
        <v>0.17334233361856213</v>
      </c>
      <c r="O26" s="1155">
        <f t="shared" si="16"/>
        <v>8.3147053253111669E-2</v>
      </c>
      <c r="P26" s="1155">
        <f t="shared" si="16"/>
        <v>9.0889349718108789E-2</v>
      </c>
      <c r="Q26" s="1155">
        <f t="shared" si="16"/>
        <v>0.10034484596823694</v>
      </c>
      <c r="R26" s="1155">
        <f t="shared" si="16"/>
        <v>0.1256510695544823</v>
      </c>
      <c r="S26" s="1155">
        <f t="shared" si="16"/>
        <v>8.3667587959913969E-2</v>
      </c>
      <c r="T26" s="1155">
        <f t="shared" si="16"/>
        <v>0.4851737312868491</v>
      </c>
      <c r="U26" s="1155">
        <f t="shared" si="16"/>
        <v>8.0394310665827501E-2</v>
      </c>
      <c r="V26" s="1155">
        <f t="shared" si="16"/>
        <v>0.13991227767698086</v>
      </c>
      <c r="W26" s="1155">
        <f t="shared" si="16"/>
        <v>0.11902456402301177</v>
      </c>
      <c r="X26" s="1155">
        <f t="shared" si="16"/>
        <v>0.13383888154163456</v>
      </c>
      <c r="Y26" s="1155">
        <f t="shared" si="16"/>
        <v>0.17260856777857153</v>
      </c>
      <c r="Z26" s="1155">
        <f t="shared" si="16"/>
        <v>8.862099709943996E-3</v>
      </c>
      <c r="AA26" s="1155">
        <f t="shared" si="16"/>
        <v>3.0725482478350455E-2</v>
      </c>
      <c r="AB26" s="1155">
        <f t="shared" si="16"/>
        <v>4.7464301407380539E-2</v>
      </c>
      <c r="AC26" s="1155">
        <f t="shared" si="16"/>
        <v>6.0726360347660824E-2</v>
      </c>
      <c r="AD26" s="1155">
        <f t="shared" si="16"/>
        <v>3.0039877026134525E-2</v>
      </c>
      <c r="AE26" s="1155">
        <f t="shared" si="16"/>
        <v>0.12238927574743508</v>
      </c>
      <c r="AF26" s="1155">
        <f t="shared" si="16"/>
        <v>0</v>
      </c>
      <c r="AG26" s="1182">
        <f t="shared" si="4"/>
        <v>2.9624501911131258</v>
      </c>
      <c r="AH26" s="1162"/>
      <c r="AI26" s="1151"/>
      <c r="AJ26" s="1151"/>
      <c r="AK26" s="1151"/>
      <c r="AL26" s="1151"/>
      <c r="AM26" s="1151"/>
      <c r="AN26" s="1153" t="s">
        <v>1144</v>
      </c>
      <c r="AO26" s="1153" t="s">
        <v>50</v>
      </c>
      <c r="AP26" s="1144">
        <f>SUMIFS(Table915[Count of EnergyRating],Table915[MainSpaceHeatingFuel],AN26,Table915[EnergyRating (group)],AO26,Table915[CountyName (group)],AP$4)</f>
        <v>0</v>
      </c>
      <c r="AQ26" s="1138">
        <f>SUMIFS(Table915[Count of EnergyRating],Table915[MainSpaceHeatingFuel],AN26,Table915[EnergyRating (group)],AO26,Table915[CountyName (group)],AQ$4)</f>
        <v>0</v>
      </c>
      <c r="AR26" s="1138">
        <f>SUMIFS(Table915[Count of EnergyRating],Table915[MainSpaceHeatingFuel],AN26,Table915[EnergyRating (group)],AO26,Table915[CountyName (group)],AR$4)</f>
        <v>0</v>
      </c>
      <c r="AS26" s="1138">
        <f>SUMIFS(Table915[Count of EnergyRating],Table915[MainSpaceHeatingFuel],AN26,Table915[EnergyRating (group)],AO26,Table915[CountyName (group)],AS$4)</f>
        <v>0</v>
      </c>
      <c r="AT26" s="1138">
        <f>SUMIFS(Table915[Count of EnergyRating],Table915[MainSpaceHeatingFuel],AN26,Table915[EnergyRating (group)],AO26,Table915[CountyName (group)],AT$4)</f>
        <v>0</v>
      </c>
      <c r="AU26" s="1138">
        <f>SUMIFS(Table915[Count of EnergyRating],Table915[MainSpaceHeatingFuel],AN26,Table915[EnergyRating (group)],AO26,Table915[CountyName (group)],AU$4)</f>
        <v>0</v>
      </c>
      <c r="AV26" s="1138">
        <f>SUMIFS(Table915[Count of EnergyRating],Table915[MainSpaceHeatingFuel],AN26,Table915[EnergyRating (group)],AO26,Table915[CountyName (group)],AV$4)</f>
        <v>0</v>
      </c>
      <c r="AW26" s="1138">
        <f>SUMIFS(Table915[Count of EnergyRating],Table915[MainSpaceHeatingFuel],AN26,Table915[EnergyRating (group)],AO26,Table915[CountyName (group)],AW$4)</f>
        <v>0</v>
      </c>
      <c r="AX26" s="1138">
        <f>SUMIFS(Table915[Count of EnergyRating],Table915[MainSpaceHeatingFuel],AN26,Table915[EnergyRating (group)],AO26,Table915[CountyName (group)],AX$4)</f>
        <v>0</v>
      </c>
      <c r="AY26" s="1138">
        <f>SUMIFS(Table915[Count of EnergyRating],Table915[MainSpaceHeatingFuel],AN26,Table915[EnergyRating (group)],AO26,Table915[CountyName (group)],AY$4)</f>
        <v>0</v>
      </c>
      <c r="AZ26" s="1138">
        <f>SUMIFS(Table915[Count of EnergyRating],Table915[MainSpaceHeatingFuel],AN26,Table915[EnergyRating (group)],AO26,Table915[CountyName (group)],AZ$4)</f>
        <v>0</v>
      </c>
      <c r="BA26" s="1138">
        <f>SUMIFS(Table915[Count of EnergyRating],Table915[MainSpaceHeatingFuel],AN26,Table915[EnergyRating (group)],AO26,Table915[CountyName (group)],BA$4)</f>
        <v>0</v>
      </c>
      <c r="BB26" s="1138">
        <f>SUMIFS(Table915[Count of EnergyRating],Table915[MainSpaceHeatingFuel],AN26,Table915[EnergyRating (group)],AO26,Table915[CountyName (group)],BB$4)</f>
        <v>0</v>
      </c>
      <c r="BC26" s="1138">
        <f>SUMIFS(Table915[Count of EnergyRating],Table915[MainSpaceHeatingFuel],AN26,Table915[EnergyRating (group)],AO26,Table915[CountyName (group)],BC$4)</f>
        <v>0</v>
      </c>
      <c r="BD26" s="1138">
        <f>SUMIFS(Table915[Count of EnergyRating],Table915[MainSpaceHeatingFuel],AN26,Table915[EnergyRating (group)],AO26,Table915[CountyName (group)],BD$4)</f>
        <v>0</v>
      </c>
      <c r="BE26" s="1138">
        <f>SUMIFS(Table915[Count of EnergyRating],Table915[MainSpaceHeatingFuel],AN26,Table915[EnergyRating (group)],AO26,Table915[CountyName (group)],BE$4)</f>
        <v>0</v>
      </c>
      <c r="BF26" s="1138">
        <f>SUMIFS(Table915[Count of EnergyRating],Table915[MainSpaceHeatingFuel],AN26,Table915[EnergyRating (group)],AO26,Table915[CountyName (group)],BF$4)</f>
        <v>0</v>
      </c>
      <c r="BG26" s="1138">
        <f>SUMIFS(Table915[Count of EnergyRating],Table915[MainSpaceHeatingFuel],AN26,Table915[EnergyRating (group)],AO26,Table915[CountyName (group)],BG$4)</f>
        <v>0</v>
      </c>
      <c r="BH26" s="1138">
        <f>SUMIFS(Table915[Count of EnergyRating],Table915[MainSpaceHeatingFuel],AN26,Table915[EnergyRating (group)],AO26,Table915[CountyName (group)],BH$4)</f>
        <v>0</v>
      </c>
      <c r="BI26" s="1138">
        <f>SUMIFS(Table915[Count of EnergyRating],Table915[MainSpaceHeatingFuel],AN26,Table915[EnergyRating (group)],AO26,Table915[CountyName (group)],BI$4)</f>
        <v>0</v>
      </c>
      <c r="BJ26" s="1138">
        <f>SUMIFS(Table915[Count of EnergyRating],Table915[MainSpaceHeatingFuel],AN26,Table915[EnergyRating (group)],AO26,Table915[CountyName (group)],BJ$4)</f>
        <v>0</v>
      </c>
      <c r="BK26" s="1138">
        <f>SUMIFS(Table915[Count of EnergyRating],Table915[MainSpaceHeatingFuel],AN26,Table915[EnergyRating (group)],AO26,Table915[CountyName (group)],BK$4)</f>
        <v>0</v>
      </c>
      <c r="BL26" s="1138">
        <f>SUMIFS(Table915[Count of EnergyRating],Table915[MainSpaceHeatingFuel],AN26,Table915[EnergyRating (group)],AO26,Table915[CountyName (group)],BL$4)</f>
        <v>0</v>
      </c>
      <c r="BM26" s="1144">
        <f>SUMIFS(Table915[Count of EnergyRating],Table915[MainSpaceHeatingFuel],AN26,Table915[EnergyRating (group)],AO26,Table915[CountyName (group)],BM$4)</f>
        <v>0</v>
      </c>
      <c r="BN26" s="1138">
        <f>SUMIFS(Table915[Count of EnergyRating],Table915[MainSpaceHeatingFuel],AN26,Table915[EnergyRating (group)],AO26,Table915[CountyName (group)],BN$4)</f>
        <v>0</v>
      </c>
      <c r="BO26" s="1138">
        <f>SUMIFS(Table915[Count of EnergyRating],Table915[MainSpaceHeatingFuel],AN26,Table915[EnergyRating (group)],AO26,Table915[CountyName (group)],BO$4)</f>
        <v>0</v>
      </c>
    </row>
    <row r="27" spans="3:67" s="1138" customFormat="1" ht="15">
      <c r="C27" s="1143" t="s">
        <v>1133</v>
      </c>
      <c r="D27" s="1143" t="s">
        <v>1107</v>
      </c>
      <c r="E27" s="1143" t="s">
        <v>838</v>
      </c>
      <c r="F27" s="1143" t="s">
        <v>1113</v>
      </c>
      <c r="G27" s="1154">
        <f t="shared" ref="G27:AF27" si="17">G137*((SUM(AP$32)/SUM(AP$25:AP$33))/(SUM(G137)/SUM(G$133:G$138)))</f>
        <v>3.797761129870772E-2</v>
      </c>
      <c r="H27" s="1154">
        <f t="shared" si="17"/>
        <v>0.42270599047550406</v>
      </c>
      <c r="I27" s="1154">
        <f t="shared" si="17"/>
        <v>7.9649193797395462E-2</v>
      </c>
      <c r="J27" s="1154">
        <f t="shared" si="17"/>
        <v>2.2280697509164015E-2</v>
      </c>
      <c r="K27" s="1154">
        <f t="shared" si="17"/>
        <v>5.4820593138225883E-2</v>
      </c>
      <c r="L27" s="1154">
        <f t="shared" si="17"/>
        <v>1.1232167565918789E-2</v>
      </c>
      <c r="M27" s="1154">
        <f t="shared" si="17"/>
        <v>4.3546759691957412E-2</v>
      </c>
      <c r="N27" s="1154">
        <f t="shared" si="17"/>
        <v>9.3775360810041813E-2</v>
      </c>
      <c r="O27" s="1154">
        <f t="shared" si="17"/>
        <v>5.1218584803916785E-2</v>
      </c>
      <c r="P27" s="1154">
        <f t="shared" si="17"/>
        <v>3.7425026354515389E-2</v>
      </c>
      <c r="Q27" s="1154">
        <f t="shared" si="17"/>
        <v>3.7452653776877169E-2</v>
      </c>
      <c r="R27" s="1154">
        <f t="shared" si="17"/>
        <v>4.6436264835352153E-2</v>
      </c>
      <c r="S27" s="1154">
        <f t="shared" si="17"/>
        <v>4.7575687271323636E-2</v>
      </c>
      <c r="T27" s="1154">
        <f t="shared" si="17"/>
        <v>0.18839192757414885</v>
      </c>
      <c r="U27" s="1154">
        <f t="shared" si="17"/>
        <v>6.1716844551544338E-2</v>
      </c>
      <c r="V27" s="1154">
        <f t="shared" si="17"/>
        <v>9.2750835763391812E-2</v>
      </c>
      <c r="W27" s="1154">
        <f t="shared" si="17"/>
        <v>4.8491489046412192E-2</v>
      </c>
      <c r="X27" s="1154">
        <f t="shared" si="17"/>
        <v>3.7177467094898484E-2</v>
      </c>
      <c r="Y27" s="1154">
        <f t="shared" si="17"/>
        <v>0.17485998388003116</v>
      </c>
      <c r="Z27" s="1154">
        <f t="shared" si="17"/>
        <v>1.7202899436950105E-2</v>
      </c>
      <c r="AA27" s="1154">
        <f t="shared" si="17"/>
        <v>6.1450964956700917E-2</v>
      </c>
      <c r="AB27" s="1154">
        <f t="shared" si="17"/>
        <v>2.373215070369027E-2</v>
      </c>
      <c r="AC27" s="1154">
        <f t="shared" si="17"/>
        <v>2.0874686369508413E-2</v>
      </c>
      <c r="AD27" s="1154">
        <f t="shared" si="17"/>
        <v>2.2529907769600895E-2</v>
      </c>
      <c r="AE27" s="1154">
        <f t="shared" si="17"/>
        <v>5.2039534569775538E-2</v>
      </c>
      <c r="AF27" s="1154">
        <f t="shared" si="17"/>
        <v>1.3158012836888488E-2</v>
      </c>
      <c r="AG27" s="1181">
        <f t="shared" si="4"/>
        <v>1.8004732958824416</v>
      </c>
      <c r="AH27" s="1162"/>
      <c r="AI27" s="1151"/>
      <c r="AJ27" s="1146" t="s">
        <v>1170</v>
      </c>
      <c r="AK27" s="1146" t="s">
        <v>1173</v>
      </c>
      <c r="AL27" s="1168" t="s">
        <v>1172</v>
      </c>
      <c r="AM27" s="1151"/>
      <c r="AN27" s="1153" t="s">
        <v>1144</v>
      </c>
      <c r="AO27" s="1153" t="s">
        <v>52</v>
      </c>
      <c r="AP27" s="1144">
        <f>SUMIFS(Table915[Count of EnergyRating],Table915[MainSpaceHeatingFuel],AN27,Table915[EnergyRating (group)],AO27,Table915[CountyName (group)],AP$4)</f>
        <v>0</v>
      </c>
      <c r="AQ27" s="1138">
        <f>SUMIFS(Table915[Count of EnergyRating],Table915[MainSpaceHeatingFuel],AN27,Table915[EnergyRating (group)],AO27,Table915[CountyName (group)],AQ$4)</f>
        <v>0</v>
      </c>
      <c r="AR27" s="1138">
        <f>SUMIFS(Table915[Count of EnergyRating],Table915[MainSpaceHeatingFuel],AN27,Table915[EnergyRating (group)],AO27,Table915[CountyName (group)],AR$4)</f>
        <v>0</v>
      </c>
      <c r="AS27" s="1138">
        <f>SUMIFS(Table915[Count of EnergyRating],Table915[MainSpaceHeatingFuel],AN27,Table915[EnergyRating (group)],AO27,Table915[CountyName (group)],AS$4)</f>
        <v>0</v>
      </c>
      <c r="AT27" s="1138">
        <f>SUMIFS(Table915[Count of EnergyRating],Table915[MainSpaceHeatingFuel],AN27,Table915[EnergyRating (group)],AO27,Table915[CountyName (group)],AT$4)</f>
        <v>0</v>
      </c>
      <c r="AU27" s="1138">
        <f>SUMIFS(Table915[Count of EnergyRating],Table915[MainSpaceHeatingFuel],AN27,Table915[EnergyRating (group)],AO27,Table915[CountyName (group)],AU$4)</f>
        <v>0</v>
      </c>
      <c r="AV27" s="1138">
        <f>SUMIFS(Table915[Count of EnergyRating],Table915[MainSpaceHeatingFuel],AN27,Table915[EnergyRating (group)],AO27,Table915[CountyName (group)],AV$4)</f>
        <v>0</v>
      </c>
      <c r="AW27" s="1138">
        <f>SUMIFS(Table915[Count of EnergyRating],Table915[MainSpaceHeatingFuel],AN27,Table915[EnergyRating (group)],AO27,Table915[CountyName (group)],AW$4)</f>
        <v>0</v>
      </c>
      <c r="AX27" s="1138">
        <f>SUMIFS(Table915[Count of EnergyRating],Table915[MainSpaceHeatingFuel],AN27,Table915[EnergyRating (group)],AO27,Table915[CountyName (group)],AX$4)</f>
        <v>0</v>
      </c>
      <c r="AY27" s="1138">
        <f>SUMIFS(Table915[Count of EnergyRating],Table915[MainSpaceHeatingFuel],AN27,Table915[EnergyRating (group)],AO27,Table915[CountyName (group)],AY$4)</f>
        <v>0</v>
      </c>
      <c r="AZ27" s="1138">
        <f>SUMIFS(Table915[Count of EnergyRating],Table915[MainSpaceHeatingFuel],AN27,Table915[EnergyRating (group)],AO27,Table915[CountyName (group)],AZ$4)</f>
        <v>0</v>
      </c>
      <c r="BA27" s="1138">
        <f>SUMIFS(Table915[Count of EnergyRating],Table915[MainSpaceHeatingFuel],AN27,Table915[EnergyRating (group)],AO27,Table915[CountyName (group)],BA$4)</f>
        <v>0</v>
      </c>
      <c r="BB27" s="1138">
        <f>SUMIFS(Table915[Count of EnergyRating],Table915[MainSpaceHeatingFuel],AN27,Table915[EnergyRating (group)],AO27,Table915[CountyName (group)],BB$4)</f>
        <v>2</v>
      </c>
      <c r="BC27" s="1138">
        <f>SUMIFS(Table915[Count of EnergyRating],Table915[MainSpaceHeatingFuel],AN27,Table915[EnergyRating (group)],AO27,Table915[CountyName (group)],BC$4)</f>
        <v>0</v>
      </c>
      <c r="BD27" s="1138">
        <f>SUMIFS(Table915[Count of EnergyRating],Table915[MainSpaceHeatingFuel],AN27,Table915[EnergyRating (group)],AO27,Table915[CountyName (group)],BD$4)</f>
        <v>0</v>
      </c>
      <c r="BE27" s="1138">
        <f>SUMIFS(Table915[Count of EnergyRating],Table915[MainSpaceHeatingFuel],AN27,Table915[EnergyRating (group)],AO27,Table915[CountyName (group)],BE$4)</f>
        <v>0</v>
      </c>
      <c r="BF27" s="1138">
        <f>SUMIFS(Table915[Count of EnergyRating],Table915[MainSpaceHeatingFuel],AN27,Table915[EnergyRating (group)],AO27,Table915[CountyName (group)],BF$4)</f>
        <v>0</v>
      </c>
      <c r="BG27" s="1138">
        <f>SUMIFS(Table915[Count of EnergyRating],Table915[MainSpaceHeatingFuel],AN27,Table915[EnergyRating (group)],AO27,Table915[CountyName (group)],BG$4)</f>
        <v>0</v>
      </c>
      <c r="BH27" s="1138">
        <f>SUMIFS(Table915[Count of EnergyRating],Table915[MainSpaceHeatingFuel],AN27,Table915[EnergyRating (group)],AO27,Table915[CountyName (group)],BH$4)</f>
        <v>0</v>
      </c>
      <c r="BI27" s="1138">
        <f>SUMIFS(Table915[Count of EnergyRating],Table915[MainSpaceHeatingFuel],AN27,Table915[EnergyRating (group)],AO27,Table915[CountyName (group)],BI$4)</f>
        <v>0</v>
      </c>
      <c r="BJ27" s="1138">
        <f>SUMIFS(Table915[Count of EnergyRating],Table915[MainSpaceHeatingFuel],AN27,Table915[EnergyRating (group)],AO27,Table915[CountyName (group)],BJ$4)</f>
        <v>0</v>
      </c>
      <c r="BK27" s="1138">
        <f>SUMIFS(Table915[Count of EnergyRating],Table915[MainSpaceHeatingFuel],AN27,Table915[EnergyRating (group)],AO27,Table915[CountyName (group)],BK$4)</f>
        <v>0</v>
      </c>
      <c r="BL27" s="1138">
        <f>SUMIFS(Table915[Count of EnergyRating],Table915[MainSpaceHeatingFuel],AN27,Table915[EnergyRating (group)],AO27,Table915[CountyName (group)],BL$4)</f>
        <v>0</v>
      </c>
      <c r="BM27" s="1144">
        <f>SUMIFS(Table915[Count of EnergyRating],Table915[MainSpaceHeatingFuel],AN27,Table915[EnergyRating (group)],AO27,Table915[CountyName (group)],BM$4)</f>
        <v>0</v>
      </c>
      <c r="BN27" s="1138">
        <f>SUMIFS(Table915[Count of EnergyRating],Table915[MainSpaceHeatingFuel],AN27,Table915[EnergyRating (group)],AO27,Table915[CountyName (group)],BN$4)</f>
        <v>0</v>
      </c>
      <c r="BO27" s="1138">
        <f>SUMIFS(Table915[Count of EnergyRating],Table915[MainSpaceHeatingFuel],AN27,Table915[EnergyRating (group)],AO27,Table915[CountyName (group)],BO$4)</f>
        <v>0</v>
      </c>
    </row>
    <row r="28" spans="3:67" s="1138" customFormat="1" ht="15.75" thickBot="1">
      <c r="C28" s="1147" t="s">
        <v>1133</v>
      </c>
      <c r="D28" s="1147" t="s">
        <v>1107</v>
      </c>
      <c r="E28" s="1147" t="s">
        <v>838</v>
      </c>
      <c r="F28" s="1147" t="s">
        <v>1114</v>
      </c>
      <c r="G28" s="1156">
        <f t="shared" ref="G28:AF28" si="18">G138*((SUM(AP$33)/SUM(AP$25:AP$33))/(SUM(G138)/SUM(G$133:G$138)))</f>
        <v>4.3041292805202094E-2</v>
      </c>
      <c r="H28" s="1156">
        <f t="shared" si="18"/>
        <v>3.7310848759304491</v>
      </c>
      <c r="I28" s="1156">
        <f t="shared" si="18"/>
        <v>0.30797688268326245</v>
      </c>
      <c r="J28" s="1156">
        <f t="shared" si="18"/>
        <v>6.907016227840844E-2</v>
      </c>
      <c r="K28" s="1156">
        <f t="shared" si="18"/>
        <v>3.2177304668089109E-2</v>
      </c>
      <c r="L28" s="1156">
        <f t="shared" si="18"/>
        <v>1.123216756591879E-2</v>
      </c>
      <c r="M28" s="1156">
        <f t="shared" si="18"/>
        <v>0.20031509458300412</v>
      </c>
      <c r="N28" s="1156">
        <f t="shared" si="18"/>
        <v>0.12787549201369339</v>
      </c>
      <c r="O28" s="1156">
        <f t="shared" si="18"/>
        <v>1.3303528520497867E-2</v>
      </c>
      <c r="P28" s="1156">
        <f t="shared" si="18"/>
        <v>4.5444674859054394E-2</v>
      </c>
      <c r="Q28" s="1156">
        <f t="shared" si="18"/>
        <v>6.3598846036206497E-2</v>
      </c>
      <c r="R28" s="1156">
        <f t="shared" si="18"/>
        <v>0.1188222070786952</v>
      </c>
      <c r="S28" s="1156">
        <f t="shared" si="18"/>
        <v>2.0233338264815798E-2</v>
      </c>
      <c r="T28" s="1156">
        <f t="shared" si="18"/>
        <v>0.51098084465317084</v>
      </c>
      <c r="U28" s="1156">
        <f t="shared" si="18"/>
        <v>4.8723824645956058E-2</v>
      </c>
      <c r="V28" s="1156">
        <f t="shared" si="18"/>
        <v>0.218514680866296</v>
      </c>
      <c r="W28" s="1156">
        <f t="shared" si="18"/>
        <v>9.9187136685843127E-2</v>
      </c>
      <c r="X28" s="1156">
        <f t="shared" si="18"/>
        <v>0.10161841005938919</v>
      </c>
      <c r="Y28" s="1156">
        <f t="shared" si="18"/>
        <v>8.1050979652546637E-2</v>
      </c>
      <c r="Z28" s="1156">
        <f t="shared" si="18"/>
        <v>1.198989960757129E-2</v>
      </c>
      <c r="AA28" s="1156">
        <f t="shared" si="18"/>
        <v>4.6088223717525682E-2</v>
      </c>
      <c r="AB28" s="1156">
        <f t="shared" si="18"/>
        <v>8.5699433096659301E-3</v>
      </c>
      <c r="AC28" s="1156">
        <f t="shared" si="18"/>
        <v>3.5297196952077864E-2</v>
      </c>
      <c r="AD28" s="1156">
        <f t="shared" si="18"/>
        <v>6.0079754052269042E-2</v>
      </c>
      <c r="AE28" s="1156">
        <f t="shared" si="18"/>
        <v>3.5656718131142504E-2</v>
      </c>
      <c r="AF28" s="1156">
        <f t="shared" si="18"/>
        <v>8.3334081300293752E-2</v>
      </c>
      <c r="AG28" s="1183">
        <f t="shared" si="4"/>
        <v>6.125267560921043</v>
      </c>
      <c r="AH28" s="1162"/>
      <c r="AI28" s="58" t="s">
        <v>1176</v>
      </c>
      <c r="AJ28" s="1167">
        <f>SUM(G23:AF28)</f>
        <v>12.856674403378433</v>
      </c>
      <c r="AK28" s="1149">
        <f>'SHWLP-Att'!S7</f>
        <v>12.856674403378431</v>
      </c>
      <c r="AL28" s="1169">
        <f>(AK28-AJ28)/AK28</f>
        <v>-1.3816612163200352E-16</v>
      </c>
      <c r="AM28" s="1151"/>
      <c r="AN28" s="1153" t="s">
        <v>1144</v>
      </c>
      <c r="AO28" s="1153" t="s">
        <v>54</v>
      </c>
      <c r="AP28" s="1144">
        <f>SUMIFS(Table915[Count of EnergyRating],Table915[MainSpaceHeatingFuel],AN28,Table915[EnergyRating (group)],AO28,Table915[CountyName (group)],AP$4)</f>
        <v>1</v>
      </c>
      <c r="AQ28" s="1138">
        <f>SUMIFS(Table915[Count of EnergyRating],Table915[MainSpaceHeatingFuel],AN28,Table915[EnergyRating (group)],AO28,Table915[CountyName (group)],AQ$4)</f>
        <v>0</v>
      </c>
      <c r="AR28" s="1138">
        <f>SUMIFS(Table915[Count of EnergyRating],Table915[MainSpaceHeatingFuel],AN28,Table915[EnergyRating (group)],AO28,Table915[CountyName (group)],AR$4)</f>
        <v>0</v>
      </c>
      <c r="AS28" s="1138">
        <f>SUMIFS(Table915[Count of EnergyRating],Table915[MainSpaceHeatingFuel],AN28,Table915[EnergyRating (group)],AO28,Table915[CountyName (group)],AS$4)</f>
        <v>0</v>
      </c>
      <c r="AT28" s="1138">
        <f>SUMIFS(Table915[Count of EnergyRating],Table915[MainSpaceHeatingFuel],AN28,Table915[EnergyRating (group)],AO28,Table915[CountyName (group)],AT$4)</f>
        <v>0</v>
      </c>
      <c r="AU28" s="1138">
        <f>SUMIFS(Table915[Count of EnergyRating],Table915[MainSpaceHeatingFuel],AN28,Table915[EnergyRating (group)],AO28,Table915[CountyName (group)],AU$4)</f>
        <v>0</v>
      </c>
      <c r="AV28" s="1138">
        <f>SUMIFS(Table915[Count of EnergyRating],Table915[MainSpaceHeatingFuel],AN28,Table915[EnergyRating (group)],AO28,Table915[CountyName (group)],AV$4)</f>
        <v>0</v>
      </c>
      <c r="AW28" s="1138">
        <f>SUMIFS(Table915[Count of EnergyRating],Table915[MainSpaceHeatingFuel],AN28,Table915[EnergyRating (group)],AO28,Table915[CountyName (group)],AW$4)</f>
        <v>1</v>
      </c>
      <c r="AX28" s="1138">
        <f>SUMIFS(Table915[Count of EnergyRating],Table915[MainSpaceHeatingFuel],AN28,Table915[EnergyRating (group)],AO28,Table915[CountyName (group)],AX$4)</f>
        <v>0</v>
      </c>
      <c r="AY28" s="1138">
        <f>SUMIFS(Table915[Count of EnergyRating],Table915[MainSpaceHeatingFuel],AN28,Table915[EnergyRating (group)],AO28,Table915[CountyName (group)],AY$4)</f>
        <v>0</v>
      </c>
      <c r="AZ28" s="1138">
        <f>SUMIFS(Table915[Count of EnergyRating],Table915[MainSpaceHeatingFuel],AN28,Table915[EnergyRating (group)],AO28,Table915[CountyName (group)],AZ$4)</f>
        <v>0</v>
      </c>
      <c r="BA28" s="1138">
        <f>SUMIFS(Table915[Count of EnergyRating],Table915[MainSpaceHeatingFuel],AN28,Table915[EnergyRating (group)],AO28,Table915[CountyName (group)],BA$4)</f>
        <v>0</v>
      </c>
      <c r="BB28" s="1138">
        <f>SUMIFS(Table915[Count of EnergyRating],Table915[MainSpaceHeatingFuel],AN28,Table915[EnergyRating (group)],AO28,Table915[CountyName (group)],BB$4)</f>
        <v>0</v>
      </c>
      <c r="BC28" s="1138">
        <f>SUMIFS(Table915[Count of EnergyRating],Table915[MainSpaceHeatingFuel],AN28,Table915[EnergyRating (group)],AO28,Table915[CountyName (group)],BC$4)</f>
        <v>0</v>
      </c>
      <c r="BD28" s="1138">
        <f>SUMIFS(Table915[Count of EnergyRating],Table915[MainSpaceHeatingFuel],AN28,Table915[EnergyRating (group)],AO28,Table915[CountyName (group)],BD$4)</f>
        <v>0</v>
      </c>
      <c r="BE28" s="1138">
        <f>SUMIFS(Table915[Count of EnergyRating],Table915[MainSpaceHeatingFuel],AN28,Table915[EnergyRating (group)],AO28,Table915[CountyName (group)],BE$4)</f>
        <v>0</v>
      </c>
      <c r="BF28" s="1138">
        <f>SUMIFS(Table915[Count of EnergyRating],Table915[MainSpaceHeatingFuel],AN28,Table915[EnergyRating (group)],AO28,Table915[CountyName (group)],BF$4)</f>
        <v>0</v>
      </c>
      <c r="BG28" s="1138">
        <f>SUMIFS(Table915[Count of EnergyRating],Table915[MainSpaceHeatingFuel],AN28,Table915[EnergyRating (group)],AO28,Table915[CountyName (group)],BG$4)</f>
        <v>0</v>
      </c>
      <c r="BH28" s="1138">
        <f>SUMIFS(Table915[Count of EnergyRating],Table915[MainSpaceHeatingFuel],AN28,Table915[EnergyRating (group)],AO28,Table915[CountyName (group)],BH$4)</f>
        <v>0</v>
      </c>
      <c r="BI28" s="1138">
        <f>SUMIFS(Table915[Count of EnergyRating],Table915[MainSpaceHeatingFuel],AN28,Table915[EnergyRating (group)],AO28,Table915[CountyName (group)],BI$4)</f>
        <v>0</v>
      </c>
      <c r="BJ28" s="1138">
        <f>SUMIFS(Table915[Count of EnergyRating],Table915[MainSpaceHeatingFuel],AN28,Table915[EnergyRating (group)],AO28,Table915[CountyName (group)],BJ$4)</f>
        <v>0</v>
      </c>
      <c r="BK28" s="1138">
        <f>SUMIFS(Table915[Count of EnergyRating],Table915[MainSpaceHeatingFuel],AN28,Table915[EnergyRating (group)],AO28,Table915[CountyName (group)],BK$4)</f>
        <v>0</v>
      </c>
      <c r="BL28" s="1138">
        <f>SUMIFS(Table915[Count of EnergyRating],Table915[MainSpaceHeatingFuel],AN28,Table915[EnergyRating (group)],AO28,Table915[CountyName (group)],BL$4)</f>
        <v>0</v>
      </c>
      <c r="BM28" s="1144">
        <f>SUMIFS(Table915[Count of EnergyRating],Table915[MainSpaceHeatingFuel],AN28,Table915[EnergyRating (group)],AO28,Table915[CountyName (group)],BM$4)</f>
        <v>0</v>
      </c>
      <c r="BN28" s="1138">
        <f>SUMIFS(Table915[Count of EnergyRating],Table915[MainSpaceHeatingFuel],AN28,Table915[EnergyRating (group)],AO28,Table915[CountyName (group)],BN$4)</f>
        <v>0</v>
      </c>
      <c r="BO28" s="1138">
        <f>SUMIFS(Table915[Count of EnergyRating],Table915[MainSpaceHeatingFuel],AN28,Table915[EnergyRating (group)],AO28,Table915[CountyName (group)],BO$4)</f>
        <v>0</v>
      </c>
    </row>
    <row r="29" spans="3:67" s="1138" customFormat="1" ht="15.75" thickBot="1">
      <c r="C29" s="1174" t="s">
        <v>1134</v>
      </c>
      <c r="D29" s="1174" t="s">
        <v>1107</v>
      </c>
      <c r="E29" s="1174" t="s">
        <v>838</v>
      </c>
      <c r="F29" s="1174" t="s">
        <v>938</v>
      </c>
      <c r="G29" s="1175">
        <f>G139</f>
        <v>0.12629617001049123</v>
      </c>
      <c r="H29" s="1175">
        <f t="shared" ref="H29:AF29" si="19">H139</f>
        <v>4.1981198261961348</v>
      </c>
      <c r="I29" s="1175">
        <f t="shared" si="19"/>
        <v>0.53424303561992514</v>
      </c>
      <c r="J29" s="1175">
        <f t="shared" si="19"/>
        <v>0.17519169476196519</v>
      </c>
      <c r="K29" s="1175">
        <f t="shared" si="19"/>
        <v>0.16121582272382864</v>
      </c>
      <c r="L29" s="1175">
        <f t="shared" si="19"/>
        <v>6.6475773077157768E-2</v>
      </c>
      <c r="M29" s="1175">
        <f t="shared" si="19"/>
        <v>0.34019631011305157</v>
      </c>
      <c r="N29" s="1175">
        <f t="shared" si="19"/>
        <v>0.37960652925509769</v>
      </c>
      <c r="O29" s="1175">
        <f t="shared" si="19"/>
        <v>0.14340979420765199</v>
      </c>
      <c r="P29" s="1175">
        <f t="shared" si="19"/>
        <v>0.17177084585447738</v>
      </c>
      <c r="Q29" s="1175">
        <f t="shared" si="19"/>
        <v>0.25750506702532594</v>
      </c>
      <c r="R29" s="1175">
        <f t="shared" si="19"/>
        <v>0.32447890301809568</v>
      </c>
      <c r="S29" s="1175">
        <f t="shared" si="19"/>
        <v>0.21175470998095144</v>
      </c>
      <c r="T29" s="1175">
        <f t="shared" si="19"/>
        <v>1.28079408625114</v>
      </c>
      <c r="U29" s="1175">
        <f t="shared" si="19"/>
        <v>0.21970598226971574</v>
      </c>
      <c r="V29" s="1175">
        <f t="shared" si="19"/>
        <v>0.44392956535145045</v>
      </c>
      <c r="W29" s="1175">
        <f t="shared" si="19"/>
        <v>0.30748827957466246</v>
      </c>
      <c r="X29" s="1175">
        <f t="shared" si="19"/>
        <v>0.30489711499577804</v>
      </c>
      <c r="Y29" s="1175">
        <f t="shared" si="19"/>
        <v>0.3864146545670557</v>
      </c>
      <c r="Z29" s="1175">
        <f t="shared" si="19"/>
        <v>3.8345000356916625E-2</v>
      </c>
      <c r="AA29" s="1175">
        <f t="shared" si="19"/>
        <v>0.17534939303666519</v>
      </c>
      <c r="AB29" s="1175">
        <f t="shared" si="19"/>
        <v>7.5243700843047767E-2</v>
      </c>
      <c r="AC29" s="1175">
        <f t="shared" si="19"/>
        <v>0.12450614257107689</v>
      </c>
      <c r="AD29" s="1175">
        <f t="shared" si="19"/>
        <v>0.10794160300413047</v>
      </c>
      <c r="AE29" s="1175">
        <f t="shared" si="19"/>
        <v>0.22243548629608659</v>
      </c>
      <c r="AF29" s="1175">
        <f t="shared" si="19"/>
        <v>9.2706640310603244E-2</v>
      </c>
      <c r="AG29" s="1184">
        <f t="shared" si="4"/>
        <v>10.870022131272481</v>
      </c>
      <c r="AH29" s="1162"/>
      <c r="AI29" s="58" t="s">
        <v>1120</v>
      </c>
      <c r="AJ29" s="1167">
        <f>SUM(G29:AF29)</f>
        <v>10.870022131272481</v>
      </c>
      <c r="AK29" s="1149">
        <f>'SHWLP-Att'!S33</f>
        <v>10.870022131272481</v>
      </c>
      <c r="AL29" s="1169">
        <f>(AK29-AJ29)/AK29</f>
        <v>0</v>
      </c>
      <c r="AM29" s="1151"/>
      <c r="AN29" s="1153" t="s">
        <v>1144</v>
      </c>
      <c r="AO29" s="1153" t="s">
        <v>56</v>
      </c>
      <c r="AP29" s="1144">
        <f>SUMIFS(Table915[Count of EnergyRating],Table915[MainSpaceHeatingFuel],AN29,Table915[EnergyRating (group)],AO29,Table915[CountyName (group)],AP$4)</f>
        <v>0</v>
      </c>
      <c r="AQ29" s="1138">
        <f>SUMIFS(Table915[Count of EnergyRating],Table915[MainSpaceHeatingFuel],AN29,Table915[EnergyRating (group)],AO29,Table915[CountyName (group)],AQ$4)</f>
        <v>6</v>
      </c>
      <c r="AR29" s="1138">
        <f>SUMIFS(Table915[Count of EnergyRating],Table915[MainSpaceHeatingFuel],AN29,Table915[EnergyRating (group)],AO29,Table915[CountyName (group)],AR$4)</f>
        <v>0</v>
      </c>
      <c r="AS29" s="1138">
        <f>SUMIFS(Table915[Count of EnergyRating],Table915[MainSpaceHeatingFuel],AN29,Table915[EnergyRating (group)],AO29,Table915[CountyName (group)],AS$4)</f>
        <v>6</v>
      </c>
      <c r="AT29" s="1138">
        <f>SUMIFS(Table915[Count of EnergyRating],Table915[MainSpaceHeatingFuel],AN29,Table915[EnergyRating (group)],AO29,Table915[CountyName (group)],AT$4)</f>
        <v>8</v>
      </c>
      <c r="AU29" s="1138">
        <f>SUMIFS(Table915[Count of EnergyRating],Table915[MainSpaceHeatingFuel],AN29,Table915[EnergyRating (group)],AO29,Table915[CountyName (group)],AU$4)</f>
        <v>0</v>
      </c>
      <c r="AV29" s="1138">
        <f>SUMIFS(Table915[Count of EnergyRating],Table915[MainSpaceHeatingFuel],AN29,Table915[EnergyRating (group)],AO29,Table915[CountyName (group)],AV$4)</f>
        <v>0</v>
      </c>
      <c r="AW29" s="1138">
        <f>SUMIFS(Table915[Count of EnergyRating],Table915[MainSpaceHeatingFuel],AN29,Table915[EnergyRating (group)],AO29,Table915[CountyName (group)],AW$4)</f>
        <v>1</v>
      </c>
      <c r="AX29" s="1138">
        <f>SUMIFS(Table915[Count of EnergyRating],Table915[MainSpaceHeatingFuel],AN29,Table915[EnergyRating (group)],AO29,Table915[CountyName (group)],AX$4)</f>
        <v>0</v>
      </c>
      <c r="AY29" s="1138">
        <f>SUMIFS(Table915[Count of EnergyRating],Table915[MainSpaceHeatingFuel],AN29,Table915[EnergyRating (group)],AO29,Table915[CountyName (group)],AY$4)</f>
        <v>5</v>
      </c>
      <c r="AZ29" s="1138">
        <f>SUMIFS(Table915[Count of EnergyRating],Table915[MainSpaceHeatingFuel],AN29,Table915[EnergyRating (group)],AO29,Table915[CountyName (group)],AZ$4)</f>
        <v>2</v>
      </c>
      <c r="BA29" s="1138">
        <f>SUMIFS(Table915[Count of EnergyRating],Table915[MainSpaceHeatingFuel],AN29,Table915[EnergyRating (group)],AO29,Table915[CountyName (group)],BA$4)</f>
        <v>2</v>
      </c>
      <c r="BB29" s="1138">
        <f>SUMIFS(Table915[Count of EnergyRating],Table915[MainSpaceHeatingFuel],AN29,Table915[EnergyRating (group)],AO29,Table915[CountyName (group)],BB$4)</f>
        <v>18</v>
      </c>
      <c r="BC29" s="1138">
        <f>SUMIFS(Table915[Count of EnergyRating],Table915[MainSpaceHeatingFuel],AN29,Table915[EnergyRating (group)],AO29,Table915[CountyName (group)],BC$4)</f>
        <v>6</v>
      </c>
      <c r="BD29" s="1138">
        <f>SUMIFS(Table915[Count of EnergyRating],Table915[MainSpaceHeatingFuel],AN29,Table915[EnergyRating (group)],AO29,Table915[CountyName (group)],BD$4)</f>
        <v>3</v>
      </c>
      <c r="BE29" s="1138">
        <f>SUMIFS(Table915[Count of EnergyRating],Table915[MainSpaceHeatingFuel],AN29,Table915[EnergyRating (group)],AO29,Table915[CountyName (group)],BE$4)</f>
        <v>3</v>
      </c>
      <c r="BF29" s="1138">
        <f>SUMIFS(Table915[Count of EnergyRating],Table915[MainSpaceHeatingFuel],AN29,Table915[EnergyRating (group)],AO29,Table915[CountyName (group)],BF$4)</f>
        <v>4</v>
      </c>
      <c r="BG29" s="1138">
        <f>SUMIFS(Table915[Count of EnergyRating],Table915[MainSpaceHeatingFuel],AN29,Table915[EnergyRating (group)],AO29,Table915[CountyName (group)],BG$4)</f>
        <v>3</v>
      </c>
      <c r="BH29" s="1138">
        <f>SUMIFS(Table915[Count of EnergyRating],Table915[MainSpaceHeatingFuel],AN29,Table915[EnergyRating (group)],AO29,Table915[CountyName (group)],BH$4)</f>
        <v>5</v>
      </c>
      <c r="BI29" s="1138">
        <f>SUMIFS(Table915[Count of EnergyRating],Table915[MainSpaceHeatingFuel],AN29,Table915[EnergyRating (group)],AO29,Table915[CountyName (group)],BI$4)</f>
        <v>1</v>
      </c>
      <c r="BJ29" s="1138">
        <f>SUMIFS(Table915[Count of EnergyRating],Table915[MainSpaceHeatingFuel],AN29,Table915[EnergyRating (group)],AO29,Table915[CountyName (group)],BJ$4)</f>
        <v>1</v>
      </c>
      <c r="BK29" s="1138">
        <f>SUMIFS(Table915[Count of EnergyRating],Table915[MainSpaceHeatingFuel],AN29,Table915[EnergyRating (group)],AO29,Table915[CountyName (group)],BK$4)</f>
        <v>0</v>
      </c>
      <c r="BL29" s="1138">
        <f>SUMIFS(Table915[Count of EnergyRating],Table915[MainSpaceHeatingFuel],AN29,Table915[EnergyRating (group)],AO29,Table915[CountyName (group)],BL$4)</f>
        <v>2</v>
      </c>
      <c r="BM29" s="1144">
        <f>SUMIFS(Table915[Count of EnergyRating],Table915[MainSpaceHeatingFuel],AN29,Table915[EnergyRating (group)],AO29,Table915[CountyName (group)],BM$4)</f>
        <v>1</v>
      </c>
      <c r="BN29" s="1138">
        <f>SUMIFS(Table915[Count of EnergyRating],Table915[MainSpaceHeatingFuel],AN29,Table915[EnergyRating (group)],AO29,Table915[CountyName (group)],BN$4)</f>
        <v>2</v>
      </c>
      <c r="BO29" s="1138">
        <f>SUMIFS(Table915[Count of EnergyRating],Table915[MainSpaceHeatingFuel],AN29,Table915[EnergyRating (group)],AO29,Table915[CountyName (group)],BO$4)</f>
        <v>3</v>
      </c>
    </row>
    <row r="30" spans="3:67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H30" s="1162"/>
      <c r="AI30" s="1151"/>
      <c r="AJ30" s="1151"/>
      <c r="AK30" s="1151"/>
      <c r="AL30" s="1151"/>
      <c r="AM30" s="1151"/>
      <c r="AN30" s="1153" t="s">
        <v>1144</v>
      </c>
      <c r="AO30" s="1153" t="s">
        <v>58</v>
      </c>
      <c r="AP30" s="1144">
        <f>SUMIFS(Table915[Count of EnergyRating],Table915[MainSpaceHeatingFuel],AN30,Table915[EnergyRating (group)],AO30,Table915[CountyName (group)],AP$4)</f>
        <v>7</v>
      </c>
      <c r="AQ30" s="1138">
        <f>SUMIFS(Table915[Count of EnergyRating],Table915[MainSpaceHeatingFuel],AN30,Table915[EnergyRating (group)],AO30,Table915[CountyName (group)],AQ$4)</f>
        <v>54</v>
      </c>
      <c r="AR30" s="1138">
        <f>SUMIFS(Table915[Count of EnergyRating],Table915[MainSpaceHeatingFuel],AN30,Table915[EnergyRating (group)],AO30,Table915[CountyName (group)],AR$4)</f>
        <v>17</v>
      </c>
      <c r="AS30" s="1138">
        <f>SUMIFS(Table915[Count of EnergyRating],Table915[MainSpaceHeatingFuel],AN30,Table915[EnergyRating (group)],AO30,Table915[CountyName (group)],AS$4)</f>
        <v>29</v>
      </c>
      <c r="AT30" s="1138">
        <f>SUMIFS(Table915[Count of EnergyRating],Table915[MainSpaceHeatingFuel],AN30,Table915[EnergyRating (group)],AO30,Table915[CountyName (group)],AT$4)</f>
        <v>28</v>
      </c>
      <c r="AU30" s="1138">
        <f>SUMIFS(Table915[Count of EnergyRating],Table915[MainSpaceHeatingFuel],AN30,Table915[EnergyRating (group)],AO30,Table915[CountyName (group)],AU$4)</f>
        <v>4</v>
      </c>
      <c r="AV30" s="1138">
        <f>SUMIFS(Table915[Count of EnergyRating],Table915[MainSpaceHeatingFuel],AN30,Table915[EnergyRating (group)],AO30,Table915[CountyName (group)],AV$4)</f>
        <v>40</v>
      </c>
      <c r="AW30" s="1138">
        <f>SUMIFS(Table915[Count of EnergyRating],Table915[MainSpaceHeatingFuel],AN30,Table915[EnergyRating (group)],AO30,Table915[CountyName (group)],AW$4)</f>
        <v>17</v>
      </c>
      <c r="AX30" s="1138">
        <f>SUMIFS(Table915[Count of EnergyRating],Table915[MainSpaceHeatingFuel],AN30,Table915[EnergyRating (group)],AO30,Table915[CountyName (group)],AX$4)</f>
        <v>33</v>
      </c>
      <c r="AY30" s="1138">
        <f>SUMIFS(Table915[Count of EnergyRating],Table915[MainSpaceHeatingFuel],AN30,Table915[EnergyRating (group)],AO30,Table915[CountyName (group)],AY$4)</f>
        <v>61</v>
      </c>
      <c r="AZ30" s="1138">
        <f>SUMIFS(Table915[Count of EnergyRating],Table915[MainSpaceHeatingFuel],AN30,Table915[EnergyRating (group)],AO30,Table915[CountyName (group)],AZ$4)</f>
        <v>144</v>
      </c>
      <c r="BA30" s="1138">
        <f>SUMIFS(Table915[Count of EnergyRating],Table915[MainSpaceHeatingFuel],AN30,Table915[EnergyRating (group)],AO30,Table915[CountyName (group)],BA$4)</f>
        <v>66</v>
      </c>
      <c r="BB30" s="1138">
        <f>SUMIFS(Table915[Count of EnergyRating],Table915[MainSpaceHeatingFuel],AN30,Table915[EnergyRating (group)],AO30,Table915[CountyName (group)],BB$4)</f>
        <v>161</v>
      </c>
      <c r="BC30" s="1138">
        <f>SUMIFS(Table915[Count of EnergyRating],Table915[MainSpaceHeatingFuel],AN30,Table915[EnergyRating (group)],AO30,Table915[CountyName (group)],BC$4)</f>
        <v>122</v>
      </c>
      <c r="BD30" s="1138">
        <f>SUMIFS(Table915[Count of EnergyRating],Table915[MainSpaceHeatingFuel],AN30,Table915[EnergyRating (group)],AO30,Table915[CountyName (group)],BD$4)</f>
        <v>82</v>
      </c>
      <c r="BE30" s="1138">
        <f>SUMIFS(Table915[Count of EnergyRating],Table915[MainSpaceHeatingFuel],AN30,Table915[EnergyRating (group)],AO30,Table915[CountyName (group)],BE$4)</f>
        <v>44</v>
      </c>
      <c r="BF30" s="1138">
        <f>SUMIFS(Table915[Count of EnergyRating],Table915[MainSpaceHeatingFuel],AN30,Table915[EnergyRating (group)],AO30,Table915[CountyName (group)],BF$4)</f>
        <v>40</v>
      </c>
      <c r="BG30" s="1138">
        <f>SUMIFS(Table915[Count of EnergyRating],Table915[MainSpaceHeatingFuel],AN30,Table915[EnergyRating (group)],AO30,Table915[CountyName (group)],BG$4)</f>
        <v>68</v>
      </c>
      <c r="BH30" s="1138">
        <f>SUMIFS(Table915[Count of EnergyRating],Table915[MainSpaceHeatingFuel],AN30,Table915[EnergyRating (group)],AO30,Table915[CountyName (group)],BH$4)</f>
        <v>33</v>
      </c>
      <c r="BI30" s="1138">
        <f>SUMIFS(Table915[Count of EnergyRating],Table915[MainSpaceHeatingFuel],AN30,Table915[EnergyRating (group)],AO30,Table915[CountyName (group)],BI$4)</f>
        <v>13</v>
      </c>
      <c r="BJ30" s="1138">
        <f>SUMIFS(Table915[Count of EnergyRating],Table915[MainSpaceHeatingFuel],AN30,Table915[EnergyRating (group)],AO30,Table915[CountyName (group)],BJ$4)</f>
        <v>17</v>
      </c>
      <c r="BK30" s="1138">
        <f>SUMIFS(Table915[Count of EnergyRating],Table915[MainSpaceHeatingFuel],AN30,Table915[EnergyRating (group)],AO30,Table915[CountyName (group)],BK$4)</f>
        <v>14</v>
      </c>
      <c r="BL30" s="1138">
        <f>SUMIFS(Table915[Count of EnergyRating],Table915[MainSpaceHeatingFuel],AN30,Table915[EnergyRating (group)],AO30,Table915[CountyName (group)],BL$4)</f>
        <v>78</v>
      </c>
      <c r="BM30" s="1144">
        <f>SUMIFS(Table915[Count of EnergyRating],Table915[MainSpaceHeatingFuel],AN30,Table915[EnergyRating (group)],AO30,Table915[CountyName (group)],BM$4)</f>
        <v>1</v>
      </c>
      <c r="BN30" s="1138">
        <f>SUMIFS(Table915[Count of EnergyRating],Table915[MainSpaceHeatingFuel],AN30,Table915[EnergyRating (group)],AO30,Table915[CountyName (group)],BN$4)</f>
        <v>53</v>
      </c>
      <c r="BO30" s="1138">
        <f>SUMIFS(Table915[Count of EnergyRating],Table915[MainSpaceHeatingFuel],AN30,Table915[EnergyRating (group)],AO30,Table915[CountyName (group)],BO$4)</f>
        <v>0</v>
      </c>
    </row>
    <row r="31" spans="3:67" s="1138" customFormat="1">
      <c r="C31" s="1143" t="s">
        <v>1148</v>
      </c>
      <c r="D31" s="1143" t="s">
        <v>1107</v>
      </c>
      <c r="E31" s="1143" t="s">
        <v>837</v>
      </c>
      <c r="F31" s="1143" t="s">
        <v>1109</v>
      </c>
      <c r="G31" s="1154">
        <f t="shared" ref="G31:AF31" si="20">IFERROR(G141*((SUM(AP$35:AP$38)/SUM(AP$35:AP$43))/(SUM(G$141)/SUM(G$141:G$146))),G141)</f>
        <v>3.606363930349757E-6</v>
      </c>
      <c r="H31" s="1154">
        <f t="shared" si="20"/>
        <v>1.3732263287145955E-4</v>
      </c>
      <c r="I31" s="1154">
        <f t="shared" si="20"/>
        <v>2.769052954075047E-5</v>
      </c>
      <c r="J31" s="1154">
        <f t="shared" si="20"/>
        <v>4.3013960183596364E-6</v>
      </c>
      <c r="K31" s="1154">
        <f t="shared" si="20"/>
        <v>4.1180140191708732E-6</v>
      </c>
      <c r="L31" s="1154">
        <f t="shared" si="20"/>
        <v>1.6292865606151352E-6</v>
      </c>
      <c r="M31" s="1154">
        <f t="shared" si="20"/>
        <v>1.3475142443957346E-5</v>
      </c>
      <c r="N31" s="1154">
        <f t="shared" si="20"/>
        <v>2.4395614989527707E-5</v>
      </c>
      <c r="O31" s="1154">
        <f t="shared" si="20"/>
        <v>1.9006532483153882E-6</v>
      </c>
      <c r="P31" s="1154">
        <f t="shared" si="20"/>
        <v>3.3751769821509519E-6</v>
      </c>
      <c r="Q31" s="1154">
        <f t="shared" si="20"/>
        <v>5.2850776469204987E-6</v>
      </c>
      <c r="R31" s="1154">
        <f t="shared" si="20"/>
        <v>1.3508533508296672E-5</v>
      </c>
      <c r="S31" s="1154">
        <f t="shared" si="20"/>
        <v>3.9058029208799465E-6</v>
      </c>
      <c r="T31" s="1154">
        <f t="shared" si="20"/>
        <v>4.7379996756984488E-5</v>
      </c>
      <c r="U31" s="1154">
        <f t="shared" si="20"/>
        <v>5.1645974245193172E-6</v>
      </c>
      <c r="V31" s="1154">
        <f t="shared" si="20"/>
        <v>1.0171175377699401E-5</v>
      </c>
      <c r="W31" s="1154">
        <f t="shared" si="20"/>
        <v>4.4013081615445549E-6</v>
      </c>
      <c r="X31" s="1154">
        <f t="shared" si="20"/>
        <v>8.5580405216634902E-6</v>
      </c>
      <c r="Y31" s="1154">
        <f t="shared" si="20"/>
        <v>0</v>
      </c>
      <c r="Z31" s="1154">
        <f t="shared" si="20"/>
        <v>6.5349380628482166E-7</v>
      </c>
      <c r="AA31" s="1154">
        <f t="shared" si="20"/>
        <v>3.3223097607288487E-6</v>
      </c>
      <c r="AB31" s="1154">
        <f t="shared" si="20"/>
        <v>8.405145375781499E-7</v>
      </c>
      <c r="AC31" s="1154">
        <f t="shared" si="20"/>
        <v>2.6221714415639009E-6</v>
      </c>
      <c r="AD31" s="1154">
        <f t="shared" si="20"/>
        <v>2.9482775119125506E-6</v>
      </c>
      <c r="AE31" s="1154">
        <f t="shared" si="20"/>
        <v>3.6251743263482719E-6</v>
      </c>
      <c r="AF31" s="1154">
        <f t="shared" si="20"/>
        <v>2.752611797254508E-6</v>
      </c>
      <c r="AG31" s="1181">
        <f t="shared" si="4"/>
        <v>3.3695389610483614E-4</v>
      </c>
      <c r="AH31" s="1162"/>
      <c r="AI31" s="1151"/>
      <c r="AJ31" s="1151"/>
      <c r="AK31" s="1151"/>
      <c r="AL31" s="1151"/>
      <c r="AM31" s="1151"/>
      <c r="AN31" s="1153" t="s">
        <v>1144</v>
      </c>
      <c r="AO31" s="1153" t="s">
        <v>60</v>
      </c>
      <c r="AP31" s="1144">
        <f>SUMIFS(Table915[Count of EnergyRating],Table915[MainSpaceHeatingFuel],AN31,Table915[EnergyRating (group)],AO31,Table915[CountyName (group)],AP$4)</f>
        <v>19</v>
      </c>
      <c r="AQ31" s="1138">
        <f>SUMIFS(Table915[Count of EnergyRating],Table915[MainSpaceHeatingFuel],AN31,Table915[EnergyRating (group)],AO31,Table915[CountyName (group)],AQ$4)</f>
        <v>84</v>
      </c>
      <c r="AR31" s="1138">
        <f>SUMIFS(Table915[Count of EnergyRating],Table915[MainSpaceHeatingFuel],AN31,Table915[EnergyRating (group)],AO31,Table915[CountyName (group)],AR$4)</f>
        <v>29</v>
      </c>
      <c r="AS31" s="1138">
        <f>SUMIFS(Table915[Count of EnergyRating],Table915[MainSpaceHeatingFuel],AN31,Table915[EnergyRating (group)],AO31,Table915[CountyName (group)],AS$4)</f>
        <v>17</v>
      </c>
      <c r="AT31" s="1138">
        <f>SUMIFS(Table915[Count of EnergyRating],Table915[MainSpaceHeatingFuel],AN31,Table915[EnergyRating (group)],AO31,Table915[CountyName (group)],AT$4)</f>
        <v>51</v>
      </c>
      <c r="AU31" s="1138">
        <f>SUMIFS(Table915[Count of EnergyRating],Table915[MainSpaceHeatingFuel],AN31,Table915[EnergyRating (group)],AO31,Table915[CountyName (group)],AU$4)</f>
        <v>1</v>
      </c>
      <c r="AV31" s="1138">
        <f>SUMIFS(Table915[Count of EnergyRating],Table915[MainSpaceHeatingFuel],AN31,Table915[EnergyRating (group)],AO31,Table915[CountyName (group)],AV$4)</f>
        <v>51</v>
      </c>
      <c r="AW31" s="1138">
        <f>SUMIFS(Table915[Count of EnergyRating],Table915[MainSpaceHeatingFuel],AN31,Table915[EnergyRating (group)],AO31,Table915[CountyName (group)],AW$4)</f>
        <v>61</v>
      </c>
      <c r="AX31" s="1138">
        <f>SUMIFS(Table915[Count of EnergyRating],Table915[MainSpaceHeatingFuel],AN31,Table915[EnergyRating (group)],AO31,Table915[CountyName (group)],AX$4)</f>
        <v>125</v>
      </c>
      <c r="AY31" s="1138">
        <f>SUMIFS(Table915[Count of EnergyRating],Table915[MainSpaceHeatingFuel],AN31,Table915[EnergyRating (group)],AO31,Table915[CountyName (group)],AY$4)</f>
        <v>204</v>
      </c>
      <c r="AZ31" s="1138">
        <f>SUMIFS(Table915[Count of EnergyRating],Table915[MainSpaceHeatingFuel],AN31,Table915[EnergyRating (group)],AO31,Table915[CountyName (group)],AZ$4)</f>
        <v>142</v>
      </c>
      <c r="BA31" s="1138">
        <f>SUMIFS(Table915[Count of EnergyRating],Table915[MainSpaceHeatingFuel],AN31,Table915[EnergyRating (group)],AO31,Table915[CountyName (group)],BA$4)</f>
        <v>92</v>
      </c>
      <c r="BB31" s="1138">
        <f>SUMIFS(Table915[Count of EnergyRating],Table915[MainSpaceHeatingFuel],AN31,Table915[EnergyRating (group)],AO31,Table915[CountyName (group)],BB$4)</f>
        <v>153</v>
      </c>
      <c r="BC31" s="1138">
        <f>SUMIFS(Table915[Count of EnergyRating],Table915[MainSpaceHeatingFuel],AN31,Table915[EnergyRating (group)],AO31,Table915[CountyName (group)],BC$4)</f>
        <v>188</v>
      </c>
      <c r="BD31" s="1138">
        <f>SUMIFS(Table915[Count of EnergyRating],Table915[MainSpaceHeatingFuel],AN31,Table915[EnergyRating (group)],AO31,Table915[CountyName (group)],BD$4)</f>
        <v>99</v>
      </c>
      <c r="BE31" s="1138">
        <f>SUMIFS(Table915[Count of EnergyRating],Table915[MainSpaceHeatingFuel],AN31,Table915[EnergyRating (group)],AO31,Table915[CountyName (group)],BE$4)</f>
        <v>89</v>
      </c>
      <c r="BF31" s="1138">
        <f>SUMIFS(Table915[Count of EnergyRating],Table915[MainSpaceHeatingFuel],AN31,Table915[EnergyRating (group)],AO31,Table915[CountyName (group)],BF$4)</f>
        <v>54</v>
      </c>
      <c r="BG31" s="1138">
        <f>SUMIFS(Table915[Count of EnergyRating],Table915[MainSpaceHeatingFuel],AN31,Table915[EnergyRating (group)],AO31,Table915[CountyName (group)],BG$4)</f>
        <v>108</v>
      </c>
      <c r="BH31" s="1138">
        <f>SUMIFS(Table915[Count of EnergyRating],Table915[MainSpaceHeatingFuel],AN31,Table915[EnergyRating (group)],AO31,Table915[CountyName (group)],BH$4)</f>
        <v>230</v>
      </c>
      <c r="BI31" s="1138">
        <f>SUMIFS(Table915[Count of EnergyRating],Table915[MainSpaceHeatingFuel],AN31,Table915[EnergyRating (group)],AO31,Table915[CountyName (group)],BI$4)</f>
        <v>17</v>
      </c>
      <c r="BJ31" s="1138">
        <f>SUMIFS(Table915[Count of EnergyRating],Table915[MainSpaceHeatingFuel],AN31,Table915[EnergyRating (group)],AO31,Table915[CountyName (group)],BJ$4)</f>
        <v>8</v>
      </c>
      <c r="BK31" s="1138">
        <f>SUMIFS(Table915[Count of EnergyRating],Table915[MainSpaceHeatingFuel],AN31,Table915[EnergyRating (group)],AO31,Table915[CountyName (group)],BK$4)</f>
        <v>72</v>
      </c>
      <c r="BL31" s="1138">
        <f>SUMIFS(Table915[Count of EnergyRating],Table915[MainSpaceHeatingFuel],AN31,Table915[EnergyRating (group)],AO31,Table915[CountyName (group)],BL$4)</f>
        <v>160</v>
      </c>
      <c r="BM31" s="1144">
        <f>SUMIFS(Table915[Count of EnergyRating],Table915[MainSpaceHeatingFuel],AN31,Table915[EnergyRating (group)],AO31,Table915[CountyName (group)],BM$4)</f>
        <v>4</v>
      </c>
      <c r="BN31" s="1138">
        <f>SUMIFS(Table915[Count of EnergyRating],Table915[MainSpaceHeatingFuel],AN31,Table915[EnergyRating (group)],AO31,Table915[CountyName (group)],BN$4)</f>
        <v>127</v>
      </c>
      <c r="BO31" s="1138">
        <f>SUMIFS(Table915[Count of EnergyRating],Table915[MainSpaceHeatingFuel],AN31,Table915[EnergyRating (group)],AO31,Table915[CountyName (group)],BO$4)</f>
        <v>0</v>
      </c>
    </row>
    <row r="32" spans="3:67">
      <c r="C32" s="1145" t="s">
        <v>1148</v>
      </c>
      <c r="D32" s="1145" t="s">
        <v>1107</v>
      </c>
      <c r="E32" s="1145" t="s">
        <v>837</v>
      </c>
      <c r="F32" s="1145" t="s">
        <v>1110</v>
      </c>
      <c r="G32" s="1155">
        <f t="shared" ref="G32:G36" si="21">IFERROR(G142*((SUM(AP$35:AP$38)/SUM(AP$35:AP$43))/(SUM(G$141)/SUM(G$141:G$146))),G142)</f>
        <v>9.5773583984666E-6</v>
      </c>
      <c r="H32" s="1155">
        <f t="shared" ref="H32:AF32" si="22">IFERROR(H142*((SUM(AQ$35:AQ$38)/SUM(AQ$35:AQ$43))/(SUM(H$141)/SUM(H$141:H$146))),H142)</f>
        <v>2.3985002105210838E-4</v>
      </c>
      <c r="I32" s="1155">
        <f t="shared" si="22"/>
        <v>3.4424159892856382E-5</v>
      </c>
      <c r="J32" s="1155">
        <f t="shared" si="22"/>
        <v>1.2248434278065274E-5</v>
      </c>
      <c r="K32" s="1155">
        <f t="shared" si="22"/>
        <v>1.2185954587493125E-5</v>
      </c>
      <c r="L32" s="1155">
        <f t="shared" si="22"/>
        <v>4.6683645449583722E-6</v>
      </c>
      <c r="M32" s="1155">
        <f t="shared" si="22"/>
        <v>2.5984855300112704E-5</v>
      </c>
      <c r="N32" s="1155">
        <f t="shared" si="22"/>
        <v>2.7218222899953214E-5</v>
      </c>
      <c r="O32" s="1155">
        <f t="shared" si="22"/>
        <v>8.9121290047901407E-6</v>
      </c>
      <c r="P32" s="1155">
        <f t="shared" si="22"/>
        <v>1.227136667768545E-5</v>
      </c>
      <c r="Q32" s="1155">
        <f t="shared" si="22"/>
        <v>1.6806267031838422E-5</v>
      </c>
      <c r="R32" s="1155">
        <f t="shared" si="22"/>
        <v>1.9122483974611361E-5</v>
      </c>
      <c r="S32" s="1155">
        <f t="shared" si="22"/>
        <v>1.3777871399977738E-5</v>
      </c>
      <c r="T32" s="1155">
        <f t="shared" si="22"/>
        <v>9.1044820727358733E-5</v>
      </c>
      <c r="U32" s="1155">
        <f t="shared" si="22"/>
        <v>1.3993292882428482E-5</v>
      </c>
      <c r="V32" s="1155">
        <f t="shared" si="22"/>
        <v>3.1508065393776762E-5</v>
      </c>
      <c r="W32" s="1155">
        <f t="shared" si="22"/>
        <v>1.9948258584345328E-5</v>
      </c>
      <c r="X32" s="1155">
        <f t="shared" si="22"/>
        <v>2.0696871363777827E-5</v>
      </c>
      <c r="Y32" s="1155">
        <f t="shared" si="22"/>
        <v>0</v>
      </c>
      <c r="Z32" s="1155">
        <f t="shared" si="22"/>
        <v>3.075819405542502E-6</v>
      </c>
      <c r="AA32" s="1155">
        <f t="shared" si="22"/>
        <v>1.2613348073827102E-5</v>
      </c>
      <c r="AB32" s="1155">
        <f t="shared" si="22"/>
        <v>6.6544144074470958E-6</v>
      </c>
      <c r="AC32" s="1155">
        <f t="shared" si="22"/>
        <v>8.3933383453407896E-6</v>
      </c>
      <c r="AD32" s="1155">
        <f t="shared" si="22"/>
        <v>9.10526490243029E-6</v>
      </c>
      <c r="AE32" s="1155">
        <f t="shared" si="22"/>
        <v>1.8569540299487223E-5</v>
      </c>
      <c r="AF32" s="1155">
        <f t="shared" si="22"/>
        <v>6.0632600716618137E-6</v>
      </c>
      <c r="AG32" s="1182">
        <f t="shared" si="4"/>
        <v>6.7871378350034127E-4</v>
      </c>
      <c r="AL32" s="1151"/>
      <c r="AN32" s="1153" t="s">
        <v>1144</v>
      </c>
      <c r="AO32" s="1153" t="s">
        <v>62</v>
      </c>
      <c r="AP32" s="1144">
        <f>SUMIFS(Table915[Count of EnergyRating],Table915[MainSpaceHeatingFuel],AN32,Table915[EnergyRating (group)],AO32,Table915[CountyName (group)],AP$4)</f>
        <v>15</v>
      </c>
      <c r="AQ32" s="1138">
        <f>SUMIFS(Table915[Count of EnergyRating],Table915[MainSpaceHeatingFuel],AN32,Table915[EnergyRating (group)],AO32,Table915[CountyName (group)],AQ$4)</f>
        <v>75</v>
      </c>
      <c r="AR32" s="1138">
        <f>SUMIFS(Table915[Count of EnergyRating],Table915[MainSpaceHeatingFuel],AN32,Table915[EnergyRating (group)],AO32,Table915[CountyName (group)],AR$4)</f>
        <v>15</v>
      </c>
      <c r="AS32" s="1138">
        <f>SUMIFS(Table915[Count of EnergyRating],Table915[MainSpaceHeatingFuel],AN32,Table915[EnergyRating (group)],AO32,Table915[CountyName (group)],AS$4)</f>
        <v>10</v>
      </c>
      <c r="AT32" s="1138">
        <f>SUMIFS(Table915[Count of EnergyRating],Table915[MainSpaceHeatingFuel],AN32,Table915[EnergyRating (group)],AO32,Table915[CountyName (group)],AT$4)</f>
        <v>46</v>
      </c>
      <c r="AU32" s="1138">
        <f>SUMIFS(Table915[Count of EnergyRating],Table915[MainSpaceHeatingFuel],AN32,Table915[EnergyRating (group)],AO32,Table915[CountyName (group)],AU$4)</f>
        <v>1</v>
      </c>
      <c r="AV32" s="1138">
        <f>SUMIFS(Table915[Count of EnergyRating],Table915[MainSpaceHeatingFuel],AN32,Table915[EnergyRating (group)],AO32,Table915[CountyName (group)],AV$4)</f>
        <v>25</v>
      </c>
      <c r="AW32" s="1138">
        <f>SUMIFS(Table915[Count of EnergyRating],Table915[MainSpaceHeatingFuel],AN32,Table915[EnergyRating (group)],AO32,Table915[CountyName (group)],AW$4)</f>
        <v>33</v>
      </c>
      <c r="AX32" s="1138">
        <f>SUMIFS(Table915[Count of EnergyRating],Table915[MainSpaceHeatingFuel],AN32,Table915[EnergyRating (group)],AO32,Table915[CountyName (group)],AX$4)</f>
        <v>77</v>
      </c>
      <c r="AY32" s="1138">
        <f>SUMIFS(Table915[Count of EnergyRating],Table915[MainSpaceHeatingFuel],AN32,Table915[EnergyRating (group)],AO32,Table915[CountyName (group)],AY$4)</f>
        <v>84</v>
      </c>
      <c r="AZ32" s="1138">
        <f>SUMIFS(Table915[Count of EnergyRating],Table915[MainSpaceHeatingFuel],AN32,Table915[EnergyRating (group)],AO32,Table915[CountyName (group)],AZ$4)</f>
        <v>53</v>
      </c>
      <c r="BA32" s="1138">
        <f>SUMIFS(Table915[Count of EnergyRating],Table915[MainSpaceHeatingFuel],AN32,Table915[EnergyRating (group)],AO32,Table915[CountyName (group)],BA$4)</f>
        <v>34</v>
      </c>
      <c r="BB32" s="1138">
        <f>SUMIFS(Table915[Count of EnergyRating],Table915[MainSpaceHeatingFuel],AN32,Table915[EnergyRating (group)],AO32,Table915[CountyName (group)],BB$4)</f>
        <v>87</v>
      </c>
      <c r="BC32" s="1138">
        <f>SUMIFS(Table915[Count of EnergyRating],Table915[MainSpaceHeatingFuel],AN32,Table915[EnergyRating (group)],AO32,Table915[CountyName (group)],BC$4)</f>
        <v>73</v>
      </c>
      <c r="BD32" s="1138">
        <f>SUMIFS(Table915[Count of EnergyRating],Table915[MainSpaceHeatingFuel],AN32,Table915[EnergyRating (group)],AO32,Table915[CountyName (group)],BD$4)</f>
        <v>76</v>
      </c>
      <c r="BE32" s="1138">
        <f>SUMIFS(Table915[Count of EnergyRating],Table915[MainSpaceHeatingFuel],AN32,Table915[EnergyRating (group)],AO32,Table915[CountyName (group)],BE$4)</f>
        <v>59</v>
      </c>
      <c r="BF32" s="1138">
        <f>SUMIFS(Table915[Count of EnergyRating],Table915[MainSpaceHeatingFuel],AN32,Table915[EnergyRating (group)],AO32,Table915[CountyName (group)],BF$4)</f>
        <v>22</v>
      </c>
      <c r="BG32" s="1138">
        <f>SUMIFS(Table915[Count of EnergyRating],Table915[MainSpaceHeatingFuel],AN32,Table915[EnergyRating (group)],AO32,Table915[CountyName (group)],BG$4)</f>
        <v>30</v>
      </c>
      <c r="BH32" s="1138">
        <f>SUMIFS(Table915[Count of EnergyRating],Table915[MainSpaceHeatingFuel],AN32,Table915[EnergyRating (group)],AO32,Table915[CountyName (group)],BH$4)</f>
        <v>233</v>
      </c>
      <c r="BI32" s="1138">
        <f>SUMIFS(Table915[Count of EnergyRating],Table915[MainSpaceHeatingFuel],AN32,Table915[EnergyRating (group)],AO32,Table915[CountyName (group)],BI$4)</f>
        <v>33</v>
      </c>
      <c r="BJ32" s="1138">
        <f>SUMIFS(Table915[Count of EnergyRating],Table915[MainSpaceHeatingFuel],AN32,Table915[EnergyRating (group)],AO32,Table915[CountyName (group)],BJ$4)</f>
        <v>16</v>
      </c>
      <c r="BK32" s="1138">
        <f>SUMIFS(Table915[Count of EnergyRating],Table915[MainSpaceHeatingFuel],AN32,Table915[EnergyRating (group)],AO32,Table915[CountyName (group)],BK$4)</f>
        <v>36</v>
      </c>
      <c r="BL32" s="1138">
        <f>SUMIFS(Table915[Count of EnergyRating],Table915[MainSpaceHeatingFuel],AN32,Table915[EnergyRating (group)],AO32,Table915[CountyName (group)],BL$4)</f>
        <v>55</v>
      </c>
      <c r="BM32" s="1144">
        <f>SUMIFS(Table915[Count of EnergyRating],Table915[MainSpaceHeatingFuel],AN32,Table915[EnergyRating (group)],AO32,Table915[CountyName (group)],BM$4)</f>
        <v>3</v>
      </c>
      <c r="BN32" s="1138">
        <f>SUMIFS(Table915[Count of EnergyRating],Table915[MainSpaceHeatingFuel],AN32,Table915[EnergyRating (group)],AO32,Table915[CountyName (group)],BN$4)</f>
        <v>54</v>
      </c>
      <c r="BO32" s="1138">
        <f>SUMIFS(Table915[Count of EnergyRating],Table915[MainSpaceHeatingFuel],AN32,Table915[EnergyRating (group)],AO32,Table915[CountyName (group)],BO$4)</f>
        <v>3</v>
      </c>
    </row>
    <row r="33" spans="1:67">
      <c r="C33" s="1143" t="s">
        <v>1148</v>
      </c>
      <c r="D33" s="1143" t="s">
        <v>1107</v>
      </c>
      <c r="E33" s="1143" t="s">
        <v>837</v>
      </c>
      <c r="F33" s="1143" t="s">
        <v>1111</v>
      </c>
      <c r="G33" s="1154">
        <f t="shared" si="21"/>
        <v>5.0253290433814566E-6</v>
      </c>
      <c r="H33" s="1154">
        <f>IFERROR(H143*((SUM(AQ$35:AQ$38)/SUM(AQ$35:AQ$43))/(SUM(H$141)/SUM(H$141:H$146))),H143)+0.0005</f>
        <v>6.7574992824195889E-4</v>
      </c>
      <c r="I33" s="1154">
        <f t="shared" ref="I33:R34" si="23">IFERROR(I143*((SUM(AR$35:AR$38)/SUM(AR$35:AR$43))/(SUM(I$141)/SUM(I$141:I$146))),I143)</f>
        <v>1.9345699681376245E-5</v>
      </c>
      <c r="J33" s="1154">
        <f t="shared" si="23"/>
        <v>7.137104506590868E-6</v>
      </c>
      <c r="K33" s="1154">
        <f t="shared" si="23"/>
        <v>4.5163520187983369E-6</v>
      </c>
      <c r="L33" s="1154">
        <f t="shared" si="23"/>
        <v>2.8842252244344354E-6</v>
      </c>
      <c r="M33" s="1154">
        <f t="shared" si="23"/>
        <v>1.0313435574822897E-5</v>
      </c>
      <c r="N33" s="1154">
        <f t="shared" si="23"/>
        <v>8.1355567349310709E-6</v>
      </c>
      <c r="O33" s="1154">
        <f t="shared" si="23"/>
        <v>4.2030603286017954E-6</v>
      </c>
      <c r="P33" s="1154">
        <f t="shared" si="23"/>
        <v>6.8560502564406429E-6</v>
      </c>
      <c r="Q33" s="1154">
        <f t="shared" si="23"/>
        <v>1.2154568211286625E-5</v>
      </c>
      <c r="R33" s="1154">
        <f t="shared" si="23"/>
        <v>1.1654063884440039E-5</v>
      </c>
      <c r="S33" s="1154">
        <f t="shared" ref="S33:AB34" si="24">IFERROR(S143*((SUM(BB$35:BB$38)/SUM(BB$35:BB$43))/(SUM(S$141)/SUM(S$141:S$146))),S143)</f>
        <v>1.0721360436424079E-5</v>
      </c>
      <c r="T33" s="1154">
        <f t="shared" si="24"/>
        <v>4.1549154535994967E-5</v>
      </c>
      <c r="U33" s="1154">
        <f t="shared" si="24"/>
        <v>9.6862520660840548E-6</v>
      </c>
      <c r="V33" s="1154">
        <f t="shared" si="24"/>
        <v>1.9525176555937347E-5</v>
      </c>
      <c r="W33" s="1154">
        <f t="shared" si="24"/>
        <v>1.3144295972396351E-5</v>
      </c>
      <c r="X33" s="1154">
        <f t="shared" si="24"/>
        <v>1.3410140865103731E-5</v>
      </c>
      <c r="Y33" s="1154">
        <f t="shared" si="24"/>
        <v>0</v>
      </c>
      <c r="Z33" s="1154">
        <f t="shared" si="24"/>
        <v>1.1310469724160374E-6</v>
      </c>
      <c r="AA33" s="1154">
        <f t="shared" si="24"/>
        <v>7.5938703221736324E-6</v>
      </c>
      <c r="AB33" s="1154">
        <f t="shared" si="24"/>
        <v>2.2459597087848803E-6</v>
      </c>
      <c r="AC33" s="1154">
        <f t="shared" ref="AC33:AF34" si="25">IFERROR(AC143*((SUM(BL$35:BL$38)/SUM(BL$35:BL$43))/(SUM(AC$141)/SUM(AC$141:AC$146))),AC143)</f>
        <v>5.1004835521104143E-6</v>
      </c>
      <c r="AD33" s="1154">
        <f t="shared" si="25"/>
        <v>3.1211635547171642E-6</v>
      </c>
      <c r="AE33" s="1154">
        <f t="shared" si="25"/>
        <v>8.455700946948992E-6</v>
      </c>
      <c r="AF33" s="1154">
        <f t="shared" si="25"/>
        <v>4.0668739373547609E-6</v>
      </c>
      <c r="AG33" s="1181">
        <f t="shared" si="4"/>
        <v>9.0772685313350967E-4</v>
      </c>
      <c r="AL33" s="1151"/>
      <c r="AN33" s="1153" t="s">
        <v>1144</v>
      </c>
      <c r="AO33" s="1153" t="s">
        <v>64</v>
      </c>
      <c r="AP33" s="1144">
        <f>SUMIFS(Table915[Count of EnergyRating],Table915[MainSpaceHeatingFuel],AN33,Table915[EnergyRating (group)],AO33,Table915[CountyName (group)],AP$4)</f>
        <v>17</v>
      </c>
      <c r="AQ33" s="1138">
        <f>SUMIFS(Table915[Count of EnergyRating],Table915[MainSpaceHeatingFuel],AN33,Table915[EnergyRating (group)],AO33,Table915[CountyName (group)],AQ$4)</f>
        <v>662</v>
      </c>
      <c r="AR33" s="1138">
        <f>SUMIFS(Table915[Count of EnergyRating],Table915[MainSpaceHeatingFuel],AN33,Table915[EnergyRating (group)],AO33,Table915[CountyName (group)],AR$4)</f>
        <v>58</v>
      </c>
      <c r="AS33" s="1138">
        <f>SUMIFS(Table915[Count of EnergyRating],Table915[MainSpaceHeatingFuel],AN33,Table915[EnergyRating (group)],AO33,Table915[CountyName (group)],AS$4)</f>
        <v>31</v>
      </c>
      <c r="AT33" s="1138">
        <f>SUMIFS(Table915[Count of EnergyRating],Table915[MainSpaceHeatingFuel],AN33,Table915[EnergyRating (group)],AO33,Table915[CountyName (group)],AT$4)</f>
        <v>27</v>
      </c>
      <c r="AU33" s="1138">
        <f>SUMIFS(Table915[Count of EnergyRating],Table915[MainSpaceHeatingFuel],AN33,Table915[EnergyRating (group)],AO33,Table915[CountyName (group)],AU$4)</f>
        <v>1</v>
      </c>
      <c r="AV33" s="1138">
        <f>SUMIFS(Table915[Count of EnergyRating],Table915[MainSpaceHeatingFuel],AN33,Table915[EnergyRating (group)],AO33,Table915[CountyName (group)],AV$4)</f>
        <v>115</v>
      </c>
      <c r="AW33" s="1138">
        <f>SUMIFS(Table915[Count of EnergyRating],Table915[MainSpaceHeatingFuel],AN33,Table915[EnergyRating (group)],AO33,Table915[CountyName (group)],AW$4)</f>
        <v>45</v>
      </c>
      <c r="AX33" s="1138">
        <f>SUMIFS(Table915[Count of EnergyRating],Table915[MainSpaceHeatingFuel],AN33,Table915[EnergyRating (group)],AO33,Table915[CountyName (group)],AX$4)</f>
        <v>20</v>
      </c>
      <c r="AY33" s="1138">
        <f>SUMIFS(Table915[Count of EnergyRating],Table915[MainSpaceHeatingFuel],AN33,Table915[EnergyRating (group)],AO33,Table915[CountyName (group)],AY$4)</f>
        <v>102</v>
      </c>
      <c r="AZ33" s="1138">
        <f>SUMIFS(Table915[Count of EnergyRating],Table915[MainSpaceHeatingFuel],AN33,Table915[EnergyRating (group)],AO33,Table915[CountyName (group)],AZ$4)</f>
        <v>90</v>
      </c>
      <c r="BA33" s="1138">
        <f>SUMIFS(Table915[Count of EnergyRating],Table915[MainSpaceHeatingFuel],AN33,Table915[EnergyRating (group)],AO33,Table915[CountyName (group)],BA$4)</f>
        <v>87</v>
      </c>
      <c r="BB33" s="1138">
        <f>SUMIFS(Table915[Count of EnergyRating],Table915[MainSpaceHeatingFuel],AN33,Table915[EnergyRating (group)],AO33,Table915[CountyName (group)],BB$4)</f>
        <v>37</v>
      </c>
      <c r="BC33" s="1138">
        <f>SUMIFS(Table915[Count of EnergyRating],Table915[MainSpaceHeatingFuel],AN33,Table915[EnergyRating (group)],AO33,Table915[CountyName (group)],BC$4)</f>
        <v>198</v>
      </c>
      <c r="BD33" s="1138">
        <f>SUMIFS(Table915[Count of EnergyRating],Table915[MainSpaceHeatingFuel],AN33,Table915[EnergyRating (group)],AO33,Table915[CountyName (group)],BD$4)</f>
        <v>60</v>
      </c>
      <c r="BE33" s="1138">
        <f>SUMIFS(Table915[Count of EnergyRating],Table915[MainSpaceHeatingFuel],AN33,Table915[EnergyRating (group)],AO33,Table915[CountyName (group)],BE$4)</f>
        <v>139</v>
      </c>
      <c r="BF33" s="1138">
        <f>SUMIFS(Table915[Count of EnergyRating],Table915[MainSpaceHeatingFuel],AN33,Table915[EnergyRating (group)],AO33,Table915[CountyName (group)],BF$4)</f>
        <v>45</v>
      </c>
      <c r="BG33" s="1138">
        <f>SUMIFS(Table915[Count of EnergyRating],Table915[MainSpaceHeatingFuel],AN33,Table915[EnergyRating (group)],AO33,Table915[CountyName (group)],BG$4)</f>
        <v>82</v>
      </c>
      <c r="BH33" s="1138">
        <f>SUMIFS(Table915[Count of EnergyRating],Table915[MainSpaceHeatingFuel],AN33,Table915[EnergyRating (group)],AO33,Table915[CountyName (group)],BH$4)</f>
        <v>108</v>
      </c>
      <c r="BI33" s="1138">
        <f>SUMIFS(Table915[Count of EnergyRating],Table915[MainSpaceHeatingFuel],AN33,Table915[EnergyRating (group)],AO33,Table915[CountyName (group)],BI$4)</f>
        <v>23</v>
      </c>
      <c r="BJ33" s="1138">
        <f>SUMIFS(Table915[Count of EnergyRating],Table915[MainSpaceHeatingFuel],AN33,Table915[EnergyRating (group)],AO33,Table915[CountyName (group)],BJ$4)</f>
        <v>12</v>
      </c>
      <c r="BK33" s="1138">
        <f>SUMIFS(Table915[Count of EnergyRating],Table915[MainSpaceHeatingFuel],AN33,Table915[EnergyRating (group)],AO33,Table915[CountyName (group)],BK$4)</f>
        <v>13</v>
      </c>
      <c r="BL33" s="1138">
        <f>SUMIFS(Table915[Count of EnergyRating],Table915[MainSpaceHeatingFuel],AN33,Table915[EnergyRating (group)],AO33,Table915[CountyName (group)],BL$4)</f>
        <v>93</v>
      </c>
      <c r="BM33" s="1144">
        <f>SUMIFS(Table915[Count of EnergyRating],Table915[MainSpaceHeatingFuel],AN33,Table915[EnergyRating (group)],AO33,Table915[CountyName (group)],BM$4)</f>
        <v>8</v>
      </c>
      <c r="BN33" s="1138">
        <f>SUMIFS(Table915[Count of EnergyRating],Table915[MainSpaceHeatingFuel],AN33,Table915[EnergyRating (group)],AO33,Table915[CountyName (group)],BN$4)</f>
        <v>37</v>
      </c>
      <c r="BO33" s="1138">
        <f>SUMIFS(Table915[Count of EnergyRating],Table915[MainSpaceHeatingFuel],AN33,Table915[EnergyRating (group)],AO33,Table915[CountyName (group)],BO$4)</f>
        <v>19</v>
      </c>
    </row>
    <row r="34" spans="1:67">
      <c r="C34" s="1145" t="s">
        <v>1148</v>
      </c>
      <c r="D34" s="1145" t="s">
        <v>1107</v>
      </c>
      <c r="E34" s="1145" t="s">
        <v>837</v>
      </c>
      <c r="F34" s="1145" t="s">
        <v>1112</v>
      </c>
      <c r="G34" s="1155">
        <f t="shared" si="21"/>
        <v>1.7818341206449488E-6</v>
      </c>
      <c r="H34" s="1155">
        <f>IFERROR(H144*((SUM(AQ$35:AQ$38)/SUM(AQ$35:AQ$43))/(SUM(H$141)/SUM(H$141:H$146))),H144)</f>
        <v>9.1304890315666398E-5</v>
      </c>
      <c r="I34" s="1155">
        <f t="shared" si="23"/>
        <v>6.0331455869532101E-6</v>
      </c>
      <c r="J34" s="1155">
        <f t="shared" si="23"/>
        <v>3.3340875848791764E-6</v>
      </c>
      <c r="K34" s="1155">
        <f t="shared" si="23"/>
        <v>3.5414756517988869E-6</v>
      </c>
      <c r="L34" s="1155">
        <f t="shared" si="23"/>
        <v>1.1840924638454826E-6</v>
      </c>
      <c r="M34" s="1155">
        <f t="shared" si="23"/>
        <v>4.1464778874145862E-6</v>
      </c>
      <c r="N34" s="1155">
        <f t="shared" si="23"/>
        <v>2.8489403639786194E-6</v>
      </c>
      <c r="O34" s="1155">
        <f t="shared" si="23"/>
        <v>4.9552348993385583E-6</v>
      </c>
      <c r="P34" s="1155">
        <f t="shared" si="23"/>
        <v>3.3840492408088203E-6</v>
      </c>
      <c r="Q34" s="1155">
        <f t="shared" si="23"/>
        <v>5.3173729621135169E-6</v>
      </c>
      <c r="R34" s="1155">
        <f t="shared" si="23"/>
        <v>6.2659836522551587E-6</v>
      </c>
      <c r="S34" s="1155">
        <f t="shared" si="24"/>
        <v>4.616195863978854E-6</v>
      </c>
      <c r="T34" s="1155">
        <f t="shared" si="24"/>
        <v>2.0535435973012621E-5</v>
      </c>
      <c r="U34" s="1155">
        <f t="shared" si="24"/>
        <v>4.9422650799655567E-6</v>
      </c>
      <c r="V34" s="1155">
        <f t="shared" si="24"/>
        <v>8.1919385509593086E-6</v>
      </c>
      <c r="W34" s="1155">
        <f t="shared" si="24"/>
        <v>7.3977334077317332E-6</v>
      </c>
      <c r="X34" s="1155">
        <f t="shared" si="24"/>
        <v>5.0453151522983213E-6</v>
      </c>
      <c r="Y34" s="1155">
        <f t="shared" si="24"/>
        <v>0</v>
      </c>
      <c r="Z34" s="1155">
        <f t="shared" si="24"/>
        <v>7.1004615490562349E-7</v>
      </c>
      <c r="AA34" s="1155">
        <f t="shared" si="24"/>
        <v>2.9113754640737919E-6</v>
      </c>
      <c r="AB34" s="1155">
        <f t="shared" si="24"/>
        <v>1.5706542558056427E-6</v>
      </c>
      <c r="AC34" s="1155">
        <f t="shared" si="25"/>
        <v>2.7567244198551327E-6</v>
      </c>
      <c r="AD34" s="1155">
        <f t="shared" si="25"/>
        <v>1.650399433609436E-6</v>
      </c>
      <c r="AE34" s="1155">
        <f t="shared" si="25"/>
        <v>3.7710574903813452E-6</v>
      </c>
      <c r="AF34" s="1155">
        <f t="shared" si="25"/>
        <v>1.5997242604600183E-6</v>
      </c>
      <c r="AG34" s="1182">
        <f t="shared" si="4"/>
        <v>1.9979645023673475E-4</v>
      </c>
      <c r="AL34" s="1151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1:67" s="1137" customFormat="1" ht="15">
      <c r="A35" s="1138"/>
      <c r="B35" s="1138"/>
      <c r="C35" s="1143" t="s">
        <v>1148</v>
      </c>
      <c r="D35" s="1143" t="s">
        <v>1107</v>
      </c>
      <c r="E35" s="1143" t="s">
        <v>837</v>
      </c>
      <c r="F35" s="1143" t="s">
        <v>1113</v>
      </c>
      <c r="G35" s="1154">
        <f t="shared" si="21"/>
        <v>8.978773498562437E-7</v>
      </c>
      <c r="H35" s="1154">
        <f>IFERROR(H145*((SUM(AQ$35:AQ$38)/SUM(AQ$35:AQ$43))/(SUM(H$141)/SUM(H$141:H$146))),H145)</f>
        <v>4.2265871190142293E-5</v>
      </c>
      <c r="I35" s="1154">
        <f t="shared" ref="I35:X36" si="26">IFERROR(I145*((SUM(AR$35:AR$38)/SUM(AR$35:AR$43))/(SUM(I$141)/SUM(I$141:I$146))),I145)</f>
        <v>2.1314178569966084E-6</v>
      </c>
      <c r="J35" s="1154">
        <f t="shared" si="26"/>
        <v>1.5193310513373464E-6</v>
      </c>
      <c r="K35" s="1154">
        <f t="shared" si="26"/>
        <v>1.5960365300433475E-6</v>
      </c>
      <c r="L35" s="1154">
        <f t="shared" si="26"/>
        <v>5.6004373289989041E-7</v>
      </c>
      <c r="M35" s="1154">
        <f t="shared" si="26"/>
        <v>1.8680644959323019E-6</v>
      </c>
      <c r="N35" s="1154">
        <f t="shared" si="26"/>
        <v>1.3982988138162779E-6</v>
      </c>
      <c r="O35" s="1154">
        <f t="shared" si="26"/>
        <v>2.3932827250715209E-6</v>
      </c>
      <c r="P35" s="1154">
        <f t="shared" si="26"/>
        <v>1.5286856100188361E-6</v>
      </c>
      <c r="Q35" s="1154">
        <f t="shared" si="26"/>
        <v>2.1694560878607936E-6</v>
      </c>
      <c r="R35" s="1154">
        <f t="shared" si="26"/>
        <v>2.5213719078795657E-6</v>
      </c>
      <c r="S35" s="1154">
        <f t="shared" si="26"/>
        <v>1.7207606709980748E-6</v>
      </c>
      <c r="T35" s="1154">
        <f t="shared" si="26"/>
        <v>9.0434900727305569E-6</v>
      </c>
      <c r="U35" s="1154">
        <f t="shared" si="26"/>
        <v>1.8946573412052208E-6</v>
      </c>
      <c r="V35" s="1154">
        <f t="shared" si="26"/>
        <v>3.3789765879924033E-6</v>
      </c>
      <c r="W35" s="1154">
        <f t="shared" si="26"/>
        <v>3.5707586212141078E-6</v>
      </c>
      <c r="X35" s="1154">
        <f t="shared" si="26"/>
        <v>2.2286316086588023E-6</v>
      </c>
      <c r="Y35" s="1154">
        <f>IFERROR(Y145*((SUM(BH$35:BH$38)/SUM(BH$35:BH$43))/(SUM(Y$141)/SUM(Y$141:Y$146))),Y145)+0.0005</f>
        <v>5.0000000000000001E-4</v>
      </c>
      <c r="Z35" s="1154">
        <f t="shared" ref="Z35:AF36" si="27">IFERROR(Z145*((SUM(BI$35:BI$38)/SUM(BI$35:BI$43))/(SUM(Z$141)/SUM(Z$141:Z$146))),Z145)</f>
        <v>5.2782192046081753E-7</v>
      </c>
      <c r="AA35" s="1154">
        <f t="shared" si="27"/>
        <v>1.5399334554253035E-6</v>
      </c>
      <c r="AB35" s="1154">
        <f t="shared" si="27"/>
        <v>8.3085333821602844E-7</v>
      </c>
      <c r="AC35" s="1154">
        <f t="shared" si="27"/>
        <v>1.1519558022522103E-6</v>
      </c>
      <c r="AD35" s="1154">
        <f t="shared" si="27"/>
        <v>7.4099566406954259E-7</v>
      </c>
      <c r="AE35" s="1154">
        <f t="shared" si="27"/>
        <v>1.7024090911753566E-6</v>
      </c>
      <c r="AF35" s="1154">
        <f t="shared" si="27"/>
        <v>7.1050423557216083E-7</v>
      </c>
      <c r="AG35" s="1181">
        <f t="shared" si="4"/>
        <v>5.8989148576182567E-4</v>
      </c>
      <c r="AH35" s="1162"/>
      <c r="AI35" s="1151"/>
      <c r="AJ35" s="1146" t="s">
        <v>1170</v>
      </c>
      <c r="AK35" s="1146" t="s">
        <v>1173</v>
      </c>
      <c r="AL35" s="1168" t="s">
        <v>1172</v>
      </c>
      <c r="AM35" s="1151"/>
      <c r="AN35" s="1153" t="s">
        <v>399</v>
      </c>
      <c r="AO35" s="1153" t="s">
        <v>48</v>
      </c>
      <c r="AP35" s="1144">
        <f>SUMIFS(Table915[Count of EnergyRating],Table915[MainSpaceHeatingFuel],AN35,Table915[EnergyRating (group)],AO35,Table915[CountyName (group)],AP$4)</f>
        <v>0</v>
      </c>
      <c r="AQ35" s="1138">
        <f>SUMIFS(Table915[Count of EnergyRating],Table915[MainSpaceHeatingFuel],AN35,Table915[EnergyRating (group)],AO35,Table915[CountyName (group)],AQ$4)</f>
        <v>0</v>
      </c>
      <c r="AR35" s="1138">
        <f>SUMIFS(Table915[Count of EnergyRating],Table915[MainSpaceHeatingFuel],AN35,Table915[EnergyRating (group)],AO35,Table915[CountyName (group)],AR$4)</f>
        <v>0</v>
      </c>
      <c r="AS35" s="1138">
        <f>SUMIFS(Table915[Count of EnergyRating],Table915[MainSpaceHeatingFuel],AN35,Table915[EnergyRating (group)],AO35,Table915[CountyName (group)],AS$4)</f>
        <v>0</v>
      </c>
      <c r="AT35" s="1138">
        <f>SUMIFS(Table915[Count of EnergyRating],Table915[MainSpaceHeatingFuel],AN35,Table915[EnergyRating (group)],AO35,Table915[CountyName (group)],AT$4)</f>
        <v>0</v>
      </c>
      <c r="AU35" s="1138">
        <f>SUMIFS(Table915[Count of EnergyRating],Table915[MainSpaceHeatingFuel],AN35,Table915[EnergyRating (group)],AO35,Table915[CountyName (group)],AU$4)</f>
        <v>0</v>
      </c>
      <c r="AV35" s="1138">
        <f>SUMIFS(Table915[Count of EnergyRating],Table915[MainSpaceHeatingFuel],AN35,Table915[EnergyRating (group)],AO35,Table915[CountyName (group)],AV$4)</f>
        <v>0</v>
      </c>
      <c r="AW35" s="1138">
        <f>SUMIFS(Table915[Count of EnergyRating],Table915[MainSpaceHeatingFuel],AN35,Table915[EnergyRating (group)],AO35,Table915[CountyName (group)],AW$4)</f>
        <v>0</v>
      </c>
      <c r="AX35" s="1138">
        <f>SUMIFS(Table915[Count of EnergyRating],Table915[MainSpaceHeatingFuel],AN35,Table915[EnergyRating (group)],AO35,Table915[CountyName (group)],AX$4)</f>
        <v>0</v>
      </c>
      <c r="AY35" s="1138">
        <f>SUMIFS(Table915[Count of EnergyRating],Table915[MainSpaceHeatingFuel],AN35,Table915[EnergyRating (group)],AO35,Table915[CountyName (group)],AY$4)</f>
        <v>0</v>
      </c>
      <c r="AZ35" s="1138">
        <f>SUMIFS(Table915[Count of EnergyRating],Table915[MainSpaceHeatingFuel],AN35,Table915[EnergyRating (group)],AO35,Table915[CountyName (group)],AZ$4)</f>
        <v>0</v>
      </c>
      <c r="BA35" s="1138">
        <f>SUMIFS(Table915[Count of EnergyRating],Table915[MainSpaceHeatingFuel],AN35,Table915[EnergyRating (group)],AO35,Table915[CountyName (group)],BA$4)</f>
        <v>0</v>
      </c>
      <c r="BB35" s="1138">
        <f>SUMIFS(Table915[Count of EnergyRating],Table915[MainSpaceHeatingFuel],AN35,Table915[EnergyRating (group)],AO35,Table915[CountyName (group)],BB$4)</f>
        <v>0</v>
      </c>
      <c r="BC35" s="1138">
        <f>SUMIFS(Table915[Count of EnergyRating],Table915[MainSpaceHeatingFuel],AN35,Table915[EnergyRating (group)],AO35,Table915[CountyName (group)],BC$4)</f>
        <v>0</v>
      </c>
      <c r="BD35" s="1138">
        <f>SUMIFS(Table915[Count of EnergyRating],Table915[MainSpaceHeatingFuel],AN35,Table915[EnergyRating (group)],AO35,Table915[CountyName (group)],BD$4)</f>
        <v>0</v>
      </c>
      <c r="BE35" s="1138">
        <f>SUMIFS(Table915[Count of EnergyRating],Table915[MainSpaceHeatingFuel],AN35,Table915[EnergyRating (group)],AO35,Table915[CountyName (group)],BE$4)</f>
        <v>0</v>
      </c>
      <c r="BF35" s="1138">
        <f>SUMIFS(Table915[Count of EnergyRating],Table915[MainSpaceHeatingFuel],AN35,Table915[EnergyRating (group)],AO35,Table915[CountyName (group)],BF$4)</f>
        <v>0</v>
      </c>
      <c r="BG35" s="1138">
        <f>SUMIFS(Table915[Count of EnergyRating],Table915[MainSpaceHeatingFuel],AN35,Table915[EnergyRating (group)],AO35,Table915[CountyName (group)],BG$4)</f>
        <v>0</v>
      </c>
      <c r="BH35" s="1138">
        <f>SUMIFS(Table915[Count of EnergyRating],Table915[MainSpaceHeatingFuel],AN35,Table915[EnergyRating (group)],AO35,Table915[CountyName (group)],BH$4)</f>
        <v>0</v>
      </c>
      <c r="BI35" s="1138">
        <f>SUMIFS(Table915[Count of EnergyRating],Table915[MainSpaceHeatingFuel],AN35,Table915[EnergyRating (group)],AO35,Table915[CountyName (group)],BI$4)</f>
        <v>0</v>
      </c>
      <c r="BJ35" s="1138">
        <f>SUMIFS(Table915[Count of EnergyRating],Table915[MainSpaceHeatingFuel],AN35,Table915[EnergyRating (group)],AO35,Table915[CountyName (group)],BJ$4)</f>
        <v>0</v>
      </c>
      <c r="BK35" s="1138">
        <f>SUMIFS(Table915[Count of EnergyRating],Table915[MainSpaceHeatingFuel],AN35,Table915[EnergyRating (group)],AO35,Table915[CountyName (group)],BK$4)</f>
        <v>0</v>
      </c>
      <c r="BL35" s="1138">
        <f>SUMIFS(Table915[Count of EnergyRating],Table915[MainSpaceHeatingFuel],AN35,Table915[EnergyRating (group)],AO35,Table915[CountyName (group)],BL$4)</f>
        <v>0</v>
      </c>
      <c r="BM35" s="1144">
        <f>SUMIFS(Table915[Count of EnergyRating],Table915[MainSpaceHeatingFuel],AN35,Table915[EnergyRating (group)],AO35,Table915[CountyName (group)],BM$4)</f>
        <v>0</v>
      </c>
      <c r="BN35" s="1138">
        <f>SUMIFS(Table915[Count of EnergyRating],Table915[MainSpaceHeatingFuel],AN35,Table915[EnergyRating (group)],AO35,Table915[CountyName (group)],BN$4)</f>
        <v>0</v>
      </c>
      <c r="BO35" s="1138">
        <f>SUMIFS(Table915[Count of EnergyRating],Table915[MainSpaceHeatingFuel],AN35,Table915[EnergyRating (group)],AO35,Table915[CountyName (group)],BO$4)</f>
        <v>0</v>
      </c>
    </row>
    <row r="36" spans="1:67" ht="15.75" thickBot="1">
      <c r="A36" s="1138"/>
      <c r="C36" s="1147" t="s">
        <v>1148</v>
      </c>
      <c r="D36" s="1147" t="s">
        <v>1107</v>
      </c>
      <c r="E36" s="1147" t="s">
        <v>837</v>
      </c>
      <c r="F36" s="1147" t="s">
        <v>1114</v>
      </c>
      <c r="G36" s="1156">
        <f t="shared" si="21"/>
        <v>8.4219503358608903E-7</v>
      </c>
      <c r="H36" s="1156">
        <f>IFERROR(H146*((SUM(AQ$35:AQ$38)/SUM(AQ$35:AQ$43))/(SUM(H$141)/SUM(H$141:H$146))),H146)</f>
        <v>3.584974159472791E-5</v>
      </c>
      <c r="I36" s="1156">
        <f t="shared" si="26"/>
        <v>2.2987605813062595E-6</v>
      </c>
      <c r="J36" s="1156">
        <f t="shared" si="26"/>
        <v>1.6037383319671988E-6</v>
      </c>
      <c r="K36" s="1156">
        <f t="shared" si="26"/>
        <v>1.7815218565078446E-6</v>
      </c>
      <c r="L36" s="1156">
        <f t="shared" si="26"/>
        <v>5.1203998436561406E-7</v>
      </c>
      <c r="M36" s="1156">
        <f t="shared" si="26"/>
        <v>2.747383557825122E-6</v>
      </c>
      <c r="N36" s="1156">
        <f t="shared" si="26"/>
        <v>1.3197847092971819E-6</v>
      </c>
      <c r="O36" s="1156">
        <f t="shared" si="26"/>
        <v>2.311227317354783E-6</v>
      </c>
      <c r="P36" s="1156">
        <f t="shared" si="26"/>
        <v>2.1401598540263704E-6</v>
      </c>
      <c r="Q36" s="1156">
        <f t="shared" si="26"/>
        <v>2.57447469206401E-6</v>
      </c>
      <c r="R36" s="1156">
        <f t="shared" si="26"/>
        <v>2.75853065169002E-6</v>
      </c>
      <c r="S36" s="1156">
        <f t="shared" si="26"/>
        <v>1.693259929680754E-6</v>
      </c>
      <c r="T36" s="1156">
        <f t="shared" si="26"/>
        <v>1.0824983022526097E-5</v>
      </c>
      <c r="U36" s="1156">
        <f t="shared" si="26"/>
        <v>2.1223099674740651E-6</v>
      </c>
      <c r="V36" s="1156">
        <f t="shared" si="26"/>
        <v>3.6087311508336219E-6</v>
      </c>
      <c r="W36" s="1156">
        <f t="shared" si="26"/>
        <v>4.4451471218530979E-6</v>
      </c>
      <c r="X36" s="1156">
        <f t="shared" si="26"/>
        <v>2.5226575761491607E-6</v>
      </c>
      <c r="Y36" s="1156">
        <f>IFERROR(Y146*((SUM(BH$35:BH$38)/SUM(BH$35:BH$43))/(SUM(Y$141)/SUM(Y$141:Y$146))),Y146)</f>
        <v>0</v>
      </c>
      <c r="Z36" s="1156">
        <f t="shared" si="27"/>
        <v>4.995457461504165E-7</v>
      </c>
      <c r="AA36" s="1156">
        <f t="shared" si="27"/>
        <v>2.190388808098586E-6</v>
      </c>
      <c r="AB36" s="1156">
        <f t="shared" si="27"/>
        <v>8.0429638219999102E-7</v>
      </c>
      <c r="AC36" s="1156">
        <f t="shared" si="27"/>
        <v>1.3982859738029975E-6</v>
      </c>
      <c r="AD36" s="1156">
        <f t="shared" si="27"/>
        <v>1.006706230478318E-6</v>
      </c>
      <c r="AE36" s="1156">
        <f t="shared" si="27"/>
        <v>2.1491405548171168E-6</v>
      </c>
      <c r="AF36" s="1156">
        <f t="shared" si="27"/>
        <v>7.5845237416905512E-7</v>
      </c>
      <c r="AG36" s="1183">
        <f t="shared" si="4"/>
        <v>9.0763463002951691E-5</v>
      </c>
      <c r="AI36" s="58" t="s">
        <v>1176</v>
      </c>
      <c r="AJ36" s="1167">
        <f>SUM(G31:AF36)</f>
        <v>2.8038459317402007E-3</v>
      </c>
      <c r="AK36" s="1149">
        <f>'SHWLP-Att'!S8</f>
        <v>1.8703337799503099E-3</v>
      </c>
      <c r="AL36" s="1169">
        <f>(AK36-AJ36)/AK36</f>
        <v>-0.49911527118688509</v>
      </c>
      <c r="AN36" s="1153" t="s">
        <v>399</v>
      </c>
      <c r="AO36" s="1153" t="s">
        <v>50</v>
      </c>
      <c r="AP36" s="1144">
        <f>SUMIFS(Table915[Count of EnergyRating],Table915[MainSpaceHeatingFuel],AN36,Table915[EnergyRating (group)],AO36,Table915[CountyName (group)],AP$4)</f>
        <v>0</v>
      </c>
      <c r="AQ36" s="1138">
        <f>SUMIFS(Table915[Count of EnergyRating],Table915[MainSpaceHeatingFuel],AN36,Table915[EnergyRating (group)],AO36,Table915[CountyName (group)],AQ$4)</f>
        <v>0</v>
      </c>
      <c r="AR36" s="1138">
        <f>SUMIFS(Table915[Count of EnergyRating],Table915[MainSpaceHeatingFuel],AN36,Table915[EnergyRating (group)],AO36,Table915[CountyName (group)],AR$4)</f>
        <v>0</v>
      </c>
      <c r="AS36" s="1138">
        <f>SUMIFS(Table915[Count of EnergyRating],Table915[MainSpaceHeatingFuel],AN36,Table915[EnergyRating (group)],AO36,Table915[CountyName (group)],AS$4)</f>
        <v>0</v>
      </c>
      <c r="AT36" s="1138">
        <f>SUMIFS(Table915[Count of EnergyRating],Table915[MainSpaceHeatingFuel],AN36,Table915[EnergyRating (group)],AO36,Table915[CountyName (group)],AT$4)</f>
        <v>0</v>
      </c>
      <c r="AU36" s="1138">
        <f>SUMIFS(Table915[Count of EnergyRating],Table915[MainSpaceHeatingFuel],AN36,Table915[EnergyRating (group)],AO36,Table915[CountyName (group)],AU$4)</f>
        <v>0</v>
      </c>
      <c r="AV36" s="1138">
        <f>SUMIFS(Table915[Count of EnergyRating],Table915[MainSpaceHeatingFuel],AN36,Table915[EnergyRating (group)],AO36,Table915[CountyName (group)],AV$4)</f>
        <v>0</v>
      </c>
      <c r="AW36" s="1138">
        <f>SUMIFS(Table915[Count of EnergyRating],Table915[MainSpaceHeatingFuel],AN36,Table915[EnergyRating (group)],AO36,Table915[CountyName (group)],AW$4)</f>
        <v>0</v>
      </c>
      <c r="AX36" s="1138">
        <f>SUMIFS(Table915[Count of EnergyRating],Table915[MainSpaceHeatingFuel],AN36,Table915[EnergyRating (group)],AO36,Table915[CountyName (group)],AX$4)</f>
        <v>0</v>
      </c>
      <c r="AY36" s="1138">
        <f>SUMIFS(Table915[Count of EnergyRating],Table915[MainSpaceHeatingFuel],AN36,Table915[EnergyRating (group)],AO36,Table915[CountyName (group)],AY$4)</f>
        <v>0</v>
      </c>
      <c r="AZ36" s="1138">
        <f>SUMIFS(Table915[Count of EnergyRating],Table915[MainSpaceHeatingFuel],AN36,Table915[EnergyRating (group)],AO36,Table915[CountyName (group)],AZ$4)</f>
        <v>0</v>
      </c>
      <c r="BA36" s="1138">
        <f>SUMIFS(Table915[Count of EnergyRating],Table915[MainSpaceHeatingFuel],AN36,Table915[EnergyRating (group)],AO36,Table915[CountyName (group)],BA$4)</f>
        <v>0</v>
      </c>
      <c r="BB36" s="1138">
        <f>SUMIFS(Table915[Count of EnergyRating],Table915[MainSpaceHeatingFuel],AN36,Table915[EnergyRating (group)],AO36,Table915[CountyName (group)],BB$4)</f>
        <v>0</v>
      </c>
      <c r="BC36" s="1138">
        <f>SUMIFS(Table915[Count of EnergyRating],Table915[MainSpaceHeatingFuel],AN36,Table915[EnergyRating (group)],AO36,Table915[CountyName (group)],BC$4)</f>
        <v>0</v>
      </c>
      <c r="BD36" s="1138">
        <f>SUMIFS(Table915[Count of EnergyRating],Table915[MainSpaceHeatingFuel],AN36,Table915[EnergyRating (group)],AO36,Table915[CountyName (group)],BD$4)</f>
        <v>0</v>
      </c>
      <c r="BE36" s="1138">
        <f>SUMIFS(Table915[Count of EnergyRating],Table915[MainSpaceHeatingFuel],AN36,Table915[EnergyRating (group)],AO36,Table915[CountyName (group)],BE$4)</f>
        <v>0</v>
      </c>
      <c r="BF36" s="1138">
        <f>SUMIFS(Table915[Count of EnergyRating],Table915[MainSpaceHeatingFuel],AN36,Table915[EnergyRating (group)],AO36,Table915[CountyName (group)],BF$4)</f>
        <v>0</v>
      </c>
      <c r="BG36" s="1138">
        <f>SUMIFS(Table915[Count of EnergyRating],Table915[MainSpaceHeatingFuel],AN36,Table915[EnergyRating (group)],AO36,Table915[CountyName (group)],BG$4)</f>
        <v>0</v>
      </c>
      <c r="BH36" s="1138">
        <f>SUMIFS(Table915[Count of EnergyRating],Table915[MainSpaceHeatingFuel],AN36,Table915[EnergyRating (group)],AO36,Table915[CountyName (group)],BH$4)</f>
        <v>0</v>
      </c>
      <c r="BI36" s="1138">
        <f>SUMIFS(Table915[Count of EnergyRating],Table915[MainSpaceHeatingFuel],AN36,Table915[EnergyRating (group)],AO36,Table915[CountyName (group)],BI$4)</f>
        <v>0</v>
      </c>
      <c r="BJ36" s="1138">
        <f>SUMIFS(Table915[Count of EnergyRating],Table915[MainSpaceHeatingFuel],AN36,Table915[EnergyRating (group)],AO36,Table915[CountyName (group)],BJ$4)</f>
        <v>0</v>
      </c>
      <c r="BK36" s="1138">
        <f>SUMIFS(Table915[Count of EnergyRating],Table915[MainSpaceHeatingFuel],AN36,Table915[EnergyRating (group)],AO36,Table915[CountyName (group)],BK$4)</f>
        <v>0</v>
      </c>
      <c r="BL36" s="1138">
        <f>SUMIFS(Table915[Count of EnergyRating],Table915[MainSpaceHeatingFuel],AN36,Table915[EnergyRating (group)],AO36,Table915[CountyName (group)],BL$4)</f>
        <v>0</v>
      </c>
      <c r="BM36" s="1144">
        <f>SUMIFS(Table915[Count of EnergyRating],Table915[MainSpaceHeatingFuel],AN36,Table915[EnergyRating (group)],AO36,Table915[CountyName (group)],BM$4)</f>
        <v>0</v>
      </c>
      <c r="BN36" s="1138">
        <f>SUMIFS(Table915[Count of EnergyRating],Table915[MainSpaceHeatingFuel],AN36,Table915[EnergyRating (group)],AO36,Table915[CountyName (group)],BN$4)</f>
        <v>0</v>
      </c>
      <c r="BO36" s="1138">
        <f>SUMIFS(Table915[Count of EnergyRating],Table915[MainSpaceHeatingFuel],AN36,Table915[EnergyRating (group)],AO36,Table915[CountyName (group)],BO$4)</f>
        <v>0</v>
      </c>
    </row>
    <row r="37" spans="1:67" ht="15.75" thickBot="1">
      <c r="A37" s="1138"/>
      <c r="C37" s="1174" t="s">
        <v>1149</v>
      </c>
      <c r="D37" s="1174" t="s">
        <v>1107</v>
      </c>
      <c r="E37" s="1174" t="s">
        <v>837</v>
      </c>
      <c r="F37" s="1174" t="s">
        <v>938</v>
      </c>
      <c r="G37" s="1175">
        <f>G147</f>
        <v>6.5588184080313543E-5</v>
      </c>
      <c r="H37" s="1175">
        <f>H147</f>
        <v>2.1801694851783181E-3</v>
      </c>
      <c r="I37" s="1175">
        <f t="shared" ref="I37:AF37" si="28">I147</f>
        <v>2.7744333467083314E-4</v>
      </c>
      <c r="J37" s="1175">
        <f t="shared" si="28"/>
        <v>9.0980630089062699E-5</v>
      </c>
      <c r="K37" s="1175">
        <f t="shared" si="28"/>
        <v>8.3722673906828015E-5</v>
      </c>
      <c r="L37" s="1175">
        <f t="shared" si="28"/>
        <v>3.4522228513371344E-5</v>
      </c>
      <c r="M37" s="1175">
        <f t="shared" si="28"/>
        <v>1.7667090149515037E-4</v>
      </c>
      <c r="N37" s="1175">
        <f t="shared" si="28"/>
        <v>1.9713743430861019E-4</v>
      </c>
      <c r="O37" s="1175">
        <f t="shared" si="28"/>
        <v>7.4475639131653954E-5</v>
      </c>
      <c r="P37" s="1175">
        <f t="shared" si="28"/>
        <v>8.9204113288619651E-5</v>
      </c>
      <c r="Q37" s="1175">
        <f t="shared" si="28"/>
        <v>1.3372764776847619E-4</v>
      </c>
      <c r="R37" s="1175">
        <f t="shared" si="28"/>
        <v>1.6850853054024682E-4</v>
      </c>
      <c r="S37" s="1175">
        <f t="shared" si="28"/>
        <v>1.0996855167461013E-4</v>
      </c>
      <c r="T37" s="1175">
        <f t="shared" si="28"/>
        <v>6.6514256363465812E-4</v>
      </c>
      <c r="U37" s="1175">
        <f t="shared" si="28"/>
        <v>1.1409780999261652E-4</v>
      </c>
      <c r="V37" s="1175">
        <f t="shared" si="28"/>
        <v>2.3054170248033531E-4</v>
      </c>
      <c r="W37" s="1175">
        <f t="shared" si="28"/>
        <v>1.5968495229591354E-4</v>
      </c>
      <c r="X37" s="1175">
        <f t="shared" si="28"/>
        <v>1.5833930753591692E-4</v>
      </c>
      <c r="Y37" s="1175">
        <f t="shared" si="28"/>
        <v>2.0067303302205851E-4</v>
      </c>
      <c r="Z37" s="1175">
        <f t="shared" si="28"/>
        <v>1.991334291261739E-5</v>
      </c>
      <c r="AA37" s="1175">
        <f t="shared" si="28"/>
        <v>9.1062526028340288E-5</v>
      </c>
      <c r="AB37" s="1175">
        <f t="shared" si="28"/>
        <v>3.9075592722787316E-5</v>
      </c>
      <c r="AC37" s="1175">
        <f t="shared" si="28"/>
        <v>6.4658586221602812E-5</v>
      </c>
      <c r="AD37" s="1175">
        <f t="shared" si="28"/>
        <v>5.6056282048544595E-5</v>
      </c>
      <c r="AE37" s="1175">
        <f t="shared" si="28"/>
        <v>1.1551529725699435E-4</v>
      </c>
      <c r="AF37" s="1175">
        <f t="shared" si="28"/>
        <v>4.8144454338197007E-5</v>
      </c>
      <c r="AG37" s="1184">
        <f t="shared" si="4"/>
        <v>5.6450248051366772E-3</v>
      </c>
      <c r="AI37" s="58" t="s">
        <v>1120</v>
      </c>
      <c r="AJ37" s="1167">
        <f>SUM(G37:AF37)</f>
        <v>5.6450248051366772E-3</v>
      </c>
      <c r="AK37" s="1149">
        <f>'SHWLP-Att'!S34</f>
        <v>5.6450248051366754E-3</v>
      </c>
      <c r="AL37" s="1169">
        <f>(AK37-AJ37)/AK37</f>
        <v>-3.0730130262639415E-16</v>
      </c>
      <c r="AN37" s="1153" t="s">
        <v>399</v>
      </c>
      <c r="AO37" s="1153" t="s">
        <v>52</v>
      </c>
      <c r="AP37" s="1144">
        <f>SUMIFS(Table915[Count of EnergyRating],Table915[MainSpaceHeatingFuel],AN37,Table915[EnergyRating (group)],AO37,Table915[CountyName (group)],AP$4)</f>
        <v>0</v>
      </c>
      <c r="AQ37" s="1138">
        <f>SUMIFS(Table915[Count of EnergyRating],Table915[MainSpaceHeatingFuel],AN37,Table915[EnergyRating (group)],AO37,Table915[CountyName (group)],AQ$4)</f>
        <v>0</v>
      </c>
      <c r="AR37" s="1138">
        <f>SUMIFS(Table915[Count of EnergyRating],Table915[MainSpaceHeatingFuel],AN37,Table915[EnergyRating (group)],AO37,Table915[CountyName (group)],AR$4)</f>
        <v>0</v>
      </c>
      <c r="AS37" s="1138">
        <f>SUMIFS(Table915[Count of EnergyRating],Table915[MainSpaceHeatingFuel],AN37,Table915[EnergyRating (group)],AO37,Table915[CountyName (group)],AS$4)</f>
        <v>0</v>
      </c>
      <c r="AT37" s="1138">
        <f>SUMIFS(Table915[Count of EnergyRating],Table915[MainSpaceHeatingFuel],AN37,Table915[EnergyRating (group)],AO37,Table915[CountyName (group)],AT$4)</f>
        <v>0</v>
      </c>
      <c r="AU37" s="1138">
        <f>SUMIFS(Table915[Count of EnergyRating],Table915[MainSpaceHeatingFuel],AN37,Table915[EnergyRating (group)],AO37,Table915[CountyName (group)],AU$4)</f>
        <v>0</v>
      </c>
      <c r="AV37" s="1138">
        <f>SUMIFS(Table915[Count of EnergyRating],Table915[MainSpaceHeatingFuel],AN37,Table915[EnergyRating (group)],AO37,Table915[CountyName (group)],AV$4)</f>
        <v>0</v>
      </c>
      <c r="AW37" s="1138">
        <f>SUMIFS(Table915[Count of EnergyRating],Table915[MainSpaceHeatingFuel],AN37,Table915[EnergyRating (group)],AO37,Table915[CountyName (group)],AW$4)</f>
        <v>0</v>
      </c>
      <c r="AX37" s="1138">
        <f>SUMIFS(Table915[Count of EnergyRating],Table915[MainSpaceHeatingFuel],AN37,Table915[EnergyRating (group)],AO37,Table915[CountyName (group)],AX$4)</f>
        <v>0</v>
      </c>
      <c r="AY37" s="1138">
        <f>SUMIFS(Table915[Count of EnergyRating],Table915[MainSpaceHeatingFuel],AN37,Table915[EnergyRating (group)],AO37,Table915[CountyName (group)],AY$4)</f>
        <v>0</v>
      </c>
      <c r="AZ37" s="1138">
        <f>SUMIFS(Table915[Count of EnergyRating],Table915[MainSpaceHeatingFuel],AN37,Table915[EnergyRating (group)],AO37,Table915[CountyName (group)],AZ$4)</f>
        <v>0</v>
      </c>
      <c r="BA37" s="1138">
        <f>SUMIFS(Table915[Count of EnergyRating],Table915[MainSpaceHeatingFuel],AN37,Table915[EnergyRating (group)],AO37,Table915[CountyName (group)],BA$4)</f>
        <v>0</v>
      </c>
      <c r="BB37" s="1138">
        <f>SUMIFS(Table915[Count of EnergyRating],Table915[MainSpaceHeatingFuel],AN37,Table915[EnergyRating (group)],AO37,Table915[CountyName (group)],BB$4)</f>
        <v>0</v>
      </c>
      <c r="BC37" s="1138">
        <f>SUMIFS(Table915[Count of EnergyRating],Table915[MainSpaceHeatingFuel],AN37,Table915[EnergyRating (group)],AO37,Table915[CountyName (group)],BC$4)</f>
        <v>0</v>
      </c>
      <c r="BD37" s="1138">
        <f>SUMIFS(Table915[Count of EnergyRating],Table915[MainSpaceHeatingFuel],AN37,Table915[EnergyRating (group)],AO37,Table915[CountyName (group)],BD$4)</f>
        <v>0</v>
      </c>
      <c r="BE37" s="1138">
        <f>SUMIFS(Table915[Count of EnergyRating],Table915[MainSpaceHeatingFuel],AN37,Table915[EnergyRating (group)],AO37,Table915[CountyName (group)],BE$4)</f>
        <v>0</v>
      </c>
      <c r="BF37" s="1138">
        <f>SUMIFS(Table915[Count of EnergyRating],Table915[MainSpaceHeatingFuel],AN37,Table915[EnergyRating (group)],AO37,Table915[CountyName (group)],BF$4)</f>
        <v>0</v>
      </c>
      <c r="BG37" s="1138">
        <f>SUMIFS(Table915[Count of EnergyRating],Table915[MainSpaceHeatingFuel],AN37,Table915[EnergyRating (group)],AO37,Table915[CountyName (group)],BG$4)</f>
        <v>0</v>
      </c>
      <c r="BH37" s="1138">
        <f>SUMIFS(Table915[Count of EnergyRating],Table915[MainSpaceHeatingFuel],AN37,Table915[EnergyRating (group)],AO37,Table915[CountyName (group)],BH$4)</f>
        <v>0</v>
      </c>
      <c r="BI37" s="1138">
        <f>SUMIFS(Table915[Count of EnergyRating],Table915[MainSpaceHeatingFuel],AN37,Table915[EnergyRating (group)],AO37,Table915[CountyName (group)],BI$4)</f>
        <v>0</v>
      </c>
      <c r="BJ37" s="1138">
        <f>SUMIFS(Table915[Count of EnergyRating],Table915[MainSpaceHeatingFuel],AN37,Table915[EnergyRating (group)],AO37,Table915[CountyName (group)],BJ$4)</f>
        <v>0</v>
      </c>
      <c r="BK37" s="1138">
        <f>SUMIFS(Table915[Count of EnergyRating],Table915[MainSpaceHeatingFuel],AN37,Table915[EnergyRating (group)],AO37,Table915[CountyName (group)],BK$4)</f>
        <v>0</v>
      </c>
      <c r="BL37" s="1138">
        <f>SUMIFS(Table915[Count of EnergyRating],Table915[MainSpaceHeatingFuel],AN37,Table915[EnergyRating (group)],AO37,Table915[CountyName (group)],BL$4)</f>
        <v>0</v>
      </c>
      <c r="BM37" s="1144">
        <f>SUMIFS(Table915[Count of EnergyRating],Table915[MainSpaceHeatingFuel],AN37,Table915[EnergyRating (group)],AO37,Table915[CountyName (group)],BM$4)</f>
        <v>0</v>
      </c>
      <c r="BN37" s="1138">
        <f>SUMIFS(Table915[Count of EnergyRating],Table915[MainSpaceHeatingFuel],AN37,Table915[EnergyRating (group)],AO37,Table915[CountyName (group)],BN$4)</f>
        <v>0</v>
      </c>
      <c r="BO37" s="1138">
        <f>SUMIFS(Table915[Count of EnergyRating],Table915[MainSpaceHeatingFuel],AN37,Table915[EnergyRating (group)],AO37,Table915[CountyName (group)],BO$4)</f>
        <v>0</v>
      </c>
    </row>
    <row r="38" spans="1:67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L38" s="1151"/>
      <c r="AN38" s="1153" t="s">
        <v>399</v>
      </c>
      <c r="AO38" s="1153" t="s">
        <v>54</v>
      </c>
      <c r="AP38" s="1144">
        <f>SUMIFS(Table915[Count of EnergyRating],Table915[MainSpaceHeatingFuel],AN38,Table915[EnergyRating (group)],AO38,Table915[CountyName (group)],AP$4)</f>
        <v>0</v>
      </c>
      <c r="AQ38" s="1138">
        <f>SUMIFS(Table915[Count of EnergyRating],Table915[MainSpaceHeatingFuel],AN38,Table915[EnergyRating (group)],AO38,Table915[CountyName (group)],AQ$4)</f>
        <v>0</v>
      </c>
      <c r="AR38" s="1138">
        <f>SUMIFS(Table915[Count of EnergyRating],Table915[MainSpaceHeatingFuel],AN38,Table915[EnergyRating (group)],AO38,Table915[CountyName (group)],AR$4)</f>
        <v>0</v>
      </c>
      <c r="AS38" s="1138">
        <f>SUMIFS(Table915[Count of EnergyRating],Table915[MainSpaceHeatingFuel],AN38,Table915[EnergyRating (group)],AO38,Table915[CountyName (group)],AS$4)</f>
        <v>0</v>
      </c>
      <c r="AT38" s="1138">
        <f>SUMIFS(Table915[Count of EnergyRating],Table915[MainSpaceHeatingFuel],AN38,Table915[EnergyRating (group)],AO38,Table915[CountyName (group)],AT$4)</f>
        <v>0</v>
      </c>
      <c r="AU38" s="1138">
        <f>SUMIFS(Table915[Count of EnergyRating],Table915[MainSpaceHeatingFuel],AN38,Table915[EnergyRating (group)],AO38,Table915[CountyName (group)],AU$4)</f>
        <v>0</v>
      </c>
      <c r="AV38" s="1138">
        <f>SUMIFS(Table915[Count of EnergyRating],Table915[MainSpaceHeatingFuel],AN38,Table915[EnergyRating (group)],AO38,Table915[CountyName (group)],AV$4)</f>
        <v>0</v>
      </c>
      <c r="AW38" s="1138">
        <f>SUMIFS(Table915[Count of EnergyRating],Table915[MainSpaceHeatingFuel],AN38,Table915[EnergyRating (group)],AO38,Table915[CountyName (group)],AW$4)</f>
        <v>0</v>
      </c>
      <c r="AX38" s="1138">
        <f>SUMIFS(Table915[Count of EnergyRating],Table915[MainSpaceHeatingFuel],AN38,Table915[EnergyRating (group)],AO38,Table915[CountyName (group)],AX$4)</f>
        <v>0</v>
      </c>
      <c r="AY38" s="1138">
        <f>SUMIFS(Table915[Count of EnergyRating],Table915[MainSpaceHeatingFuel],AN38,Table915[EnergyRating (group)],AO38,Table915[CountyName (group)],AY$4)</f>
        <v>0</v>
      </c>
      <c r="AZ38" s="1138">
        <f>SUMIFS(Table915[Count of EnergyRating],Table915[MainSpaceHeatingFuel],AN38,Table915[EnergyRating (group)],AO38,Table915[CountyName (group)],AZ$4)</f>
        <v>0</v>
      </c>
      <c r="BA38" s="1138">
        <f>SUMIFS(Table915[Count of EnergyRating],Table915[MainSpaceHeatingFuel],AN38,Table915[EnergyRating (group)],AO38,Table915[CountyName (group)],BA$4)</f>
        <v>0</v>
      </c>
      <c r="BB38" s="1138">
        <f>SUMIFS(Table915[Count of EnergyRating],Table915[MainSpaceHeatingFuel],AN38,Table915[EnergyRating (group)],AO38,Table915[CountyName (group)],BB$4)</f>
        <v>0</v>
      </c>
      <c r="BC38" s="1138">
        <f>SUMIFS(Table915[Count of EnergyRating],Table915[MainSpaceHeatingFuel],AN38,Table915[EnergyRating (group)],AO38,Table915[CountyName (group)],BC$4)</f>
        <v>0</v>
      </c>
      <c r="BD38" s="1138">
        <f>SUMIFS(Table915[Count of EnergyRating],Table915[MainSpaceHeatingFuel],AN38,Table915[EnergyRating (group)],AO38,Table915[CountyName (group)],BD$4)</f>
        <v>0</v>
      </c>
      <c r="BE38" s="1138">
        <f>SUMIFS(Table915[Count of EnergyRating],Table915[MainSpaceHeatingFuel],AN38,Table915[EnergyRating (group)],AO38,Table915[CountyName (group)],BE$4)</f>
        <v>0</v>
      </c>
      <c r="BF38" s="1138">
        <f>SUMIFS(Table915[Count of EnergyRating],Table915[MainSpaceHeatingFuel],AN38,Table915[EnergyRating (group)],AO38,Table915[CountyName (group)],BF$4)</f>
        <v>0</v>
      </c>
      <c r="BG38" s="1138">
        <f>SUMIFS(Table915[Count of EnergyRating],Table915[MainSpaceHeatingFuel],AN38,Table915[EnergyRating (group)],AO38,Table915[CountyName (group)],BG$4)</f>
        <v>0</v>
      </c>
      <c r="BH38" s="1138">
        <f>SUMIFS(Table915[Count of EnergyRating],Table915[MainSpaceHeatingFuel],AN38,Table915[EnergyRating (group)],AO38,Table915[CountyName (group)],BH$4)</f>
        <v>0</v>
      </c>
      <c r="BI38" s="1138">
        <f>SUMIFS(Table915[Count of EnergyRating],Table915[MainSpaceHeatingFuel],AN38,Table915[EnergyRating (group)],AO38,Table915[CountyName (group)],BI$4)</f>
        <v>0</v>
      </c>
      <c r="BJ38" s="1138">
        <f>SUMIFS(Table915[Count of EnergyRating],Table915[MainSpaceHeatingFuel],AN38,Table915[EnergyRating (group)],AO38,Table915[CountyName (group)],BJ$4)</f>
        <v>0</v>
      </c>
      <c r="BK38" s="1138">
        <f>SUMIFS(Table915[Count of EnergyRating],Table915[MainSpaceHeatingFuel],AN38,Table915[EnergyRating (group)],AO38,Table915[CountyName (group)],BK$4)</f>
        <v>0</v>
      </c>
      <c r="BL38" s="1138">
        <f>SUMIFS(Table915[Count of EnergyRating],Table915[MainSpaceHeatingFuel],AN38,Table915[EnergyRating (group)],AO38,Table915[CountyName (group)],BL$4)</f>
        <v>0</v>
      </c>
      <c r="BM38" s="1144">
        <f>SUMIFS(Table915[Count of EnergyRating],Table915[MainSpaceHeatingFuel],AN38,Table915[EnergyRating (group)],AO38,Table915[CountyName (group)],BM$4)</f>
        <v>0</v>
      </c>
      <c r="BN38" s="1138">
        <f>SUMIFS(Table915[Count of EnergyRating],Table915[MainSpaceHeatingFuel],AN38,Table915[EnergyRating (group)],AO38,Table915[CountyName (group)],BN$4)</f>
        <v>0</v>
      </c>
      <c r="BO38" s="1138">
        <f>SUMIFS(Table915[Count of EnergyRating],Table915[MainSpaceHeatingFuel],AN38,Table915[EnergyRating (group)],AO38,Table915[CountyName (group)],BO$4)</f>
        <v>0</v>
      </c>
    </row>
    <row r="39" spans="1:67">
      <c r="C39" s="1143" t="s">
        <v>1150</v>
      </c>
      <c r="D39" s="1143" t="s">
        <v>1107</v>
      </c>
      <c r="E39" s="1143" t="s">
        <v>839</v>
      </c>
      <c r="F39" s="1143" t="s">
        <v>1109</v>
      </c>
      <c r="G39" s="1154">
        <f t="shared" ref="G39:AF39" si="29">IFERROR(G149*((SUM(AP$45:AP$48)/SUM(AP$45:AP$53))/(SUM(G$149)/SUM(G$149:G$154))),0)</f>
        <v>0</v>
      </c>
      <c r="H39" s="1154">
        <f t="shared" si="29"/>
        <v>0</v>
      </c>
      <c r="I39" s="1154">
        <f t="shared" si="29"/>
        <v>0</v>
      </c>
      <c r="J39" s="1154">
        <f t="shared" si="29"/>
        <v>0</v>
      </c>
      <c r="K39" s="1154">
        <f t="shared" si="29"/>
        <v>0</v>
      </c>
      <c r="L39" s="1154">
        <f t="shared" si="29"/>
        <v>0</v>
      </c>
      <c r="M39" s="1154">
        <f t="shared" si="29"/>
        <v>0</v>
      </c>
      <c r="N39" s="1154">
        <f t="shared" si="29"/>
        <v>0</v>
      </c>
      <c r="O39" s="1154">
        <f t="shared" si="29"/>
        <v>0</v>
      </c>
      <c r="P39" s="1154">
        <f t="shared" si="29"/>
        <v>0</v>
      </c>
      <c r="Q39" s="1154">
        <f t="shared" si="29"/>
        <v>0</v>
      </c>
      <c r="R39" s="1154">
        <f t="shared" si="29"/>
        <v>0</v>
      </c>
      <c r="S39" s="1154">
        <f t="shared" si="29"/>
        <v>0</v>
      </c>
      <c r="T39" s="1154">
        <f t="shared" si="29"/>
        <v>0</v>
      </c>
      <c r="U39" s="1154">
        <f t="shared" si="29"/>
        <v>0</v>
      </c>
      <c r="V39" s="1154">
        <f t="shared" si="29"/>
        <v>0</v>
      </c>
      <c r="W39" s="1154">
        <f t="shared" si="29"/>
        <v>0</v>
      </c>
      <c r="X39" s="1154">
        <f t="shared" si="29"/>
        <v>0</v>
      </c>
      <c r="Y39" s="1154">
        <f t="shared" si="29"/>
        <v>0</v>
      </c>
      <c r="Z39" s="1154">
        <f t="shared" si="29"/>
        <v>0</v>
      </c>
      <c r="AA39" s="1154">
        <f t="shared" si="29"/>
        <v>0</v>
      </c>
      <c r="AB39" s="1154">
        <f t="shared" si="29"/>
        <v>0</v>
      </c>
      <c r="AC39" s="1154">
        <f t="shared" si="29"/>
        <v>0</v>
      </c>
      <c r="AD39" s="1154">
        <f t="shared" si="29"/>
        <v>0</v>
      </c>
      <c r="AE39" s="1154">
        <f t="shared" si="29"/>
        <v>0</v>
      </c>
      <c r="AF39" s="1154">
        <f t="shared" si="29"/>
        <v>0</v>
      </c>
      <c r="AG39" s="1181">
        <f t="shared" si="4"/>
        <v>0</v>
      </c>
      <c r="AL39" s="1151"/>
      <c r="AN39" s="1153" t="s">
        <v>399</v>
      </c>
      <c r="AO39" s="1153" t="s">
        <v>56</v>
      </c>
      <c r="AP39" s="1144">
        <f>SUMIFS(Table915[Count of EnergyRating],Table915[MainSpaceHeatingFuel],AN39,Table915[EnergyRating (group)],AO39,Table915[CountyName (group)],AP$4)</f>
        <v>0</v>
      </c>
      <c r="AQ39" s="1138">
        <f>SUMIFS(Table915[Count of EnergyRating],Table915[MainSpaceHeatingFuel],AN39,Table915[EnergyRating (group)],AO39,Table915[CountyName (group)],AQ$4)</f>
        <v>0</v>
      </c>
      <c r="AR39" s="1138">
        <f>SUMIFS(Table915[Count of EnergyRating],Table915[MainSpaceHeatingFuel],AN39,Table915[EnergyRating (group)],AO39,Table915[CountyName (group)],AR$4)</f>
        <v>0</v>
      </c>
      <c r="AS39" s="1138">
        <f>SUMIFS(Table915[Count of EnergyRating],Table915[MainSpaceHeatingFuel],AN39,Table915[EnergyRating (group)],AO39,Table915[CountyName (group)],AS$4)</f>
        <v>0</v>
      </c>
      <c r="AT39" s="1138">
        <f>SUMIFS(Table915[Count of EnergyRating],Table915[MainSpaceHeatingFuel],AN39,Table915[EnergyRating (group)],AO39,Table915[CountyName (group)],AT$4)</f>
        <v>0</v>
      </c>
      <c r="AU39" s="1138">
        <f>SUMIFS(Table915[Count of EnergyRating],Table915[MainSpaceHeatingFuel],AN39,Table915[EnergyRating (group)],AO39,Table915[CountyName (group)],AU$4)</f>
        <v>0</v>
      </c>
      <c r="AV39" s="1138">
        <f>SUMIFS(Table915[Count of EnergyRating],Table915[MainSpaceHeatingFuel],AN39,Table915[EnergyRating (group)],AO39,Table915[CountyName (group)],AV$4)</f>
        <v>0</v>
      </c>
      <c r="AW39" s="1138">
        <f>SUMIFS(Table915[Count of EnergyRating],Table915[MainSpaceHeatingFuel],AN39,Table915[EnergyRating (group)],AO39,Table915[CountyName (group)],AW$4)</f>
        <v>0</v>
      </c>
      <c r="AX39" s="1138">
        <f>SUMIFS(Table915[Count of EnergyRating],Table915[MainSpaceHeatingFuel],AN39,Table915[EnergyRating (group)],AO39,Table915[CountyName (group)],AX$4)</f>
        <v>0</v>
      </c>
      <c r="AY39" s="1138">
        <f>SUMIFS(Table915[Count of EnergyRating],Table915[MainSpaceHeatingFuel],AN39,Table915[EnergyRating (group)],AO39,Table915[CountyName (group)],AY$4)</f>
        <v>0</v>
      </c>
      <c r="AZ39" s="1138">
        <f>SUMIFS(Table915[Count of EnergyRating],Table915[MainSpaceHeatingFuel],AN39,Table915[EnergyRating (group)],AO39,Table915[CountyName (group)],AZ$4)</f>
        <v>0</v>
      </c>
      <c r="BA39" s="1138">
        <f>SUMIFS(Table915[Count of EnergyRating],Table915[MainSpaceHeatingFuel],AN39,Table915[EnergyRating (group)],AO39,Table915[CountyName (group)],BA$4)</f>
        <v>0</v>
      </c>
      <c r="BB39" s="1138">
        <f>SUMIFS(Table915[Count of EnergyRating],Table915[MainSpaceHeatingFuel],AN39,Table915[EnergyRating (group)],AO39,Table915[CountyName (group)],BB$4)</f>
        <v>0</v>
      </c>
      <c r="BC39" s="1138">
        <f>SUMIFS(Table915[Count of EnergyRating],Table915[MainSpaceHeatingFuel],AN39,Table915[EnergyRating (group)],AO39,Table915[CountyName (group)],BC$4)</f>
        <v>0</v>
      </c>
      <c r="BD39" s="1138">
        <f>SUMIFS(Table915[Count of EnergyRating],Table915[MainSpaceHeatingFuel],AN39,Table915[EnergyRating (group)],AO39,Table915[CountyName (group)],BD$4)</f>
        <v>0</v>
      </c>
      <c r="BE39" s="1138">
        <f>SUMIFS(Table915[Count of EnergyRating],Table915[MainSpaceHeatingFuel],AN39,Table915[EnergyRating (group)],AO39,Table915[CountyName (group)],BE$4)</f>
        <v>0</v>
      </c>
      <c r="BF39" s="1138">
        <f>SUMIFS(Table915[Count of EnergyRating],Table915[MainSpaceHeatingFuel],AN39,Table915[EnergyRating (group)],AO39,Table915[CountyName (group)],BF$4)</f>
        <v>0</v>
      </c>
      <c r="BG39" s="1138">
        <f>SUMIFS(Table915[Count of EnergyRating],Table915[MainSpaceHeatingFuel],AN39,Table915[EnergyRating (group)],AO39,Table915[CountyName (group)],BG$4)</f>
        <v>0</v>
      </c>
      <c r="BH39" s="1138">
        <f>SUMIFS(Table915[Count of EnergyRating],Table915[MainSpaceHeatingFuel],AN39,Table915[EnergyRating (group)],AO39,Table915[CountyName (group)],BH$4)</f>
        <v>0</v>
      </c>
      <c r="BI39" s="1138">
        <f>SUMIFS(Table915[Count of EnergyRating],Table915[MainSpaceHeatingFuel],AN39,Table915[EnergyRating (group)],AO39,Table915[CountyName (group)],BI$4)</f>
        <v>0</v>
      </c>
      <c r="BJ39" s="1138">
        <f>SUMIFS(Table915[Count of EnergyRating],Table915[MainSpaceHeatingFuel],AN39,Table915[EnergyRating (group)],AO39,Table915[CountyName (group)],BJ$4)</f>
        <v>0</v>
      </c>
      <c r="BK39" s="1138">
        <f>SUMIFS(Table915[Count of EnergyRating],Table915[MainSpaceHeatingFuel],AN39,Table915[EnergyRating (group)],AO39,Table915[CountyName (group)],BK$4)</f>
        <v>0</v>
      </c>
      <c r="BL39" s="1138">
        <f>SUMIFS(Table915[Count of EnergyRating],Table915[MainSpaceHeatingFuel],AN39,Table915[EnergyRating (group)],AO39,Table915[CountyName (group)],BL$4)</f>
        <v>0</v>
      </c>
      <c r="BM39" s="1144">
        <f>SUMIFS(Table915[Count of EnergyRating],Table915[MainSpaceHeatingFuel],AN39,Table915[EnergyRating (group)],AO39,Table915[CountyName (group)],BM$4)</f>
        <v>0</v>
      </c>
      <c r="BN39" s="1138">
        <f>SUMIFS(Table915[Count of EnergyRating],Table915[MainSpaceHeatingFuel],AN39,Table915[EnergyRating (group)],AO39,Table915[CountyName (group)],BN$4)</f>
        <v>0</v>
      </c>
      <c r="BO39" s="1138">
        <f>SUMIFS(Table915[Count of EnergyRating],Table915[MainSpaceHeatingFuel],AN39,Table915[EnergyRating (group)],AO39,Table915[CountyName (group)],BO$4)</f>
        <v>0</v>
      </c>
    </row>
    <row r="40" spans="1:67">
      <c r="C40" s="1145" t="s">
        <v>1150</v>
      </c>
      <c r="D40" s="1145" t="s">
        <v>1107</v>
      </c>
      <c r="E40" s="1145" t="s">
        <v>839</v>
      </c>
      <c r="F40" s="1145" t="s">
        <v>1110</v>
      </c>
      <c r="G40" s="1155">
        <f t="shared" ref="G40:AF40" si="30">IFERROR(G150*((SUM(AP$49)/SUM(AP$45:AP$53))/(SUM(G150)/SUM(G$149:G$154))),0)</f>
        <v>0</v>
      </c>
      <c r="H40" s="1155">
        <f t="shared" si="30"/>
        <v>0</v>
      </c>
      <c r="I40" s="1155">
        <f t="shared" si="30"/>
        <v>0</v>
      </c>
      <c r="J40" s="1155">
        <f t="shared" si="30"/>
        <v>0</v>
      </c>
      <c r="K40" s="1155">
        <f t="shared" si="30"/>
        <v>0</v>
      </c>
      <c r="L40" s="1155">
        <f t="shared" si="30"/>
        <v>0</v>
      </c>
      <c r="M40" s="1155">
        <f t="shared" si="30"/>
        <v>0</v>
      </c>
      <c r="N40" s="1155">
        <f t="shared" si="30"/>
        <v>0</v>
      </c>
      <c r="O40" s="1155">
        <f t="shared" si="30"/>
        <v>0</v>
      </c>
      <c r="P40" s="1155">
        <f t="shared" si="30"/>
        <v>0</v>
      </c>
      <c r="Q40" s="1155">
        <f t="shared" si="30"/>
        <v>0</v>
      </c>
      <c r="R40" s="1155">
        <f t="shared" si="30"/>
        <v>0</v>
      </c>
      <c r="S40" s="1155">
        <f t="shared" si="30"/>
        <v>0</v>
      </c>
      <c r="T40" s="1155">
        <f t="shared" si="30"/>
        <v>0</v>
      </c>
      <c r="U40" s="1155">
        <f t="shared" si="30"/>
        <v>0</v>
      </c>
      <c r="V40" s="1155">
        <f t="shared" si="30"/>
        <v>0</v>
      </c>
      <c r="W40" s="1155">
        <f t="shared" si="30"/>
        <v>0</v>
      </c>
      <c r="X40" s="1155">
        <f t="shared" si="30"/>
        <v>0</v>
      </c>
      <c r="Y40" s="1155">
        <f t="shared" si="30"/>
        <v>0</v>
      </c>
      <c r="Z40" s="1155">
        <f t="shared" si="30"/>
        <v>0</v>
      </c>
      <c r="AA40" s="1155">
        <f t="shared" si="30"/>
        <v>0</v>
      </c>
      <c r="AB40" s="1155">
        <f t="shared" si="30"/>
        <v>0</v>
      </c>
      <c r="AC40" s="1155">
        <f t="shared" si="30"/>
        <v>0</v>
      </c>
      <c r="AD40" s="1155">
        <f t="shared" si="30"/>
        <v>0</v>
      </c>
      <c r="AE40" s="1155">
        <f t="shared" si="30"/>
        <v>0</v>
      </c>
      <c r="AF40" s="1155">
        <f t="shared" si="30"/>
        <v>0</v>
      </c>
      <c r="AG40" s="1182">
        <f t="shared" si="4"/>
        <v>0</v>
      </c>
      <c r="AL40" s="1151"/>
      <c r="AN40" s="1153" t="s">
        <v>399</v>
      </c>
      <c r="AO40" s="1153" t="s">
        <v>58</v>
      </c>
      <c r="AP40" s="1144">
        <f>SUMIFS(Table915[Count of EnergyRating],Table915[MainSpaceHeatingFuel],AN40,Table915[EnergyRating (group)],AO40,Table915[CountyName (group)],AP$4)</f>
        <v>0</v>
      </c>
      <c r="AQ40" s="1138">
        <f>SUMIFS(Table915[Count of EnergyRating],Table915[MainSpaceHeatingFuel],AN40,Table915[EnergyRating (group)],AO40,Table915[CountyName (group)],AQ$4)</f>
        <v>0</v>
      </c>
      <c r="AR40" s="1138">
        <f>SUMIFS(Table915[Count of EnergyRating],Table915[MainSpaceHeatingFuel],AN40,Table915[EnergyRating (group)],AO40,Table915[CountyName (group)],AR$4)</f>
        <v>0</v>
      </c>
      <c r="AS40" s="1138">
        <f>SUMIFS(Table915[Count of EnergyRating],Table915[MainSpaceHeatingFuel],AN40,Table915[EnergyRating (group)],AO40,Table915[CountyName (group)],AS$4)</f>
        <v>0</v>
      </c>
      <c r="AT40" s="1138">
        <f>SUMIFS(Table915[Count of EnergyRating],Table915[MainSpaceHeatingFuel],AN40,Table915[EnergyRating (group)],AO40,Table915[CountyName (group)],AT$4)</f>
        <v>0</v>
      </c>
      <c r="AU40" s="1138">
        <f>SUMIFS(Table915[Count of EnergyRating],Table915[MainSpaceHeatingFuel],AN40,Table915[EnergyRating (group)],AO40,Table915[CountyName (group)],AU$4)</f>
        <v>0</v>
      </c>
      <c r="AV40" s="1138">
        <f>SUMIFS(Table915[Count of EnergyRating],Table915[MainSpaceHeatingFuel],AN40,Table915[EnergyRating (group)],AO40,Table915[CountyName (group)],AV$4)</f>
        <v>0</v>
      </c>
      <c r="AW40" s="1138">
        <f>SUMIFS(Table915[Count of EnergyRating],Table915[MainSpaceHeatingFuel],AN40,Table915[EnergyRating (group)],AO40,Table915[CountyName (group)],AW$4)</f>
        <v>0</v>
      </c>
      <c r="AX40" s="1138">
        <f>SUMIFS(Table915[Count of EnergyRating],Table915[MainSpaceHeatingFuel],AN40,Table915[EnergyRating (group)],AO40,Table915[CountyName (group)],AX$4)</f>
        <v>0</v>
      </c>
      <c r="AY40" s="1138">
        <f>SUMIFS(Table915[Count of EnergyRating],Table915[MainSpaceHeatingFuel],AN40,Table915[EnergyRating (group)],AO40,Table915[CountyName (group)],AY$4)</f>
        <v>0</v>
      </c>
      <c r="AZ40" s="1138">
        <f>SUMIFS(Table915[Count of EnergyRating],Table915[MainSpaceHeatingFuel],AN40,Table915[EnergyRating (group)],AO40,Table915[CountyName (group)],AZ$4)</f>
        <v>0</v>
      </c>
      <c r="BA40" s="1138">
        <f>SUMIFS(Table915[Count of EnergyRating],Table915[MainSpaceHeatingFuel],AN40,Table915[EnergyRating (group)],AO40,Table915[CountyName (group)],BA$4)</f>
        <v>0</v>
      </c>
      <c r="BB40" s="1138">
        <f>SUMIFS(Table915[Count of EnergyRating],Table915[MainSpaceHeatingFuel],AN40,Table915[EnergyRating (group)],AO40,Table915[CountyName (group)],BB$4)</f>
        <v>0</v>
      </c>
      <c r="BC40" s="1138">
        <f>SUMIFS(Table915[Count of EnergyRating],Table915[MainSpaceHeatingFuel],AN40,Table915[EnergyRating (group)],AO40,Table915[CountyName (group)],BC$4)</f>
        <v>0</v>
      </c>
      <c r="BD40" s="1138">
        <f>SUMIFS(Table915[Count of EnergyRating],Table915[MainSpaceHeatingFuel],AN40,Table915[EnergyRating (group)],AO40,Table915[CountyName (group)],BD$4)</f>
        <v>0</v>
      </c>
      <c r="BE40" s="1138">
        <f>SUMIFS(Table915[Count of EnergyRating],Table915[MainSpaceHeatingFuel],AN40,Table915[EnergyRating (group)],AO40,Table915[CountyName (group)],BE$4)</f>
        <v>0</v>
      </c>
      <c r="BF40" s="1138">
        <f>SUMIFS(Table915[Count of EnergyRating],Table915[MainSpaceHeatingFuel],AN40,Table915[EnergyRating (group)],AO40,Table915[CountyName (group)],BF$4)</f>
        <v>0</v>
      </c>
      <c r="BG40" s="1138">
        <f>SUMIFS(Table915[Count of EnergyRating],Table915[MainSpaceHeatingFuel],AN40,Table915[EnergyRating (group)],AO40,Table915[CountyName (group)],BG$4)</f>
        <v>0</v>
      </c>
      <c r="BH40" s="1138">
        <f>SUMIFS(Table915[Count of EnergyRating],Table915[MainSpaceHeatingFuel],AN40,Table915[EnergyRating (group)],AO40,Table915[CountyName (group)],BH$4)</f>
        <v>0</v>
      </c>
      <c r="BI40" s="1138">
        <f>SUMIFS(Table915[Count of EnergyRating],Table915[MainSpaceHeatingFuel],AN40,Table915[EnergyRating (group)],AO40,Table915[CountyName (group)],BI$4)</f>
        <v>0</v>
      </c>
      <c r="BJ40" s="1138">
        <f>SUMIFS(Table915[Count of EnergyRating],Table915[MainSpaceHeatingFuel],AN40,Table915[EnergyRating (group)],AO40,Table915[CountyName (group)],BJ$4)</f>
        <v>0</v>
      </c>
      <c r="BK40" s="1138">
        <f>SUMIFS(Table915[Count of EnergyRating],Table915[MainSpaceHeatingFuel],AN40,Table915[EnergyRating (group)],AO40,Table915[CountyName (group)],BK$4)</f>
        <v>0</v>
      </c>
      <c r="BL40" s="1138">
        <f>SUMIFS(Table915[Count of EnergyRating],Table915[MainSpaceHeatingFuel],AN40,Table915[EnergyRating (group)],AO40,Table915[CountyName (group)],BL$4)</f>
        <v>0</v>
      </c>
      <c r="BM40" s="1144">
        <f>SUMIFS(Table915[Count of EnergyRating],Table915[MainSpaceHeatingFuel],AN40,Table915[EnergyRating (group)],AO40,Table915[CountyName (group)],BM$4)</f>
        <v>0</v>
      </c>
      <c r="BN40" s="1138">
        <f>SUMIFS(Table915[Count of EnergyRating],Table915[MainSpaceHeatingFuel],AN40,Table915[EnergyRating (group)],AO40,Table915[CountyName (group)],BN$4)</f>
        <v>0</v>
      </c>
      <c r="BO40" s="1138">
        <f>SUMIFS(Table915[Count of EnergyRating],Table915[MainSpaceHeatingFuel],AN40,Table915[EnergyRating (group)],AO40,Table915[CountyName (group)],BO$4)</f>
        <v>0</v>
      </c>
    </row>
    <row r="41" spans="1:67">
      <c r="C41" s="1143" t="s">
        <v>1150</v>
      </c>
      <c r="D41" s="1143" t="s">
        <v>1107</v>
      </c>
      <c r="E41" s="1143" t="s">
        <v>839</v>
      </c>
      <c r="F41" s="1143" t="s">
        <v>1111</v>
      </c>
      <c r="G41" s="1154">
        <f t="shared" ref="G41:AF41" si="31">IFERROR(G151*((SUM(AP$50)/SUM(AP$45:AP$53))/(SUM(G151)/SUM(G$149:G$154))),0)</f>
        <v>0</v>
      </c>
      <c r="H41" s="1154">
        <f t="shared" si="31"/>
        <v>0</v>
      </c>
      <c r="I41" s="1154">
        <f t="shared" si="31"/>
        <v>0</v>
      </c>
      <c r="J41" s="1154">
        <f t="shared" si="31"/>
        <v>0</v>
      </c>
      <c r="K41" s="1154">
        <f t="shared" si="31"/>
        <v>0</v>
      </c>
      <c r="L41" s="1154">
        <f t="shared" si="31"/>
        <v>0</v>
      </c>
      <c r="M41" s="1154">
        <f t="shared" si="31"/>
        <v>0</v>
      </c>
      <c r="N41" s="1154">
        <f t="shared" si="31"/>
        <v>0</v>
      </c>
      <c r="O41" s="1154">
        <f t="shared" si="31"/>
        <v>0</v>
      </c>
      <c r="P41" s="1154">
        <f t="shared" si="31"/>
        <v>0</v>
      </c>
      <c r="Q41" s="1154">
        <f t="shared" si="31"/>
        <v>0</v>
      </c>
      <c r="R41" s="1154">
        <f t="shared" si="31"/>
        <v>0</v>
      </c>
      <c r="S41" s="1154">
        <f t="shared" si="31"/>
        <v>0</v>
      </c>
      <c r="T41" s="1154">
        <f t="shared" si="31"/>
        <v>0</v>
      </c>
      <c r="U41" s="1154">
        <f t="shared" si="31"/>
        <v>0</v>
      </c>
      <c r="V41" s="1154">
        <f t="shared" si="31"/>
        <v>0</v>
      </c>
      <c r="W41" s="1154">
        <f t="shared" si="31"/>
        <v>0</v>
      </c>
      <c r="X41" s="1154">
        <f t="shared" si="31"/>
        <v>0</v>
      </c>
      <c r="Y41" s="1154">
        <f t="shared" si="31"/>
        <v>0</v>
      </c>
      <c r="Z41" s="1154">
        <f t="shared" si="31"/>
        <v>0</v>
      </c>
      <c r="AA41" s="1154">
        <f t="shared" si="31"/>
        <v>0</v>
      </c>
      <c r="AB41" s="1154">
        <f t="shared" si="31"/>
        <v>0</v>
      </c>
      <c r="AC41" s="1154">
        <f t="shared" si="31"/>
        <v>0</v>
      </c>
      <c r="AD41" s="1154">
        <f t="shared" si="31"/>
        <v>0</v>
      </c>
      <c r="AE41" s="1154">
        <f t="shared" si="31"/>
        <v>0</v>
      </c>
      <c r="AF41" s="1154">
        <f t="shared" si="31"/>
        <v>0</v>
      </c>
      <c r="AG41" s="1181">
        <f t="shared" si="4"/>
        <v>0</v>
      </c>
      <c r="AL41" s="1151"/>
      <c r="AN41" s="1153" t="s">
        <v>399</v>
      </c>
      <c r="AO41" s="1153" t="s">
        <v>60</v>
      </c>
      <c r="AP41" s="1144">
        <f>SUMIFS(Table915[Count of EnergyRating],Table915[MainSpaceHeatingFuel],AN41,Table915[EnergyRating (group)],AO41,Table915[CountyName (group)],AP$4)</f>
        <v>0</v>
      </c>
      <c r="AQ41" s="1138">
        <f>SUMIFS(Table915[Count of EnergyRating],Table915[MainSpaceHeatingFuel],AN41,Table915[EnergyRating (group)],AO41,Table915[CountyName (group)],AQ$4)</f>
        <v>0</v>
      </c>
      <c r="AR41" s="1138">
        <f>SUMIFS(Table915[Count of EnergyRating],Table915[MainSpaceHeatingFuel],AN41,Table915[EnergyRating (group)],AO41,Table915[CountyName (group)],AR$4)</f>
        <v>0</v>
      </c>
      <c r="AS41" s="1138">
        <f>SUMIFS(Table915[Count of EnergyRating],Table915[MainSpaceHeatingFuel],AN41,Table915[EnergyRating (group)],AO41,Table915[CountyName (group)],AS$4)</f>
        <v>0</v>
      </c>
      <c r="AT41" s="1138">
        <f>SUMIFS(Table915[Count of EnergyRating],Table915[MainSpaceHeatingFuel],AN41,Table915[EnergyRating (group)],AO41,Table915[CountyName (group)],AT$4)</f>
        <v>0</v>
      </c>
      <c r="AU41" s="1138">
        <f>SUMIFS(Table915[Count of EnergyRating],Table915[MainSpaceHeatingFuel],AN41,Table915[EnergyRating (group)],AO41,Table915[CountyName (group)],AU$4)</f>
        <v>0</v>
      </c>
      <c r="AV41" s="1138">
        <f>SUMIFS(Table915[Count of EnergyRating],Table915[MainSpaceHeatingFuel],AN41,Table915[EnergyRating (group)],AO41,Table915[CountyName (group)],AV$4)</f>
        <v>0</v>
      </c>
      <c r="AW41" s="1138">
        <f>SUMIFS(Table915[Count of EnergyRating],Table915[MainSpaceHeatingFuel],AN41,Table915[EnergyRating (group)],AO41,Table915[CountyName (group)],AW$4)</f>
        <v>0</v>
      </c>
      <c r="AX41" s="1138">
        <f>SUMIFS(Table915[Count of EnergyRating],Table915[MainSpaceHeatingFuel],AN41,Table915[EnergyRating (group)],AO41,Table915[CountyName (group)],AX$4)</f>
        <v>0</v>
      </c>
      <c r="AY41" s="1138">
        <f>SUMIFS(Table915[Count of EnergyRating],Table915[MainSpaceHeatingFuel],AN41,Table915[EnergyRating (group)],AO41,Table915[CountyName (group)],AY$4)</f>
        <v>0</v>
      </c>
      <c r="AZ41" s="1138">
        <f>SUMIFS(Table915[Count of EnergyRating],Table915[MainSpaceHeatingFuel],AN41,Table915[EnergyRating (group)],AO41,Table915[CountyName (group)],AZ$4)</f>
        <v>0</v>
      </c>
      <c r="BA41" s="1138">
        <f>SUMIFS(Table915[Count of EnergyRating],Table915[MainSpaceHeatingFuel],AN41,Table915[EnergyRating (group)],AO41,Table915[CountyName (group)],BA$4)</f>
        <v>0</v>
      </c>
      <c r="BB41" s="1138">
        <f>SUMIFS(Table915[Count of EnergyRating],Table915[MainSpaceHeatingFuel],AN41,Table915[EnergyRating (group)],AO41,Table915[CountyName (group)],BB$4)</f>
        <v>0</v>
      </c>
      <c r="BC41" s="1138">
        <f>SUMIFS(Table915[Count of EnergyRating],Table915[MainSpaceHeatingFuel],AN41,Table915[EnergyRating (group)],AO41,Table915[CountyName (group)],BC$4)</f>
        <v>0</v>
      </c>
      <c r="BD41" s="1138">
        <f>SUMIFS(Table915[Count of EnergyRating],Table915[MainSpaceHeatingFuel],AN41,Table915[EnergyRating (group)],AO41,Table915[CountyName (group)],BD$4)</f>
        <v>0</v>
      </c>
      <c r="BE41" s="1138">
        <f>SUMIFS(Table915[Count of EnergyRating],Table915[MainSpaceHeatingFuel],AN41,Table915[EnergyRating (group)],AO41,Table915[CountyName (group)],BE$4)</f>
        <v>0</v>
      </c>
      <c r="BF41" s="1138">
        <f>SUMIFS(Table915[Count of EnergyRating],Table915[MainSpaceHeatingFuel],AN41,Table915[EnergyRating (group)],AO41,Table915[CountyName (group)],BF$4)</f>
        <v>0</v>
      </c>
      <c r="BG41" s="1138">
        <f>SUMIFS(Table915[Count of EnergyRating],Table915[MainSpaceHeatingFuel],AN41,Table915[EnergyRating (group)],AO41,Table915[CountyName (group)],BG$4)</f>
        <v>0</v>
      </c>
      <c r="BH41" s="1138">
        <f>SUMIFS(Table915[Count of EnergyRating],Table915[MainSpaceHeatingFuel],AN41,Table915[EnergyRating (group)],AO41,Table915[CountyName (group)],BH$4)</f>
        <v>0</v>
      </c>
      <c r="BI41" s="1138">
        <f>SUMIFS(Table915[Count of EnergyRating],Table915[MainSpaceHeatingFuel],AN41,Table915[EnergyRating (group)],AO41,Table915[CountyName (group)],BI$4)</f>
        <v>0</v>
      </c>
      <c r="BJ41" s="1138">
        <f>SUMIFS(Table915[Count of EnergyRating],Table915[MainSpaceHeatingFuel],AN41,Table915[EnergyRating (group)],AO41,Table915[CountyName (group)],BJ$4)</f>
        <v>0</v>
      </c>
      <c r="BK41" s="1138">
        <f>SUMIFS(Table915[Count of EnergyRating],Table915[MainSpaceHeatingFuel],AN41,Table915[EnergyRating (group)],AO41,Table915[CountyName (group)],BK$4)</f>
        <v>0</v>
      </c>
      <c r="BL41" s="1138">
        <f>SUMIFS(Table915[Count of EnergyRating],Table915[MainSpaceHeatingFuel],AN41,Table915[EnergyRating (group)],AO41,Table915[CountyName (group)],BL$4)</f>
        <v>0</v>
      </c>
      <c r="BM41" s="1144">
        <f>SUMIFS(Table915[Count of EnergyRating],Table915[MainSpaceHeatingFuel],AN41,Table915[EnergyRating (group)],AO41,Table915[CountyName (group)],BM$4)</f>
        <v>0</v>
      </c>
      <c r="BN41" s="1138">
        <f>SUMIFS(Table915[Count of EnergyRating],Table915[MainSpaceHeatingFuel],AN41,Table915[EnergyRating (group)],AO41,Table915[CountyName (group)],BN$4)</f>
        <v>0</v>
      </c>
      <c r="BO41" s="1138">
        <f>SUMIFS(Table915[Count of EnergyRating],Table915[MainSpaceHeatingFuel],AN41,Table915[EnergyRating (group)],AO41,Table915[CountyName (group)],BO$4)</f>
        <v>0</v>
      </c>
    </row>
    <row r="42" spans="1:67" s="1137" customFormat="1">
      <c r="B42" s="1138"/>
      <c r="C42" s="1145" t="s">
        <v>1150</v>
      </c>
      <c r="D42" s="1145" t="s">
        <v>1107</v>
      </c>
      <c r="E42" s="1145" t="s">
        <v>839</v>
      </c>
      <c r="F42" s="1145" t="s">
        <v>1112</v>
      </c>
      <c r="G42" s="1155">
        <f t="shared" ref="G42:AF42" si="32">IFERROR(G152*((SUM(AP$51)/SUM(AP$45:AP$53))/(SUM(G152)/SUM(G$149:G$154))),0)</f>
        <v>0</v>
      </c>
      <c r="H42" s="1155">
        <f t="shared" si="32"/>
        <v>0</v>
      </c>
      <c r="I42" s="1155">
        <f t="shared" si="32"/>
        <v>0</v>
      </c>
      <c r="J42" s="1155">
        <f t="shared" si="32"/>
        <v>0</v>
      </c>
      <c r="K42" s="1155">
        <f t="shared" si="32"/>
        <v>0</v>
      </c>
      <c r="L42" s="1155">
        <f t="shared" si="32"/>
        <v>0</v>
      </c>
      <c r="M42" s="1155">
        <f t="shared" si="32"/>
        <v>0</v>
      </c>
      <c r="N42" s="1155">
        <f t="shared" si="32"/>
        <v>0</v>
      </c>
      <c r="O42" s="1155">
        <f t="shared" si="32"/>
        <v>0</v>
      </c>
      <c r="P42" s="1155">
        <f t="shared" si="32"/>
        <v>0</v>
      </c>
      <c r="Q42" s="1155">
        <f t="shared" si="32"/>
        <v>0</v>
      </c>
      <c r="R42" s="1155">
        <f t="shared" si="32"/>
        <v>0</v>
      </c>
      <c r="S42" s="1155">
        <f t="shared" si="32"/>
        <v>0</v>
      </c>
      <c r="T42" s="1155">
        <f t="shared" si="32"/>
        <v>0</v>
      </c>
      <c r="U42" s="1155">
        <f t="shared" si="32"/>
        <v>0</v>
      </c>
      <c r="V42" s="1155">
        <f t="shared" si="32"/>
        <v>0</v>
      </c>
      <c r="W42" s="1155">
        <f t="shared" si="32"/>
        <v>0</v>
      </c>
      <c r="X42" s="1155">
        <f t="shared" si="32"/>
        <v>0</v>
      </c>
      <c r="Y42" s="1155">
        <f t="shared" si="32"/>
        <v>0</v>
      </c>
      <c r="Z42" s="1155">
        <f t="shared" si="32"/>
        <v>0</v>
      </c>
      <c r="AA42" s="1155">
        <f t="shared" si="32"/>
        <v>0</v>
      </c>
      <c r="AB42" s="1155">
        <f t="shared" si="32"/>
        <v>0</v>
      </c>
      <c r="AC42" s="1155">
        <f t="shared" si="32"/>
        <v>0</v>
      </c>
      <c r="AD42" s="1155">
        <f t="shared" si="32"/>
        <v>0</v>
      </c>
      <c r="AE42" s="1155">
        <f t="shared" si="32"/>
        <v>0</v>
      </c>
      <c r="AF42" s="1155">
        <f t="shared" si="32"/>
        <v>0</v>
      </c>
      <c r="AG42" s="1182">
        <f t="shared" si="4"/>
        <v>0</v>
      </c>
      <c r="AH42" s="1162"/>
      <c r="AI42" s="1151"/>
      <c r="AJ42" s="1151"/>
      <c r="AK42" s="1151"/>
      <c r="AL42" s="1151"/>
      <c r="AM42" s="1151"/>
      <c r="AN42" s="1153" t="s">
        <v>399</v>
      </c>
      <c r="AO42" s="1153" t="s">
        <v>62</v>
      </c>
      <c r="AP42" s="1144">
        <f>SUMIFS(Table915[Count of EnergyRating],Table915[MainSpaceHeatingFuel],AN42,Table915[EnergyRating (group)],AO42,Table915[CountyName (group)],AP$4)</f>
        <v>0</v>
      </c>
      <c r="AQ42" s="1138">
        <f>SUMIFS(Table915[Count of EnergyRating],Table915[MainSpaceHeatingFuel],AN42,Table915[EnergyRating (group)],AO42,Table915[CountyName (group)],AQ$4)</f>
        <v>0</v>
      </c>
      <c r="AR42" s="1138">
        <f>SUMIFS(Table915[Count of EnergyRating],Table915[MainSpaceHeatingFuel],AN42,Table915[EnergyRating (group)],AO42,Table915[CountyName (group)],AR$4)</f>
        <v>0</v>
      </c>
      <c r="AS42" s="1138">
        <f>SUMIFS(Table915[Count of EnergyRating],Table915[MainSpaceHeatingFuel],AN42,Table915[EnergyRating (group)],AO42,Table915[CountyName (group)],AS$4)</f>
        <v>0</v>
      </c>
      <c r="AT42" s="1138">
        <f>SUMIFS(Table915[Count of EnergyRating],Table915[MainSpaceHeatingFuel],AN42,Table915[EnergyRating (group)],AO42,Table915[CountyName (group)],AT$4)</f>
        <v>0</v>
      </c>
      <c r="AU42" s="1138">
        <f>SUMIFS(Table915[Count of EnergyRating],Table915[MainSpaceHeatingFuel],AN42,Table915[EnergyRating (group)],AO42,Table915[CountyName (group)],AU$4)</f>
        <v>0</v>
      </c>
      <c r="AV42" s="1138">
        <f>SUMIFS(Table915[Count of EnergyRating],Table915[MainSpaceHeatingFuel],AN42,Table915[EnergyRating (group)],AO42,Table915[CountyName (group)],AV$4)</f>
        <v>0</v>
      </c>
      <c r="AW42" s="1138">
        <f>SUMIFS(Table915[Count of EnergyRating],Table915[MainSpaceHeatingFuel],AN42,Table915[EnergyRating (group)],AO42,Table915[CountyName (group)],AW$4)</f>
        <v>0</v>
      </c>
      <c r="AX42" s="1138">
        <f>SUMIFS(Table915[Count of EnergyRating],Table915[MainSpaceHeatingFuel],AN42,Table915[EnergyRating (group)],AO42,Table915[CountyName (group)],AX$4)</f>
        <v>0</v>
      </c>
      <c r="AY42" s="1138">
        <f>SUMIFS(Table915[Count of EnergyRating],Table915[MainSpaceHeatingFuel],AN42,Table915[EnergyRating (group)],AO42,Table915[CountyName (group)],AY$4)</f>
        <v>0</v>
      </c>
      <c r="AZ42" s="1138">
        <f>SUMIFS(Table915[Count of EnergyRating],Table915[MainSpaceHeatingFuel],AN42,Table915[EnergyRating (group)],AO42,Table915[CountyName (group)],AZ$4)</f>
        <v>0</v>
      </c>
      <c r="BA42" s="1138">
        <f>SUMIFS(Table915[Count of EnergyRating],Table915[MainSpaceHeatingFuel],AN42,Table915[EnergyRating (group)],AO42,Table915[CountyName (group)],BA$4)</f>
        <v>0</v>
      </c>
      <c r="BB42" s="1138">
        <f>SUMIFS(Table915[Count of EnergyRating],Table915[MainSpaceHeatingFuel],AN42,Table915[EnergyRating (group)],AO42,Table915[CountyName (group)],BB$4)</f>
        <v>0</v>
      </c>
      <c r="BC42" s="1138">
        <f>SUMIFS(Table915[Count of EnergyRating],Table915[MainSpaceHeatingFuel],AN42,Table915[EnergyRating (group)],AO42,Table915[CountyName (group)],BC$4)</f>
        <v>0</v>
      </c>
      <c r="BD42" s="1138">
        <f>SUMIFS(Table915[Count of EnergyRating],Table915[MainSpaceHeatingFuel],AN42,Table915[EnergyRating (group)],AO42,Table915[CountyName (group)],BD$4)</f>
        <v>0</v>
      </c>
      <c r="BE42" s="1138">
        <f>SUMIFS(Table915[Count of EnergyRating],Table915[MainSpaceHeatingFuel],AN42,Table915[EnergyRating (group)],AO42,Table915[CountyName (group)],BE$4)</f>
        <v>0</v>
      </c>
      <c r="BF42" s="1138">
        <f>SUMIFS(Table915[Count of EnergyRating],Table915[MainSpaceHeatingFuel],AN42,Table915[EnergyRating (group)],AO42,Table915[CountyName (group)],BF$4)</f>
        <v>0</v>
      </c>
      <c r="BG42" s="1138">
        <f>SUMIFS(Table915[Count of EnergyRating],Table915[MainSpaceHeatingFuel],AN42,Table915[EnergyRating (group)],AO42,Table915[CountyName (group)],BG$4)</f>
        <v>0</v>
      </c>
      <c r="BH42" s="1138">
        <f>SUMIFS(Table915[Count of EnergyRating],Table915[MainSpaceHeatingFuel],AN42,Table915[EnergyRating (group)],AO42,Table915[CountyName (group)],BH$4)</f>
        <v>1</v>
      </c>
      <c r="BI42" s="1138">
        <f>SUMIFS(Table915[Count of EnergyRating],Table915[MainSpaceHeatingFuel],AN42,Table915[EnergyRating (group)],AO42,Table915[CountyName (group)],BI$4)</f>
        <v>0</v>
      </c>
      <c r="BJ42" s="1138">
        <f>SUMIFS(Table915[Count of EnergyRating],Table915[MainSpaceHeatingFuel],AN42,Table915[EnergyRating (group)],AO42,Table915[CountyName (group)],BJ$4)</f>
        <v>0</v>
      </c>
      <c r="BK42" s="1138">
        <f>SUMIFS(Table915[Count of EnergyRating],Table915[MainSpaceHeatingFuel],AN42,Table915[EnergyRating (group)],AO42,Table915[CountyName (group)],BK$4)</f>
        <v>0</v>
      </c>
      <c r="BL42" s="1138">
        <f>SUMIFS(Table915[Count of EnergyRating],Table915[MainSpaceHeatingFuel],AN42,Table915[EnergyRating (group)],AO42,Table915[CountyName (group)],BL$4)</f>
        <v>0</v>
      </c>
      <c r="BM42" s="1144">
        <f>SUMIFS(Table915[Count of EnergyRating],Table915[MainSpaceHeatingFuel],AN42,Table915[EnergyRating (group)],AO42,Table915[CountyName (group)],BM$4)</f>
        <v>0</v>
      </c>
      <c r="BN42" s="1138">
        <f>SUMIFS(Table915[Count of EnergyRating],Table915[MainSpaceHeatingFuel],AN42,Table915[EnergyRating (group)],AO42,Table915[CountyName (group)],BN$4)</f>
        <v>0</v>
      </c>
      <c r="BO42" s="1138">
        <f>SUMIFS(Table915[Count of EnergyRating],Table915[MainSpaceHeatingFuel],AN42,Table915[EnergyRating (group)],AO42,Table915[CountyName (group)],BO$4)</f>
        <v>0</v>
      </c>
    </row>
    <row r="43" spans="1:67" ht="15">
      <c r="C43" s="1143" t="s">
        <v>1150</v>
      </c>
      <c r="D43" s="1143" t="s">
        <v>1107</v>
      </c>
      <c r="E43" s="1143" t="s">
        <v>839</v>
      </c>
      <c r="F43" s="1143" t="s">
        <v>1113</v>
      </c>
      <c r="G43" s="1154">
        <f t="shared" ref="G43:AF43" si="33">IFERROR(G153*((SUM(AP$52)/SUM(AP$45:AP$53))/(SUM(G153)/SUM(G$149:G$154))),0)</f>
        <v>0</v>
      </c>
      <c r="H43" s="1154">
        <f t="shared" si="33"/>
        <v>0</v>
      </c>
      <c r="I43" s="1154">
        <f t="shared" si="33"/>
        <v>0</v>
      </c>
      <c r="J43" s="1154">
        <f t="shared" si="33"/>
        <v>0</v>
      </c>
      <c r="K43" s="1154">
        <f t="shared" si="33"/>
        <v>0</v>
      </c>
      <c r="L43" s="1154">
        <f t="shared" si="33"/>
        <v>0</v>
      </c>
      <c r="M43" s="1154">
        <f t="shared" si="33"/>
        <v>0</v>
      </c>
      <c r="N43" s="1154">
        <f t="shared" si="33"/>
        <v>0</v>
      </c>
      <c r="O43" s="1154">
        <f t="shared" si="33"/>
        <v>0</v>
      </c>
      <c r="P43" s="1154">
        <f t="shared" si="33"/>
        <v>0</v>
      </c>
      <c r="Q43" s="1154">
        <f t="shared" si="33"/>
        <v>0</v>
      </c>
      <c r="R43" s="1154">
        <f t="shared" si="33"/>
        <v>0</v>
      </c>
      <c r="S43" s="1154">
        <f t="shared" si="33"/>
        <v>0</v>
      </c>
      <c r="T43" s="1154">
        <f t="shared" si="33"/>
        <v>0</v>
      </c>
      <c r="U43" s="1154">
        <f t="shared" si="33"/>
        <v>0</v>
      </c>
      <c r="V43" s="1154">
        <f t="shared" si="33"/>
        <v>0</v>
      </c>
      <c r="W43" s="1154">
        <f t="shared" si="33"/>
        <v>0</v>
      </c>
      <c r="X43" s="1154">
        <f t="shared" si="33"/>
        <v>0</v>
      </c>
      <c r="Y43" s="1154">
        <f t="shared" si="33"/>
        <v>0</v>
      </c>
      <c r="Z43" s="1154">
        <f t="shared" si="33"/>
        <v>0</v>
      </c>
      <c r="AA43" s="1154">
        <f t="shared" si="33"/>
        <v>0</v>
      </c>
      <c r="AB43" s="1154">
        <f t="shared" si="33"/>
        <v>0</v>
      </c>
      <c r="AC43" s="1154">
        <f t="shared" si="33"/>
        <v>0</v>
      </c>
      <c r="AD43" s="1154">
        <f t="shared" si="33"/>
        <v>0</v>
      </c>
      <c r="AE43" s="1154">
        <f t="shared" si="33"/>
        <v>0</v>
      </c>
      <c r="AF43" s="1154">
        <f t="shared" si="33"/>
        <v>0</v>
      </c>
      <c r="AG43" s="1181">
        <f t="shared" si="4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SUMIFS(Table915[Count of EnergyRating],Table915[MainSpaceHeatingFuel],AN43,Table915[EnergyRating (group)],AO43,Table915[CountyName (group)],AP$4)</f>
        <v>0</v>
      </c>
      <c r="AQ43" s="1138">
        <f>SUMIFS(Table915[Count of EnergyRating],Table915[MainSpaceHeatingFuel],AN43,Table915[EnergyRating (group)],AO43,Table915[CountyName (group)],AQ$4)</f>
        <v>0</v>
      </c>
      <c r="AR43" s="1138">
        <f>SUMIFS(Table915[Count of EnergyRating],Table915[MainSpaceHeatingFuel],AN43,Table915[EnergyRating (group)],AO43,Table915[CountyName (group)],AR$4)</f>
        <v>0</v>
      </c>
      <c r="AS43" s="1138">
        <f>SUMIFS(Table915[Count of EnergyRating],Table915[MainSpaceHeatingFuel],AN43,Table915[EnergyRating (group)],AO43,Table915[CountyName (group)],AS$4)</f>
        <v>0</v>
      </c>
      <c r="AT43" s="1138">
        <f>SUMIFS(Table915[Count of EnergyRating],Table915[MainSpaceHeatingFuel],AN43,Table915[EnergyRating (group)],AO43,Table915[CountyName (group)],AT$4)</f>
        <v>0</v>
      </c>
      <c r="AU43" s="1138">
        <f>SUMIFS(Table915[Count of EnergyRating],Table915[MainSpaceHeatingFuel],AN43,Table915[EnergyRating (group)],AO43,Table915[CountyName (group)],AU$4)</f>
        <v>0</v>
      </c>
      <c r="AV43" s="1138">
        <f>SUMIFS(Table915[Count of EnergyRating],Table915[MainSpaceHeatingFuel],AN43,Table915[EnergyRating (group)],AO43,Table915[CountyName (group)],AV$4)</f>
        <v>0</v>
      </c>
      <c r="AW43" s="1138">
        <f>SUMIFS(Table915[Count of EnergyRating],Table915[MainSpaceHeatingFuel],AN43,Table915[EnergyRating (group)],AO43,Table915[CountyName (group)],AW$4)</f>
        <v>0</v>
      </c>
      <c r="AX43" s="1138">
        <f>SUMIFS(Table915[Count of EnergyRating],Table915[MainSpaceHeatingFuel],AN43,Table915[EnergyRating (group)],AO43,Table915[CountyName (group)],AX$4)</f>
        <v>0</v>
      </c>
      <c r="AY43" s="1138">
        <f>SUMIFS(Table915[Count of EnergyRating],Table915[MainSpaceHeatingFuel],AN43,Table915[EnergyRating (group)],AO43,Table915[CountyName (group)],AY$4)</f>
        <v>0</v>
      </c>
      <c r="AZ43" s="1138">
        <f>SUMIFS(Table915[Count of EnergyRating],Table915[MainSpaceHeatingFuel],AN43,Table915[EnergyRating (group)],AO43,Table915[CountyName (group)],AZ$4)</f>
        <v>0</v>
      </c>
      <c r="BA43" s="1138">
        <f>SUMIFS(Table915[Count of EnergyRating],Table915[MainSpaceHeatingFuel],AN43,Table915[EnergyRating (group)],AO43,Table915[CountyName (group)],BA$4)</f>
        <v>0</v>
      </c>
      <c r="BB43" s="1138">
        <f>SUMIFS(Table915[Count of EnergyRating],Table915[MainSpaceHeatingFuel],AN43,Table915[EnergyRating (group)],AO43,Table915[CountyName (group)],BB$4)</f>
        <v>0</v>
      </c>
      <c r="BC43" s="1138">
        <f>SUMIFS(Table915[Count of EnergyRating],Table915[MainSpaceHeatingFuel],AN43,Table915[EnergyRating (group)],AO43,Table915[CountyName (group)],BC$4)</f>
        <v>0</v>
      </c>
      <c r="BD43" s="1138">
        <f>SUMIFS(Table915[Count of EnergyRating],Table915[MainSpaceHeatingFuel],AN43,Table915[EnergyRating (group)],AO43,Table915[CountyName (group)],BD$4)</f>
        <v>0</v>
      </c>
      <c r="BE43" s="1138">
        <f>SUMIFS(Table915[Count of EnergyRating],Table915[MainSpaceHeatingFuel],AN43,Table915[EnergyRating (group)],AO43,Table915[CountyName (group)],BE$4)</f>
        <v>0</v>
      </c>
      <c r="BF43" s="1138">
        <f>SUMIFS(Table915[Count of EnergyRating],Table915[MainSpaceHeatingFuel],AN43,Table915[EnergyRating (group)],AO43,Table915[CountyName (group)],BF$4)</f>
        <v>0</v>
      </c>
      <c r="BG43" s="1138">
        <f>SUMIFS(Table915[Count of EnergyRating],Table915[MainSpaceHeatingFuel],AN43,Table915[EnergyRating (group)],AO43,Table915[CountyName (group)],BG$4)</f>
        <v>0</v>
      </c>
      <c r="BH43" s="1138">
        <f>SUMIFS(Table915[Count of EnergyRating],Table915[MainSpaceHeatingFuel],AN43,Table915[EnergyRating (group)],AO43,Table915[CountyName (group)],BH$4)</f>
        <v>0</v>
      </c>
      <c r="BI43" s="1138">
        <f>SUMIFS(Table915[Count of EnergyRating],Table915[MainSpaceHeatingFuel],AN43,Table915[EnergyRating (group)],AO43,Table915[CountyName (group)],BI$4)</f>
        <v>0</v>
      </c>
      <c r="BJ43" s="1138">
        <f>SUMIFS(Table915[Count of EnergyRating],Table915[MainSpaceHeatingFuel],AN43,Table915[EnergyRating (group)],AO43,Table915[CountyName (group)],BJ$4)</f>
        <v>0</v>
      </c>
      <c r="BK43" s="1138">
        <f>SUMIFS(Table915[Count of EnergyRating],Table915[MainSpaceHeatingFuel],AN43,Table915[EnergyRating (group)],AO43,Table915[CountyName (group)],BK$4)</f>
        <v>0</v>
      </c>
      <c r="BL43" s="1138">
        <f>SUMIFS(Table915[Count of EnergyRating],Table915[MainSpaceHeatingFuel],AN43,Table915[EnergyRating (group)],AO43,Table915[CountyName (group)],BL$4)</f>
        <v>0</v>
      </c>
      <c r="BM43" s="1144">
        <f>SUMIFS(Table915[Count of EnergyRating],Table915[MainSpaceHeatingFuel],AN43,Table915[EnergyRating (group)],AO43,Table915[CountyName (group)],BM$4)</f>
        <v>0</v>
      </c>
      <c r="BN43" s="1138">
        <f>SUMIFS(Table915[Count of EnergyRating],Table915[MainSpaceHeatingFuel],AN43,Table915[EnergyRating (group)],AO43,Table915[CountyName (group)],BN$4)</f>
        <v>0</v>
      </c>
      <c r="BO43" s="1138">
        <f>SUMIFS(Table915[Count of EnergyRating],Table915[MainSpaceHeatingFuel],AN43,Table915[EnergyRating (group)],AO43,Table915[CountyName (group)],BO$4)</f>
        <v>0</v>
      </c>
    </row>
    <row r="44" spans="1:67" ht="15.75" thickBot="1">
      <c r="C44" s="1147" t="s">
        <v>1150</v>
      </c>
      <c r="D44" s="1147" t="s">
        <v>1107</v>
      </c>
      <c r="E44" s="1147" t="s">
        <v>839</v>
      </c>
      <c r="F44" s="1147" t="s">
        <v>1114</v>
      </c>
      <c r="G44" s="1156">
        <f t="shared" ref="G44:AF44" si="34">IFERROR(G154*((SUM(AP$53)/SUM(AP$45:AP$53))/(SUM(G154)/SUM(G$149:G$154))),0)</f>
        <v>0</v>
      </c>
      <c r="H44" s="1156">
        <f t="shared" si="34"/>
        <v>0</v>
      </c>
      <c r="I44" s="1156">
        <f t="shared" si="34"/>
        <v>0</v>
      </c>
      <c r="J44" s="1156">
        <f t="shared" si="34"/>
        <v>0</v>
      </c>
      <c r="K44" s="1156">
        <f t="shared" si="34"/>
        <v>0</v>
      </c>
      <c r="L44" s="1156">
        <f t="shared" si="34"/>
        <v>0</v>
      </c>
      <c r="M44" s="1156">
        <f t="shared" si="34"/>
        <v>0</v>
      </c>
      <c r="N44" s="1156">
        <f t="shared" si="34"/>
        <v>0</v>
      </c>
      <c r="O44" s="1156">
        <f t="shared" si="34"/>
        <v>0</v>
      </c>
      <c r="P44" s="1156">
        <f t="shared" si="34"/>
        <v>0</v>
      </c>
      <c r="Q44" s="1156">
        <f t="shared" si="34"/>
        <v>0</v>
      </c>
      <c r="R44" s="1156">
        <f t="shared" si="34"/>
        <v>0</v>
      </c>
      <c r="S44" s="1156">
        <f t="shared" si="34"/>
        <v>0</v>
      </c>
      <c r="T44" s="1156">
        <f t="shared" si="34"/>
        <v>0</v>
      </c>
      <c r="U44" s="1156">
        <f t="shared" si="34"/>
        <v>0</v>
      </c>
      <c r="V44" s="1156">
        <f t="shared" si="34"/>
        <v>0</v>
      </c>
      <c r="W44" s="1156">
        <f t="shared" si="34"/>
        <v>0</v>
      </c>
      <c r="X44" s="1156">
        <f t="shared" si="34"/>
        <v>0</v>
      </c>
      <c r="Y44" s="1156">
        <f t="shared" si="34"/>
        <v>0</v>
      </c>
      <c r="Z44" s="1156">
        <f t="shared" si="34"/>
        <v>0</v>
      </c>
      <c r="AA44" s="1156">
        <f t="shared" si="34"/>
        <v>0</v>
      </c>
      <c r="AB44" s="1156">
        <f t="shared" si="34"/>
        <v>0</v>
      </c>
      <c r="AC44" s="1156">
        <f t="shared" si="34"/>
        <v>0</v>
      </c>
      <c r="AD44" s="1156">
        <f t="shared" si="34"/>
        <v>0</v>
      </c>
      <c r="AE44" s="1156">
        <f t="shared" si="34"/>
        <v>0</v>
      </c>
      <c r="AF44" s="1156">
        <f t="shared" si="34"/>
        <v>0</v>
      </c>
      <c r="AG44" s="1183">
        <f t="shared" si="4"/>
        <v>0</v>
      </c>
      <c r="AI44" s="58" t="s">
        <v>1176</v>
      </c>
      <c r="AJ44" s="1167">
        <f>SUM(G39:AF44)</f>
        <v>0</v>
      </c>
      <c r="AK44" s="1149">
        <f>'SHWLP-Att'!S9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1:67" ht="15.75" thickBot="1">
      <c r="C45" s="1174" t="s">
        <v>1151</v>
      </c>
      <c r="D45" s="1174" t="s">
        <v>1107</v>
      </c>
      <c r="E45" s="1174" t="s">
        <v>839</v>
      </c>
      <c r="F45" s="1174" t="s">
        <v>938</v>
      </c>
      <c r="G45" s="1175">
        <f>G155</f>
        <v>2.1862728026771181E-5</v>
      </c>
      <c r="H45" s="1175">
        <f t="shared" ref="H45:AF45" si="35">H155</f>
        <v>7.2672316172610601E-4</v>
      </c>
      <c r="I45" s="1175">
        <f t="shared" si="35"/>
        <v>9.2481111556944371E-5</v>
      </c>
      <c r="J45" s="1175">
        <f t="shared" si="35"/>
        <v>3.0326876696354229E-5</v>
      </c>
      <c r="K45" s="1175">
        <f t="shared" si="35"/>
        <v>2.7907557968942668E-5</v>
      </c>
      <c r="L45" s="1175">
        <f t="shared" si="35"/>
        <v>1.1507409504457115E-5</v>
      </c>
      <c r="M45" s="1175">
        <f t="shared" si="35"/>
        <v>5.8890300498383454E-5</v>
      </c>
      <c r="N45" s="1175">
        <f t="shared" si="35"/>
        <v>6.5712478102870062E-5</v>
      </c>
      <c r="O45" s="1175">
        <f t="shared" si="35"/>
        <v>2.4825213043884651E-5</v>
      </c>
      <c r="P45" s="1175">
        <f t="shared" si="35"/>
        <v>2.973470442953988E-5</v>
      </c>
      <c r="Q45" s="1175">
        <f t="shared" si="35"/>
        <v>4.4575882589492063E-5</v>
      </c>
      <c r="R45" s="1175">
        <f t="shared" si="35"/>
        <v>5.6169510180082266E-5</v>
      </c>
      <c r="S45" s="1175">
        <f t="shared" si="35"/>
        <v>3.6656183891536705E-5</v>
      </c>
      <c r="T45" s="1175">
        <f t="shared" si="35"/>
        <v>2.2171418787821936E-4</v>
      </c>
      <c r="U45" s="1175">
        <f t="shared" si="35"/>
        <v>3.8032603330872171E-5</v>
      </c>
      <c r="V45" s="1175">
        <f t="shared" si="35"/>
        <v>7.684723416011177E-5</v>
      </c>
      <c r="W45" s="1175">
        <f t="shared" si="35"/>
        <v>5.3228317431971177E-5</v>
      </c>
      <c r="X45" s="1175">
        <f t="shared" si="35"/>
        <v>5.2779769178638972E-5</v>
      </c>
      <c r="Y45" s="1175">
        <f t="shared" si="35"/>
        <v>6.6891011007352833E-5</v>
      </c>
      <c r="Z45" s="1175">
        <f t="shared" si="35"/>
        <v>6.6377809708724621E-6</v>
      </c>
      <c r="AA45" s="1175">
        <f t="shared" si="35"/>
        <v>3.0354175342780091E-5</v>
      </c>
      <c r="AB45" s="1175">
        <f t="shared" si="35"/>
        <v>1.3025197574262438E-5</v>
      </c>
      <c r="AC45" s="1175">
        <f t="shared" si="35"/>
        <v>2.1552862073867603E-5</v>
      </c>
      <c r="AD45" s="1175">
        <f t="shared" si="35"/>
        <v>1.8685427349514864E-5</v>
      </c>
      <c r="AE45" s="1175">
        <f t="shared" si="35"/>
        <v>3.8505099085664781E-5</v>
      </c>
      <c r="AF45" s="1175">
        <f t="shared" si="35"/>
        <v>1.6048151446065669E-5</v>
      </c>
      <c r="AG45" s="1184">
        <f t="shared" si="4"/>
        <v>1.8816749350455582E-3</v>
      </c>
      <c r="AI45" s="58" t="s">
        <v>1120</v>
      </c>
      <c r="AJ45" s="1167">
        <f>SUM(G45:AF45)</f>
        <v>1.8816749350455582E-3</v>
      </c>
      <c r="AK45" s="1149">
        <f>'SHWLP-Att'!S35</f>
        <v>1.8816749350455584E-3</v>
      </c>
      <c r="AL45" s="1169">
        <f>(AK45-AJ45)/AK45</f>
        <v>1.1523798848489781E-16</v>
      </c>
      <c r="AN45" s="1153" t="s">
        <v>400</v>
      </c>
      <c r="AO45" s="1153" t="s">
        <v>48</v>
      </c>
      <c r="AP45" s="1144">
        <f>SUMIFS(Table915[Count of EnergyRating],Table915[MainSpaceHeatingFuel],AN45,Table915[EnergyRating (group)],AO45,Table915[CountyName (group)],AP$4)</f>
        <v>0</v>
      </c>
      <c r="AQ45" s="1138">
        <f>SUMIFS(Table915[Count of EnergyRating],Table915[MainSpaceHeatingFuel],AN45,Table915[EnergyRating (group)],AO45,Table915[CountyName (group)],AQ$4)</f>
        <v>0</v>
      </c>
      <c r="AR45" s="1138">
        <f>SUMIFS(Table915[Count of EnergyRating],Table915[MainSpaceHeatingFuel],AN45,Table915[EnergyRating (group)],AO45,Table915[CountyName (group)],AR$4)</f>
        <v>0</v>
      </c>
      <c r="AS45" s="1138">
        <f>SUMIFS(Table915[Count of EnergyRating],Table915[MainSpaceHeatingFuel],AN45,Table915[EnergyRating (group)],AO45,Table915[CountyName (group)],AS$4)</f>
        <v>0</v>
      </c>
      <c r="AT45" s="1138">
        <f>SUMIFS(Table915[Count of EnergyRating],Table915[MainSpaceHeatingFuel],AN45,Table915[EnergyRating (group)],AO45,Table915[CountyName (group)],AT$4)</f>
        <v>0</v>
      </c>
      <c r="AU45" s="1138">
        <f>SUMIFS(Table915[Count of EnergyRating],Table915[MainSpaceHeatingFuel],AN45,Table915[EnergyRating (group)],AO45,Table915[CountyName (group)],AU$4)</f>
        <v>0</v>
      </c>
      <c r="AV45" s="1138">
        <f>SUMIFS(Table915[Count of EnergyRating],Table915[MainSpaceHeatingFuel],AN45,Table915[EnergyRating (group)],AO45,Table915[CountyName (group)],AV$4)</f>
        <v>0</v>
      </c>
      <c r="AW45" s="1138">
        <f>SUMIFS(Table915[Count of EnergyRating],Table915[MainSpaceHeatingFuel],AN45,Table915[EnergyRating (group)],AO45,Table915[CountyName (group)],AW$4)</f>
        <v>0</v>
      </c>
      <c r="AX45" s="1138">
        <f>SUMIFS(Table915[Count of EnergyRating],Table915[MainSpaceHeatingFuel],AN45,Table915[EnergyRating (group)],AO45,Table915[CountyName (group)],AX$4)</f>
        <v>0</v>
      </c>
      <c r="AY45" s="1138">
        <f>SUMIFS(Table915[Count of EnergyRating],Table915[MainSpaceHeatingFuel],AN45,Table915[EnergyRating (group)],AO45,Table915[CountyName (group)],AY$4)</f>
        <v>0</v>
      </c>
      <c r="AZ45" s="1138">
        <f>SUMIFS(Table915[Count of EnergyRating],Table915[MainSpaceHeatingFuel],AN45,Table915[EnergyRating (group)],AO45,Table915[CountyName (group)],AZ$4)</f>
        <v>0</v>
      </c>
      <c r="BA45" s="1138">
        <f>SUMIFS(Table915[Count of EnergyRating],Table915[MainSpaceHeatingFuel],AN45,Table915[EnergyRating (group)],AO45,Table915[CountyName (group)],BA$4)</f>
        <v>0</v>
      </c>
      <c r="BB45" s="1138">
        <f>SUMIFS(Table915[Count of EnergyRating],Table915[MainSpaceHeatingFuel],AN45,Table915[EnergyRating (group)],AO45,Table915[CountyName (group)],BB$4)</f>
        <v>0</v>
      </c>
      <c r="BC45" s="1138">
        <f>SUMIFS(Table915[Count of EnergyRating],Table915[MainSpaceHeatingFuel],AN45,Table915[EnergyRating (group)],AO45,Table915[CountyName (group)],BC$4)</f>
        <v>0</v>
      </c>
      <c r="BD45" s="1138">
        <f>SUMIFS(Table915[Count of EnergyRating],Table915[MainSpaceHeatingFuel],AN45,Table915[EnergyRating (group)],AO45,Table915[CountyName (group)],BD$4)</f>
        <v>0</v>
      </c>
      <c r="BE45" s="1138">
        <f>SUMIFS(Table915[Count of EnergyRating],Table915[MainSpaceHeatingFuel],AN45,Table915[EnergyRating (group)],AO45,Table915[CountyName (group)],BE$4)</f>
        <v>0</v>
      </c>
      <c r="BF45" s="1138">
        <f>SUMIFS(Table915[Count of EnergyRating],Table915[MainSpaceHeatingFuel],AN45,Table915[EnergyRating (group)],AO45,Table915[CountyName (group)],BF$4)</f>
        <v>0</v>
      </c>
      <c r="BG45" s="1138">
        <f>SUMIFS(Table915[Count of EnergyRating],Table915[MainSpaceHeatingFuel],AN45,Table915[EnergyRating (group)],AO45,Table915[CountyName (group)],BG$4)</f>
        <v>0</v>
      </c>
      <c r="BH45" s="1138">
        <f>SUMIFS(Table915[Count of EnergyRating],Table915[MainSpaceHeatingFuel],AN45,Table915[EnergyRating (group)],AO45,Table915[CountyName (group)],BH$4)</f>
        <v>0</v>
      </c>
      <c r="BI45" s="1138">
        <f>SUMIFS(Table915[Count of EnergyRating],Table915[MainSpaceHeatingFuel],AN45,Table915[EnergyRating (group)],AO45,Table915[CountyName (group)],BI$4)</f>
        <v>0</v>
      </c>
      <c r="BJ45" s="1138">
        <f>SUMIFS(Table915[Count of EnergyRating],Table915[MainSpaceHeatingFuel],AN45,Table915[EnergyRating (group)],AO45,Table915[CountyName (group)],BJ$4)</f>
        <v>0</v>
      </c>
      <c r="BK45" s="1138">
        <f>SUMIFS(Table915[Count of EnergyRating],Table915[MainSpaceHeatingFuel],AN45,Table915[EnergyRating (group)],AO45,Table915[CountyName (group)],BK$4)</f>
        <v>0</v>
      </c>
      <c r="BL45" s="1138">
        <f>SUMIFS(Table915[Count of EnergyRating],Table915[MainSpaceHeatingFuel],AN45,Table915[EnergyRating (group)],AO45,Table915[CountyName (group)],BL$4)</f>
        <v>0</v>
      </c>
      <c r="BM45" s="1144">
        <f>SUMIFS(Table915[Count of EnergyRating],Table915[MainSpaceHeatingFuel],AN45,Table915[EnergyRating (group)],AO45,Table915[CountyName (group)],BM$4)</f>
        <v>0</v>
      </c>
      <c r="BN45" s="1138">
        <f>SUMIFS(Table915[Count of EnergyRating],Table915[MainSpaceHeatingFuel],AN45,Table915[EnergyRating (group)],AO45,Table915[CountyName (group)],BN$4)</f>
        <v>0</v>
      </c>
      <c r="BO45" s="1138">
        <f>SUMIFS(Table915[Count of EnergyRating],Table915[MainSpaceHeatingFuel],AN45,Table915[EnergyRating (group)],AO45,Table915[CountyName (group)],BO$4)</f>
        <v>0</v>
      </c>
    </row>
    <row r="46" spans="1:67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L46" s="1151"/>
      <c r="AN46" s="1153" t="s">
        <v>400</v>
      </c>
      <c r="AO46" s="1153" t="s">
        <v>50</v>
      </c>
      <c r="AP46" s="1144">
        <f>SUMIFS(Table915[Count of EnergyRating],Table915[MainSpaceHeatingFuel],AN46,Table915[EnergyRating (group)],AO46,Table915[CountyName (group)],AP$4)</f>
        <v>0</v>
      </c>
      <c r="AQ46" s="1138">
        <f>SUMIFS(Table915[Count of EnergyRating],Table915[MainSpaceHeatingFuel],AN46,Table915[EnergyRating (group)],AO46,Table915[CountyName (group)],AQ$4)</f>
        <v>0</v>
      </c>
      <c r="AR46" s="1138">
        <f>SUMIFS(Table915[Count of EnergyRating],Table915[MainSpaceHeatingFuel],AN46,Table915[EnergyRating (group)],AO46,Table915[CountyName (group)],AR$4)</f>
        <v>0</v>
      </c>
      <c r="AS46" s="1138">
        <f>SUMIFS(Table915[Count of EnergyRating],Table915[MainSpaceHeatingFuel],AN46,Table915[EnergyRating (group)],AO46,Table915[CountyName (group)],AS$4)</f>
        <v>0</v>
      </c>
      <c r="AT46" s="1138">
        <f>SUMIFS(Table915[Count of EnergyRating],Table915[MainSpaceHeatingFuel],AN46,Table915[EnergyRating (group)],AO46,Table915[CountyName (group)],AT$4)</f>
        <v>0</v>
      </c>
      <c r="AU46" s="1138">
        <f>SUMIFS(Table915[Count of EnergyRating],Table915[MainSpaceHeatingFuel],AN46,Table915[EnergyRating (group)],AO46,Table915[CountyName (group)],AU$4)</f>
        <v>0</v>
      </c>
      <c r="AV46" s="1138">
        <f>SUMIFS(Table915[Count of EnergyRating],Table915[MainSpaceHeatingFuel],AN46,Table915[EnergyRating (group)],AO46,Table915[CountyName (group)],AV$4)</f>
        <v>0</v>
      </c>
      <c r="AW46" s="1138">
        <f>SUMIFS(Table915[Count of EnergyRating],Table915[MainSpaceHeatingFuel],AN46,Table915[EnergyRating (group)],AO46,Table915[CountyName (group)],AW$4)</f>
        <v>0</v>
      </c>
      <c r="AX46" s="1138">
        <f>SUMIFS(Table915[Count of EnergyRating],Table915[MainSpaceHeatingFuel],AN46,Table915[EnergyRating (group)],AO46,Table915[CountyName (group)],AX$4)</f>
        <v>0</v>
      </c>
      <c r="AY46" s="1138">
        <f>SUMIFS(Table915[Count of EnergyRating],Table915[MainSpaceHeatingFuel],AN46,Table915[EnergyRating (group)],AO46,Table915[CountyName (group)],AY$4)</f>
        <v>0</v>
      </c>
      <c r="AZ46" s="1138">
        <f>SUMIFS(Table915[Count of EnergyRating],Table915[MainSpaceHeatingFuel],AN46,Table915[EnergyRating (group)],AO46,Table915[CountyName (group)],AZ$4)</f>
        <v>0</v>
      </c>
      <c r="BA46" s="1138">
        <f>SUMIFS(Table915[Count of EnergyRating],Table915[MainSpaceHeatingFuel],AN46,Table915[EnergyRating (group)],AO46,Table915[CountyName (group)],BA$4)</f>
        <v>0</v>
      </c>
      <c r="BB46" s="1138">
        <f>SUMIFS(Table915[Count of EnergyRating],Table915[MainSpaceHeatingFuel],AN46,Table915[EnergyRating (group)],AO46,Table915[CountyName (group)],BB$4)</f>
        <v>0</v>
      </c>
      <c r="BC46" s="1138">
        <f>SUMIFS(Table915[Count of EnergyRating],Table915[MainSpaceHeatingFuel],AN46,Table915[EnergyRating (group)],AO46,Table915[CountyName (group)],BC$4)</f>
        <v>0</v>
      </c>
      <c r="BD46" s="1138">
        <f>SUMIFS(Table915[Count of EnergyRating],Table915[MainSpaceHeatingFuel],AN46,Table915[EnergyRating (group)],AO46,Table915[CountyName (group)],BD$4)</f>
        <v>0</v>
      </c>
      <c r="BE46" s="1138">
        <f>SUMIFS(Table915[Count of EnergyRating],Table915[MainSpaceHeatingFuel],AN46,Table915[EnergyRating (group)],AO46,Table915[CountyName (group)],BE$4)</f>
        <v>0</v>
      </c>
      <c r="BF46" s="1138">
        <f>SUMIFS(Table915[Count of EnergyRating],Table915[MainSpaceHeatingFuel],AN46,Table915[EnergyRating (group)],AO46,Table915[CountyName (group)],BF$4)</f>
        <v>0</v>
      </c>
      <c r="BG46" s="1138">
        <f>SUMIFS(Table915[Count of EnergyRating],Table915[MainSpaceHeatingFuel],AN46,Table915[EnergyRating (group)],AO46,Table915[CountyName (group)],BG$4)</f>
        <v>0</v>
      </c>
      <c r="BH46" s="1138">
        <f>SUMIFS(Table915[Count of EnergyRating],Table915[MainSpaceHeatingFuel],AN46,Table915[EnergyRating (group)],AO46,Table915[CountyName (group)],BH$4)</f>
        <v>0</v>
      </c>
      <c r="BI46" s="1138">
        <f>SUMIFS(Table915[Count of EnergyRating],Table915[MainSpaceHeatingFuel],AN46,Table915[EnergyRating (group)],AO46,Table915[CountyName (group)],BI$4)</f>
        <v>0</v>
      </c>
      <c r="BJ46" s="1138">
        <f>SUMIFS(Table915[Count of EnergyRating],Table915[MainSpaceHeatingFuel],AN46,Table915[EnergyRating (group)],AO46,Table915[CountyName (group)],BJ$4)</f>
        <v>0</v>
      </c>
      <c r="BK46" s="1138">
        <f>SUMIFS(Table915[Count of EnergyRating],Table915[MainSpaceHeatingFuel],AN46,Table915[EnergyRating (group)],AO46,Table915[CountyName (group)],BK$4)</f>
        <v>0</v>
      </c>
      <c r="BL46" s="1138">
        <f>SUMIFS(Table915[Count of EnergyRating],Table915[MainSpaceHeatingFuel],AN46,Table915[EnergyRating (group)],AO46,Table915[CountyName (group)],BL$4)</f>
        <v>0</v>
      </c>
      <c r="BM46" s="1144">
        <f>SUMIFS(Table915[Count of EnergyRating],Table915[MainSpaceHeatingFuel],AN46,Table915[EnergyRating (group)],AO46,Table915[CountyName (group)],BM$4)</f>
        <v>0</v>
      </c>
      <c r="BN46" s="1138">
        <f>SUMIFS(Table915[Count of EnergyRating],Table915[MainSpaceHeatingFuel],AN46,Table915[EnergyRating (group)],AO46,Table915[CountyName (group)],BN$4)</f>
        <v>0</v>
      </c>
      <c r="BO46" s="1138">
        <f>SUMIFS(Table915[Count of EnergyRating],Table915[MainSpaceHeatingFuel],AN46,Table915[EnergyRating (group)],AO46,Table915[CountyName (group)],BO$4)</f>
        <v>0</v>
      </c>
    </row>
    <row r="47" spans="1:67">
      <c r="C47" s="1143" t="s">
        <v>1152</v>
      </c>
      <c r="D47" s="1143" t="s">
        <v>1107</v>
      </c>
      <c r="E47" s="1143" t="s">
        <v>842</v>
      </c>
      <c r="F47" s="1143" t="s">
        <v>1109</v>
      </c>
      <c r="G47" s="1154">
        <f t="shared" ref="G47:AF47" si="36">IFERROR(G157*((SUM(AP$55:AP$58)/SUM(AP$55:AP$63))/(SUM(G$157)/SUM(G$157:G$162))),0)</f>
        <v>1.4382789691546972E-2</v>
      </c>
      <c r="H47" s="1154">
        <f t="shared" si="36"/>
        <v>0.54269440768178456</v>
      </c>
      <c r="I47" s="1154">
        <f t="shared" si="36"/>
        <v>0.18018108433715416</v>
      </c>
      <c r="J47" s="1154">
        <f t="shared" si="36"/>
        <v>5.6250968584764589E-2</v>
      </c>
      <c r="K47" s="1154">
        <f t="shared" si="36"/>
        <v>4.9138635060198749E-2</v>
      </c>
      <c r="L47" s="1154">
        <f t="shared" si="36"/>
        <v>2.8092408198754408E-2</v>
      </c>
      <c r="M47" s="1154">
        <f t="shared" si="36"/>
        <v>0.14713734353240346</v>
      </c>
      <c r="N47" s="1154">
        <f t="shared" si="36"/>
        <v>4.0348128928506449E-2</v>
      </c>
      <c r="O47" s="1154">
        <f t="shared" si="36"/>
        <v>8.3143270542724822E-3</v>
      </c>
      <c r="P47" s="1154">
        <f t="shared" si="36"/>
        <v>2.6274502201654656E-2</v>
      </c>
      <c r="Q47" s="1154">
        <f t="shared" si="36"/>
        <v>3.3743890628456633E-2</v>
      </c>
      <c r="R47" s="1154">
        <f t="shared" si="36"/>
        <v>6.2271173080111097E-2</v>
      </c>
      <c r="S47" s="1154">
        <f t="shared" si="36"/>
        <v>2.3831226199234647E-2</v>
      </c>
      <c r="T47" s="1154">
        <f t="shared" si="36"/>
        <v>0.3460091894894145</v>
      </c>
      <c r="U47" s="1154">
        <f t="shared" si="36"/>
        <v>6.3212543764421023E-2</v>
      </c>
      <c r="V47" s="1154">
        <f t="shared" si="36"/>
        <v>1.8304518969231839E-2</v>
      </c>
      <c r="W47" s="1154">
        <f t="shared" si="36"/>
        <v>1.6618336010811634E-2</v>
      </c>
      <c r="X47" s="1154">
        <f t="shared" si="36"/>
        <v>5.3554460080205958E-2</v>
      </c>
      <c r="Y47" s="1154">
        <f t="shared" si="36"/>
        <v>0.11626932087413377</v>
      </c>
      <c r="Z47" s="1154">
        <f t="shared" si="36"/>
        <v>7.8195896896641401E-3</v>
      </c>
      <c r="AA47" s="1154">
        <f t="shared" si="36"/>
        <v>6.7457607381306253E-2</v>
      </c>
      <c r="AB47" s="1154">
        <f t="shared" si="36"/>
        <v>5.1300417790406871E-3</v>
      </c>
      <c r="AC47" s="1154">
        <f t="shared" si="36"/>
        <v>4.5786156507211268E-2</v>
      </c>
      <c r="AD47" s="1154">
        <f t="shared" si="36"/>
        <v>1.5506078555250128E-2</v>
      </c>
      <c r="AE47" s="1154">
        <f t="shared" si="36"/>
        <v>2.3359377920081848E-2</v>
      </c>
      <c r="AF47" s="1154">
        <f t="shared" si="36"/>
        <v>3.6004006052559705E-2</v>
      </c>
      <c r="AG47" s="1181">
        <f t="shared" si="4"/>
        <v>2.0276921122521756</v>
      </c>
      <c r="AL47" s="1151"/>
      <c r="AN47" s="1153" t="s">
        <v>400</v>
      </c>
      <c r="AO47" s="1153" t="s">
        <v>52</v>
      </c>
      <c r="AP47" s="1144">
        <f>SUMIFS(Table915[Count of EnergyRating],Table915[MainSpaceHeatingFuel],AN47,Table915[EnergyRating (group)],AO47,Table915[CountyName (group)],AP$4)</f>
        <v>0</v>
      </c>
      <c r="AQ47" s="1138">
        <f>SUMIFS(Table915[Count of EnergyRating],Table915[MainSpaceHeatingFuel],AN47,Table915[EnergyRating (group)],AO47,Table915[CountyName (group)],AQ$4)</f>
        <v>0</v>
      </c>
      <c r="AR47" s="1138">
        <f>SUMIFS(Table915[Count of EnergyRating],Table915[MainSpaceHeatingFuel],AN47,Table915[EnergyRating (group)],AO47,Table915[CountyName (group)],AR$4)</f>
        <v>0</v>
      </c>
      <c r="AS47" s="1138">
        <f>SUMIFS(Table915[Count of EnergyRating],Table915[MainSpaceHeatingFuel],AN47,Table915[EnergyRating (group)],AO47,Table915[CountyName (group)],AS$4)</f>
        <v>0</v>
      </c>
      <c r="AT47" s="1138">
        <f>SUMIFS(Table915[Count of EnergyRating],Table915[MainSpaceHeatingFuel],AN47,Table915[EnergyRating (group)],AO47,Table915[CountyName (group)],AT$4)</f>
        <v>0</v>
      </c>
      <c r="AU47" s="1138">
        <f>SUMIFS(Table915[Count of EnergyRating],Table915[MainSpaceHeatingFuel],AN47,Table915[EnergyRating (group)],AO47,Table915[CountyName (group)],AU$4)</f>
        <v>0</v>
      </c>
      <c r="AV47" s="1138">
        <f>SUMIFS(Table915[Count of EnergyRating],Table915[MainSpaceHeatingFuel],AN47,Table915[EnergyRating (group)],AO47,Table915[CountyName (group)],AV$4)</f>
        <v>0</v>
      </c>
      <c r="AW47" s="1138">
        <f>SUMIFS(Table915[Count of EnergyRating],Table915[MainSpaceHeatingFuel],AN47,Table915[EnergyRating (group)],AO47,Table915[CountyName (group)],AW$4)</f>
        <v>0</v>
      </c>
      <c r="AX47" s="1138">
        <f>SUMIFS(Table915[Count of EnergyRating],Table915[MainSpaceHeatingFuel],AN47,Table915[EnergyRating (group)],AO47,Table915[CountyName (group)],AX$4)</f>
        <v>0</v>
      </c>
      <c r="AY47" s="1138">
        <f>SUMIFS(Table915[Count of EnergyRating],Table915[MainSpaceHeatingFuel],AN47,Table915[EnergyRating (group)],AO47,Table915[CountyName (group)],AY$4)</f>
        <v>0</v>
      </c>
      <c r="AZ47" s="1138">
        <f>SUMIFS(Table915[Count of EnergyRating],Table915[MainSpaceHeatingFuel],AN47,Table915[EnergyRating (group)],AO47,Table915[CountyName (group)],AZ$4)</f>
        <v>0</v>
      </c>
      <c r="BA47" s="1138">
        <f>SUMIFS(Table915[Count of EnergyRating],Table915[MainSpaceHeatingFuel],AN47,Table915[EnergyRating (group)],AO47,Table915[CountyName (group)],BA$4)</f>
        <v>0</v>
      </c>
      <c r="BB47" s="1138">
        <f>SUMIFS(Table915[Count of EnergyRating],Table915[MainSpaceHeatingFuel],AN47,Table915[EnergyRating (group)],AO47,Table915[CountyName (group)],BB$4)</f>
        <v>0</v>
      </c>
      <c r="BC47" s="1138">
        <f>SUMIFS(Table915[Count of EnergyRating],Table915[MainSpaceHeatingFuel],AN47,Table915[EnergyRating (group)],AO47,Table915[CountyName (group)],BC$4)</f>
        <v>0</v>
      </c>
      <c r="BD47" s="1138">
        <f>SUMIFS(Table915[Count of EnergyRating],Table915[MainSpaceHeatingFuel],AN47,Table915[EnergyRating (group)],AO47,Table915[CountyName (group)],BD$4)</f>
        <v>0</v>
      </c>
      <c r="BE47" s="1138">
        <f>SUMIFS(Table915[Count of EnergyRating],Table915[MainSpaceHeatingFuel],AN47,Table915[EnergyRating (group)],AO47,Table915[CountyName (group)],BE$4)</f>
        <v>0</v>
      </c>
      <c r="BF47" s="1138">
        <f>SUMIFS(Table915[Count of EnergyRating],Table915[MainSpaceHeatingFuel],AN47,Table915[EnergyRating (group)],AO47,Table915[CountyName (group)],BF$4)</f>
        <v>0</v>
      </c>
      <c r="BG47" s="1138">
        <f>SUMIFS(Table915[Count of EnergyRating],Table915[MainSpaceHeatingFuel],AN47,Table915[EnergyRating (group)],AO47,Table915[CountyName (group)],BG$4)</f>
        <v>0</v>
      </c>
      <c r="BH47" s="1138">
        <f>SUMIFS(Table915[Count of EnergyRating],Table915[MainSpaceHeatingFuel],AN47,Table915[EnergyRating (group)],AO47,Table915[CountyName (group)],BH$4)</f>
        <v>0</v>
      </c>
      <c r="BI47" s="1138">
        <f>SUMIFS(Table915[Count of EnergyRating],Table915[MainSpaceHeatingFuel],AN47,Table915[EnergyRating (group)],AO47,Table915[CountyName (group)],BI$4)</f>
        <v>0</v>
      </c>
      <c r="BJ47" s="1138">
        <f>SUMIFS(Table915[Count of EnergyRating],Table915[MainSpaceHeatingFuel],AN47,Table915[EnergyRating (group)],AO47,Table915[CountyName (group)],BJ$4)</f>
        <v>0</v>
      </c>
      <c r="BK47" s="1138">
        <f>SUMIFS(Table915[Count of EnergyRating],Table915[MainSpaceHeatingFuel],AN47,Table915[EnergyRating (group)],AO47,Table915[CountyName (group)],BK$4)</f>
        <v>0</v>
      </c>
      <c r="BL47" s="1138">
        <f>SUMIFS(Table915[Count of EnergyRating],Table915[MainSpaceHeatingFuel],AN47,Table915[EnergyRating (group)],AO47,Table915[CountyName (group)],BL$4)</f>
        <v>0</v>
      </c>
      <c r="BM47" s="1144">
        <f>SUMIFS(Table915[Count of EnergyRating],Table915[MainSpaceHeatingFuel],AN47,Table915[EnergyRating (group)],AO47,Table915[CountyName (group)],BM$4)</f>
        <v>0</v>
      </c>
      <c r="BN47" s="1138">
        <f>SUMIFS(Table915[Count of EnergyRating],Table915[MainSpaceHeatingFuel],AN47,Table915[EnergyRating (group)],AO47,Table915[CountyName (group)],BN$4)</f>
        <v>0</v>
      </c>
      <c r="BO47" s="1138">
        <f>SUMIFS(Table915[Count of EnergyRating],Table915[MainSpaceHeatingFuel],AN47,Table915[EnergyRating (group)],AO47,Table915[CountyName (group)],BO$4)</f>
        <v>0</v>
      </c>
    </row>
    <row r="48" spans="1:67">
      <c r="C48" s="1145" t="s">
        <v>1152</v>
      </c>
      <c r="D48" s="1145" t="s">
        <v>1107</v>
      </c>
      <c r="E48" s="1145" t="s">
        <v>842</v>
      </c>
      <c r="F48" s="1145" t="s">
        <v>1110</v>
      </c>
      <c r="G48" s="1155">
        <f t="shared" ref="G48:AF48" si="37">IFERROR(G158*((SUM(AP$59)/SUM(AP$55:AP$63))/(SUM(G$158)/SUM(G$157:G$162))),0)</f>
        <v>8.1754804562477537E-2</v>
      </c>
      <c r="H48" s="1155">
        <f t="shared" si="37"/>
        <v>0.99493974741660507</v>
      </c>
      <c r="I48" s="1155">
        <f t="shared" si="37"/>
        <v>0.15678094351414715</v>
      </c>
      <c r="J48" s="1155">
        <f t="shared" si="37"/>
        <v>7.0798632873927847E-2</v>
      </c>
      <c r="K48" s="1155">
        <f t="shared" si="37"/>
        <v>5.6698425069460094E-2</v>
      </c>
      <c r="L48" s="1155">
        <f t="shared" si="37"/>
        <v>1.9792378503667878E-2</v>
      </c>
      <c r="M48" s="1155">
        <f t="shared" si="37"/>
        <v>9.8091562354935644E-2</v>
      </c>
      <c r="N48" s="1155">
        <f t="shared" si="37"/>
        <v>0.17753176728542835</v>
      </c>
      <c r="O48" s="1155">
        <f t="shared" si="37"/>
        <v>9.14575975969973E-2</v>
      </c>
      <c r="P48" s="1155">
        <f t="shared" si="37"/>
        <v>9.7518825479218238E-2</v>
      </c>
      <c r="Q48" s="1155">
        <f t="shared" si="37"/>
        <v>0.12653958985671238</v>
      </c>
      <c r="R48" s="1155">
        <f t="shared" si="37"/>
        <v>9.1011714501700855E-2</v>
      </c>
      <c r="S48" s="1155">
        <f t="shared" si="37"/>
        <v>9.3338969280335721E-2</v>
      </c>
      <c r="T48" s="1155">
        <f t="shared" si="37"/>
        <v>0.5539928553027238</v>
      </c>
      <c r="U48" s="1155">
        <f t="shared" si="37"/>
        <v>9.3812246478408301E-2</v>
      </c>
      <c r="V48" s="1155">
        <f t="shared" si="37"/>
        <v>0.21355272130770481</v>
      </c>
      <c r="W48" s="1155">
        <f t="shared" si="37"/>
        <v>0.16618336010811635</v>
      </c>
      <c r="X48" s="1155">
        <f t="shared" si="37"/>
        <v>0.11122849401273545</v>
      </c>
      <c r="Y48" s="1155">
        <f t="shared" si="37"/>
        <v>0.14344916211743775</v>
      </c>
      <c r="Z48" s="1155">
        <f t="shared" si="37"/>
        <v>2.1859307541561117E-2</v>
      </c>
      <c r="AA48" s="1155">
        <f t="shared" si="37"/>
        <v>4.242179433257403E-2</v>
      </c>
      <c r="AB48" s="1155">
        <f t="shared" si="37"/>
        <v>4.9327324798468145E-2</v>
      </c>
      <c r="AC48" s="1155">
        <f t="shared" si="37"/>
        <v>4.6967734739655417E-2</v>
      </c>
      <c r="AD48" s="1155">
        <f t="shared" si="37"/>
        <v>6.7047410091011117E-2</v>
      </c>
      <c r="AE48" s="1155">
        <f t="shared" si="37"/>
        <v>9.7684671302160464E-2</v>
      </c>
      <c r="AF48" s="1155">
        <f t="shared" si="37"/>
        <v>3.1266636835117635E-2</v>
      </c>
      <c r="AG48" s="1182">
        <f t="shared" si="4"/>
        <v>3.7950486772632877</v>
      </c>
      <c r="AL48" s="1151"/>
      <c r="AN48" s="1153" t="s">
        <v>400</v>
      </c>
      <c r="AO48" s="1153" t="s">
        <v>54</v>
      </c>
      <c r="AP48" s="1144">
        <f>SUMIFS(Table915[Count of EnergyRating],Table915[MainSpaceHeatingFuel],AN48,Table915[EnergyRating (group)],AO48,Table915[CountyName (group)],AP$4)</f>
        <v>0</v>
      </c>
      <c r="AQ48" s="1138">
        <f>SUMIFS(Table915[Count of EnergyRating],Table915[MainSpaceHeatingFuel],AN48,Table915[EnergyRating (group)],AO48,Table915[CountyName (group)],AQ$4)</f>
        <v>0</v>
      </c>
      <c r="AR48" s="1138">
        <f>SUMIFS(Table915[Count of EnergyRating],Table915[MainSpaceHeatingFuel],AN48,Table915[EnergyRating (group)],AO48,Table915[CountyName (group)],AR$4)</f>
        <v>0</v>
      </c>
      <c r="AS48" s="1138">
        <f>SUMIFS(Table915[Count of EnergyRating],Table915[MainSpaceHeatingFuel],AN48,Table915[EnergyRating (group)],AO48,Table915[CountyName (group)],AS$4)</f>
        <v>0</v>
      </c>
      <c r="AT48" s="1138">
        <f>SUMIFS(Table915[Count of EnergyRating],Table915[MainSpaceHeatingFuel],AN48,Table915[EnergyRating (group)],AO48,Table915[CountyName (group)],AT$4)</f>
        <v>0</v>
      </c>
      <c r="AU48" s="1138">
        <f>SUMIFS(Table915[Count of EnergyRating],Table915[MainSpaceHeatingFuel],AN48,Table915[EnergyRating (group)],AO48,Table915[CountyName (group)],AU$4)</f>
        <v>0</v>
      </c>
      <c r="AV48" s="1138">
        <f>SUMIFS(Table915[Count of EnergyRating],Table915[MainSpaceHeatingFuel],AN48,Table915[EnergyRating (group)],AO48,Table915[CountyName (group)],AV$4)</f>
        <v>0</v>
      </c>
      <c r="AW48" s="1138">
        <f>SUMIFS(Table915[Count of EnergyRating],Table915[MainSpaceHeatingFuel],AN48,Table915[EnergyRating (group)],AO48,Table915[CountyName (group)],AW$4)</f>
        <v>0</v>
      </c>
      <c r="AX48" s="1138">
        <f>SUMIFS(Table915[Count of EnergyRating],Table915[MainSpaceHeatingFuel],AN48,Table915[EnergyRating (group)],AO48,Table915[CountyName (group)],AX$4)</f>
        <v>0</v>
      </c>
      <c r="AY48" s="1138">
        <f>SUMIFS(Table915[Count of EnergyRating],Table915[MainSpaceHeatingFuel],AN48,Table915[EnergyRating (group)],AO48,Table915[CountyName (group)],AY$4)</f>
        <v>0</v>
      </c>
      <c r="AZ48" s="1138">
        <f>SUMIFS(Table915[Count of EnergyRating],Table915[MainSpaceHeatingFuel],AN48,Table915[EnergyRating (group)],AO48,Table915[CountyName (group)],AZ$4)</f>
        <v>0</v>
      </c>
      <c r="BA48" s="1138">
        <f>SUMIFS(Table915[Count of EnergyRating],Table915[MainSpaceHeatingFuel],AN48,Table915[EnergyRating (group)],AO48,Table915[CountyName (group)],BA$4)</f>
        <v>0</v>
      </c>
      <c r="BB48" s="1138">
        <f>SUMIFS(Table915[Count of EnergyRating],Table915[MainSpaceHeatingFuel],AN48,Table915[EnergyRating (group)],AO48,Table915[CountyName (group)],BB$4)</f>
        <v>0</v>
      </c>
      <c r="BC48" s="1138">
        <f>SUMIFS(Table915[Count of EnergyRating],Table915[MainSpaceHeatingFuel],AN48,Table915[EnergyRating (group)],AO48,Table915[CountyName (group)],BC$4)</f>
        <v>0</v>
      </c>
      <c r="BD48" s="1138">
        <f>SUMIFS(Table915[Count of EnergyRating],Table915[MainSpaceHeatingFuel],AN48,Table915[EnergyRating (group)],AO48,Table915[CountyName (group)],BD$4)</f>
        <v>0</v>
      </c>
      <c r="BE48" s="1138">
        <f>SUMIFS(Table915[Count of EnergyRating],Table915[MainSpaceHeatingFuel],AN48,Table915[EnergyRating (group)],AO48,Table915[CountyName (group)],BE$4)</f>
        <v>0</v>
      </c>
      <c r="BF48" s="1138">
        <f>SUMIFS(Table915[Count of EnergyRating],Table915[MainSpaceHeatingFuel],AN48,Table915[EnergyRating (group)],AO48,Table915[CountyName (group)],BF$4)</f>
        <v>0</v>
      </c>
      <c r="BG48" s="1138">
        <f>SUMIFS(Table915[Count of EnergyRating],Table915[MainSpaceHeatingFuel],AN48,Table915[EnergyRating (group)],AO48,Table915[CountyName (group)],BG$4)</f>
        <v>0</v>
      </c>
      <c r="BH48" s="1138">
        <f>SUMIFS(Table915[Count of EnergyRating],Table915[MainSpaceHeatingFuel],AN48,Table915[EnergyRating (group)],AO48,Table915[CountyName (group)],BH$4)</f>
        <v>0</v>
      </c>
      <c r="BI48" s="1138">
        <f>SUMIFS(Table915[Count of EnergyRating],Table915[MainSpaceHeatingFuel],AN48,Table915[EnergyRating (group)],AO48,Table915[CountyName (group)],BI$4)</f>
        <v>0</v>
      </c>
      <c r="BJ48" s="1138">
        <f>SUMIFS(Table915[Count of EnergyRating],Table915[MainSpaceHeatingFuel],AN48,Table915[EnergyRating (group)],AO48,Table915[CountyName (group)],BJ$4)</f>
        <v>0</v>
      </c>
      <c r="BK48" s="1138">
        <f>SUMIFS(Table915[Count of EnergyRating],Table915[MainSpaceHeatingFuel],AN48,Table915[EnergyRating (group)],AO48,Table915[CountyName (group)],BK$4)</f>
        <v>0</v>
      </c>
      <c r="BL48" s="1138">
        <f>SUMIFS(Table915[Count of EnergyRating],Table915[MainSpaceHeatingFuel],AN48,Table915[EnergyRating (group)],AO48,Table915[CountyName (group)],BL$4)</f>
        <v>0</v>
      </c>
      <c r="BM48" s="1144">
        <f>SUMIFS(Table915[Count of EnergyRating],Table915[MainSpaceHeatingFuel],AN48,Table915[EnergyRating (group)],AO48,Table915[CountyName (group)],BM$4)</f>
        <v>0</v>
      </c>
      <c r="BN48" s="1138">
        <f>SUMIFS(Table915[Count of EnergyRating],Table915[MainSpaceHeatingFuel],AN48,Table915[EnergyRating (group)],AO48,Table915[CountyName (group)],BN$4)</f>
        <v>0</v>
      </c>
      <c r="BO48" s="1138">
        <f>SUMIFS(Table915[Count of EnergyRating],Table915[MainSpaceHeatingFuel],AN48,Table915[EnergyRating (group)],AO48,Table915[CountyName (group)],BO$4)</f>
        <v>0</v>
      </c>
    </row>
    <row r="49" spans="3:67">
      <c r="C49" s="1143" t="s">
        <v>1152</v>
      </c>
      <c r="D49" s="1143" t="s">
        <v>1107</v>
      </c>
      <c r="E49" s="1143" t="s">
        <v>842</v>
      </c>
      <c r="F49" s="1143" t="s">
        <v>1111</v>
      </c>
      <c r="G49" s="1154">
        <f t="shared" ref="G49:AF49" si="38">IFERROR(G159*((SUM(AP$60)/SUM(AP$55:AP$63))/(SUM(G$159)/SUM(G$157:G$162))),0)</f>
        <v>4.5419335868043071E-3</v>
      </c>
      <c r="H49" s="1154">
        <f t="shared" si="38"/>
        <v>0.76881707754919493</v>
      </c>
      <c r="I49" s="1154">
        <f t="shared" si="38"/>
        <v>7.9560478798223921E-2</v>
      </c>
      <c r="J49" s="1154">
        <f t="shared" si="38"/>
        <v>1.1638131431330606E-2</v>
      </c>
      <c r="K49" s="1154">
        <f t="shared" si="38"/>
        <v>1.5119580018522691E-2</v>
      </c>
      <c r="L49" s="1154">
        <f t="shared" si="38"/>
        <v>3.8307829361937827E-3</v>
      </c>
      <c r="M49" s="1154">
        <f t="shared" si="38"/>
        <v>1.4425229758078769E-2</v>
      </c>
      <c r="N49" s="1154">
        <f t="shared" si="38"/>
        <v>6.0522193392759674E-2</v>
      </c>
      <c r="O49" s="1154">
        <f t="shared" si="38"/>
        <v>1.4550072344976843E-2</v>
      </c>
      <c r="P49" s="1154">
        <f t="shared" si="38"/>
        <v>1.2126693323840611E-2</v>
      </c>
      <c r="Q49" s="1154">
        <f t="shared" si="38"/>
        <v>3.5149886071308992E-2</v>
      </c>
      <c r="R49" s="1154">
        <f t="shared" si="38"/>
        <v>6.7061263317042721E-2</v>
      </c>
      <c r="S49" s="1154">
        <f t="shared" si="38"/>
        <v>3.4753871540550527E-2</v>
      </c>
      <c r="T49" s="1154">
        <f t="shared" si="38"/>
        <v>7.3739663333809644E-2</v>
      </c>
      <c r="U49" s="1154">
        <f t="shared" si="38"/>
        <v>1.2481457685968486E-2</v>
      </c>
      <c r="V49" s="1154">
        <f t="shared" si="38"/>
        <v>4.8812050584618245E-2</v>
      </c>
      <c r="W49" s="1154">
        <f t="shared" si="38"/>
        <v>2.4927504016217454E-2</v>
      </c>
      <c r="X49" s="1154">
        <f t="shared" si="38"/>
        <v>3.7076164670911814E-2</v>
      </c>
      <c r="Y49" s="1154">
        <f t="shared" si="38"/>
        <v>3.0954819193762889E-2</v>
      </c>
      <c r="Z49" s="1154">
        <f t="shared" si="38"/>
        <v>8.8858973746183396E-4</v>
      </c>
      <c r="AA49" s="1154">
        <f t="shared" si="38"/>
        <v>2.7122130802793236E-2</v>
      </c>
      <c r="AB49" s="1154">
        <f t="shared" si="38"/>
        <v>3.9461859838774514E-3</v>
      </c>
      <c r="AC49" s="1154">
        <f t="shared" si="38"/>
        <v>4.7263129297766453E-3</v>
      </c>
      <c r="AD49" s="1154">
        <f t="shared" si="38"/>
        <v>2.6207456713098812E-3</v>
      </c>
      <c r="AE49" s="1154">
        <f t="shared" si="38"/>
        <v>4.0348016407414103E-2</v>
      </c>
      <c r="AF49" s="1154">
        <f t="shared" si="38"/>
        <v>5.6848430609304796E-3</v>
      </c>
      <c r="AG49" s="1181">
        <f t="shared" si="4"/>
        <v>1.4354256781476802</v>
      </c>
      <c r="AL49" s="1151"/>
      <c r="AN49" s="1153" t="s">
        <v>400</v>
      </c>
      <c r="AO49" s="1153" t="s">
        <v>56</v>
      </c>
      <c r="AP49" s="1144">
        <f>SUMIFS(Table915[Count of EnergyRating],Table915[MainSpaceHeatingFuel],AN49,Table915[EnergyRating (group)],AO49,Table915[CountyName (group)],AP$4)</f>
        <v>0</v>
      </c>
      <c r="AQ49" s="1138">
        <f>SUMIFS(Table915[Count of EnergyRating],Table915[MainSpaceHeatingFuel],AN49,Table915[EnergyRating (group)],AO49,Table915[CountyName (group)],AQ$4)</f>
        <v>0</v>
      </c>
      <c r="AR49" s="1138">
        <f>SUMIFS(Table915[Count of EnergyRating],Table915[MainSpaceHeatingFuel],AN49,Table915[EnergyRating (group)],AO49,Table915[CountyName (group)],AR$4)</f>
        <v>0</v>
      </c>
      <c r="AS49" s="1138">
        <f>SUMIFS(Table915[Count of EnergyRating],Table915[MainSpaceHeatingFuel],AN49,Table915[EnergyRating (group)],AO49,Table915[CountyName (group)],AS$4)</f>
        <v>0</v>
      </c>
      <c r="AT49" s="1138">
        <f>SUMIFS(Table915[Count of EnergyRating],Table915[MainSpaceHeatingFuel],AN49,Table915[EnergyRating (group)],AO49,Table915[CountyName (group)],AT$4)</f>
        <v>0</v>
      </c>
      <c r="AU49" s="1138">
        <f>SUMIFS(Table915[Count of EnergyRating],Table915[MainSpaceHeatingFuel],AN49,Table915[EnergyRating (group)],AO49,Table915[CountyName (group)],AU$4)</f>
        <v>0</v>
      </c>
      <c r="AV49" s="1138">
        <f>SUMIFS(Table915[Count of EnergyRating],Table915[MainSpaceHeatingFuel],AN49,Table915[EnergyRating (group)],AO49,Table915[CountyName (group)],AV$4)</f>
        <v>0</v>
      </c>
      <c r="AW49" s="1138">
        <f>SUMIFS(Table915[Count of EnergyRating],Table915[MainSpaceHeatingFuel],AN49,Table915[EnergyRating (group)],AO49,Table915[CountyName (group)],AW$4)</f>
        <v>0</v>
      </c>
      <c r="AX49" s="1138">
        <f>SUMIFS(Table915[Count of EnergyRating],Table915[MainSpaceHeatingFuel],AN49,Table915[EnergyRating (group)],AO49,Table915[CountyName (group)],AX$4)</f>
        <v>0</v>
      </c>
      <c r="AY49" s="1138">
        <f>SUMIFS(Table915[Count of EnergyRating],Table915[MainSpaceHeatingFuel],AN49,Table915[EnergyRating (group)],AO49,Table915[CountyName (group)],AY$4)</f>
        <v>0</v>
      </c>
      <c r="AZ49" s="1138">
        <f>SUMIFS(Table915[Count of EnergyRating],Table915[MainSpaceHeatingFuel],AN49,Table915[EnergyRating (group)],AO49,Table915[CountyName (group)],AZ$4)</f>
        <v>0</v>
      </c>
      <c r="BA49" s="1138">
        <f>SUMIFS(Table915[Count of EnergyRating],Table915[MainSpaceHeatingFuel],AN49,Table915[EnergyRating (group)],AO49,Table915[CountyName (group)],BA$4)</f>
        <v>0</v>
      </c>
      <c r="BB49" s="1138">
        <f>SUMIFS(Table915[Count of EnergyRating],Table915[MainSpaceHeatingFuel],AN49,Table915[EnergyRating (group)],AO49,Table915[CountyName (group)],BB$4)</f>
        <v>0</v>
      </c>
      <c r="BC49" s="1138">
        <f>SUMIFS(Table915[Count of EnergyRating],Table915[MainSpaceHeatingFuel],AN49,Table915[EnergyRating (group)],AO49,Table915[CountyName (group)],BC$4)</f>
        <v>0</v>
      </c>
      <c r="BD49" s="1138">
        <f>SUMIFS(Table915[Count of EnergyRating],Table915[MainSpaceHeatingFuel],AN49,Table915[EnergyRating (group)],AO49,Table915[CountyName (group)],BD$4)</f>
        <v>0</v>
      </c>
      <c r="BE49" s="1138">
        <f>SUMIFS(Table915[Count of EnergyRating],Table915[MainSpaceHeatingFuel],AN49,Table915[EnergyRating (group)],AO49,Table915[CountyName (group)],BE$4)</f>
        <v>0</v>
      </c>
      <c r="BF49" s="1138">
        <f>SUMIFS(Table915[Count of EnergyRating],Table915[MainSpaceHeatingFuel],AN49,Table915[EnergyRating (group)],AO49,Table915[CountyName (group)],BF$4)</f>
        <v>0</v>
      </c>
      <c r="BG49" s="1138">
        <f>SUMIFS(Table915[Count of EnergyRating],Table915[MainSpaceHeatingFuel],AN49,Table915[EnergyRating (group)],AO49,Table915[CountyName (group)],BG$4)</f>
        <v>0</v>
      </c>
      <c r="BH49" s="1138">
        <f>SUMIFS(Table915[Count of EnergyRating],Table915[MainSpaceHeatingFuel],AN49,Table915[EnergyRating (group)],AO49,Table915[CountyName (group)],BH$4)</f>
        <v>0</v>
      </c>
      <c r="BI49" s="1138">
        <f>SUMIFS(Table915[Count of EnergyRating],Table915[MainSpaceHeatingFuel],AN49,Table915[EnergyRating (group)],AO49,Table915[CountyName (group)],BI$4)</f>
        <v>0</v>
      </c>
      <c r="BJ49" s="1138">
        <f>SUMIFS(Table915[Count of EnergyRating],Table915[MainSpaceHeatingFuel],AN49,Table915[EnergyRating (group)],AO49,Table915[CountyName (group)],BJ$4)</f>
        <v>0</v>
      </c>
      <c r="BK49" s="1138">
        <f>SUMIFS(Table915[Count of EnergyRating],Table915[MainSpaceHeatingFuel],AN49,Table915[EnergyRating (group)],AO49,Table915[CountyName (group)],BK$4)</f>
        <v>0</v>
      </c>
      <c r="BL49" s="1138">
        <f>SUMIFS(Table915[Count of EnergyRating],Table915[MainSpaceHeatingFuel],AN49,Table915[EnergyRating (group)],AO49,Table915[CountyName (group)],BL$4)</f>
        <v>0</v>
      </c>
      <c r="BM49" s="1144">
        <f>SUMIFS(Table915[Count of EnergyRating],Table915[MainSpaceHeatingFuel],AN49,Table915[EnergyRating (group)],AO49,Table915[CountyName (group)],BM$4)</f>
        <v>0</v>
      </c>
      <c r="BN49" s="1138">
        <f>SUMIFS(Table915[Count of EnergyRating],Table915[MainSpaceHeatingFuel],AN49,Table915[EnergyRating (group)],AO49,Table915[CountyName (group)],BN$4)</f>
        <v>0</v>
      </c>
      <c r="BO49" s="1138">
        <f>SUMIFS(Table915[Count of EnergyRating],Table915[MainSpaceHeatingFuel],AN49,Table915[EnergyRating (group)],AO49,Table915[CountyName (group)],BO$4)</f>
        <v>0</v>
      </c>
    </row>
    <row r="50" spans="3:67">
      <c r="C50" s="1145" t="s">
        <v>1152</v>
      </c>
      <c r="D50" s="1145" t="s">
        <v>1107</v>
      </c>
      <c r="E50" s="1145" t="s">
        <v>842</v>
      </c>
      <c r="F50" s="1145" t="s">
        <v>1112</v>
      </c>
      <c r="G50" s="1155">
        <f t="shared" ref="G50:AF50" si="39">IFERROR(G160*((SUM(AP$61)/SUM(AP$55:AP$63))/(SUM(G$160)/SUM(G$157:G$162))),0)</f>
        <v>0</v>
      </c>
      <c r="H50" s="1155">
        <f t="shared" si="39"/>
        <v>0.49746987370830253</v>
      </c>
      <c r="I50" s="1155">
        <f t="shared" si="39"/>
        <v>9.3600563292028146E-3</v>
      </c>
      <c r="J50" s="1155">
        <f t="shared" si="39"/>
        <v>9.6984428594421707E-4</v>
      </c>
      <c r="K50" s="1155">
        <f t="shared" si="39"/>
        <v>3.7798950046306731E-3</v>
      </c>
      <c r="L50" s="1155">
        <f t="shared" si="39"/>
        <v>0</v>
      </c>
      <c r="M50" s="1155">
        <f t="shared" si="39"/>
        <v>5.7700919032315084E-3</v>
      </c>
      <c r="N50" s="1155">
        <f t="shared" si="39"/>
        <v>1.6139251571402578E-2</v>
      </c>
      <c r="O50" s="1155">
        <f t="shared" si="39"/>
        <v>0</v>
      </c>
      <c r="P50" s="1155">
        <f t="shared" si="39"/>
        <v>5.0527888849335881E-4</v>
      </c>
      <c r="Q50" s="1155">
        <f t="shared" si="39"/>
        <v>4.2179863285570791E-3</v>
      </c>
      <c r="R50" s="1155">
        <f t="shared" si="39"/>
        <v>2.874054142158974E-2</v>
      </c>
      <c r="S50" s="1155">
        <f t="shared" si="39"/>
        <v>1.0922645341315882E-2</v>
      </c>
      <c r="T50" s="1155">
        <f t="shared" si="39"/>
        <v>2.4579887777936547E-2</v>
      </c>
      <c r="U50" s="1155">
        <f t="shared" si="39"/>
        <v>3.2210213383144478E-3</v>
      </c>
      <c r="V50" s="1155">
        <f t="shared" si="39"/>
        <v>3.0507531615386402E-2</v>
      </c>
      <c r="W50" s="1155">
        <f t="shared" si="39"/>
        <v>1.454104400946018E-2</v>
      </c>
      <c r="X50" s="1155">
        <f t="shared" si="39"/>
        <v>2.4717443113941213E-2</v>
      </c>
      <c r="Y50" s="1155">
        <f t="shared" si="39"/>
        <v>1.1324933851376666E-2</v>
      </c>
      <c r="Z50" s="1155">
        <f t="shared" si="39"/>
        <v>0</v>
      </c>
      <c r="AA50" s="1155">
        <f t="shared" si="39"/>
        <v>2.0863177540610183E-3</v>
      </c>
      <c r="AB50" s="1155">
        <f t="shared" si="39"/>
        <v>7.8923719677549025E-4</v>
      </c>
      <c r="AC50" s="1155">
        <f t="shared" si="39"/>
        <v>1.1815782324441613E-3</v>
      </c>
      <c r="AD50" s="1155">
        <f t="shared" si="39"/>
        <v>2.183954726091567E-4</v>
      </c>
      <c r="AE50" s="1155">
        <f t="shared" si="39"/>
        <v>8.4943192436661274E-3</v>
      </c>
      <c r="AF50" s="1155">
        <f t="shared" si="39"/>
        <v>0</v>
      </c>
      <c r="AG50" s="1182">
        <f t="shared" si="4"/>
        <v>0.69953717438864205</v>
      </c>
      <c r="AL50" s="1151"/>
      <c r="AN50" s="1153" t="s">
        <v>400</v>
      </c>
      <c r="AO50" s="1153" t="s">
        <v>58</v>
      </c>
      <c r="AP50" s="1144">
        <f>SUMIFS(Table915[Count of EnergyRating],Table915[MainSpaceHeatingFuel],AN50,Table915[EnergyRating (group)],AO50,Table915[CountyName (group)],AP$4)</f>
        <v>0</v>
      </c>
      <c r="AQ50" s="1138">
        <f>SUMIFS(Table915[Count of EnergyRating],Table915[MainSpaceHeatingFuel],AN50,Table915[EnergyRating (group)],AO50,Table915[CountyName (group)],AQ$4)</f>
        <v>0</v>
      </c>
      <c r="AR50" s="1138">
        <f>SUMIFS(Table915[Count of EnergyRating],Table915[MainSpaceHeatingFuel],AN50,Table915[EnergyRating (group)],AO50,Table915[CountyName (group)],AR$4)</f>
        <v>0</v>
      </c>
      <c r="AS50" s="1138">
        <f>SUMIFS(Table915[Count of EnergyRating],Table915[MainSpaceHeatingFuel],AN50,Table915[EnergyRating (group)],AO50,Table915[CountyName (group)],AS$4)</f>
        <v>0</v>
      </c>
      <c r="AT50" s="1138">
        <f>SUMIFS(Table915[Count of EnergyRating],Table915[MainSpaceHeatingFuel],AN50,Table915[EnergyRating (group)],AO50,Table915[CountyName (group)],AT$4)</f>
        <v>0</v>
      </c>
      <c r="AU50" s="1138">
        <f>SUMIFS(Table915[Count of EnergyRating],Table915[MainSpaceHeatingFuel],AN50,Table915[EnergyRating (group)],AO50,Table915[CountyName (group)],AU$4)</f>
        <v>0</v>
      </c>
      <c r="AV50" s="1138">
        <f>SUMIFS(Table915[Count of EnergyRating],Table915[MainSpaceHeatingFuel],AN50,Table915[EnergyRating (group)],AO50,Table915[CountyName (group)],AV$4)</f>
        <v>0</v>
      </c>
      <c r="AW50" s="1138">
        <f>SUMIFS(Table915[Count of EnergyRating],Table915[MainSpaceHeatingFuel],AN50,Table915[EnergyRating (group)],AO50,Table915[CountyName (group)],AW$4)</f>
        <v>0</v>
      </c>
      <c r="AX50" s="1138">
        <f>SUMIFS(Table915[Count of EnergyRating],Table915[MainSpaceHeatingFuel],AN50,Table915[EnergyRating (group)],AO50,Table915[CountyName (group)],AX$4)</f>
        <v>0</v>
      </c>
      <c r="AY50" s="1138">
        <f>SUMIFS(Table915[Count of EnergyRating],Table915[MainSpaceHeatingFuel],AN50,Table915[EnergyRating (group)],AO50,Table915[CountyName (group)],AY$4)</f>
        <v>0</v>
      </c>
      <c r="AZ50" s="1138">
        <f>SUMIFS(Table915[Count of EnergyRating],Table915[MainSpaceHeatingFuel],AN50,Table915[EnergyRating (group)],AO50,Table915[CountyName (group)],AZ$4)</f>
        <v>0</v>
      </c>
      <c r="BA50" s="1138">
        <f>SUMIFS(Table915[Count of EnergyRating],Table915[MainSpaceHeatingFuel],AN50,Table915[EnergyRating (group)],AO50,Table915[CountyName (group)],BA$4)</f>
        <v>0</v>
      </c>
      <c r="BB50" s="1138">
        <f>SUMIFS(Table915[Count of EnergyRating],Table915[MainSpaceHeatingFuel],AN50,Table915[EnergyRating (group)],AO50,Table915[CountyName (group)],BB$4)</f>
        <v>0</v>
      </c>
      <c r="BC50" s="1138">
        <f>SUMIFS(Table915[Count of EnergyRating],Table915[MainSpaceHeatingFuel],AN50,Table915[EnergyRating (group)],AO50,Table915[CountyName (group)],BC$4)</f>
        <v>0</v>
      </c>
      <c r="BD50" s="1138">
        <f>SUMIFS(Table915[Count of EnergyRating],Table915[MainSpaceHeatingFuel],AN50,Table915[EnergyRating (group)],AO50,Table915[CountyName (group)],BD$4)</f>
        <v>0</v>
      </c>
      <c r="BE50" s="1138">
        <f>SUMIFS(Table915[Count of EnergyRating],Table915[MainSpaceHeatingFuel],AN50,Table915[EnergyRating (group)],AO50,Table915[CountyName (group)],BE$4)</f>
        <v>0</v>
      </c>
      <c r="BF50" s="1138">
        <f>SUMIFS(Table915[Count of EnergyRating],Table915[MainSpaceHeatingFuel],AN50,Table915[EnergyRating (group)],AO50,Table915[CountyName (group)],BF$4)</f>
        <v>0</v>
      </c>
      <c r="BG50" s="1138">
        <f>SUMIFS(Table915[Count of EnergyRating],Table915[MainSpaceHeatingFuel],AN50,Table915[EnergyRating (group)],AO50,Table915[CountyName (group)],BG$4)</f>
        <v>0</v>
      </c>
      <c r="BH50" s="1138">
        <f>SUMIFS(Table915[Count of EnergyRating],Table915[MainSpaceHeatingFuel],AN50,Table915[EnergyRating (group)],AO50,Table915[CountyName (group)],BH$4)</f>
        <v>0</v>
      </c>
      <c r="BI50" s="1138">
        <f>SUMIFS(Table915[Count of EnergyRating],Table915[MainSpaceHeatingFuel],AN50,Table915[EnergyRating (group)],AO50,Table915[CountyName (group)],BI$4)</f>
        <v>0</v>
      </c>
      <c r="BJ50" s="1138">
        <f>SUMIFS(Table915[Count of EnergyRating],Table915[MainSpaceHeatingFuel],AN50,Table915[EnergyRating (group)],AO50,Table915[CountyName (group)],BJ$4)</f>
        <v>0</v>
      </c>
      <c r="BK50" s="1138">
        <f>SUMIFS(Table915[Count of EnergyRating],Table915[MainSpaceHeatingFuel],AN50,Table915[EnergyRating (group)],AO50,Table915[CountyName (group)],BK$4)</f>
        <v>0</v>
      </c>
      <c r="BL50" s="1138">
        <f>SUMIFS(Table915[Count of EnergyRating],Table915[MainSpaceHeatingFuel],AN50,Table915[EnergyRating (group)],AO50,Table915[CountyName (group)],BL$4)</f>
        <v>0</v>
      </c>
      <c r="BM50" s="1144">
        <f>SUMIFS(Table915[Count of EnergyRating],Table915[MainSpaceHeatingFuel],AN50,Table915[EnergyRating (group)],AO50,Table915[CountyName (group)],BM$4)</f>
        <v>0</v>
      </c>
      <c r="BN50" s="1138">
        <f>SUMIFS(Table915[Count of EnergyRating],Table915[MainSpaceHeatingFuel],AN50,Table915[EnergyRating (group)],AO50,Table915[CountyName (group)],BN$4)</f>
        <v>0</v>
      </c>
      <c r="BO50" s="1138">
        <f>SUMIFS(Table915[Count of EnergyRating],Table915[MainSpaceHeatingFuel],AN50,Table915[EnergyRating (group)],AO50,Table915[CountyName (group)],BO$4)</f>
        <v>0</v>
      </c>
    </row>
    <row r="51" spans="3:67" ht="15">
      <c r="C51" s="1143" t="s">
        <v>1152</v>
      </c>
      <c r="D51" s="1143" t="s">
        <v>1107</v>
      </c>
      <c r="E51" s="1143" t="s">
        <v>842</v>
      </c>
      <c r="F51" s="1143" t="s">
        <v>1113</v>
      </c>
      <c r="G51" s="1154">
        <f t="shared" ref="G51:AF51" si="40">IFERROR(G161*((SUM(AP$62)/SUM(AP$55:AP$63))/(SUM(G$161)/SUM(G$157:G$162))),0)</f>
        <v>0</v>
      </c>
      <c r="H51" s="1154">
        <f t="shared" si="40"/>
        <v>0.22612266986741025</v>
      </c>
      <c r="I51" s="1154">
        <f t="shared" si="40"/>
        <v>0</v>
      </c>
      <c r="J51" s="1154">
        <f t="shared" si="40"/>
        <v>0</v>
      </c>
      <c r="K51" s="1154">
        <f t="shared" si="40"/>
        <v>3.7798950046306727E-3</v>
      </c>
      <c r="L51" s="1154">
        <f t="shared" si="40"/>
        <v>6.3846382269896389E-4</v>
      </c>
      <c r="M51" s="1154">
        <f t="shared" si="40"/>
        <v>2.8850459516157542E-3</v>
      </c>
      <c r="N51" s="1154">
        <f t="shared" si="40"/>
        <v>8.0696257857012892E-3</v>
      </c>
      <c r="O51" s="1154">
        <f t="shared" si="40"/>
        <v>0</v>
      </c>
      <c r="P51" s="1154">
        <f t="shared" si="40"/>
        <v>0</v>
      </c>
      <c r="Q51" s="1154">
        <f t="shared" si="40"/>
        <v>2.8119908857047191E-3</v>
      </c>
      <c r="R51" s="1154">
        <f t="shared" si="40"/>
        <v>4.7900902369316231E-3</v>
      </c>
      <c r="S51" s="1154">
        <f t="shared" si="40"/>
        <v>3.9718710332057741E-3</v>
      </c>
      <c r="T51" s="1154">
        <f t="shared" si="40"/>
        <v>1.1344563589816869E-2</v>
      </c>
      <c r="U51" s="1154">
        <f t="shared" si="40"/>
        <v>1.207883001867918E-3</v>
      </c>
      <c r="V51" s="1154">
        <f t="shared" si="40"/>
        <v>1.8304518969231843E-2</v>
      </c>
      <c r="W51" s="1154">
        <f t="shared" si="40"/>
        <v>8.3091680054058169E-3</v>
      </c>
      <c r="X51" s="1154">
        <f t="shared" si="40"/>
        <v>4.1195738523235352E-3</v>
      </c>
      <c r="Y51" s="1154">
        <f t="shared" si="40"/>
        <v>2.2649867702753332E-3</v>
      </c>
      <c r="Z51" s="1154">
        <f t="shared" si="40"/>
        <v>0</v>
      </c>
      <c r="AA51" s="1154">
        <f t="shared" si="40"/>
        <v>6.9543925135367275E-4</v>
      </c>
      <c r="AB51" s="1154">
        <f t="shared" si="40"/>
        <v>7.8923719677549014E-4</v>
      </c>
      <c r="AC51" s="1154">
        <f t="shared" si="40"/>
        <v>0</v>
      </c>
      <c r="AD51" s="1154">
        <f t="shared" si="40"/>
        <v>4.3679094521831345E-4</v>
      </c>
      <c r="AE51" s="1154">
        <f t="shared" si="40"/>
        <v>3.1853697163747976E-3</v>
      </c>
      <c r="AF51" s="1154">
        <f t="shared" si="40"/>
        <v>9.4747384348841345E-4</v>
      </c>
      <c r="AG51" s="1181">
        <f t="shared" si="4"/>
        <v>0.30467465773003105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SUMIFS(Table915[Count of EnergyRating],Table915[MainSpaceHeatingFuel],AN51,Table915[EnergyRating (group)],AO51,Table915[CountyName (group)],AP$4)</f>
        <v>0</v>
      </c>
      <c r="AQ51" s="1138">
        <f>SUMIFS(Table915[Count of EnergyRating],Table915[MainSpaceHeatingFuel],AN51,Table915[EnergyRating (group)],AO51,Table915[CountyName (group)],AQ$4)</f>
        <v>0</v>
      </c>
      <c r="AR51" s="1138">
        <f>SUMIFS(Table915[Count of EnergyRating],Table915[MainSpaceHeatingFuel],AN51,Table915[EnergyRating (group)],AO51,Table915[CountyName (group)],AR$4)</f>
        <v>0</v>
      </c>
      <c r="AS51" s="1138">
        <f>SUMIFS(Table915[Count of EnergyRating],Table915[MainSpaceHeatingFuel],AN51,Table915[EnergyRating (group)],AO51,Table915[CountyName (group)],AS$4)</f>
        <v>0</v>
      </c>
      <c r="AT51" s="1138">
        <f>SUMIFS(Table915[Count of EnergyRating],Table915[MainSpaceHeatingFuel],AN51,Table915[EnergyRating (group)],AO51,Table915[CountyName (group)],AT$4)</f>
        <v>0</v>
      </c>
      <c r="AU51" s="1138">
        <f>SUMIFS(Table915[Count of EnergyRating],Table915[MainSpaceHeatingFuel],AN51,Table915[EnergyRating (group)],AO51,Table915[CountyName (group)],AU$4)</f>
        <v>0</v>
      </c>
      <c r="AV51" s="1138">
        <f>SUMIFS(Table915[Count of EnergyRating],Table915[MainSpaceHeatingFuel],AN51,Table915[EnergyRating (group)],AO51,Table915[CountyName (group)],AV$4)</f>
        <v>0</v>
      </c>
      <c r="AW51" s="1138">
        <f>SUMIFS(Table915[Count of EnergyRating],Table915[MainSpaceHeatingFuel],AN51,Table915[EnergyRating (group)],AO51,Table915[CountyName (group)],AW$4)</f>
        <v>0</v>
      </c>
      <c r="AX51" s="1138">
        <f>SUMIFS(Table915[Count of EnergyRating],Table915[MainSpaceHeatingFuel],AN51,Table915[EnergyRating (group)],AO51,Table915[CountyName (group)],AX$4)</f>
        <v>0</v>
      </c>
      <c r="AY51" s="1138">
        <f>SUMIFS(Table915[Count of EnergyRating],Table915[MainSpaceHeatingFuel],AN51,Table915[EnergyRating (group)],AO51,Table915[CountyName (group)],AY$4)</f>
        <v>0</v>
      </c>
      <c r="AZ51" s="1138">
        <f>SUMIFS(Table915[Count of EnergyRating],Table915[MainSpaceHeatingFuel],AN51,Table915[EnergyRating (group)],AO51,Table915[CountyName (group)],AZ$4)</f>
        <v>0</v>
      </c>
      <c r="BA51" s="1138">
        <f>SUMIFS(Table915[Count of EnergyRating],Table915[MainSpaceHeatingFuel],AN51,Table915[EnergyRating (group)],AO51,Table915[CountyName (group)],BA$4)</f>
        <v>0</v>
      </c>
      <c r="BB51" s="1138">
        <f>SUMIFS(Table915[Count of EnergyRating],Table915[MainSpaceHeatingFuel],AN51,Table915[EnergyRating (group)],AO51,Table915[CountyName (group)],BB$4)</f>
        <v>0</v>
      </c>
      <c r="BC51" s="1138">
        <f>SUMIFS(Table915[Count of EnergyRating],Table915[MainSpaceHeatingFuel],AN51,Table915[EnergyRating (group)],AO51,Table915[CountyName (group)],BC$4)</f>
        <v>0</v>
      </c>
      <c r="BD51" s="1138">
        <f>SUMIFS(Table915[Count of EnergyRating],Table915[MainSpaceHeatingFuel],AN51,Table915[EnergyRating (group)],AO51,Table915[CountyName (group)],BD$4)</f>
        <v>0</v>
      </c>
      <c r="BE51" s="1138">
        <f>SUMIFS(Table915[Count of EnergyRating],Table915[MainSpaceHeatingFuel],AN51,Table915[EnergyRating (group)],AO51,Table915[CountyName (group)],BE$4)</f>
        <v>0</v>
      </c>
      <c r="BF51" s="1138">
        <f>SUMIFS(Table915[Count of EnergyRating],Table915[MainSpaceHeatingFuel],AN51,Table915[EnergyRating (group)],AO51,Table915[CountyName (group)],BF$4)</f>
        <v>0</v>
      </c>
      <c r="BG51" s="1138">
        <f>SUMIFS(Table915[Count of EnergyRating],Table915[MainSpaceHeatingFuel],AN51,Table915[EnergyRating (group)],AO51,Table915[CountyName (group)],BG$4)</f>
        <v>0</v>
      </c>
      <c r="BH51" s="1138">
        <f>SUMIFS(Table915[Count of EnergyRating],Table915[MainSpaceHeatingFuel],AN51,Table915[EnergyRating (group)],AO51,Table915[CountyName (group)],BH$4)</f>
        <v>0</v>
      </c>
      <c r="BI51" s="1138">
        <f>SUMIFS(Table915[Count of EnergyRating],Table915[MainSpaceHeatingFuel],AN51,Table915[EnergyRating (group)],AO51,Table915[CountyName (group)],BI$4)</f>
        <v>0</v>
      </c>
      <c r="BJ51" s="1138">
        <f>SUMIFS(Table915[Count of EnergyRating],Table915[MainSpaceHeatingFuel],AN51,Table915[EnergyRating (group)],AO51,Table915[CountyName (group)],BJ$4)</f>
        <v>0</v>
      </c>
      <c r="BK51" s="1138">
        <f>SUMIFS(Table915[Count of EnergyRating],Table915[MainSpaceHeatingFuel],AN51,Table915[EnergyRating (group)],AO51,Table915[CountyName (group)],BK$4)</f>
        <v>0</v>
      </c>
      <c r="BL51" s="1138">
        <f>SUMIFS(Table915[Count of EnergyRating],Table915[MainSpaceHeatingFuel],AN51,Table915[EnergyRating (group)],AO51,Table915[CountyName (group)],BL$4)</f>
        <v>0</v>
      </c>
      <c r="BM51" s="1144">
        <f>SUMIFS(Table915[Count of EnergyRating],Table915[MainSpaceHeatingFuel],AN51,Table915[EnergyRating (group)],AO51,Table915[CountyName (group)],BM$4)</f>
        <v>0</v>
      </c>
      <c r="BN51" s="1138">
        <f>SUMIFS(Table915[Count of EnergyRating],Table915[MainSpaceHeatingFuel],AN51,Table915[EnergyRating (group)],AO51,Table915[CountyName (group)],BN$4)</f>
        <v>0</v>
      </c>
      <c r="BO51" s="1138">
        <f>SUMIFS(Table915[Count of EnergyRating],Table915[MainSpaceHeatingFuel],AN51,Table915[EnergyRating (group)],AO51,Table915[CountyName (group)],BO$4)</f>
        <v>0</v>
      </c>
    </row>
    <row r="52" spans="3:67" ht="15.75" thickBot="1">
      <c r="C52" s="1147" t="s">
        <v>1152</v>
      </c>
      <c r="D52" s="1147" t="s">
        <v>1107</v>
      </c>
      <c r="E52" s="1147" t="s">
        <v>842</v>
      </c>
      <c r="F52" s="1147" t="s">
        <v>1114</v>
      </c>
      <c r="G52" s="1156">
        <f t="shared" ref="G52:AF52" si="41">IFERROR(G162*((SUM(AP$63)/SUM(AP$55:AP$63))/(SUM(G$162)/SUM(G$157:G$162))),0)</f>
        <v>0</v>
      </c>
      <c r="H52" s="1156">
        <f t="shared" si="41"/>
        <v>0.31657173781437437</v>
      </c>
      <c r="I52" s="1156">
        <f t="shared" si="41"/>
        <v>0</v>
      </c>
      <c r="J52" s="1156">
        <f t="shared" si="41"/>
        <v>0</v>
      </c>
      <c r="K52" s="1156">
        <f t="shared" si="41"/>
        <v>0</v>
      </c>
      <c r="L52" s="1156">
        <f t="shared" si="41"/>
        <v>6.3846382269896389E-4</v>
      </c>
      <c r="M52" s="1156">
        <f t="shared" si="41"/>
        <v>2.8850459516157542E-3</v>
      </c>
      <c r="N52" s="1156">
        <f t="shared" si="41"/>
        <v>0</v>
      </c>
      <c r="O52" s="1156">
        <f t="shared" si="41"/>
        <v>0</v>
      </c>
      <c r="P52" s="1156">
        <f t="shared" si="41"/>
        <v>5.0527888849335881E-4</v>
      </c>
      <c r="Q52" s="1156">
        <f t="shared" si="41"/>
        <v>2.8119908857047191E-3</v>
      </c>
      <c r="R52" s="1156">
        <f t="shared" si="41"/>
        <v>4.7900902369316231E-3</v>
      </c>
      <c r="S52" s="1156">
        <f t="shared" si="41"/>
        <v>1.9859355166028875E-3</v>
      </c>
      <c r="T52" s="1156">
        <f t="shared" si="41"/>
        <v>1.1344563589816869E-2</v>
      </c>
      <c r="U52" s="1156">
        <f t="shared" si="41"/>
        <v>1.207883001867918E-3</v>
      </c>
      <c r="V52" s="1156">
        <f t="shared" si="41"/>
        <v>2.4406025292309123E-2</v>
      </c>
      <c r="W52" s="1156">
        <f t="shared" si="41"/>
        <v>1.454104400946018E-2</v>
      </c>
      <c r="X52" s="1156">
        <f t="shared" si="41"/>
        <v>1.2358721556970606E-2</v>
      </c>
      <c r="Y52" s="1156">
        <f t="shared" si="41"/>
        <v>3.7749779504588888E-3</v>
      </c>
      <c r="Z52" s="1156">
        <f t="shared" si="41"/>
        <v>0</v>
      </c>
      <c r="AA52" s="1156">
        <f t="shared" si="41"/>
        <v>0</v>
      </c>
      <c r="AB52" s="1156">
        <f t="shared" si="41"/>
        <v>0</v>
      </c>
      <c r="AC52" s="1156">
        <f t="shared" si="41"/>
        <v>5.9078911622208077E-4</v>
      </c>
      <c r="AD52" s="1156">
        <f t="shared" si="41"/>
        <v>2.1839547260915667E-4</v>
      </c>
      <c r="AE52" s="1156">
        <f t="shared" si="41"/>
        <v>4.2471596218330637E-3</v>
      </c>
      <c r="AF52" s="1156">
        <f t="shared" si="41"/>
        <v>0</v>
      </c>
      <c r="AG52" s="1183">
        <f t="shared" si="4"/>
        <v>0.40287810272796948</v>
      </c>
      <c r="AI52" s="58" t="s">
        <v>1176</v>
      </c>
      <c r="AJ52" s="1167">
        <f>SUM(G47:AF52)</f>
        <v>8.665256402509792</v>
      </c>
      <c r="AK52" s="1149">
        <f>'SHWLP-Att'!S10</f>
        <v>8.6652564025097849</v>
      </c>
      <c r="AL52" s="1169">
        <f>IFERROR((AK52-AJ52)/AK52,"N/A")</f>
        <v>-8.1999043392911053E-16</v>
      </c>
      <c r="AN52" s="1153" t="s">
        <v>400</v>
      </c>
      <c r="AO52" s="1153" t="s">
        <v>62</v>
      </c>
      <c r="AP52" s="1144">
        <f>SUMIFS(Table915[Count of EnergyRating],Table915[MainSpaceHeatingFuel],AN52,Table915[EnergyRating (group)],AO52,Table915[CountyName (group)],AP$4)</f>
        <v>0</v>
      </c>
      <c r="AQ52" s="1138">
        <f>SUMIFS(Table915[Count of EnergyRating],Table915[MainSpaceHeatingFuel],AN52,Table915[EnergyRating (group)],AO52,Table915[CountyName (group)],AQ$4)</f>
        <v>0</v>
      </c>
      <c r="AR52" s="1138">
        <f>SUMIFS(Table915[Count of EnergyRating],Table915[MainSpaceHeatingFuel],AN52,Table915[EnergyRating (group)],AO52,Table915[CountyName (group)],AR$4)</f>
        <v>0</v>
      </c>
      <c r="AS52" s="1138">
        <f>SUMIFS(Table915[Count of EnergyRating],Table915[MainSpaceHeatingFuel],AN52,Table915[EnergyRating (group)],AO52,Table915[CountyName (group)],AS$4)</f>
        <v>0</v>
      </c>
      <c r="AT52" s="1138">
        <f>SUMIFS(Table915[Count of EnergyRating],Table915[MainSpaceHeatingFuel],AN52,Table915[EnergyRating (group)],AO52,Table915[CountyName (group)],AT$4)</f>
        <v>0</v>
      </c>
      <c r="AU52" s="1138">
        <f>SUMIFS(Table915[Count of EnergyRating],Table915[MainSpaceHeatingFuel],AN52,Table915[EnergyRating (group)],AO52,Table915[CountyName (group)],AU$4)</f>
        <v>0</v>
      </c>
      <c r="AV52" s="1138">
        <f>SUMIFS(Table915[Count of EnergyRating],Table915[MainSpaceHeatingFuel],AN52,Table915[EnergyRating (group)],AO52,Table915[CountyName (group)],AV$4)</f>
        <v>0</v>
      </c>
      <c r="AW52" s="1138">
        <f>SUMIFS(Table915[Count of EnergyRating],Table915[MainSpaceHeatingFuel],AN52,Table915[EnergyRating (group)],AO52,Table915[CountyName (group)],AW$4)</f>
        <v>0</v>
      </c>
      <c r="AX52" s="1138">
        <f>SUMIFS(Table915[Count of EnergyRating],Table915[MainSpaceHeatingFuel],AN52,Table915[EnergyRating (group)],AO52,Table915[CountyName (group)],AX$4)</f>
        <v>0</v>
      </c>
      <c r="AY52" s="1138">
        <f>SUMIFS(Table915[Count of EnergyRating],Table915[MainSpaceHeatingFuel],AN52,Table915[EnergyRating (group)],AO52,Table915[CountyName (group)],AY$4)</f>
        <v>0</v>
      </c>
      <c r="AZ52" s="1138">
        <f>SUMIFS(Table915[Count of EnergyRating],Table915[MainSpaceHeatingFuel],AN52,Table915[EnergyRating (group)],AO52,Table915[CountyName (group)],AZ$4)</f>
        <v>0</v>
      </c>
      <c r="BA52" s="1138">
        <f>SUMIFS(Table915[Count of EnergyRating],Table915[MainSpaceHeatingFuel],AN52,Table915[EnergyRating (group)],AO52,Table915[CountyName (group)],BA$4)</f>
        <v>0</v>
      </c>
      <c r="BB52" s="1138">
        <f>SUMIFS(Table915[Count of EnergyRating],Table915[MainSpaceHeatingFuel],AN52,Table915[EnergyRating (group)],AO52,Table915[CountyName (group)],BB$4)</f>
        <v>0</v>
      </c>
      <c r="BC52" s="1138">
        <f>SUMIFS(Table915[Count of EnergyRating],Table915[MainSpaceHeatingFuel],AN52,Table915[EnergyRating (group)],AO52,Table915[CountyName (group)],BC$4)</f>
        <v>0</v>
      </c>
      <c r="BD52" s="1138">
        <f>SUMIFS(Table915[Count of EnergyRating],Table915[MainSpaceHeatingFuel],AN52,Table915[EnergyRating (group)],AO52,Table915[CountyName (group)],BD$4)</f>
        <v>0</v>
      </c>
      <c r="BE52" s="1138">
        <f>SUMIFS(Table915[Count of EnergyRating],Table915[MainSpaceHeatingFuel],AN52,Table915[EnergyRating (group)],AO52,Table915[CountyName (group)],BE$4)</f>
        <v>0</v>
      </c>
      <c r="BF52" s="1138">
        <f>SUMIFS(Table915[Count of EnergyRating],Table915[MainSpaceHeatingFuel],AN52,Table915[EnergyRating (group)],AO52,Table915[CountyName (group)],BF$4)</f>
        <v>0</v>
      </c>
      <c r="BG52" s="1138">
        <f>SUMIFS(Table915[Count of EnergyRating],Table915[MainSpaceHeatingFuel],AN52,Table915[EnergyRating (group)],AO52,Table915[CountyName (group)],BG$4)</f>
        <v>0</v>
      </c>
      <c r="BH52" s="1161">
        <f>SUMIFS(Table915[Count of EnergyRating],Table915[MainSpaceHeatingFuel],AN52,Table915[EnergyRating (group)],AO52,Table915[CountyName (group)],BH$4)</f>
        <v>0</v>
      </c>
      <c r="BI52" s="1138">
        <f>SUMIFS(Table915[Count of EnergyRating],Table915[MainSpaceHeatingFuel],AN52,Table915[EnergyRating (group)],AO52,Table915[CountyName (group)],BI$4)</f>
        <v>0</v>
      </c>
      <c r="BJ52" s="1138">
        <f>SUMIFS(Table915[Count of EnergyRating],Table915[MainSpaceHeatingFuel],AN52,Table915[EnergyRating (group)],AO52,Table915[CountyName (group)],BJ$4)</f>
        <v>0</v>
      </c>
      <c r="BK52" s="1138">
        <f>SUMIFS(Table915[Count of EnergyRating],Table915[MainSpaceHeatingFuel],AN52,Table915[EnergyRating (group)],AO52,Table915[CountyName (group)],BK$4)</f>
        <v>0</v>
      </c>
      <c r="BL52" s="1138">
        <f>SUMIFS(Table915[Count of EnergyRating],Table915[MainSpaceHeatingFuel],AN52,Table915[EnergyRating (group)],AO52,Table915[CountyName (group)],BL$4)</f>
        <v>0</v>
      </c>
      <c r="BM52" s="1144">
        <f>SUMIFS(Table915[Count of EnergyRating],Table915[MainSpaceHeatingFuel],AN52,Table915[EnergyRating (group)],AO52,Table915[CountyName (group)],BM$4)</f>
        <v>0</v>
      </c>
      <c r="BN52" s="1138">
        <f>SUMIFS(Table915[Count of EnergyRating],Table915[MainSpaceHeatingFuel],AN52,Table915[EnergyRating (group)],AO52,Table915[CountyName (group)],BN$4)</f>
        <v>0</v>
      </c>
      <c r="BO52" s="1138">
        <f>SUMIFS(Table915[Count of EnergyRating],Table915[MainSpaceHeatingFuel],AN52,Table915[EnergyRating (group)],AO52,Table915[CountyName (group)],BO$4)</f>
        <v>0</v>
      </c>
    </row>
    <row r="53" spans="3:67" ht="15.75" thickBot="1">
      <c r="C53" s="1174" t="s">
        <v>1153</v>
      </c>
      <c r="D53" s="1174" t="s">
        <v>1107</v>
      </c>
      <c r="E53" s="1174" t="s">
        <v>842</v>
      </c>
      <c r="F53" s="1174" t="s">
        <v>938</v>
      </c>
      <c r="G53" s="1175">
        <f>G163</f>
        <v>8.9654237837622733E-2</v>
      </c>
      <c r="H53" s="1175">
        <f t="shared" ref="H53:AF53" si="42">H163</f>
        <v>2.9801318071431813</v>
      </c>
      <c r="I53" s="1175">
        <f t="shared" si="42"/>
        <v>0.37924469265048638</v>
      </c>
      <c r="J53" s="1175">
        <f t="shared" si="42"/>
        <v>0.12436384941887552</v>
      </c>
      <c r="K53" s="1175">
        <f t="shared" si="42"/>
        <v>0.11444275556788074</v>
      </c>
      <c r="L53" s="1175">
        <f t="shared" si="42"/>
        <v>4.7189354747687651E-2</v>
      </c>
      <c r="M53" s="1175">
        <f t="shared" si="42"/>
        <v>0.24149616647776093</v>
      </c>
      <c r="N53" s="1175">
        <f t="shared" si="42"/>
        <v>0.26947241595468752</v>
      </c>
      <c r="O53" s="1175">
        <f t="shared" si="42"/>
        <v>0.10180273714610132</v>
      </c>
      <c r="P53" s="1175">
        <f t="shared" si="42"/>
        <v>0.12193548123056856</v>
      </c>
      <c r="Q53" s="1175">
        <f t="shared" si="42"/>
        <v>0.18279588780533729</v>
      </c>
      <c r="R53" s="1175">
        <f t="shared" si="42"/>
        <v>0.23033880395627779</v>
      </c>
      <c r="S53" s="1175">
        <f t="shared" si="42"/>
        <v>0.15031894577873592</v>
      </c>
      <c r="T53" s="1175">
        <f t="shared" si="42"/>
        <v>0.90920110736724447</v>
      </c>
      <c r="U53" s="1175">
        <f t="shared" si="42"/>
        <v>0.155963339087174</v>
      </c>
      <c r="V53" s="1175">
        <f t="shared" si="42"/>
        <v>0.31513360089910314</v>
      </c>
      <c r="W53" s="1175">
        <f t="shared" si="42"/>
        <v>0.21827761955867878</v>
      </c>
      <c r="X53" s="1175">
        <f t="shared" si="42"/>
        <v>0.21643822185237915</v>
      </c>
      <c r="Y53" s="1175">
        <f t="shared" si="42"/>
        <v>0.27430532011873238</v>
      </c>
      <c r="Z53" s="1175">
        <f t="shared" si="42"/>
        <v>2.7220079449734379E-2</v>
      </c>
      <c r="AA53" s="1175">
        <f t="shared" si="42"/>
        <v>0.12447579516216577</v>
      </c>
      <c r="AB53" s="1175">
        <f t="shared" si="42"/>
        <v>5.3413469708583926E-2</v>
      </c>
      <c r="AC53" s="1175">
        <f t="shared" si="42"/>
        <v>8.8383545735274807E-2</v>
      </c>
      <c r="AD53" s="1175">
        <f t="shared" si="42"/>
        <v>7.6624826766343565E-2</v>
      </c>
      <c r="AE53" s="1175">
        <f t="shared" si="42"/>
        <v>0.15790094022851245</v>
      </c>
      <c r="AF53" s="1175">
        <f t="shared" si="42"/>
        <v>6.5809938486997177E-2</v>
      </c>
      <c r="AG53" s="1184">
        <f t="shared" si="4"/>
        <v>7.7163349401361288</v>
      </c>
      <c r="AI53" s="58" t="s">
        <v>1120</v>
      </c>
      <c r="AJ53" s="1167">
        <f>SUM(G53:AF53)</f>
        <v>7.7163349401361288</v>
      </c>
      <c r="AK53" s="1149">
        <f>'SHWLP-Att'!S36</f>
        <v>7.7163349401361252</v>
      </c>
      <c r="AL53" s="1169">
        <f>(AK53-AJ53)/AK53</f>
        <v>-4.604146536357877E-16</v>
      </c>
      <c r="AN53" s="1153" t="s">
        <v>400</v>
      </c>
      <c r="AO53" s="1153" t="s">
        <v>64</v>
      </c>
      <c r="AP53" s="1144">
        <f>SUMIFS(Table915[Count of EnergyRating],Table915[MainSpaceHeatingFuel],AN53,Table915[EnergyRating (group)],AO53,Table915[CountyName (group)],AP$4)</f>
        <v>0</v>
      </c>
      <c r="AQ53" s="1138">
        <f>SUMIFS(Table915[Count of EnergyRating],Table915[MainSpaceHeatingFuel],AN53,Table915[EnergyRating (group)],AO53,Table915[CountyName (group)],AQ$4)</f>
        <v>0</v>
      </c>
      <c r="AR53" s="1138">
        <f>SUMIFS(Table915[Count of EnergyRating],Table915[MainSpaceHeatingFuel],AN53,Table915[EnergyRating (group)],AO53,Table915[CountyName (group)],AR$4)</f>
        <v>0</v>
      </c>
      <c r="AS53" s="1138">
        <f>SUMIFS(Table915[Count of EnergyRating],Table915[MainSpaceHeatingFuel],AN53,Table915[EnergyRating (group)],AO53,Table915[CountyName (group)],AS$4)</f>
        <v>0</v>
      </c>
      <c r="AT53" s="1138">
        <f>SUMIFS(Table915[Count of EnergyRating],Table915[MainSpaceHeatingFuel],AN53,Table915[EnergyRating (group)],AO53,Table915[CountyName (group)],AT$4)</f>
        <v>0</v>
      </c>
      <c r="AU53" s="1138">
        <f>SUMIFS(Table915[Count of EnergyRating],Table915[MainSpaceHeatingFuel],AN53,Table915[EnergyRating (group)],AO53,Table915[CountyName (group)],AU$4)</f>
        <v>0</v>
      </c>
      <c r="AV53" s="1138">
        <f>SUMIFS(Table915[Count of EnergyRating],Table915[MainSpaceHeatingFuel],AN53,Table915[EnergyRating (group)],AO53,Table915[CountyName (group)],AV$4)</f>
        <v>0</v>
      </c>
      <c r="AW53" s="1138">
        <f>SUMIFS(Table915[Count of EnergyRating],Table915[MainSpaceHeatingFuel],AN53,Table915[EnergyRating (group)],AO53,Table915[CountyName (group)],AW$4)</f>
        <v>0</v>
      </c>
      <c r="AX53" s="1138">
        <f>SUMIFS(Table915[Count of EnergyRating],Table915[MainSpaceHeatingFuel],AN53,Table915[EnergyRating (group)],AO53,Table915[CountyName (group)],AX$4)</f>
        <v>0</v>
      </c>
      <c r="AY53" s="1138">
        <f>SUMIFS(Table915[Count of EnergyRating],Table915[MainSpaceHeatingFuel],AN53,Table915[EnergyRating (group)],AO53,Table915[CountyName (group)],AY$4)</f>
        <v>0</v>
      </c>
      <c r="AZ53" s="1138">
        <f>SUMIFS(Table915[Count of EnergyRating],Table915[MainSpaceHeatingFuel],AN53,Table915[EnergyRating (group)],AO53,Table915[CountyName (group)],AZ$4)</f>
        <v>0</v>
      </c>
      <c r="BA53" s="1138">
        <f>SUMIFS(Table915[Count of EnergyRating],Table915[MainSpaceHeatingFuel],AN53,Table915[EnergyRating (group)],AO53,Table915[CountyName (group)],BA$4)</f>
        <v>0</v>
      </c>
      <c r="BB53" s="1138">
        <f>SUMIFS(Table915[Count of EnergyRating],Table915[MainSpaceHeatingFuel],AN53,Table915[EnergyRating (group)],AO53,Table915[CountyName (group)],BB$4)</f>
        <v>0</v>
      </c>
      <c r="BC53" s="1138">
        <f>SUMIFS(Table915[Count of EnergyRating],Table915[MainSpaceHeatingFuel],AN53,Table915[EnergyRating (group)],AO53,Table915[CountyName (group)],BC$4)</f>
        <v>0</v>
      </c>
      <c r="BD53" s="1138">
        <f>SUMIFS(Table915[Count of EnergyRating],Table915[MainSpaceHeatingFuel],AN53,Table915[EnergyRating (group)],AO53,Table915[CountyName (group)],BD$4)</f>
        <v>0</v>
      </c>
      <c r="BE53" s="1138">
        <f>SUMIFS(Table915[Count of EnergyRating],Table915[MainSpaceHeatingFuel],AN53,Table915[EnergyRating (group)],AO53,Table915[CountyName (group)],BE$4)</f>
        <v>0</v>
      </c>
      <c r="BF53" s="1138">
        <f>SUMIFS(Table915[Count of EnergyRating],Table915[MainSpaceHeatingFuel],AN53,Table915[EnergyRating (group)],AO53,Table915[CountyName (group)],BF$4)</f>
        <v>0</v>
      </c>
      <c r="BG53" s="1138">
        <f>SUMIFS(Table915[Count of EnergyRating],Table915[MainSpaceHeatingFuel],AN53,Table915[EnergyRating (group)],AO53,Table915[CountyName (group)],BG$4)</f>
        <v>0</v>
      </c>
      <c r="BH53" s="1138">
        <f>SUMIFS(Table915[Count of EnergyRating],Table915[MainSpaceHeatingFuel],AN53,Table915[EnergyRating (group)],AO53,Table915[CountyName (group)],BH$4)</f>
        <v>0</v>
      </c>
      <c r="BI53" s="1138">
        <f>SUMIFS(Table915[Count of EnergyRating],Table915[MainSpaceHeatingFuel],AN53,Table915[EnergyRating (group)],AO53,Table915[CountyName (group)],BI$4)</f>
        <v>0</v>
      </c>
      <c r="BJ53" s="1138">
        <f>SUMIFS(Table915[Count of EnergyRating],Table915[MainSpaceHeatingFuel],AN53,Table915[EnergyRating (group)],AO53,Table915[CountyName (group)],BJ$4)</f>
        <v>0</v>
      </c>
      <c r="BK53" s="1138">
        <f>SUMIFS(Table915[Count of EnergyRating],Table915[MainSpaceHeatingFuel],AN53,Table915[EnergyRating (group)],AO53,Table915[CountyName (group)],BK$4)</f>
        <v>0</v>
      </c>
      <c r="BL53" s="1138">
        <f>SUMIFS(Table915[Count of EnergyRating],Table915[MainSpaceHeatingFuel],AN53,Table915[EnergyRating (group)],AO53,Table915[CountyName (group)],BL$4)</f>
        <v>0</v>
      </c>
      <c r="BM53" s="1144">
        <f>SUMIFS(Table915[Count of EnergyRating],Table915[MainSpaceHeatingFuel],AN53,Table915[EnergyRating (group)],AO53,Table915[CountyName (group)],BM$4)</f>
        <v>0</v>
      </c>
      <c r="BN53" s="1138">
        <f>SUMIFS(Table915[Count of EnergyRating],Table915[MainSpaceHeatingFuel],AN53,Table915[EnergyRating (group)],AO53,Table915[CountyName (group)],BN$4)</f>
        <v>0</v>
      </c>
      <c r="BO53" s="1138">
        <f>SUMIFS(Table915[Count of EnergyRating],Table915[MainSpaceHeatingFuel],AN53,Table915[EnergyRating (group)],AO53,Table915[CountyName (group)],BO$4)</f>
        <v>0</v>
      </c>
    </row>
    <row r="54" spans="3:67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L54" s="1151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1154</v>
      </c>
      <c r="D55" s="1143" t="s">
        <v>1107</v>
      </c>
      <c r="E55" s="1143" t="s">
        <v>407</v>
      </c>
      <c r="F55" s="1143" t="s">
        <v>1109</v>
      </c>
      <c r="G55" s="1154">
        <f t="shared" ref="G55:AF55" si="43">IFERROR(G165*((SUM(AP$65:AP$68)/SUM(AP$65:AP$73))/(SUM(G$165)/SUM(G$165:G$170))),0)</f>
        <v>0.32581957422410746</v>
      </c>
      <c r="H55" s="1154">
        <f t="shared" si="43"/>
        <v>8.2228359466250325</v>
      </c>
      <c r="I55" s="1154">
        <f t="shared" si="43"/>
        <v>1.4696489288147765</v>
      </c>
      <c r="J55" s="1154">
        <f t="shared" si="43"/>
        <v>0.22562954903467802</v>
      </c>
      <c r="K55" s="1154">
        <f t="shared" si="43"/>
        <v>5.6953686467885178E-2</v>
      </c>
      <c r="L55" s="1154">
        <f t="shared" si="43"/>
        <v>4.6736842002336666E-2</v>
      </c>
      <c r="M55" s="1154">
        <f t="shared" si="43"/>
        <v>0.7627010973188314</v>
      </c>
      <c r="N55" s="1154">
        <f t="shared" si="43"/>
        <v>1.1012562236960757</v>
      </c>
      <c r="O55" s="1154">
        <f t="shared" si="43"/>
        <v>0.11511353321150365</v>
      </c>
      <c r="P55" s="1154">
        <f t="shared" si="43"/>
        <v>8.8719385152829386E-2</v>
      </c>
      <c r="Q55" s="1154">
        <f t="shared" si="43"/>
        <v>0.26767540175134463</v>
      </c>
      <c r="R55" s="1154">
        <f t="shared" si="43"/>
        <v>0.77347406493121418</v>
      </c>
      <c r="S55" s="1154">
        <f t="shared" si="43"/>
        <v>0.16415276804367343</v>
      </c>
      <c r="T55" s="1154">
        <f t="shared" si="43"/>
        <v>1.7461316483579419</v>
      </c>
      <c r="U55" s="1154">
        <f t="shared" si="43"/>
        <v>0.11327095751427006</v>
      </c>
      <c r="V55" s="1154">
        <f t="shared" si="43"/>
        <v>0.47475479584439811</v>
      </c>
      <c r="W55" s="1154">
        <f t="shared" si="43"/>
        <v>0.2865980191658431</v>
      </c>
      <c r="X55" s="1154">
        <f t="shared" si="43"/>
        <v>0.54161886967628159</v>
      </c>
      <c r="Y55" s="1154">
        <f t="shared" si="43"/>
        <v>0.30497411008929026</v>
      </c>
      <c r="Z55" s="1154">
        <f t="shared" si="43"/>
        <v>6.1872691823955965E-3</v>
      </c>
      <c r="AA55" s="1154">
        <f t="shared" si="43"/>
        <v>0.12092452638350672</v>
      </c>
      <c r="AB55" s="1154">
        <f t="shared" si="43"/>
        <v>2.7650095355083212E-2</v>
      </c>
      <c r="AC55" s="1154">
        <f t="shared" si="43"/>
        <v>0.10334348323890707</v>
      </c>
      <c r="AD55" s="1154">
        <f t="shared" si="43"/>
        <v>3.967912119849272E-2</v>
      </c>
      <c r="AE55" s="1154">
        <f t="shared" si="43"/>
        <v>0.12279219006427902</v>
      </c>
      <c r="AF55" s="1154">
        <f t="shared" si="43"/>
        <v>9.7951249789779357E-2</v>
      </c>
      <c r="AG55" s="1181">
        <f t="shared" si="4"/>
        <v>17.606593337134754</v>
      </c>
      <c r="AL55" s="1151"/>
      <c r="AN55" s="1153" t="s">
        <v>1145</v>
      </c>
      <c r="AO55" s="1153" t="s">
        <v>48</v>
      </c>
      <c r="AP55" s="1144">
        <f>SUMIFS(Table915[Count of EnergyRating],Table915[MainSpaceHeatingFuel],AN55,Table915[EnergyRating (group)],AO55,Table915[CountyName (group)],AP$4)</f>
        <v>10</v>
      </c>
      <c r="AQ55" s="1138">
        <f>SUMIFS(Table915[Count of EnergyRating],Table915[MainSpaceHeatingFuel],AN55,Table915[EnergyRating (group)],AO55,Table915[CountyName (group)],AQ$4)</f>
        <v>0</v>
      </c>
      <c r="AR55" s="1138">
        <f>SUMIFS(Table915[Count of EnergyRating],Table915[MainSpaceHeatingFuel],AN55,Table915[EnergyRating (group)],AO55,Table915[CountyName (group)],AR$4)</f>
        <v>10</v>
      </c>
      <c r="AS55" s="1138">
        <f>SUMIFS(Table915[Count of EnergyRating],Table915[MainSpaceHeatingFuel],AN55,Table915[EnergyRating (group)],AO55,Table915[CountyName (group)],AS$4)</f>
        <v>0</v>
      </c>
      <c r="AT55" s="1138">
        <f>SUMIFS(Table915[Count of EnergyRating],Table915[MainSpaceHeatingFuel],AN55,Table915[EnergyRating (group)],AO55,Table915[CountyName (group)],AT$4)</f>
        <v>2</v>
      </c>
      <c r="AU55" s="1138">
        <f>SUMIFS(Table915[Count of EnergyRating],Table915[MainSpaceHeatingFuel],AN55,Table915[EnergyRating (group)],AO55,Table915[CountyName (group)],AU$4)</f>
        <v>0</v>
      </c>
      <c r="AV55" s="1138">
        <f>SUMIFS(Table915[Count of EnergyRating],Table915[MainSpaceHeatingFuel],AN55,Table915[EnergyRating (group)],AO55,Table915[CountyName (group)],AV$4)</f>
        <v>8</v>
      </c>
      <c r="AW55" s="1138">
        <f>SUMIFS(Table915[Count of EnergyRating],Table915[MainSpaceHeatingFuel],AN55,Table915[EnergyRating (group)],AO55,Table915[CountyName (group)],AW$4)</f>
        <v>0</v>
      </c>
      <c r="AX55" s="1138">
        <f>SUMIFS(Table915[Count of EnergyRating],Table915[MainSpaceHeatingFuel],AN55,Table915[EnergyRating (group)],AO55,Table915[CountyName (group)],AX$4)</f>
        <v>0</v>
      </c>
      <c r="AY55" s="1138">
        <f>SUMIFS(Table915[Count of EnergyRating],Table915[MainSpaceHeatingFuel],AN55,Table915[EnergyRating (group)],AO55,Table915[CountyName (group)],AY$4)</f>
        <v>0</v>
      </c>
      <c r="AZ55" s="1138">
        <f>SUMIFS(Table915[Count of EnergyRating],Table915[MainSpaceHeatingFuel],AN55,Table915[EnergyRating (group)],AO55,Table915[CountyName (group)],AZ$4)</f>
        <v>0</v>
      </c>
      <c r="BA55" s="1138">
        <f>SUMIFS(Table915[Count of EnergyRating],Table915[MainSpaceHeatingFuel],AN55,Table915[EnergyRating (group)],AO55,Table915[CountyName (group)],BA$4)</f>
        <v>3</v>
      </c>
      <c r="BB55" s="1138">
        <f>SUMIFS(Table915[Count of EnergyRating],Table915[MainSpaceHeatingFuel],AN55,Table915[EnergyRating (group)],AO55,Table915[CountyName (group)],BB$4)</f>
        <v>0</v>
      </c>
      <c r="BC55" s="1138">
        <f>SUMIFS(Table915[Count of EnergyRating],Table915[MainSpaceHeatingFuel],AN55,Table915[EnergyRating (group)],AO55,Table915[CountyName (group)],BC$4)</f>
        <v>15</v>
      </c>
      <c r="BD55" s="1138">
        <f>SUMIFS(Table915[Count of EnergyRating],Table915[MainSpaceHeatingFuel],AN55,Table915[EnergyRating (group)],AO55,Table915[CountyName (group)],BD$4)</f>
        <v>3</v>
      </c>
      <c r="BE55" s="1138">
        <f>SUMIFS(Table915[Count of EnergyRating],Table915[MainSpaceHeatingFuel],AN55,Table915[EnergyRating (group)],AO55,Table915[CountyName (group)],BE$4)</f>
        <v>0</v>
      </c>
      <c r="BF55" s="1138">
        <f>SUMIFS(Table915[Count of EnergyRating],Table915[MainSpaceHeatingFuel],AN55,Table915[EnergyRating (group)],AO55,Table915[CountyName (group)],BF$4)</f>
        <v>4</v>
      </c>
      <c r="BG55" s="1138">
        <f>SUMIFS(Table915[Count of EnergyRating],Table915[MainSpaceHeatingFuel],AN55,Table915[EnergyRating (group)],AO55,Table915[CountyName (group)],BG$4)</f>
        <v>0</v>
      </c>
      <c r="BH55" s="1138">
        <f>SUMIFS(Table915[Count of EnergyRating],Table915[MainSpaceHeatingFuel],AN55,Table915[EnergyRating (group)],AO55,Table915[CountyName (group)],BH$4)</f>
        <v>82</v>
      </c>
      <c r="BI55" s="1138">
        <f>SUMIFS(Table915[Count of EnergyRating],Table915[MainSpaceHeatingFuel],AN55,Table915[EnergyRating (group)],AO55,Table915[CountyName (group)],BI$4)</f>
        <v>0</v>
      </c>
      <c r="BJ55" s="1138">
        <f>SUMIFS(Table915[Count of EnergyRating],Table915[MainSpaceHeatingFuel],AN55,Table915[EnergyRating (group)],AO55,Table915[CountyName (group)],BJ$4)</f>
        <v>34</v>
      </c>
      <c r="BK55" s="1138">
        <f>SUMIFS(Table915[Count of EnergyRating],Table915[MainSpaceHeatingFuel],AN55,Table915[EnergyRating (group)],AO55,Table915[CountyName (group)],BK$4)</f>
        <v>0</v>
      </c>
      <c r="BL55" s="1138">
        <f>SUMIFS(Table915[Count of EnergyRating],Table915[MainSpaceHeatingFuel],AN55,Table915[EnergyRating (group)],AO55,Table915[CountyName (group)],BL$4)</f>
        <v>0</v>
      </c>
      <c r="BM55" s="1144">
        <f>SUMIFS(Table915[Count of EnergyRating],Table915[MainSpaceHeatingFuel],AN55,Table915[EnergyRating (group)],AO55,Table915[CountyName (group)],BM$4)</f>
        <v>0</v>
      </c>
      <c r="BN55" s="1138">
        <f>SUMIFS(Table915[Count of EnergyRating],Table915[MainSpaceHeatingFuel],AN55,Table915[EnergyRating (group)],AO55,Table915[CountyName (group)],BN$4)</f>
        <v>0</v>
      </c>
      <c r="BO55" s="1138">
        <f>SUMIFS(Table915[Count of EnergyRating],Table915[MainSpaceHeatingFuel],AN55,Table915[EnergyRating (group)],AO55,Table915[CountyName (group)],BO$4)</f>
        <v>0</v>
      </c>
    </row>
    <row r="56" spans="3:67">
      <c r="C56" s="1145" t="s">
        <v>1154</v>
      </c>
      <c r="D56" s="1145" t="s">
        <v>1107</v>
      </c>
      <c r="E56" s="1145" t="s">
        <v>407</v>
      </c>
      <c r="F56" s="1145" t="s">
        <v>1110</v>
      </c>
      <c r="G56" s="1155">
        <f t="shared" ref="G56:AF56" si="44">IFERROR(G166*((SUM(AP$69)/SUM(AP$65:AP$73))/(SUM(G$166)/SUM(G$165:G$170))),0)</f>
        <v>2.9901163457275684E-2</v>
      </c>
      <c r="H56" s="1155">
        <f t="shared" si="44"/>
        <v>0.77471036131020199</v>
      </c>
      <c r="I56" s="1155">
        <f t="shared" si="44"/>
        <v>6.471465453587795E-2</v>
      </c>
      <c r="J56" s="1155">
        <f t="shared" si="44"/>
        <v>5.3472898904172242E-2</v>
      </c>
      <c r="K56" s="1155">
        <f t="shared" si="44"/>
        <v>5.1776078607168347E-2</v>
      </c>
      <c r="L56" s="1155">
        <f t="shared" si="44"/>
        <v>2.5492822910365455E-2</v>
      </c>
      <c r="M56" s="1155">
        <f t="shared" si="44"/>
        <v>2.7965706901690486E-2</v>
      </c>
      <c r="N56" s="1155">
        <f t="shared" si="44"/>
        <v>3.2751114459362844E-2</v>
      </c>
      <c r="O56" s="1155">
        <f t="shared" si="44"/>
        <v>5.1161570316223849E-2</v>
      </c>
      <c r="P56" s="1155">
        <f t="shared" si="44"/>
        <v>8.8719385152829386E-2</v>
      </c>
      <c r="Q56" s="1155">
        <f t="shared" si="44"/>
        <v>5.0393657542429179E-2</v>
      </c>
      <c r="R56" s="1155">
        <f t="shared" si="44"/>
        <v>3.1502695034711828E-2</v>
      </c>
      <c r="S56" s="1155">
        <f t="shared" si="44"/>
        <v>9.268970954190181E-2</v>
      </c>
      <c r="T56" s="1155">
        <f t="shared" si="44"/>
        <v>0.37597647675740969</v>
      </c>
      <c r="U56" s="1155">
        <f t="shared" si="44"/>
        <v>8.7751413726470079E-2</v>
      </c>
      <c r="V56" s="1155">
        <f t="shared" si="44"/>
        <v>0.1628519357838342</v>
      </c>
      <c r="W56" s="1155">
        <f t="shared" si="44"/>
        <v>5.8673610222928503E-2</v>
      </c>
      <c r="X56" s="1155">
        <f t="shared" si="44"/>
        <v>6.7202341289228446E-2</v>
      </c>
      <c r="Y56" s="1155">
        <f t="shared" si="44"/>
        <v>0.12445131846693011</v>
      </c>
      <c r="Z56" s="1155">
        <f t="shared" si="44"/>
        <v>2.9389528616379085E-2</v>
      </c>
      <c r="AA56" s="1155">
        <f t="shared" si="44"/>
        <v>2.1183858636526727E-2</v>
      </c>
      <c r="AB56" s="1155">
        <f t="shared" si="44"/>
        <v>1.1060038142033286E-2</v>
      </c>
      <c r="AC56" s="1155">
        <f t="shared" si="44"/>
        <v>3.8250510029985092E-2</v>
      </c>
      <c r="AD56" s="1155">
        <f t="shared" si="44"/>
        <v>3.2121193351160773E-2</v>
      </c>
      <c r="AE56" s="1155">
        <f t="shared" si="44"/>
        <v>3.3929420938813938E-2</v>
      </c>
      <c r="AF56" s="1155">
        <f t="shared" si="44"/>
        <v>2.988343213925472E-2</v>
      </c>
      <c r="AG56" s="1182">
        <f t="shared" si="4"/>
        <v>2.4479768967751663</v>
      </c>
      <c r="AL56" s="1151"/>
      <c r="AN56" s="1153" t="s">
        <v>1145</v>
      </c>
      <c r="AO56" s="1153" t="s">
        <v>50</v>
      </c>
      <c r="AP56" s="1144">
        <f>SUMIFS(Table915[Count of EnergyRating],Table915[MainSpaceHeatingFuel],AN56,Table915[EnergyRating (group)],AO56,Table915[CountyName (group)],AP$4)</f>
        <v>0</v>
      </c>
      <c r="AQ56" s="1138">
        <f>SUMIFS(Table915[Count of EnergyRating],Table915[MainSpaceHeatingFuel],AN56,Table915[EnergyRating (group)],AO56,Table915[CountyName (group)],AQ$4)</f>
        <v>2</v>
      </c>
      <c r="AR56" s="1138">
        <f>SUMIFS(Table915[Count of EnergyRating],Table915[MainSpaceHeatingFuel],AN56,Table915[EnergyRating (group)],AO56,Table915[CountyName (group)],AR$4)</f>
        <v>8</v>
      </c>
      <c r="AS56" s="1138">
        <f>SUMIFS(Table915[Count of EnergyRating],Table915[MainSpaceHeatingFuel],AN56,Table915[EnergyRating (group)],AO56,Table915[CountyName (group)],AS$4)</f>
        <v>15</v>
      </c>
      <c r="AT56" s="1138">
        <f>SUMIFS(Table915[Count of EnergyRating],Table915[MainSpaceHeatingFuel],AN56,Table915[EnergyRating (group)],AO56,Table915[CountyName (group)],AT$4)</f>
        <v>0</v>
      </c>
      <c r="AU56" s="1138">
        <f>SUMIFS(Table915[Count of EnergyRating],Table915[MainSpaceHeatingFuel],AN56,Table915[EnergyRating (group)],AO56,Table915[CountyName (group)],AU$4)</f>
        <v>19</v>
      </c>
      <c r="AV56" s="1138">
        <f>SUMIFS(Table915[Count of EnergyRating],Table915[MainSpaceHeatingFuel],AN56,Table915[EnergyRating (group)],AO56,Table915[CountyName (group)],AV$4)</f>
        <v>1</v>
      </c>
      <c r="AW56" s="1138">
        <f>SUMIFS(Table915[Count of EnergyRating],Table915[MainSpaceHeatingFuel],AN56,Table915[EnergyRating (group)],AO56,Table915[CountyName (group)],AW$4)</f>
        <v>0</v>
      </c>
      <c r="AX56" s="1138">
        <f>SUMIFS(Table915[Count of EnergyRating],Table915[MainSpaceHeatingFuel],AN56,Table915[EnergyRating (group)],AO56,Table915[CountyName (group)],AX$4)</f>
        <v>0</v>
      </c>
      <c r="AY56" s="1138">
        <f>SUMIFS(Table915[Count of EnergyRating],Table915[MainSpaceHeatingFuel],AN56,Table915[EnergyRating (group)],AO56,Table915[CountyName (group)],AY$4)</f>
        <v>1</v>
      </c>
      <c r="AZ56" s="1138">
        <f>SUMIFS(Table915[Count of EnergyRating],Table915[MainSpaceHeatingFuel],AN56,Table915[EnergyRating (group)],AO56,Table915[CountyName (group)],AZ$4)</f>
        <v>0</v>
      </c>
      <c r="BA56" s="1138">
        <f>SUMIFS(Table915[Count of EnergyRating],Table915[MainSpaceHeatingFuel],AN56,Table915[EnergyRating (group)],AO56,Table915[CountyName (group)],BA$4)</f>
        <v>0</v>
      </c>
      <c r="BB56" s="1138">
        <f>SUMIFS(Table915[Count of EnergyRating],Table915[MainSpaceHeatingFuel],AN56,Table915[EnergyRating (group)],AO56,Table915[CountyName (group)],BB$4)</f>
        <v>0</v>
      </c>
      <c r="BC56" s="1138">
        <f>SUMIFS(Table915[Count of EnergyRating],Table915[MainSpaceHeatingFuel],AN56,Table915[EnergyRating (group)],AO56,Table915[CountyName (group)],BC$4)</f>
        <v>10</v>
      </c>
      <c r="BD56" s="1138">
        <f>SUMIFS(Table915[Count of EnergyRating],Table915[MainSpaceHeatingFuel],AN56,Table915[EnergyRating (group)],AO56,Table915[CountyName (group)],BD$4)</f>
        <v>3</v>
      </c>
      <c r="BE56" s="1138">
        <f>SUMIFS(Table915[Count of EnergyRating],Table915[MainSpaceHeatingFuel],AN56,Table915[EnergyRating (group)],AO56,Table915[CountyName (group)],BE$4)</f>
        <v>0</v>
      </c>
      <c r="BF56" s="1138">
        <f>SUMIFS(Table915[Count of EnergyRating],Table915[MainSpaceHeatingFuel],AN56,Table915[EnergyRating (group)],AO56,Table915[CountyName (group)],BF$4)</f>
        <v>0</v>
      </c>
      <c r="BG56" s="1138">
        <f>SUMIFS(Table915[Count of EnergyRating],Table915[MainSpaceHeatingFuel],AN56,Table915[EnergyRating (group)],AO56,Table915[CountyName (group)],BG$4)</f>
        <v>8</v>
      </c>
      <c r="BH56" s="1138">
        <f>SUMIFS(Table915[Count of EnergyRating],Table915[MainSpaceHeatingFuel],AN56,Table915[EnergyRating (group)],AO56,Table915[CountyName (group)],BH$4)</f>
        <v>0</v>
      </c>
      <c r="BI56" s="1138">
        <f>SUMIFS(Table915[Count of EnergyRating],Table915[MainSpaceHeatingFuel],AN56,Table915[EnergyRating (group)],AO56,Table915[CountyName (group)],BI$4)</f>
        <v>0</v>
      </c>
      <c r="BJ56" s="1138">
        <f>SUMIFS(Table915[Count of EnergyRating],Table915[MainSpaceHeatingFuel],AN56,Table915[EnergyRating (group)],AO56,Table915[CountyName (group)],BJ$4)</f>
        <v>12</v>
      </c>
      <c r="BK56" s="1138">
        <f>SUMIFS(Table915[Count of EnergyRating],Table915[MainSpaceHeatingFuel],AN56,Table915[EnergyRating (group)],AO56,Table915[CountyName (group)],BK$4)</f>
        <v>0</v>
      </c>
      <c r="BL56" s="1138">
        <f>SUMIFS(Table915[Count of EnergyRating],Table915[MainSpaceHeatingFuel],AN56,Table915[EnergyRating (group)],AO56,Table915[CountyName (group)],BL$4)</f>
        <v>1</v>
      </c>
      <c r="BM56" s="1144">
        <f>SUMIFS(Table915[Count of EnergyRating],Table915[MainSpaceHeatingFuel],AN56,Table915[EnergyRating (group)],AO56,Table915[CountyName (group)],BM$4)</f>
        <v>0</v>
      </c>
      <c r="BN56" s="1138">
        <f>SUMIFS(Table915[Count of EnergyRating],Table915[MainSpaceHeatingFuel],AN56,Table915[EnergyRating (group)],AO56,Table915[CountyName (group)],BN$4)</f>
        <v>0</v>
      </c>
      <c r="BO56" s="1138">
        <f>SUMIFS(Table915[Count of EnergyRating],Table915[MainSpaceHeatingFuel],AN56,Table915[EnergyRating (group)],AO56,Table915[CountyName (group)],BO$4)</f>
        <v>2</v>
      </c>
    </row>
    <row r="57" spans="3:67">
      <c r="C57" s="1143" t="s">
        <v>1154</v>
      </c>
      <c r="D57" s="1143" t="s">
        <v>1107</v>
      </c>
      <c r="E57" s="1143" t="s">
        <v>407</v>
      </c>
      <c r="F57" s="1143" t="s">
        <v>1111</v>
      </c>
      <c r="G57" s="1154">
        <f t="shared" ref="G57:AF57" si="45">IFERROR(G167*((SUM(AP$70)/SUM(AP$65:AP$73))/(SUM(G$167)/SUM(G$165:G$170))),0)</f>
        <v>3.1963312661225728E-2</v>
      </c>
      <c r="H57" s="1154">
        <f t="shared" si="45"/>
        <v>2.0138708664155982</v>
      </c>
      <c r="I57" s="1154">
        <f t="shared" si="45"/>
        <v>0.22858886037673018</v>
      </c>
      <c r="J57" s="1154">
        <f t="shared" si="45"/>
        <v>7.9557239833036753E-2</v>
      </c>
      <c r="K57" s="1154">
        <f t="shared" si="45"/>
        <v>0.1656834515429387</v>
      </c>
      <c r="L57" s="1154">
        <f t="shared" si="45"/>
        <v>0.12618947340630901</v>
      </c>
      <c r="M57" s="1154">
        <f t="shared" si="45"/>
        <v>7.1185435749757595E-2</v>
      </c>
      <c r="N57" s="1154">
        <f t="shared" si="45"/>
        <v>0.12145204945347056</v>
      </c>
      <c r="O57" s="1154">
        <f t="shared" si="45"/>
        <v>0.13338552261015504</v>
      </c>
      <c r="P57" s="1154">
        <f t="shared" si="45"/>
        <v>0.16053983980035794</v>
      </c>
      <c r="Q57" s="1154">
        <f t="shared" si="45"/>
        <v>0.24542365686247977</v>
      </c>
      <c r="R57" s="1154">
        <f t="shared" si="45"/>
        <v>0.12186568868691154</v>
      </c>
      <c r="S57" s="1154">
        <f t="shared" si="45"/>
        <v>0.25684247758557521</v>
      </c>
      <c r="T57" s="1154">
        <f t="shared" si="45"/>
        <v>0.8362053852811856</v>
      </c>
      <c r="U57" s="1154">
        <f t="shared" si="45"/>
        <v>0.29056463014530143</v>
      </c>
      <c r="V57" s="1154">
        <f t="shared" si="45"/>
        <v>0.24565800482646175</v>
      </c>
      <c r="W57" s="1154">
        <f t="shared" si="45"/>
        <v>0.23582277954984729</v>
      </c>
      <c r="X57" s="1154">
        <f t="shared" si="45"/>
        <v>0.15040524002827318</v>
      </c>
      <c r="Y57" s="1154">
        <f t="shared" si="45"/>
        <v>0.51763542900805537</v>
      </c>
      <c r="Z57" s="1154">
        <f t="shared" si="45"/>
        <v>6.805996100635156E-2</v>
      </c>
      <c r="AA57" s="1154">
        <f t="shared" si="45"/>
        <v>0.14299104579655539</v>
      </c>
      <c r="AB57" s="1154">
        <f t="shared" si="45"/>
        <v>8.0876528913618392E-2</v>
      </c>
      <c r="AC57" s="1154">
        <f t="shared" si="45"/>
        <v>0.13085700799731742</v>
      </c>
      <c r="AD57" s="1154">
        <f t="shared" si="45"/>
        <v>0.13982166517564099</v>
      </c>
      <c r="AE57" s="1154">
        <f t="shared" si="45"/>
        <v>0.2375059465716976</v>
      </c>
      <c r="AF57" s="1154">
        <f t="shared" si="45"/>
        <v>7.9689152371345939E-2</v>
      </c>
      <c r="AG57" s="1181">
        <f t="shared" si="4"/>
        <v>6.912640651656198</v>
      </c>
      <c r="AL57" s="1151"/>
      <c r="AN57" s="1153" t="s">
        <v>1145</v>
      </c>
      <c r="AO57" s="1153" t="s">
        <v>52</v>
      </c>
      <c r="AP57" s="1144">
        <f>SUMIFS(Table915[Count of EnergyRating],Table915[MainSpaceHeatingFuel],AN57,Table915[EnergyRating (group)],AO57,Table915[CountyName (group)],AP$4)</f>
        <v>0</v>
      </c>
      <c r="AQ57" s="1138">
        <f>SUMIFS(Table915[Count of EnergyRating],Table915[MainSpaceHeatingFuel],AN57,Table915[EnergyRating (group)],AO57,Table915[CountyName (group)],AQ$4)</f>
        <v>5</v>
      </c>
      <c r="AR57" s="1138">
        <f>SUMIFS(Table915[Count of EnergyRating],Table915[MainSpaceHeatingFuel],AN57,Table915[EnergyRating (group)],AO57,Table915[CountyName (group)],AR$4)</f>
        <v>19</v>
      </c>
      <c r="AS57" s="1138">
        <f>SUMIFS(Table915[Count of EnergyRating],Table915[MainSpaceHeatingFuel],AN57,Table915[EnergyRating (group)],AO57,Table915[CountyName (group)],AS$4)</f>
        <v>5</v>
      </c>
      <c r="AT57" s="1138">
        <f>SUMIFS(Table915[Count of EnergyRating],Table915[MainSpaceHeatingFuel],AN57,Table915[EnergyRating (group)],AO57,Table915[CountyName (group)],AT$4)</f>
        <v>4</v>
      </c>
      <c r="AU57" s="1138">
        <f>SUMIFS(Table915[Count of EnergyRating],Table915[MainSpaceHeatingFuel],AN57,Table915[EnergyRating (group)],AO57,Table915[CountyName (group)],AU$4)</f>
        <v>13</v>
      </c>
      <c r="AV57" s="1138">
        <f>SUMIFS(Table915[Count of EnergyRating],Table915[MainSpaceHeatingFuel],AN57,Table915[EnergyRating (group)],AO57,Table915[CountyName (group)],AV$4)</f>
        <v>30</v>
      </c>
      <c r="AW57" s="1138">
        <f>SUMIFS(Table915[Count of EnergyRating],Table915[MainSpaceHeatingFuel],AN57,Table915[EnergyRating (group)],AO57,Table915[CountyName (group)],AW$4)</f>
        <v>0</v>
      </c>
      <c r="AX57" s="1138">
        <f>SUMIFS(Table915[Count of EnergyRating],Table915[MainSpaceHeatingFuel],AN57,Table915[EnergyRating (group)],AO57,Table915[CountyName (group)],AX$4)</f>
        <v>0</v>
      </c>
      <c r="AY57" s="1138">
        <f>SUMIFS(Table915[Count of EnergyRating],Table915[MainSpaceHeatingFuel],AN57,Table915[EnergyRating (group)],AO57,Table915[CountyName (group)],AY$4)</f>
        <v>9</v>
      </c>
      <c r="AZ57" s="1138">
        <f>SUMIFS(Table915[Count of EnergyRating],Table915[MainSpaceHeatingFuel],AN57,Table915[EnergyRating (group)],AO57,Table915[CountyName (group)],AZ$4)</f>
        <v>1</v>
      </c>
      <c r="BA57" s="1138">
        <f>SUMIFS(Table915[Count of EnergyRating],Table915[MainSpaceHeatingFuel],AN57,Table915[EnergyRating (group)],AO57,Table915[CountyName (group)],BA$4)</f>
        <v>1</v>
      </c>
      <c r="BB57" s="1138">
        <f>SUMIFS(Table915[Count of EnergyRating],Table915[MainSpaceHeatingFuel],AN57,Table915[EnergyRating (group)],AO57,Table915[CountyName (group)],BB$4)</f>
        <v>2</v>
      </c>
      <c r="BC57" s="1138">
        <f>SUMIFS(Table915[Count of EnergyRating],Table915[MainSpaceHeatingFuel],AN57,Table915[EnergyRating (group)],AO57,Table915[CountyName (group)],BC$4)</f>
        <v>39</v>
      </c>
      <c r="BD57" s="1138">
        <f>SUMIFS(Table915[Count of EnergyRating],Table915[MainSpaceHeatingFuel],AN57,Table915[EnergyRating (group)],AO57,Table915[CountyName (group)],BD$4)</f>
        <v>28</v>
      </c>
      <c r="BE57" s="1138">
        <f>SUMIFS(Table915[Count of EnergyRating],Table915[MainSpaceHeatingFuel],AN57,Table915[EnergyRating (group)],AO57,Table915[CountyName (group)],BE$4)</f>
        <v>1</v>
      </c>
      <c r="BF57" s="1138">
        <f>SUMIFS(Table915[Count of EnergyRating],Table915[MainSpaceHeatingFuel],AN57,Table915[EnergyRating (group)],AO57,Table915[CountyName (group)],BF$4)</f>
        <v>0</v>
      </c>
      <c r="BG57" s="1138">
        <f>SUMIFS(Table915[Count of EnergyRating],Table915[MainSpaceHeatingFuel],AN57,Table915[EnergyRating (group)],AO57,Table915[CountyName (group)],BG$4)</f>
        <v>0</v>
      </c>
      <c r="BH57" s="1138">
        <f>SUMIFS(Table915[Count of EnergyRating],Table915[MainSpaceHeatingFuel],AN57,Table915[EnergyRating (group)],AO57,Table915[CountyName (group)],BH$4)</f>
        <v>28</v>
      </c>
      <c r="BI57" s="1138">
        <f>SUMIFS(Table915[Count of EnergyRating],Table915[MainSpaceHeatingFuel],AN57,Table915[EnergyRating (group)],AO57,Table915[CountyName (group)],BI$4)</f>
        <v>0</v>
      </c>
      <c r="BJ57" s="1138">
        <f>SUMIFS(Table915[Count of EnergyRating],Table915[MainSpaceHeatingFuel],AN57,Table915[EnergyRating (group)],AO57,Table915[CountyName (group)],BJ$4)</f>
        <v>12</v>
      </c>
      <c r="BK57" s="1138">
        <f>SUMIFS(Table915[Count of EnergyRating],Table915[MainSpaceHeatingFuel],AN57,Table915[EnergyRating (group)],AO57,Table915[CountyName (group)],BK$4)</f>
        <v>5</v>
      </c>
      <c r="BL57" s="1138">
        <f>SUMIFS(Table915[Count of EnergyRating],Table915[MainSpaceHeatingFuel],AN57,Table915[EnergyRating (group)],AO57,Table915[CountyName (group)],BL$4)</f>
        <v>41</v>
      </c>
      <c r="BM57" s="1144">
        <f>SUMIFS(Table915[Count of EnergyRating],Table915[MainSpaceHeatingFuel],AN57,Table915[EnergyRating (group)],AO57,Table915[CountyName (group)],BM$4)</f>
        <v>12</v>
      </c>
      <c r="BN57" s="1138">
        <f>SUMIFS(Table915[Count of EnergyRating],Table915[MainSpaceHeatingFuel],AN57,Table915[EnergyRating (group)],AO57,Table915[CountyName (group)],BN$4)</f>
        <v>2</v>
      </c>
      <c r="BO57" s="1138">
        <f>SUMIFS(Table915[Count of EnergyRating],Table915[MainSpaceHeatingFuel],AN57,Table915[EnergyRating (group)],AO57,Table915[CountyName (group)],BO$4)</f>
        <v>5</v>
      </c>
    </row>
    <row r="58" spans="3:67">
      <c r="C58" s="1145" t="s">
        <v>1154</v>
      </c>
      <c r="D58" s="1145" t="s">
        <v>1107</v>
      </c>
      <c r="E58" s="1145" t="s">
        <v>407</v>
      </c>
      <c r="F58" s="1145" t="s">
        <v>1112</v>
      </c>
      <c r="G58" s="1155">
        <f t="shared" ref="G58:AF58" si="46">IFERROR(G168*((SUM(AP$71)/SUM(AP$65:AP$73))/(SUM(G$168)/SUM(G$165:G$170))),0)</f>
        <v>2.3714715845425539E-2</v>
      </c>
      <c r="H58" s="1155">
        <f t="shared" si="46"/>
        <v>1.6678837147624981</v>
      </c>
      <c r="I58" s="1155">
        <f t="shared" si="46"/>
        <v>0.1523925735844868</v>
      </c>
      <c r="J58" s="1155">
        <f t="shared" si="46"/>
        <v>0.1278132705514361</v>
      </c>
      <c r="K58" s="1155">
        <f t="shared" si="46"/>
        <v>0.11390737293577036</v>
      </c>
      <c r="L58" s="1155">
        <f t="shared" si="46"/>
        <v>3.5689952074511637E-2</v>
      </c>
      <c r="M58" s="1155">
        <f t="shared" si="46"/>
        <v>6.3558424776569297E-2</v>
      </c>
      <c r="N58" s="1155">
        <f t="shared" si="46"/>
        <v>6.8231488457005926E-2</v>
      </c>
      <c r="O58" s="1155">
        <f t="shared" si="46"/>
        <v>0.10780473745204312</v>
      </c>
      <c r="P58" s="1155">
        <f t="shared" si="46"/>
        <v>9.9281216718642415E-2</v>
      </c>
      <c r="Q58" s="1155">
        <f t="shared" si="46"/>
        <v>0.17081486517628594</v>
      </c>
      <c r="R58" s="1155">
        <f t="shared" si="46"/>
        <v>0.11772059723497579</v>
      </c>
      <c r="S58" s="1155">
        <f t="shared" si="46"/>
        <v>0.17688875866775156</v>
      </c>
      <c r="T58" s="1155">
        <f t="shared" si="46"/>
        <v>0.66032843396889607</v>
      </c>
      <c r="U58" s="1155">
        <f t="shared" si="46"/>
        <v>0.17908451780912263</v>
      </c>
      <c r="V58" s="1155">
        <f t="shared" si="46"/>
        <v>0.34088498422548347</v>
      </c>
      <c r="W58" s="1155">
        <f t="shared" si="46"/>
        <v>0.1726358146943858</v>
      </c>
      <c r="X58" s="1155">
        <f t="shared" si="46"/>
        <v>0.13760479406842013</v>
      </c>
      <c r="Y58" s="1155">
        <f t="shared" si="46"/>
        <v>0.28240876113649527</v>
      </c>
      <c r="Z58" s="1155">
        <f t="shared" si="46"/>
        <v>1.5983778721188627E-2</v>
      </c>
      <c r="AA58" s="1155">
        <f t="shared" si="46"/>
        <v>0.14210838502003345</v>
      </c>
      <c r="AB58" s="1155">
        <f t="shared" si="46"/>
        <v>9.1245314671774602E-2</v>
      </c>
      <c r="AC58" s="1155">
        <f t="shared" si="46"/>
        <v>0.11340940693100843</v>
      </c>
      <c r="AD58" s="1155">
        <f t="shared" si="46"/>
        <v>7.9358242396985426E-2</v>
      </c>
      <c r="AE58" s="1155">
        <f t="shared" si="46"/>
        <v>0.13733337046662783</v>
      </c>
      <c r="AF58" s="1155">
        <f t="shared" si="46"/>
        <v>5.9766864278509441E-2</v>
      </c>
      <c r="AG58" s="1182">
        <f t="shared" si="4"/>
        <v>5.3378543566263348</v>
      </c>
      <c r="AL58" s="1151"/>
      <c r="AN58" s="1153" t="s">
        <v>1145</v>
      </c>
      <c r="AO58" s="1153" t="s">
        <v>54</v>
      </c>
      <c r="AP58" s="1144">
        <f>SUMIFS(Table915[Count of EnergyRating],Table915[MainSpaceHeatingFuel],AN58,Table915[EnergyRating (group)],AO58,Table915[CountyName (group)],AP$4)</f>
        <v>9</v>
      </c>
      <c r="AQ58" s="1138">
        <f>SUMIFS(Table915[Count of EnergyRating],Table915[MainSpaceHeatingFuel],AN58,Table915[EnergyRating (group)],AO58,Table915[CountyName (group)],AQ$4)</f>
        <v>5</v>
      </c>
      <c r="AR58" s="1138">
        <f>SUMIFS(Table915[Count of EnergyRating],Table915[MainSpaceHeatingFuel],AN58,Table915[EnergyRating (group)],AO58,Table915[CountyName (group)],AR$4)</f>
        <v>40</v>
      </c>
      <c r="AS58" s="1138">
        <f>SUMIFS(Table915[Count of EnergyRating],Table915[MainSpaceHeatingFuel],AN58,Table915[EnergyRating (group)],AO58,Table915[CountyName (group)],AS$4)</f>
        <v>38</v>
      </c>
      <c r="AT58" s="1138">
        <f>SUMIFS(Table915[Count of EnergyRating],Table915[MainSpaceHeatingFuel],AN58,Table915[EnergyRating (group)],AO58,Table915[CountyName (group)],AT$4)</f>
        <v>7</v>
      </c>
      <c r="AU58" s="1138">
        <f>SUMIFS(Table915[Count of EnergyRating],Table915[MainSpaceHeatingFuel],AN58,Table915[EnergyRating (group)],AO58,Table915[CountyName (group)],AU$4)</f>
        <v>12</v>
      </c>
      <c r="AV58" s="1138">
        <f>SUMIFS(Table915[Count of EnergyRating],Table915[MainSpaceHeatingFuel],AN58,Table915[EnergyRating (group)],AO58,Table915[CountyName (group)],AV$4)</f>
        <v>12</v>
      </c>
      <c r="AW58" s="1138">
        <f>SUMIFS(Table915[Count of EnergyRating],Table915[MainSpaceHeatingFuel],AN58,Table915[EnergyRating (group)],AO58,Table915[CountyName (group)],AW$4)</f>
        <v>10</v>
      </c>
      <c r="AX58" s="1138">
        <f>SUMIFS(Table915[Count of EnergyRating],Table915[MainSpaceHeatingFuel],AN58,Table915[EnergyRating (group)],AO58,Table915[CountyName (group)],AX$4)</f>
        <v>4</v>
      </c>
      <c r="AY58" s="1138">
        <f>SUMIFS(Table915[Count of EnergyRating],Table915[MainSpaceHeatingFuel],AN58,Table915[EnergyRating (group)],AO58,Table915[CountyName (group)],AY$4)</f>
        <v>42</v>
      </c>
      <c r="AZ58" s="1138">
        <f>SUMIFS(Table915[Count of EnergyRating],Table915[MainSpaceHeatingFuel],AN58,Table915[EnergyRating (group)],AO58,Table915[CountyName (group)],AZ$4)</f>
        <v>23</v>
      </c>
      <c r="BA58" s="1138">
        <f>SUMIFS(Table915[Count of EnergyRating],Table915[MainSpaceHeatingFuel],AN58,Table915[EnergyRating (group)],AO58,Table915[CountyName (group)],BA$4)</f>
        <v>9</v>
      </c>
      <c r="BB58" s="1138">
        <f>SUMIFS(Table915[Count of EnergyRating],Table915[MainSpaceHeatingFuel],AN58,Table915[EnergyRating (group)],AO58,Table915[CountyName (group)],BB$4)</f>
        <v>22</v>
      </c>
      <c r="BC58" s="1138">
        <f>SUMIFS(Table915[Count of EnergyRating],Table915[MainSpaceHeatingFuel],AN58,Table915[EnergyRating (group)],AO58,Table915[CountyName (group)],BC$4)</f>
        <v>119</v>
      </c>
      <c r="BD58" s="1138">
        <f>SUMIFS(Table915[Count of EnergyRating],Table915[MainSpaceHeatingFuel],AN58,Table915[EnergyRating (group)],AO58,Table915[CountyName (group)],BD$4)</f>
        <v>123</v>
      </c>
      <c r="BE58" s="1138">
        <f>SUMIFS(Table915[Count of EnergyRating],Table915[MainSpaceHeatingFuel],AN58,Table915[EnergyRating (group)],AO58,Table915[CountyName (group)],BE$4)</f>
        <v>2</v>
      </c>
      <c r="BF58" s="1138">
        <f>SUMIFS(Table915[Count of EnergyRating],Table915[MainSpaceHeatingFuel],AN58,Table915[EnergyRating (group)],AO58,Table915[CountyName (group)],BF$4)</f>
        <v>4</v>
      </c>
      <c r="BG58" s="1138">
        <f>SUMIFS(Table915[Count of EnergyRating],Table915[MainSpaceHeatingFuel],AN58,Table915[EnergyRating (group)],AO58,Table915[CountyName (group)],BG$4)</f>
        <v>5</v>
      </c>
      <c r="BH58" s="1138">
        <f>SUMIFS(Table915[Count of EnergyRating],Table915[MainSpaceHeatingFuel],AN58,Table915[EnergyRating (group)],AO58,Table915[CountyName (group)],BH$4)</f>
        <v>44</v>
      </c>
      <c r="BI58" s="1138">
        <f>SUMIFS(Table915[Count of EnergyRating],Table915[MainSpaceHeatingFuel],AN58,Table915[EnergyRating (group)],AO58,Table915[CountyName (group)],BI$4)</f>
        <v>44</v>
      </c>
      <c r="BJ58" s="1138">
        <f>SUMIFS(Table915[Count of EnergyRating],Table915[MainSpaceHeatingFuel],AN58,Table915[EnergyRating (group)],AO58,Table915[CountyName (group)],BJ$4)</f>
        <v>39</v>
      </c>
      <c r="BK58" s="1138">
        <f>SUMIFS(Table915[Count of EnergyRating],Table915[MainSpaceHeatingFuel],AN58,Table915[EnergyRating (group)],AO58,Table915[CountyName (group)],BK$4)</f>
        <v>8</v>
      </c>
      <c r="BL58" s="1138">
        <f>SUMIFS(Table915[Count of EnergyRating],Table915[MainSpaceHeatingFuel],AN58,Table915[EnergyRating (group)],AO58,Table915[CountyName (group)],BL$4)</f>
        <v>113</v>
      </c>
      <c r="BM58" s="1144">
        <f>SUMIFS(Table915[Count of EnergyRating],Table915[MainSpaceHeatingFuel],AN58,Table915[EnergyRating (group)],AO58,Table915[CountyName (group)],BM$4)</f>
        <v>59</v>
      </c>
      <c r="BN58" s="1138">
        <f>SUMIFS(Table915[Count of EnergyRating],Table915[MainSpaceHeatingFuel],AN58,Table915[EnergyRating (group)],AO58,Table915[CountyName (group)],BN$4)</f>
        <v>20</v>
      </c>
      <c r="BO58" s="1138">
        <f>SUMIFS(Table915[Count of EnergyRating],Table915[MainSpaceHeatingFuel],AN58,Table915[EnergyRating (group)],AO58,Table915[CountyName (group)],BO$4)</f>
        <v>31</v>
      </c>
    </row>
    <row r="59" spans="3:67" ht="15">
      <c r="C59" s="1143" t="s">
        <v>1154</v>
      </c>
      <c r="D59" s="1143" t="s">
        <v>1107</v>
      </c>
      <c r="E59" s="1143" t="s">
        <v>407</v>
      </c>
      <c r="F59" s="1143" t="s">
        <v>1113</v>
      </c>
      <c r="G59" s="1154">
        <f t="shared" ref="G59:AF59" si="47">IFERROR(G169*((SUM(AP$72)/SUM(AP$65:AP$73))/(SUM(G$169)/SUM(G$165:G$170))),0)</f>
        <v>1.4435044427650328E-2</v>
      </c>
      <c r="H59" s="1154">
        <f t="shared" si="47"/>
        <v>0.78035145617411128</v>
      </c>
      <c r="I59" s="1154">
        <f t="shared" si="47"/>
        <v>5.0101668027776478E-2</v>
      </c>
      <c r="J59" s="1154">
        <f t="shared" si="47"/>
        <v>7.5644588693707077E-2</v>
      </c>
      <c r="K59" s="1154">
        <f t="shared" si="47"/>
        <v>9.3196941492903015E-2</v>
      </c>
      <c r="L59" s="1154">
        <f t="shared" si="47"/>
        <v>1.1046889927825031E-2</v>
      </c>
      <c r="M59" s="1154">
        <f t="shared" si="47"/>
        <v>4.8304402830192654E-2</v>
      </c>
      <c r="N59" s="1154">
        <f t="shared" si="47"/>
        <v>3.9574263305063431E-2</v>
      </c>
      <c r="O59" s="1154">
        <f t="shared" si="47"/>
        <v>3.8371177737167889E-2</v>
      </c>
      <c r="P59" s="1154">
        <f t="shared" si="47"/>
        <v>5.2809157829065118E-2</v>
      </c>
      <c r="Q59" s="1154">
        <f t="shared" si="47"/>
        <v>8.9006979555459331E-2</v>
      </c>
      <c r="R59" s="1154">
        <f t="shared" si="47"/>
        <v>7.6269682715618126E-2</v>
      </c>
      <c r="S59" s="1154">
        <f t="shared" si="47"/>
        <v>3.9623081941576349E-2</v>
      </c>
      <c r="T59" s="1154">
        <f t="shared" si="47"/>
        <v>0.34016919325670403</v>
      </c>
      <c r="U59" s="1154">
        <f t="shared" si="47"/>
        <v>5.8650179582487659E-2</v>
      </c>
      <c r="V59" s="1154">
        <f t="shared" si="47"/>
        <v>0.16147183463312373</v>
      </c>
      <c r="W59" s="1154">
        <f t="shared" si="47"/>
        <v>7.4470351436793883E-2</v>
      </c>
      <c r="X59" s="1154">
        <f t="shared" si="47"/>
        <v>0.10800376278626</v>
      </c>
      <c r="Y59" s="1154">
        <f t="shared" si="47"/>
        <v>0.1094077524984001</v>
      </c>
      <c r="Z59" s="1154">
        <f t="shared" si="47"/>
        <v>1.0827721069192296E-2</v>
      </c>
      <c r="AA59" s="1154">
        <f t="shared" si="47"/>
        <v>8.1204791440019117E-2</v>
      </c>
      <c r="AB59" s="1154">
        <f t="shared" si="47"/>
        <v>4.8387666871395618E-2</v>
      </c>
      <c r="AC59" s="1154">
        <f t="shared" si="47"/>
        <v>2.4829278440516637E-2</v>
      </c>
      <c r="AD59" s="1154">
        <f t="shared" si="47"/>
        <v>2.8342229427494797E-2</v>
      </c>
      <c r="AE59" s="1154">
        <f t="shared" si="47"/>
        <v>9.209414254820926E-2</v>
      </c>
      <c r="AF59" s="1154">
        <f t="shared" si="47"/>
        <v>2.324266944164256E-2</v>
      </c>
      <c r="AG59" s="1181">
        <f t="shared" si="4"/>
        <v>2.5698369080903558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SUMIFS(Table915[Count of EnergyRating],Table915[MainSpaceHeatingFuel],AN59,Table915[EnergyRating (group)],AO59,Table915[CountyName (group)],AP$4)</f>
        <v>108</v>
      </c>
      <c r="AQ59" s="1138">
        <f>SUMIFS(Table915[Count of EnergyRating],Table915[MainSpaceHeatingFuel],AN59,Table915[EnergyRating (group)],AO59,Table915[CountyName (group)],AQ$4)</f>
        <v>22</v>
      </c>
      <c r="AR59" s="1138">
        <f>SUMIFS(Table915[Count of EnergyRating],Table915[MainSpaceHeatingFuel],AN59,Table915[EnergyRating (group)],AO59,Table915[CountyName (group)],AR$4)</f>
        <v>67</v>
      </c>
      <c r="AS59" s="1138">
        <f>SUMIFS(Table915[Count of EnergyRating],Table915[MainSpaceHeatingFuel],AN59,Table915[EnergyRating (group)],AO59,Table915[CountyName (group)],AS$4)</f>
        <v>73</v>
      </c>
      <c r="AT59" s="1138">
        <f>SUMIFS(Table915[Count of EnergyRating],Table915[MainSpaceHeatingFuel],AN59,Table915[EnergyRating (group)],AO59,Table915[CountyName (group)],AT$4)</f>
        <v>15</v>
      </c>
      <c r="AU59" s="1138">
        <f>SUMIFS(Table915[Count of EnergyRating],Table915[MainSpaceHeatingFuel],AN59,Table915[EnergyRating (group)],AO59,Table915[CountyName (group)],AU$4)</f>
        <v>31</v>
      </c>
      <c r="AV59" s="1138">
        <f>SUMIFS(Table915[Count of EnergyRating],Table915[MainSpaceHeatingFuel],AN59,Table915[EnergyRating (group)],AO59,Table915[CountyName (group)],AV$4)</f>
        <v>34</v>
      </c>
      <c r="AW59" s="1138">
        <f>SUMIFS(Table915[Count of EnergyRating],Table915[MainSpaceHeatingFuel],AN59,Table915[EnergyRating (group)],AO59,Table915[CountyName (group)],AW$4)</f>
        <v>44</v>
      </c>
      <c r="AX59" s="1138">
        <f>SUMIFS(Table915[Count of EnergyRating],Table915[MainSpaceHeatingFuel],AN59,Table915[EnergyRating (group)],AO59,Table915[CountyName (group)],AX$4)</f>
        <v>44</v>
      </c>
      <c r="AY59" s="1138">
        <f>SUMIFS(Table915[Count of EnergyRating],Table915[MainSpaceHeatingFuel],AN59,Table915[EnergyRating (group)],AO59,Table915[CountyName (group)],AY$4)</f>
        <v>193</v>
      </c>
      <c r="AZ59" s="1138">
        <f>SUMIFS(Table915[Count of EnergyRating],Table915[MainSpaceHeatingFuel],AN59,Table915[EnergyRating (group)],AO59,Table915[CountyName (group)],AZ$4)</f>
        <v>90</v>
      </c>
      <c r="BA59" s="1138">
        <f>SUMIFS(Table915[Count of EnergyRating],Table915[MainSpaceHeatingFuel],AN59,Table915[EnergyRating (group)],AO59,Table915[CountyName (group)],BA$4)</f>
        <v>19</v>
      </c>
      <c r="BB59" s="1138">
        <f>SUMIFS(Table915[Count of EnergyRating],Table915[MainSpaceHeatingFuel],AN59,Table915[EnergyRating (group)],AO59,Table915[CountyName (group)],BB$4)</f>
        <v>94</v>
      </c>
      <c r="BC59" s="1138">
        <f>SUMIFS(Table915[Count of EnergyRating],Table915[MainSpaceHeatingFuel],AN59,Table915[EnergyRating (group)],AO59,Table915[CountyName (group)],BC$4)</f>
        <v>293</v>
      </c>
      <c r="BD59" s="1138">
        <f>SUMIFS(Table915[Count of EnergyRating],Table915[MainSpaceHeatingFuel],AN59,Table915[EnergyRating (group)],AO59,Table915[CountyName (group)],BD$4)</f>
        <v>233</v>
      </c>
      <c r="BE59" s="1138">
        <f>SUMIFS(Table915[Count of EnergyRating],Table915[MainSpaceHeatingFuel],AN59,Table915[EnergyRating (group)],AO59,Table915[CountyName (group)],BE$4)</f>
        <v>35</v>
      </c>
      <c r="BF59" s="1138">
        <f>SUMIFS(Table915[Count of EnergyRating],Table915[MainSpaceHeatingFuel],AN59,Table915[EnergyRating (group)],AO59,Table915[CountyName (group)],BF$4)</f>
        <v>80</v>
      </c>
      <c r="BG59" s="1138">
        <f>SUMIFS(Table915[Count of EnergyRating],Table915[MainSpaceHeatingFuel],AN59,Table915[EnergyRating (group)],AO59,Table915[CountyName (group)],BG$4)</f>
        <v>27</v>
      </c>
      <c r="BH59" s="1138">
        <f>SUMIFS(Table915[Count of EnergyRating],Table915[MainSpaceHeatingFuel],AN59,Table915[EnergyRating (group)],AO59,Table915[CountyName (group)],BH$4)</f>
        <v>190</v>
      </c>
      <c r="BI59" s="1138">
        <f>SUMIFS(Table915[Count of EnergyRating],Table915[MainSpaceHeatingFuel],AN59,Table915[EnergyRating (group)],AO59,Table915[CountyName (group)],BI$4)</f>
        <v>123</v>
      </c>
      <c r="BJ59" s="1138">
        <f>SUMIFS(Table915[Count of EnergyRating],Table915[MainSpaceHeatingFuel],AN59,Table915[EnergyRating (group)],AO59,Table915[CountyName (group)],BJ$4)</f>
        <v>61</v>
      </c>
      <c r="BK59" s="1138">
        <f>SUMIFS(Table915[Count of EnergyRating],Table915[MainSpaceHeatingFuel],AN59,Table915[EnergyRating (group)],AO59,Table915[CountyName (group)],BK$4)</f>
        <v>125</v>
      </c>
      <c r="BL59" s="1138">
        <f>SUMIFS(Table915[Count of EnergyRating],Table915[MainSpaceHeatingFuel],AN59,Table915[EnergyRating (group)],AO59,Table915[CountyName (group)],BL$4)</f>
        <v>159</v>
      </c>
      <c r="BM59" s="1144">
        <f>SUMIFS(Table915[Count of EnergyRating],Table915[MainSpaceHeatingFuel],AN59,Table915[EnergyRating (group)],AO59,Table915[CountyName (group)],BM$4)</f>
        <v>307</v>
      </c>
      <c r="BN59" s="1138">
        <f>SUMIFS(Table915[Count of EnergyRating],Table915[MainSpaceHeatingFuel],AN59,Table915[EnergyRating (group)],AO59,Table915[CountyName (group)],BN$4)</f>
        <v>92</v>
      </c>
      <c r="BO59" s="1138">
        <f>SUMIFS(Table915[Count of EnergyRating],Table915[MainSpaceHeatingFuel],AN59,Table915[EnergyRating (group)],AO59,Table915[CountyName (group)],BO$4)</f>
        <v>33</v>
      </c>
    </row>
    <row r="60" spans="3:67" ht="15.75" thickBot="1">
      <c r="C60" s="1147" t="s">
        <v>1154</v>
      </c>
      <c r="D60" s="1147" t="s">
        <v>1107</v>
      </c>
      <c r="E60" s="1147" t="s">
        <v>407</v>
      </c>
      <c r="F60" s="1147" t="s">
        <v>1114</v>
      </c>
      <c r="G60" s="1156">
        <f t="shared" ref="G60:AF60" si="48">IFERROR(G170*((SUM(AP$73)/SUM(AP$65:AP$73))/(SUM(G$170)/SUM(G$165:G$170))),0)</f>
        <v>6.4957699924426474E-2</v>
      </c>
      <c r="H60" s="1156">
        <f t="shared" si="48"/>
        <v>2.8543940011380746</v>
      </c>
      <c r="I60" s="1156">
        <f t="shared" si="48"/>
        <v>0.11064118356133973</v>
      </c>
      <c r="J60" s="1156">
        <f t="shared" si="48"/>
        <v>0.11868375122633353</v>
      </c>
      <c r="K60" s="1156">
        <f t="shared" si="48"/>
        <v>0.14497302010007135</v>
      </c>
      <c r="L60" s="1156">
        <f t="shared" si="48"/>
        <v>1.3171291837022151E-2</v>
      </c>
      <c r="M60" s="1156">
        <f t="shared" si="48"/>
        <v>0.34830016777559969</v>
      </c>
      <c r="N60" s="1156">
        <f t="shared" si="48"/>
        <v>0.11189964106948973</v>
      </c>
      <c r="O60" s="1156">
        <f t="shared" si="48"/>
        <v>0.1114591353317734</v>
      </c>
      <c r="P60" s="1156">
        <f t="shared" si="48"/>
        <v>0.17743877030565877</v>
      </c>
      <c r="Q60" s="1156">
        <f t="shared" si="48"/>
        <v>0.17735949602595205</v>
      </c>
      <c r="R60" s="1156">
        <f t="shared" si="48"/>
        <v>0.1401040910754289</v>
      </c>
      <c r="S60" s="1156">
        <f t="shared" si="48"/>
        <v>9.2689709541901796E-2</v>
      </c>
      <c r="T60" s="1156">
        <f t="shared" si="48"/>
        <v>1.0184012689759527</v>
      </c>
      <c r="U60" s="1156">
        <f t="shared" si="48"/>
        <v>0.12446373987734022</v>
      </c>
      <c r="V60" s="1156">
        <f t="shared" si="48"/>
        <v>0.339504883074773</v>
      </c>
      <c r="W60" s="1156">
        <f t="shared" si="48"/>
        <v>0.36671006389330324</v>
      </c>
      <c r="X60" s="1156">
        <f t="shared" si="48"/>
        <v>0.18000627131043331</v>
      </c>
      <c r="Y60" s="1156">
        <f t="shared" si="48"/>
        <v>0.16274403184137015</v>
      </c>
      <c r="Z60" s="1156">
        <f t="shared" si="48"/>
        <v>1.8561807547186792E-2</v>
      </c>
      <c r="AA60" s="1156">
        <f t="shared" si="48"/>
        <v>0.17300151219830159</v>
      </c>
      <c r="AB60" s="1156">
        <f t="shared" si="48"/>
        <v>3.3180114426099853E-2</v>
      </c>
      <c r="AC60" s="1156">
        <f t="shared" si="48"/>
        <v>7.3145712162603072E-2</v>
      </c>
      <c r="AD60" s="1156">
        <f t="shared" si="48"/>
        <v>0.10014254397714829</v>
      </c>
      <c r="AE60" s="1156">
        <f t="shared" si="48"/>
        <v>0.24073731999444178</v>
      </c>
      <c r="AF60" s="1156">
        <f t="shared" si="48"/>
        <v>6.972800832492769E-2</v>
      </c>
      <c r="AG60" s="1183">
        <f t="shared" si="4"/>
        <v>7.3663992365169539</v>
      </c>
      <c r="AI60" s="58" t="s">
        <v>1176</v>
      </c>
      <c r="AJ60" s="1167">
        <f>SUM(G55:AF60)</f>
        <v>42.241301386799776</v>
      </c>
      <c r="AK60" s="1149">
        <f>'SHWLP-Att'!S11</f>
        <v>42.241301386799755</v>
      </c>
      <c r="AL60" s="1169">
        <f>IFERROR((AK60-AJ60)/AK60,"N/A")</f>
        <v>-5.0463128201500589E-16</v>
      </c>
      <c r="AN60" s="1153" t="s">
        <v>1145</v>
      </c>
      <c r="AO60" s="1153" t="s">
        <v>58</v>
      </c>
      <c r="AP60" s="1144">
        <f>SUMIFS(Table915[Count of EnergyRating],Table915[MainSpaceHeatingFuel],AN60,Table915[EnergyRating (group)],AO60,Table915[CountyName (group)],AP$4)</f>
        <v>6</v>
      </c>
      <c r="AQ60" s="1138">
        <f>SUMIFS(Table915[Count of EnergyRating],Table915[MainSpaceHeatingFuel],AN60,Table915[EnergyRating (group)],AO60,Table915[CountyName (group)],AQ$4)</f>
        <v>17</v>
      </c>
      <c r="AR60" s="1138">
        <f>SUMIFS(Table915[Count of EnergyRating],Table915[MainSpaceHeatingFuel],AN60,Table915[EnergyRating (group)],AO60,Table915[CountyName (group)],AR$4)</f>
        <v>34</v>
      </c>
      <c r="AS60" s="1138">
        <f>SUMIFS(Table915[Count of EnergyRating],Table915[MainSpaceHeatingFuel],AN60,Table915[EnergyRating (group)],AO60,Table915[CountyName (group)],AS$4)</f>
        <v>12</v>
      </c>
      <c r="AT60" s="1138">
        <f>SUMIFS(Table915[Count of EnergyRating],Table915[MainSpaceHeatingFuel],AN60,Table915[EnergyRating (group)],AO60,Table915[CountyName (group)],AT$4)</f>
        <v>4</v>
      </c>
      <c r="AU60" s="1138">
        <f>SUMIFS(Table915[Count of EnergyRating],Table915[MainSpaceHeatingFuel],AN60,Table915[EnergyRating (group)],AO60,Table915[CountyName (group)],AU$4)</f>
        <v>6</v>
      </c>
      <c r="AV60" s="1138">
        <f>SUMIFS(Table915[Count of EnergyRating],Table915[MainSpaceHeatingFuel],AN60,Table915[EnergyRating (group)],AO60,Table915[CountyName (group)],AV$4)</f>
        <v>5</v>
      </c>
      <c r="AW60" s="1138">
        <f>SUMIFS(Table915[Count of EnergyRating],Table915[MainSpaceHeatingFuel],AN60,Table915[EnergyRating (group)],AO60,Table915[CountyName (group)],AW$4)</f>
        <v>15</v>
      </c>
      <c r="AX60" s="1138">
        <f>SUMIFS(Table915[Count of EnergyRating],Table915[MainSpaceHeatingFuel],AN60,Table915[EnergyRating (group)],AO60,Table915[CountyName (group)],AX$4)</f>
        <v>7</v>
      </c>
      <c r="AY60" s="1138">
        <f>SUMIFS(Table915[Count of EnergyRating],Table915[MainSpaceHeatingFuel],AN60,Table915[EnergyRating (group)],AO60,Table915[CountyName (group)],AY$4)</f>
        <v>24</v>
      </c>
      <c r="AZ60" s="1138">
        <f>SUMIFS(Table915[Count of EnergyRating],Table915[MainSpaceHeatingFuel],AN60,Table915[EnergyRating (group)],AO60,Table915[CountyName (group)],AZ$4)</f>
        <v>25</v>
      </c>
      <c r="BA60" s="1138">
        <f>SUMIFS(Table915[Count of EnergyRating],Table915[MainSpaceHeatingFuel],AN60,Table915[EnergyRating (group)],AO60,Table915[CountyName (group)],BA$4)</f>
        <v>14</v>
      </c>
      <c r="BB60" s="1138">
        <f>SUMIFS(Table915[Count of EnergyRating],Table915[MainSpaceHeatingFuel],AN60,Table915[EnergyRating (group)],AO60,Table915[CountyName (group)],BB$4)</f>
        <v>35</v>
      </c>
      <c r="BC60" s="1138">
        <f>SUMIFS(Table915[Count of EnergyRating],Table915[MainSpaceHeatingFuel],AN60,Table915[EnergyRating (group)],AO60,Table915[CountyName (group)],BC$4)</f>
        <v>39</v>
      </c>
      <c r="BD60" s="1138">
        <f>SUMIFS(Table915[Count of EnergyRating],Table915[MainSpaceHeatingFuel],AN60,Table915[EnergyRating (group)],AO60,Table915[CountyName (group)],BD$4)</f>
        <v>31</v>
      </c>
      <c r="BE60" s="1138">
        <f>SUMIFS(Table915[Count of EnergyRating],Table915[MainSpaceHeatingFuel],AN60,Table915[EnergyRating (group)],AO60,Table915[CountyName (group)],BE$4)</f>
        <v>8</v>
      </c>
      <c r="BF60" s="1138">
        <f>SUMIFS(Table915[Count of EnergyRating],Table915[MainSpaceHeatingFuel],AN60,Table915[EnergyRating (group)],AO60,Table915[CountyName (group)],BF$4)</f>
        <v>12</v>
      </c>
      <c r="BG60" s="1138">
        <f>SUMIFS(Table915[Count of EnergyRating],Table915[MainSpaceHeatingFuel],AN60,Table915[EnergyRating (group)],AO60,Table915[CountyName (group)],BG$4)</f>
        <v>9</v>
      </c>
      <c r="BH60" s="1138">
        <f>SUMIFS(Table915[Count of EnergyRating],Table915[MainSpaceHeatingFuel],AN60,Table915[EnergyRating (group)],AO60,Table915[CountyName (group)],BH$4)</f>
        <v>41</v>
      </c>
      <c r="BI60" s="1138">
        <f>SUMIFS(Table915[Count of EnergyRating],Table915[MainSpaceHeatingFuel],AN60,Table915[EnergyRating (group)],AO60,Table915[CountyName (group)],BI$4)</f>
        <v>5</v>
      </c>
      <c r="BJ60" s="1138">
        <f>SUMIFS(Table915[Count of EnergyRating],Table915[MainSpaceHeatingFuel],AN60,Table915[EnergyRating (group)],AO60,Table915[CountyName (group)],BJ$4)</f>
        <v>39</v>
      </c>
      <c r="BK60" s="1138">
        <f>SUMIFS(Table915[Count of EnergyRating],Table915[MainSpaceHeatingFuel],AN60,Table915[EnergyRating (group)],AO60,Table915[CountyName (group)],BK$4)</f>
        <v>10</v>
      </c>
      <c r="BL60" s="1138">
        <f>SUMIFS(Table915[Count of EnergyRating],Table915[MainSpaceHeatingFuel],AN60,Table915[EnergyRating (group)],AO60,Table915[CountyName (group)],BL$4)</f>
        <v>16</v>
      </c>
      <c r="BM60" s="1144">
        <f>SUMIFS(Table915[Count of EnergyRating],Table915[MainSpaceHeatingFuel],AN60,Table915[EnergyRating (group)],AO60,Table915[CountyName (group)],BM$4)</f>
        <v>12</v>
      </c>
      <c r="BN60" s="1138">
        <f>SUMIFS(Table915[Count of EnergyRating],Table915[MainSpaceHeatingFuel],AN60,Table915[EnergyRating (group)],AO60,Table915[CountyName (group)],BN$4)</f>
        <v>38</v>
      </c>
      <c r="BO60" s="1138">
        <f>SUMIFS(Table915[Count of EnergyRating],Table915[MainSpaceHeatingFuel],AN60,Table915[EnergyRating (group)],AO60,Table915[CountyName (group)],BO$4)</f>
        <v>6</v>
      </c>
    </row>
    <row r="61" spans="3:67" ht="15.75" thickBot="1">
      <c r="C61" s="1174" t="s">
        <v>1155</v>
      </c>
      <c r="D61" s="1174" t="s">
        <v>1107</v>
      </c>
      <c r="E61" s="1174" t="s">
        <v>407</v>
      </c>
      <c r="F61" s="1174" t="s">
        <v>938</v>
      </c>
      <c r="G61" s="1175">
        <f>G171</f>
        <v>0.47653707299936554</v>
      </c>
      <c r="H61" s="1175">
        <f t="shared" ref="H61:AF61" si="49">H171</f>
        <v>15.840224877048351</v>
      </c>
      <c r="I61" s="1175">
        <f t="shared" si="49"/>
        <v>2.015790442762174</v>
      </c>
      <c r="J61" s="1175">
        <f t="shared" si="49"/>
        <v>0.66102825943755994</v>
      </c>
      <c r="K61" s="1175">
        <f t="shared" si="49"/>
        <v>0.60829490138629017</v>
      </c>
      <c r="L61" s="1175">
        <f t="shared" si="49"/>
        <v>0.25082447333856073</v>
      </c>
      <c r="M61" s="1175">
        <f t="shared" si="49"/>
        <v>1.2836189240971545</v>
      </c>
      <c r="N61" s="1175">
        <f t="shared" si="49"/>
        <v>1.4323204284630759</v>
      </c>
      <c r="O61" s="1175">
        <f t="shared" si="49"/>
        <v>0.54110970717068407</v>
      </c>
      <c r="P61" s="1175">
        <f t="shared" si="49"/>
        <v>0.64812081081570627</v>
      </c>
      <c r="Q61" s="1175">
        <f t="shared" si="49"/>
        <v>0.97161070610898881</v>
      </c>
      <c r="R61" s="1175">
        <f t="shared" si="49"/>
        <v>1.2243144561030135</v>
      </c>
      <c r="S61" s="1175">
        <f t="shared" si="49"/>
        <v>0.79898677592336953</v>
      </c>
      <c r="T61" s="1175">
        <f t="shared" si="49"/>
        <v>4.832655376060214</v>
      </c>
      <c r="U61" s="1175">
        <f t="shared" si="49"/>
        <v>0.82898828763028787</v>
      </c>
      <c r="V61" s="1175">
        <f t="shared" si="49"/>
        <v>1.675022256596441</v>
      </c>
      <c r="W61" s="1175">
        <f t="shared" si="49"/>
        <v>1.1602059248348406</v>
      </c>
      <c r="X61" s="1175">
        <f t="shared" si="49"/>
        <v>1.1504290172375744</v>
      </c>
      <c r="Y61" s="1175">
        <f t="shared" si="49"/>
        <v>1.458008650904848</v>
      </c>
      <c r="Z61" s="1175">
        <f t="shared" si="49"/>
        <v>0.14468225151029346</v>
      </c>
      <c r="AA61" s="1175">
        <f t="shared" si="49"/>
        <v>0.66162328202800225</v>
      </c>
      <c r="AB61" s="1175">
        <f t="shared" si="49"/>
        <v>0.28390736598273203</v>
      </c>
      <c r="AC61" s="1175">
        <f t="shared" si="49"/>
        <v>0.46978299299443588</v>
      </c>
      <c r="AD61" s="1175">
        <f t="shared" si="49"/>
        <v>0.40728214914335858</v>
      </c>
      <c r="AE61" s="1175">
        <f t="shared" si="49"/>
        <v>0.8392871736484363</v>
      </c>
      <c r="AF61" s="1175">
        <f t="shared" si="49"/>
        <v>0.34979802647657526</v>
      </c>
      <c r="AG61" s="1184">
        <f t="shared" si="4"/>
        <v>41.01445459070235</v>
      </c>
      <c r="AI61" s="58" t="s">
        <v>1120</v>
      </c>
      <c r="AJ61" s="1167">
        <f>SUM(G61:AF61)</f>
        <v>41.01445459070235</v>
      </c>
      <c r="AK61" s="1149">
        <f>'SHWLP-Att'!S37</f>
        <v>41.014454590702329</v>
      </c>
      <c r="AL61" s="1169">
        <f>(AK61-AJ61)/AK61</f>
        <v>-5.1972608890025925E-16</v>
      </c>
      <c r="AN61" s="1153" t="s">
        <v>1145</v>
      </c>
      <c r="AO61" s="1153" t="s">
        <v>60</v>
      </c>
      <c r="AP61" s="1144">
        <f>SUMIFS(Table915[Count of EnergyRating],Table915[MainSpaceHeatingFuel],AN61,Table915[EnergyRating (group)],AO61,Table915[CountyName (group)],AP$4)</f>
        <v>0</v>
      </c>
      <c r="AQ61" s="1138">
        <f>SUMIFS(Table915[Count of EnergyRating],Table915[MainSpaceHeatingFuel],AN61,Table915[EnergyRating (group)],AO61,Table915[CountyName (group)],AQ$4)</f>
        <v>11</v>
      </c>
      <c r="AR61" s="1138">
        <f>SUMIFS(Table915[Count of EnergyRating],Table915[MainSpaceHeatingFuel],AN61,Table915[EnergyRating (group)],AO61,Table915[CountyName (group)],AR$4)</f>
        <v>4</v>
      </c>
      <c r="AS61" s="1138">
        <f>SUMIFS(Table915[Count of EnergyRating],Table915[MainSpaceHeatingFuel],AN61,Table915[EnergyRating (group)],AO61,Table915[CountyName (group)],AS$4)</f>
        <v>1</v>
      </c>
      <c r="AT61" s="1138">
        <f>SUMIFS(Table915[Count of EnergyRating],Table915[MainSpaceHeatingFuel],AN61,Table915[EnergyRating (group)],AO61,Table915[CountyName (group)],AT$4)</f>
        <v>1</v>
      </c>
      <c r="AU61" s="1138">
        <f>SUMIFS(Table915[Count of EnergyRating],Table915[MainSpaceHeatingFuel],AN61,Table915[EnergyRating (group)],AO61,Table915[CountyName (group)],AU$4)</f>
        <v>0</v>
      </c>
      <c r="AV61" s="1138">
        <f>SUMIFS(Table915[Count of EnergyRating],Table915[MainSpaceHeatingFuel],AN61,Table915[EnergyRating (group)],AO61,Table915[CountyName (group)],AV$4)</f>
        <v>2</v>
      </c>
      <c r="AW61" s="1138">
        <f>SUMIFS(Table915[Count of EnergyRating],Table915[MainSpaceHeatingFuel],AN61,Table915[EnergyRating (group)],AO61,Table915[CountyName (group)],AW$4)</f>
        <v>4</v>
      </c>
      <c r="AX61" s="1138">
        <f>SUMIFS(Table915[Count of EnergyRating],Table915[MainSpaceHeatingFuel],AN61,Table915[EnergyRating (group)],AO61,Table915[CountyName (group)],AX$4)</f>
        <v>0</v>
      </c>
      <c r="AY61" s="1138">
        <f>SUMIFS(Table915[Count of EnergyRating],Table915[MainSpaceHeatingFuel],AN61,Table915[EnergyRating (group)],AO61,Table915[CountyName (group)],AY$4)</f>
        <v>1</v>
      </c>
      <c r="AZ61" s="1138">
        <f>SUMIFS(Table915[Count of EnergyRating],Table915[MainSpaceHeatingFuel],AN61,Table915[EnergyRating (group)],AO61,Table915[CountyName (group)],AZ$4)</f>
        <v>3</v>
      </c>
      <c r="BA61" s="1138">
        <f>SUMIFS(Table915[Count of EnergyRating],Table915[MainSpaceHeatingFuel],AN61,Table915[EnergyRating (group)],AO61,Table915[CountyName (group)],BA$4)</f>
        <v>6</v>
      </c>
      <c r="BB61" s="1138">
        <f>SUMIFS(Table915[Count of EnergyRating],Table915[MainSpaceHeatingFuel],AN61,Table915[EnergyRating (group)],AO61,Table915[CountyName (group)],BB$4)</f>
        <v>11</v>
      </c>
      <c r="BC61" s="1138">
        <f>SUMIFS(Table915[Count of EnergyRating],Table915[MainSpaceHeatingFuel],AN61,Table915[EnergyRating (group)],AO61,Table915[CountyName (group)],BC$4)</f>
        <v>13</v>
      </c>
      <c r="BD61" s="1138">
        <f>SUMIFS(Table915[Count of EnergyRating],Table915[MainSpaceHeatingFuel],AN61,Table915[EnergyRating (group)],AO61,Table915[CountyName (group)],BD$4)</f>
        <v>8</v>
      </c>
      <c r="BE61" s="1138">
        <f>SUMIFS(Table915[Count of EnergyRating],Table915[MainSpaceHeatingFuel],AN61,Table915[EnergyRating (group)],AO61,Table915[CountyName (group)],BE$4)</f>
        <v>5</v>
      </c>
      <c r="BF61" s="1138">
        <f>SUMIFS(Table915[Count of EnergyRating],Table915[MainSpaceHeatingFuel],AN61,Table915[EnergyRating (group)],AO61,Table915[CountyName (group)],BF$4)</f>
        <v>7</v>
      </c>
      <c r="BG61" s="1138">
        <f>SUMIFS(Table915[Count of EnergyRating],Table915[MainSpaceHeatingFuel],AN61,Table915[EnergyRating (group)],AO61,Table915[CountyName (group)],BG$4)</f>
        <v>6</v>
      </c>
      <c r="BH61" s="1138">
        <f>SUMIFS(Table915[Count of EnergyRating],Table915[MainSpaceHeatingFuel],AN61,Table915[EnergyRating (group)],AO61,Table915[CountyName (group)],BH$4)</f>
        <v>15</v>
      </c>
      <c r="BI61" s="1138">
        <f>SUMIFS(Table915[Count of EnergyRating],Table915[MainSpaceHeatingFuel],AN61,Table915[EnergyRating (group)],AO61,Table915[CountyName (group)],BI$4)</f>
        <v>0</v>
      </c>
      <c r="BJ61" s="1138">
        <f>SUMIFS(Table915[Count of EnergyRating],Table915[MainSpaceHeatingFuel],AN61,Table915[EnergyRating (group)],AO61,Table915[CountyName (group)],BJ$4)</f>
        <v>3</v>
      </c>
      <c r="BK61" s="1138">
        <f>SUMIFS(Table915[Count of EnergyRating],Table915[MainSpaceHeatingFuel],AN61,Table915[EnergyRating (group)],AO61,Table915[CountyName (group)],BK$4)</f>
        <v>2</v>
      </c>
      <c r="BL61" s="1138">
        <f>SUMIFS(Table915[Count of EnergyRating],Table915[MainSpaceHeatingFuel],AN61,Table915[EnergyRating (group)],AO61,Table915[CountyName (group)],BL$4)</f>
        <v>4</v>
      </c>
      <c r="BM61" s="1144">
        <f>SUMIFS(Table915[Count of EnergyRating],Table915[MainSpaceHeatingFuel],AN61,Table915[EnergyRating (group)],AO61,Table915[CountyName (group)],BM$4)</f>
        <v>1</v>
      </c>
      <c r="BN61" s="1138">
        <f>SUMIFS(Table915[Count of EnergyRating],Table915[MainSpaceHeatingFuel],AN61,Table915[EnergyRating (group)],AO61,Table915[CountyName (group)],BN$4)</f>
        <v>8</v>
      </c>
      <c r="BO61" s="1138">
        <f>SUMIFS(Table915[Count of EnergyRating],Table915[MainSpaceHeatingFuel],AN61,Table915[EnergyRating (group)],AO61,Table915[CountyName (group)],BO$4)</f>
        <v>0</v>
      </c>
    </row>
    <row r="62" spans="3:67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L62" s="1151"/>
      <c r="AN62" s="1153" t="s">
        <v>1145</v>
      </c>
      <c r="AO62" s="1153" t="s">
        <v>62</v>
      </c>
      <c r="AP62" s="1144">
        <f>SUMIFS(Table915[Count of EnergyRating],Table915[MainSpaceHeatingFuel],AN62,Table915[EnergyRating (group)],AO62,Table915[CountyName (group)],AP$4)</f>
        <v>0</v>
      </c>
      <c r="AQ62" s="1138">
        <f>SUMIFS(Table915[Count of EnergyRating],Table915[MainSpaceHeatingFuel],AN62,Table915[EnergyRating (group)],AO62,Table915[CountyName (group)],AQ$4)</f>
        <v>5</v>
      </c>
      <c r="AR62" s="1138">
        <f>SUMIFS(Table915[Count of EnergyRating],Table915[MainSpaceHeatingFuel],AN62,Table915[EnergyRating (group)],AO62,Table915[CountyName (group)],AR$4)</f>
        <v>0</v>
      </c>
      <c r="AS62" s="1138">
        <f>SUMIFS(Table915[Count of EnergyRating],Table915[MainSpaceHeatingFuel],AN62,Table915[EnergyRating (group)],AO62,Table915[CountyName (group)],AS$4)</f>
        <v>0</v>
      </c>
      <c r="AT62" s="1138">
        <f>SUMIFS(Table915[Count of EnergyRating],Table915[MainSpaceHeatingFuel],AN62,Table915[EnergyRating (group)],AO62,Table915[CountyName (group)],AT$4)</f>
        <v>1</v>
      </c>
      <c r="AU62" s="1138">
        <f>SUMIFS(Table915[Count of EnergyRating],Table915[MainSpaceHeatingFuel],AN62,Table915[EnergyRating (group)],AO62,Table915[CountyName (group)],AU$4)</f>
        <v>1</v>
      </c>
      <c r="AV62" s="1138">
        <f>SUMIFS(Table915[Count of EnergyRating],Table915[MainSpaceHeatingFuel],AN62,Table915[EnergyRating (group)],AO62,Table915[CountyName (group)],AV$4)</f>
        <v>1</v>
      </c>
      <c r="AW62" s="1138">
        <f>SUMIFS(Table915[Count of EnergyRating],Table915[MainSpaceHeatingFuel],AN62,Table915[EnergyRating (group)],AO62,Table915[CountyName (group)],AW$4)</f>
        <v>2</v>
      </c>
      <c r="AX62" s="1138">
        <f>SUMIFS(Table915[Count of EnergyRating],Table915[MainSpaceHeatingFuel],AN62,Table915[EnergyRating (group)],AO62,Table915[CountyName (group)],AX$4)</f>
        <v>0</v>
      </c>
      <c r="AY62" s="1138">
        <f>SUMIFS(Table915[Count of EnergyRating],Table915[MainSpaceHeatingFuel],AN62,Table915[EnergyRating (group)],AO62,Table915[CountyName (group)],AY$4)</f>
        <v>0</v>
      </c>
      <c r="AZ62" s="1138">
        <f>SUMIFS(Table915[Count of EnergyRating],Table915[MainSpaceHeatingFuel],AN62,Table915[EnergyRating (group)],AO62,Table915[CountyName (group)],AZ$4)</f>
        <v>2</v>
      </c>
      <c r="BA62" s="1138">
        <f>SUMIFS(Table915[Count of EnergyRating],Table915[MainSpaceHeatingFuel],AN62,Table915[EnergyRating (group)],AO62,Table915[CountyName (group)],BA$4)</f>
        <v>1</v>
      </c>
      <c r="BB62" s="1138">
        <f>SUMIFS(Table915[Count of EnergyRating],Table915[MainSpaceHeatingFuel],AN62,Table915[EnergyRating (group)],AO62,Table915[CountyName (group)],BB$4)</f>
        <v>4</v>
      </c>
      <c r="BC62" s="1138">
        <f>SUMIFS(Table915[Count of EnergyRating],Table915[MainSpaceHeatingFuel],AN62,Table915[EnergyRating (group)],AO62,Table915[CountyName (group)],BC$4)</f>
        <v>6</v>
      </c>
      <c r="BD62" s="1138">
        <f>SUMIFS(Table915[Count of EnergyRating],Table915[MainSpaceHeatingFuel],AN62,Table915[EnergyRating (group)],AO62,Table915[CountyName (group)],BD$4)</f>
        <v>3</v>
      </c>
      <c r="BE62" s="1138">
        <f>SUMIFS(Table915[Count of EnergyRating],Table915[MainSpaceHeatingFuel],AN62,Table915[EnergyRating (group)],AO62,Table915[CountyName (group)],BE$4)</f>
        <v>3</v>
      </c>
      <c r="BF62" s="1138">
        <f>SUMIFS(Table915[Count of EnergyRating],Table915[MainSpaceHeatingFuel],AN62,Table915[EnergyRating (group)],AO62,Table915[CountyName (group)],BF$4)</f>
        <v>4</v>
      </c>
      <c r="BG62" s="1138">
        <f>SUMIFS(Table915[Count of EnergyRating],Table915[MainSpaceHeatingFuel],AN62,Table915[EnergyRating (group)],AO62,Table915[CountyName (group)],BG$4)</f>
        <v>1</v>
      </c>
      <c r="BH62" s="1161">
        <f>SUMIFS(Table915[Count of EnergyRating],Table915[MainSpaceHeatingFuel],AN62,Table915[EnergyRating (group)],AO62,Table915[CountyName (group)],BH$4)</f>
        <v>3</v>
      </c>
      <c r="BI62" s="1138">
        <f>SUMIFS(Table915[Count of EnergyRating],Table915[MainSpaceHeatingFuel],AN62,Table915[EnergyRating (group)],AO62,Table915[CountyName (group)],BI$4)</f>
        <v>0</v>
      </c>
      <c r="BJ62" s="1138">
        <f>SUMIFS(Table915[Count of EnergyRating],Table915[MainSpaceHeatingFuel],AN62,Table915[EnergyRating (group)],AO62,Table915[CountyName (group)],BJ$4)</f>
        <v>1</v>
      </c>
      <c r="BK62" s="1138">
        <f>SUMIFS(Table915[Count of EnergyRating],Table915[MainSpaceHeatingFuel],AN62,Table915[EnergyRating (group)],AO62,Table915[CountyName (group)],BK$4)</f>
        <v>2</v>
      </c>
      <c r="BL62" s="1138">
        <f>SUMIFS(Table915[Count of EnergyRating],Table915[MainSpaceHeatingFuel],AN62,Table915[EnergyRating (group)],AO62,Table915[CountyName (group)],BL$4)</f>
        <v>0</v>
      </c>
      <c r="BM62" s="1144">
        <f>SUMIFS(Table915[Count of EnergyRating],Table915[MainSpaceHeatingFuel],AN62,Table915[EnergyRating (group)],AO62,Table915[CountyName (group)],BM$4)</f>
        <v>2</v>
      </c>
      <c r="BN62" s="1138">
        <f>SUMIFS(Table915[Count of EnergyRating],Table915[MainSpaceHeatingFuel],AN62,Table915[EnergyRating (group)],AO62,Table915[CountyName (group)],BN$4)</f>
        <v>3</v>
      </c>
      <c r="BO62" s="1138">
        <f>SUMIFS(Table915[Count of EnergyRating],Table915[MainSpaceHeatingFuel],AN62,Table915[EnergyRating (group)],AO62,Table915[CountyName (group)],BO$4)</f>
        <v>1</v>
      </c>
    </row>
    <row r="63" spans="3:67">
      <c r="C63" s="1143" t="s">
        <v>1157</v>
      </c>
      <c r="D63" s="1143" t="s">
        <v>1107</v>
      </c>
      <c r="E63" s="1143" t="s">
        <v>407</v>
      </c>
      <c r="F63" s="1143" t="s">
        <v>1109</v>
      </c>
      <c r="G63" s="1154">
        <f t="shared" ref="G63:AF63" si="50">IFERROR(G173*((SUM(AP$65:AP$68)/SUM(AP$65:AP$73))/(SUM(G$173)/SUM(G$173:G$178))),0)</f>
        <v>0.17544130919759623</v>
      </c>
      <c r="H63" s="1154">
        <f t="shared" si="50"/>
        <v>4.4276808943365555</v>
      </c>
      <c r="I63" s="1154">
        <f t="shared" si="50"/>
        <v>0.79134942320795654</v>
      </c>
      <c r="J63" s="1154">
        <f t="shared" si="50"/>
        <v>0.12149283409559582</v>
      </c>
      <c r="K63" s="1154">
        <f t="shared" si="50"/>
        <v>3.0667369636553549E-2</v>
      </c>
      <c r="L63" s="1154">
        <f t="shared" si="50"/>
        <v>2.5165991847412045E-2</v>
      </c>
      <c r="M63" s="1154">
        <f t="shared" si="50"/>
        <v>0.41068520624860139</v>
      </c>
      <c r="N63" s="1154">
        <f t="shared" si="50"/>
        <v>0.59298412045173299</v>
      </c>
      <c r="O63" s="1154">
        <f t="shared" si="50"/>
        <v>6.1984210190809651E-2</v>
      </c>
      <c r="P63" s="1154">
        <f t="shared" si="50"/>
        <v>4.7771976620754268E-2</v>
      </c>
      <c r="Q63" s="1154">
        <f t="shared" si="50"/>
        <v>0.1441329086353394</v>
      </c>
      <c r="R63" s="1154">
        <f t="shared" si="50"/>
        <v>0.41648603496296138</v>
      </c>
      <c r="S63" s="1154">
        <f t="shared" si="50"/>
        <v>8.8389952023516447E-2</v>
      </c>
      <c r="T63" s="1154">
        <f t="shared" si="50"/>
        <v>0.94022473373119941</v>
      </c>
      <c r="U63" s="1154">
        <f t="shared" si="50"/>
        <v>6.0992054046145404E-2</v>
      </c>
      <c r="V63" s="1154">
        <f t="shared" si="50"/>
        <v>0.2556371977623681</v>
      </c>
      <c r="W63" s="1154">
        <f t="shared" si="50"/>
        <v>0.15432201032006934</v>
      </c>
      <c r="X63" s="1154">
        <f t="shared" si="50"/>
        <v>0.29164092982568995</v>
      </c>
      <c r="Y63" s="1154">
        <f t="shared" si="50"/>
        <v>0.1642168285096178</v>
      </c>
      <c r="Z63" s="1154">
        <f t="shared" si="50"/>
        <v>3.331606482828397E-3</v>
      </c>
      <c r="AA63" s="1154">
        <f t="shared" si="50"/>
        <v>6.5113206514195901E-2</v>
      </c>
      <c r="AB63" s="1154">
        <f t="shared" si="50"/>
        <v>1.4888512883506341E-2</v>
      </c>
      <c r="AC63" s="1154">
        <f t="shared" si="50"/>
        <v>5.5646490974796112E-2</v>
      </c>
      <c r="AD63" s="1154">
        <f t="shared" si="50"/>
        <v>2.1365680645342229E-2</v>
      </c>
      <c r="AE63" s="1154">
        <f t="shared" si="50"/>
        <v>6.6118871573073293E-2</v>
      </c>
      <c r="AF63" s="1154">
        <f t="shared" si="50"/>
        <v>5.274298065603502E-2</v>
      </c>
      <c r="AG63" s="1181">
        <f t="shared" si="4"/>
        <v>9.4804733353802497</v>
      </c>
      <c r="AL63" s="1151"/>
      <c r="AN63" s="1153" t="s">
        <v>1145</v>
      </c>
      <c r="AO63" s="1153" t="s">
        <v>64</v>
      </c>
      <c r="AP63" s="1144">
        <f>SUMIFS(Table915[Count of EnergyRating],Table915[MainSpaceHeatingFuel],AN63,Table915[EnergyRating (group)],AO63,Table915[CountyName (group)],AP$4)</f>
        <v>0</v>
      </c>
      <c r="AQ63" s="1138">
        <f>SUMIFS(Table915[Count of EnergyRating],Table915[MainSpaceHeatingFuel],AN63,Table915[EnergyRating (group)],AO63,Table915[CountyName (group)],AQ$4)</f>
        <v>7</v>
      </c>
      <c r="AR63" s="1138">
        <f>SUMIFS(Table915[Count of EnergyRating],Table915[MainSpaceHeatingFuel],AN63,Table915[EnergyRating (group)],AO63,Table915[CountyName (group)],AR$4)</f>
        <v>0</v>
      </c>
      <c r="AS63" s="1138">
        <f>SUMIFS(Table915[Count of EnergyRating],Table915[MainSpaceHeatingFuel],AN63,Table915[EnergyRating (group)],AO63,Table915[CountyName (group)],AS$4)</f>
        <v>0</v>
      </c>
      <c r="AT63" s="1138">
        <f>SUMIFS(Table915[Count of EnergyRating],Table915[MainSpaceHeatingFuel],AN63,Table915[EnergyRating (group)],AO63,Table915[CountyName (group)],AT$4)</f>
        <v>0</v>
      </c>
      <c r="AU63" s="1138">
        <f>SUMIFS(Table915[Count of EnergyRating],Table915[MainSpaceHeatingFuel],AN63,Table915[EnergyRating (group)],AO63,Table915[CountyName (group)],AU$4)</f>
        <v>1</v>
      </c>
      <c r="AV63" s="1138">
        <f>SUMIFS(Table915[Count of EnergyRating],Table915[MainSpaceHeatingFuel],AN63,Table915[EnergyRating (group)],AO63,Table915[CountyName (group)],AV$4)</f>
        <v>1</v>
      </c>
      <c r="AW63" s="1138">
        <f>SUMIFS(Table915[Count of EnergyRating],Table915[MainSpaceHeatingFuel],AN63,Table915[EnergyRating (group)],AO63,Table915[CountyName (group)],AW$4)</f>
        <v>0</v>
      </c>
      <c r="AX63" s="1138">
        <f>SUMIFS(Table915[Count of EnergyRating],Table915[MainSpaceHeatingFuel],AN63,Table915[EnergyRating (group)],AO63,Table915[CountyName (group)],AX$4)</f>
        <v>0</v>
      </c>
      <c r="AY63" s="1138">
        <f>SUMIFS(Table915[Count of EnergyRating],Table915[MainSpaceHeatingFuel],AN63,Table915[EnergyRating (group)],AO63,Table915[CountyName (group)],AY$4)</f>
        <v>1</v>
      </c>
      <c r="AZ63" s="1138">
        <f>SUMIFS(Table915[Count of EnergyRating],Table915[MainSpaceHeatingFuel],AN63,Table915[EnergyRating (group)],AO63,Table915[CountyName (group)],AZ$4)</f>
        <v>2</v>
      </c>
      <c r="BA63" s="1138">
        <f>SUMIFS(Table915[Count of EnergyRating],Table915[MainSpaceHeatingFuel],AN63,Table915[EnergyRating (group)],AO63,Table915[CountyName (group)],BA$4)</f>
        <v>1</v>
      </c>
      <c r="BB63" s="1138">
        <f>SUMIFS(Table915[Count of EnergyRating],Table915[MainSpaceHeatingFuel],AN63,Table915[EnergyRating (group)],AO63,Table915[CountyName (group)],BB$4)</f>
        <v>2</v>
      </c>
      <c r="BC63" s="1138">
        <f>SUMIFS(Table915[Count of EnergyRating],Table915[MainSpaceHeatingFuel],AN63,Table915[EnergyRating (group)],AO63,Table915[CountyName (group)],BC$4)</f>
        <v>6</v>
      </c>
      <c r="BD63" s="1138">
        <f>SUMIFS(Table915[Count of EnergyRating],Table915[MainSpaceHeatingFuel],AN63,Table915[EnergyRating (group)],AO63,Table915[CountyName (group)],BD$4)</f>
        <v>3</v>
      </c>
      <c r="BE63" s="1138">
        <f>SUMIFS(Table915[Count of EnergyRating],Table915[MainSpaceHeatingFuel],AN63,Table915[EnergyRating (group)],AO63,Table915[CountyName (group)],BE$4)</f>
        <v>4</v>
      </c>
      <c r="BF63" s="1138">
        <f>SUMIFS(Table915[Count of EnergyRating],Table915[MainSpaceHeatingFuel],AN63,Table915[EnergyRating (group)],AO63,Table915[CountyName (group)],BF$4)</f>
        <v>7</v>
      </c>
      <c r="BG63" s="1138">
        <f>SUMIFS(Table915[Count of EnergyRating],Table915[MainSpaceHeatingFuel],AN63,Table915[EnergyRating (group)],AO63,Table915[CountyName (group)],BG$4)</f>
        <v>3</v>
      </c>
      <c r="BH63" s="1138">
        <f>SUMIFS(Table915[Count of EnergyRating],Table915[MainSpaceHeatingFuel],AN63,Table915[EnergyRating (group)],AO63,Table915[CountyName (group)],BH$4)</f>
        <v>5</v>
      </c>
      <c r="BI63" s="1138">
        <f>SUMIFS(Table915[Count of EnergyRating],Table915[MainSpaceHeatingFuel],AN63,Table915[EnergyRating (group)],AO63,Table915[CountyName (group)],BI$4)</f>
        <v>0</v>
      </c>
      <c r="BJ63" s="1138">
        <f>SUMIFS(Table915[Count of EnergyRating],Table915[MainSpaceHeatingFuel],AN63,Table915[EnergyRating (group)],AO63,Table915[CountyName (group)],BJ$4)</f>
        <v>0</v>
      </c>
      <c r="BK63" s="1138">
        <f>SUMIFS(Table915[Count of EnergyRating],Table915[MainSpaceHeatingFuel],AN63,Table915[EnergyRating (group)],AO63,Table915[CountyName (group)],BK$4)</f>
        <v>0</v>
      </c>
      <c r="BL63" s="1138">
        <f>SUMIFS(Table915[Count of EnergyRating],Table915[MainSpaceHeatingFuel],AN63,Table915[EnergyRating (group)],AO63,Table915[CountyName (group)],BL$4)</f>
        <v>2</v>
      </c>
      <c r="BM63" s="1144">
        <f>SUMIFS(Table915[Count of EnergyRating],Table915[MainSpaceHeatingFuel],AN63,Table915[EnergyRating (group)],AO63,Table915[CountyName (group)],BM$4)</f>
        <v>1</v>
      </c>
      <c r="BN63" s="1138">
        <f>SUMIFS(Table915[Count of EnergyRating],Table915[MainSpaceHeatingFuel],AN63,Table915[EnergyRating (group)],AO63,Table915[CountyName (group)],BN$4)</f>
        <v>4</v>
      </c>
      <c r="BO63" s="1138">
        <f>SUMIFS(Table915[Count of EnergyRating],Table915[MainSpaceHeatingFuel],AN63,Table915[EnergyRating (group)],AO63,Table915[CountyName (group)],BO$4)</f>
        <v>0</v>
      </c>
    </row>
    <row r="64" spans="3:67">
      <c r="C64" s="1145" t="s">
        <v>1157</v>
      </c>
      <c r="D64" s="1145" t="s">
        <v>1107</v>
      </c>
      <c r="E64" s="1145" t="s">
        <v>407</v>
      </c>
      <c r="F64" s="1145" t="s">
        <v>1110</v>
      </c>
      <c r="G64" s="1155">
        <f t="shared" ref="G64:AF64" si="51">IFERROR(G174*((SUM(AP$69)/SUM(AP$65:AP$73))/(SUM(G$174)/SUM(G$173:G$178))),0)</f>
        <v>1.6100626476994593E-2</v>
      </c>
      <c r="H64" s="1155">
        <f t="shared" si="51"/>
        <v>0.41715173301318559</v>
      </c>
      <c r="I64" s="1155">
        <f t="shared" si="51"/>
        <v>3.4846352442395818E-2</v>
      </c>
      <c r="J64" s="1155">
        <f t="shared" si="51"/>
        <v>2.8793099409938887E-2</v>
      </c>
      <c r="K64" s="1155">
        <f t="shared" si="51"/>
        <v>2.7879426942321407E-2</v>
      </c>
      <c r="L64" s="1155">
        <f t="shared" si="51"/>
        <v>1.3726904644042932E-2</v>
      </c>
      <c r="M64" s="1155">
        <f t="shared" si="51"/>
        <v>1.505845756244872E-2</v>
      </c>
      <c r="N64" s="1155">
        <f t="shared" si="51"/>
        <v>1.763521547811845E-2</v>
      </c>
      <c r="O64" s="1155">
        <f t="shared" si="51"/>
        <v>2.7548537862582066E-2</v>
      </c>
      <c r="P64" s="1155">
        <f t="shared" si="51"/>
        <v>4.7771976620754275E-2</v>
      </c>
      <c r="Q64" s="1155">
        <f t="shared" si="51"/>
        <v>2.713504636900033E-2</v>
      </c>
      <c r="R64" s="1155">
        <f t="shared" si="51"/>
        <v>1.6962989634075599E-2</v>
      </c>
      <c r="S64" s="1155">
        <f t="shared" si="51"/>
        <v>4.9909843599485575E-2</v>
      </c>
      <c r="T64" s="1155">
        <f t="shared" si="51"/>
        <v>0.2024488721001437</v>
      </c>
      <c r="U64" s="1155">
        <f t="shared" si="51"/>
        <v>4.725076123733004E-2</v>
      </c>
      <c r="V64" s="1155">
        <f t="shared" si="51"/>
        <v>8.7689503883603012E-2</v>
      </c>
      <c r="W64" s="1155">
        <f t="shared" si="51"/>
        <v>3.1593482427730732E-2</v>
      </c>
      <c r="X64" s="1155">
        <f t="shared" si="51"/>
        <v>3.6185876078815307E-2</v>
      </c>
      <c r="Y64" s="1155">
        <f t="shared" si="51"/>
        <v>6.701224840527005E-2</v>
      </c>
      <c r="Z64" s="1155">
        <f t="shared" si="51"/>
        <v>1.5825130793434887E-2</v>
      </c>
      <c r="AA64" s="1155">
        <f t="shared" si="51"/>
        <v>1.1406693111975924E-2</v>
      </c>
      <c r="AB64" s="1155">
        <f t="shared" si="51"/>
        <v>5.9554051534025376E-3</v>
      </c>
      <c r="AC64" s="1155">
        <f t="shared" si="51"/>
        <v>2.0596428477684278E-2</v>
      </c>
      <c r="AD64" s="1155">
        <f t="shared" si="51"/>
        <v>1.7296027189086564E-2</v>
      </c>
      <c r="AE64" s="1155">
        <f t="shared" si="51"/>
        <v>1.8269688197822882E-2</v>
      </c>
      <c r="AF64" s="1155">
        <f t="shared" si="51"/>
        <v>1.6091078844214075E-2</v>
      </c>
      <c r="AG64" s="1182">
        <f t="shared" si="4"/>
        <v>1.318141405955858</v>
      </c>
      <c r="AL64" s="1151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1157</v>
      </c>
      <c r="D65" s="1143" t="s">
        <v>1107</v>
      </c>
      <c r="E65" s="1143" t="s">
        <v>407</v>
      </c>
      <c r="F65" s="1143" t="s">
        <v>1111</v>
      </c>
      <c r="G65" s="1154">
        <f t="shared" ref="G65:AF65" si="52">IFERROR(G175*((SUM(AP$70)/SUM(AP$65:AP$73))/(SUM(G$175)/SUM(G$173:G$178))),0)</f>
        <v>1.7211014509890772E-2</v>
      </c>
      <c r="H65" s="1154">
        <f t="shared" si="52"/>
        <v>1.0843920049930142</v>
      </c>
      <c r="I65" s="1154">
        <f t="shared" si="52"/>
        <v>0.12308630943362392</v>
      </c>
      <c r="J65" s="1154">
        <f t="shared" si="52"/>
        <v>4.283851375625055E-2</v>
      </c>
      <c r="K65" s="1154">
        <f t="shared" si="52"/>
        <v>8.9214166215428506E-2</v>
      </c>
      <c r="L65" s="1154">
        <f t="shared" si="52"/>
        <v>6.7948177988012531E-2</v>
      </c>
      <c r="M65" s="1154">
        <f t="shared" si="52"/>
        <v>3.8330619249869469E-2</v>
      </c>
      <c r="N65" s="1154">
        <f t="shared" si="52"/>
        <v>6.5397257398022601E-2</v>
      </c>
      <c r="O65" s="1154">
        <f t="shared" si="52"/>
        <v>7.182297371316039E-2</v>
      </c>
      <c r="P65" s="1154">
        <f t="shared" si="52"/>
        <v>8.6444529123269637E-2</v>
      </c>
      <c r="Q65" s="1154">
        <f t="shared" si="52"/>
        <v>0.13215119984902757</v>
      </c>
      <c r="R65" s="1154">
        <f t="shared" si="52"/>
        <v>6.5619986216029283E-2</v>
      </c>
      <c r="S65" s="1154">
        <f t="shared" si="52"/>
        <v>0.13829979562300201</v>
      </c>
      <c r="T65" s="1154">
        <f t="shared" si="52"/>
        <v>0.45026443822833073</v>
      </c>
      <c r="U65" s="1154">
        <f t="shared" si="52"/>
        <v>0.1564578777705469</v>
      </c>
      <c r="V65" s="1154">
        <f t="shared" si="52"/>
        <v>0.13227738721424862</v>
      </c>
      <c r="W65" s="1154">
        <f t="shared" si="52"/>
        <v>0.12698149668068698</v>
      </c>
      <c r="X65" s="1154">
        <f t="shared" si="52"/>
        <v>8.0987436938300919E-2</v>
      </c>
      <c r="Y65" s="1154">
        <f t="shared" si="52"/>
        <v>0.27872676946587593</v>
      </c>
      <c r="Z65" s="1154">
        <f t="shared" si="52"/>
        <v>3.6647671311112372E-2</v>
      </c>
      <c r="AA65" s="1154">
        <f t="shared" si="52"/>
        <v>7.699517850583748E-2</v>
      </c>
      <c r="AB65" s="1154">
        <f t="shared" si="52"/>
        <v>4.3548900184256049E-2</v>
      </c>
      <c r="AC65" s="1154">
        <f t="shared" si="52"/>
        <v>7.0461465844709359E-2</v>
      </c>
      <c r="AD65" s="1154">
        <f t="shared" si="52"/>
        <v>7.5288588940729748E-2</v>
      </c>
      <c r="AE65" s="1154">
        <f t="shared" si="52"/>
        <v>0.12788781738476018</v>
      </c>
      <c r="AF65" s="1154">
        <f t="shared" si="52"/>
        <v>4.2909543584570872E-2</v>
      </c>
      <c r="AG65" s="1181">
        <f t="shared" si="4"/>
        <v>3.722191120122567</v>
      </c>
      <c r="AL65" s="1151"/>
      <c r="AN65" s="1153" t="s">
        <v>136</v>
      </c>
      <c r="AO65" s="1153" t="s">
        <v>48</v>
      </c>
      <c r="AP65" s="1144">
        <f>SUMIFS(Table915[Count of EnergyRating],Table915[MainSpaceHeatingFuel],AN65,Table915[EnergyRating (group)],AO65,Table915[CountyName (group)],AP$4)</f>
        <v>272</v>
      </c>
      <c r="AQ65" s="1138">
        <f>SUMIFS(Table915[Count of EnergyRating],Table915[MainSpaceHeatingFuel],AN65,Table915[EnergyRating (group)],AO65,Table915[CountyName (group)],AQ$4)</f>
        <v>4166</v>
      </c>
      <c r="AR65" s="1138">
        <f>SUMIFS(Table915[Count of EnergyRating],Table915[MainSpaceHeatingFuel],AN65,Table915[EnergyRating (group)],AO65,Table915[CountyName (group)],AR$4)</f>
        <v>1402</v>
      </c>
      <c r="AS65" s="1138">
        <f>SUMIFS(Table915[Count of EnergyRating],Table915[MainSpaceHeatingFuel],AN65,Table915[EnergyRating (group)],AO65,Table915[CountyName (group)],AS$4)</f>
        <v>136</v>
      </c>
      <c r="AT65" s="1138">
        <f>SUMIFS(Table915[Count of EnergyRating],Table915[MainSpaceHeatingFuel],AN65,Table915[EnergyRating (group)],AO65,Table915[CountyName (group)],AT$4)</f>
        <v>13</v>
      </c>
      <c r="AU65" s="1138">
        <f>SUMIFS(Table915[Count of EnergyRating],Table915[MainSpaceHeatingFuel],AN65,Table915[EnergyRating (group)],AO65,Table915[CountyName (group)],AU$4)</f>
        <v>1</v>
      </c>
      <c r="AV65" s="1138">
        <f>SUMIFS(Table915[Count of EnergyRating],Table915[MainSpaceHeatingFuel],AN65,Table915[EnergyRating (group)],AO65,Table915[CountyName (group)],AV$4)</f>
        <v>276</v>
      </c>
      <c r="AW65" s="1138">
        <f>SUMIFS(Table915[Count of EnergyRating],Table915[MainSpaceHeatingFuel],AN65,Table915[EnergyRating (group)],AO65,Table915[CountyName (group)],AW$4)</f>
        <v>806</v>
      </c>
      <c r="AX65" s="1138">
        <f>SUMIFS(Table915[Count of EnergyRating],Table915[MainSpaceHeatingFuel],AN65,Table915[EnergyRating (group)],AO65,Table915[CountyName (group)],AX$4)</f>
        <v>34</v>
      </c>
      <c r="AY65" s="1138">
        <f>SUMIFS(Table915[Count of EnergyRating],Table915[MainSpaceHeatingFuel],AN65,Table915[EnergyRating (group)],AO65,Table915[CountyName (group)],AY$4)</f>
        <v>27</v>
      </c>
      <c r="AZ65" s="1138">
        <f>SUMIFS(Table915[Count of EnergyRating],Table915[MainSpaceHeatingFuel],AN65,Table915[EnergyRating (group)],AO65,Table915[CountyName (group)],AZ$4)</f>
        <v>305</v>
      </c>
      <c r="BA65" s="1138">
        <f>SUMIFS(Table915[Count of EnergyRating],Table915[MainSpaceHeatingFuel],AN65,Table915[EnergyRating (group)],AO65,Table915[CountyName (group)],BA$4)</f>
        <v>919</v>
      </c>
      <c r="BB65" s="1138">
        <f>SUMIFS(Table915[Count of EnergyRating],Table915[MainSpaceHeatingFuel],AN65,Table915[EnergyRating (group)],AO65,Table915[CountyName (group)],BB$4)</f>
        <v>185</v>
      </c>
      <c r="BC65" s="1138">
        <f>SUMIFS(Table915[Count of EnergyRating],Table915[MainSpaceHeatingFuel],AN65,Table915[EnergyRating (group)],AO65,Table915[CountyName (group)],BC$4)</f>
        <v>1271</v>
      </c>
      <c r="BD65" s="1138">
        <f>SUMIFS(Table915[Count of EnergyRating],Table915[MainSpaceHeatingFuel],AN65,Table915[EnergyRating (group)],AO65,Table915[CountyName (group)],BD$4)</f>
        <v>179</v>
      </c>
      <c r="BE65" s="1138">
        <f>SUMIFS(Table915[Count of EnergyRating],Table915[MainSpaceHeatingFuel],AN65,Table915[EnergyRating (group)],AO65,Table915[CountyName (group)],BE$4)</f>
        <v>232</v>
      </c>
      <c r="BF65" s="1138">
        <f>SUMIFS(Table915[Count of EnergyRating],Table915[MainSpaceHeatingFuel],AN65,Table915[EnergyRating (group)],AO65,Table915[CountyName (group)],BF$4)</f>
        <v>108</v>
      </c>
      <c r="BG65" s="1138">
        <f>SUMIFS(Table915[Count of EnergyRating],Table915[MainSpaceHeatingFuel],AN65,Table915[EnergyRating (group)],AO65,Table915[CountyName (group)],BG$4)</f>
        <v>498</v>
      </c>
      <c r="BH65" s="1138">
        <f>SUMIFS(Table915[Count of EnergyRating],Table915[MainSpaceHeatingFuel],AN65,Table915[EnergyRating (group)],AO65,Table915[CountyName (group)],BH$4)</f>
        <v>353</v>
      </c>
      <c r="BI65" s="1138">
        <f>SUMIFS(Table915[Count of EnergyRating],Table915[MainSpaceHeatingFuel],AN65,Table915[EnergyRating (group)],AO65,Table915[CountyName (group)],BI$4)</f>
        <v>11</v>
      </c>
      <c r="BJ65" s="1138">
        <f>SUMIFS(Table915[Count of EnergyRating],Table915[MainSpaceHeatingFuel],AN65,Table915[EnergyRating (group)],AO65,Table915[CountyName (group)],BJ$4)</f>
        <v>102</v>
      </c>
      <c r="BK65" s="1138">
        <f>SUMIFS(Table915[Count of EnergyRating],Table915[MainSpaceHeatingFuel],AN65,Table915[EnergyRating (group)],AO65,Table915[CountyName (group)],BK$4)</f>
        <v>27</v>
      </c>
      <c r="BL65" s="1138">
        <f>SUMIFS(Table915[Count of EnergyRating],Table915[MainSpaceHeatingFuel],AN65,Table915[EnergyRating (group)],AO65,Table915[CountyName (group)],BL$4)</f>
        <v>81</v>
      </c>
      <c r="BM65" s="1144">
        <f>SUMIFS(Table915[Count of EnergyRating],Table915[MainSpaceHeatingFuel],AN65,Table915[EnergyRating (group)],AO65,Table915[CountyName (group)],BM$4)</f>
        <v>20</v>
      </c>
      <c r="BN65" s="1138">
        <f>SUMIFS(Table915[Count of EnergyRating],Table915[MainSpaceHeatingFuel],AN65,Table915[EnergyRating (group)],AO65,Table915[CountyName (group)],BN$4)</f>
        <v>60</v>
      </c>
      <c r="BO65" s="1138">
        <f>SUMIFS(Table915[Count of EnergyRating],Table915[MainSpaceHeatingFuel],AN65,Table915[EnergyRating (group)],AO65,Table915[CountyName (group)],BO$4)</f>
        <v>49</v>
      </c>
    </row>
    <row r="66" spans="3:67">
      <c r="C66" s="1145" t="s">
        <v>1157</v>
      </c>
      <c r="D66" s="1145" t="s">
        <v>1107</v>
      </c>
      <c r="E66" s="1145" t="s">
        <v>407</v>
      </c>
      <c r="F66" s="1145" t="s">
        <v>1112</v>
      </c>
      <c r="G66" s="1155">
        <f t="shared" ref="G66:AF66" si="53">IFERROR(G176*((SUM(AP$71)/SUM(AP$65:AP$73))/(SUM(G$176)/SUM(G$173:G$178))),0)</f>
        <v>1.2769462378306057E-2</v>
      </c>
      <c r="H66" s="1155">
        <f t="shared" si="53"/>
        <v>0.89809123102596033</v>
      </c>
      <c r="I66" s="1155">
        <f t="shared" si="53"/>
        <v>8.2057539622415965E-2</v>
      </c>
      <c r="J66" s="1155">
        <f t="shared" si="53"/>
        <v>6.8822530296927101E-2</v>
      </c>
      <c r="K66" s="1155">
        <f t="shared" si="53"/>
        <v>6.1334739273107106E-2</v>
      </c>
      <c r="L66" s="1155">
        <f t="shared" si="53"/>
        <v>1.9217666501660107E-2</v>
      </c>
      <c r="M66" s="1155">
        <f t="shared" si="53"/>
        <v>3.4223767187383458E-2</v>
      </c>
      <c r="N66" s="1155">
        <f t="shared" si="53"/>
        <v>3.6740032246080113E-2</v>
      </c>
      <c r="O66" s="1155">
        <f t="shared" si="53"/>
        <v>5.8048704781869361E-2</v>
      </c>
      <c r="P66" s="1155">
        <f t="shared" si="53"/>
        <v>5.3459116694653593E-2</v>
      </c>
      <c r="Q66" s="1155">
        <f t="shared" si="53"/>
        <v>9.1977235094923185E-2</v>
      </c>
      <c r="R66" s="1155">
        <f t="shared" si="53"/>
        <v>6.3388013895756171E-2</v>
      </c>
      <c r="S66" s="1155">
        <f t="shared" si="53"/>
        <v>9.5247793128789268E-2</v>
      </c>
      <c r="T66" s="1155">
        <f t="shared" si="53"/>
        <v>0.3555614644447902</v>
      </c>
      <c r="U66" s="1155">
        <f t="shared" si="53"/>
        <v>9.6430124974142939E-2</v>
      </c>
      <c r="V66" s="1155">
        <f t="shared" si="53"/>
        <v>0.18355345304449106</v>
      </c>
      <c r="W66" s="1155">
        <f t="shared" si="53"/>
        <v>9.295774637390003E-2</v>
      </c>
      <c r="X66" s="1155">
        <f t="shared" si="53"/>
        <v>7.4094889113764661E-2</v>
      </c>
      <c r="Y66" s="1155">
        <f t="shared" si="53"/>
        <v>0.15206625599657433</v>
      </c>
      <c r="Z66" s="1155">
        <f t="shared" si="53"/>
        <v>8.6066500806400281E-3</v>
      </c>
      <c r="AA66" s="1155">
        <f t="shared" si="53"/>
        <v>7.6519899626171825E-2</v>
      </c>
      <c r="AB66" s="1155">
        <f t="shared" si="53"/>
        <v>4.9132092515570928E-2</v>
      </c>
      <c r="AC66" s="1155">
        <f t="shared" si="53"/>
        <v>6.1066603732081455E-2</v>
      </c>
      <c r="AD66" s="1155">
        <f t="shared" si="53"/>
        <v>4.2731361290684465E-2</v>
      </c>
      <c r="AE66" s="1155">
        <f t="shared" si="53"/>
        <v>7.3948737943568821E-2</v>
      </c>
      <c r="AF66" s="1155">
        <f t="shared" si="53"/>
        <v>3.2182157688428151E-2</v>
      </c>
      <c r="AG66" s="1182">
        <f t="shared" si="4"/>
        <v>2.8742292689526412</v>
      </c>
      <c r="AL66" s="1151"/>
      <c r="AN66" s="1153" t="s">
        <v>136</v>
      </c>
      <c r="AO66" s="1153" t="s">
        <v>50</v>
      </c>
      <c r="AP66" s="1144">
        <f>SUMIFS(Table915[Count of EnergyRating],Table915[MainSpaceHeatingFuel],AN66,Table915[EnergyRating (group)],AO66,Table915[CountyName (group)],AP$4)</f>
        <v>2</v>
      </c>
      <c r="AQ66" s="1138">
        <f>SUMIFS(Table915[Count of EnergyRating],Table915[MainSpaceHeatingFuel],AN66,Table915[EnergyRating (group)],AO66,Table915[CountyName (group)],AQ$4)</f>
        <v>111</v>
      </c>
      <c r="AR66" s="1138">
        <f>SUMIFS(Table915[Count of EnergyRating],Table915[MainSpaceHeatingFuel],AN66,Table915[EnergyRating (group)],AO66,Table915[CountyName (group)],AR$4)</f>
        <v>2</v>
      </c>
      <c r="AS66" s="1138">
        <f>SUMIFS(Table915[Count of EnergyRating],Table915[MainSpaceHeatingFuel],AN66,Table915[EnergyRating (group)],AO66,Table915[CountyName (group)],AS$4)</f>
        <v>5</v>
      </c>
      <c r="AT66" s="1138">
        <f>SUMIFS(Table915[Count of EnergyRating],Table915[MainSpaceHeatingFuel],AN66,Table915[EnergyRating (group)],AO66,Table915[CountyName (group)],AT$4)</f>
        <v>7</v>
      </c>
      <c r="AU66" s="1138">
        <f>SUMIFS(Table915[Count of EnergyRating],Table915[MainSpaceHeatingFuel],AN66,Table915[EnergyRating (group)],AO66,Table915[CountyName (group)],AU$4)</f>
        <v>62</v>
      </c>
      <c r="AV66" s="1138">
        <f>SUMIFS(Table915[Count of EnergyRating],Table915[MainSpaceHeatingFuel],AN66,Table915[EnergyRating (group)],AO66,Table915[CountyName (group)],AV$4)</f>
        <v>13</v>
      </c>
      <c r="AW66" s="1138">
        <f>SUMIFS(Table915[Count of EnergyRating],Table915[MainSpaceHeatingFuel],AN66,Table915[EnergyRating (group)],AO66,Table915[CountyName (group)],AW$4)</f>
        <v>1</v>
      </c>
      <c r="AX66" s="1138">
        <f>SUMIFS(Table915[Count of EnergyRating],Table915[MainSpaceHeatingFuel],AN66,Table915[EnergyRating (group)],AO66,Table915[CountyName (group)],AX$4)</f>
        <v>0</v>
      </c>
      <c r="AY66" s="1138">
        <f>SUMIFS(Table915[Count of EnergyRating],Table915[MainSpaceHeatingFuel],AN66,Table915[EnergyRating (group)],AO66,Table915[CountyName (group)],AY$4)</f>
        <v>3</v>
      </c>
      <c r="AZ66" s="1138">
        <f>SUMIFS(Table915[Count of EnergyRating],Table915[MainSpaceHeatingFuel],AN66,Table915[EnergyRating (group)],AO66,Table915[CountyName (group)],AZ$4)</f>
        <v>49</v>
      </c>
      <c r="BA66" s="1138">
        <f>SUMIFS(Table915[Count of EnergyRating],Table915[MainSpaceHeatingFuel],AN66,Table915[EnergyRating (group)],AO66,Table915[CountyName (group)],BA$4)</f>
        <v>6</v>
      </c>
      <c r="BB66" s="1138">
        <f>SUMIFS(Table915[Count of EnergyRating],Table915[MainSpaceHeatingFuel],AN66,Table915[EnergyRating (group)],AO66,Table915[CountyName (group)],BB$4)</f>
        <v>32</v>
      </c>
      <c r="BC66" s="1138">
        <f>SUMIFS(Table915[Count of EnergyRating],Table915[MainSpaceHeatingFuel],AN66,Table915[EnergyRating (group)],AO66,Table915[CountyName (group)],BC$4)</f>
        <v>143</v>
      </c>
      <c r="BD66" s="1138">
        <f>SUMIFS(Table915[Count of EnergyRating],Table915[MainSpaceHeatingFuel],AN66,Table915[EnergyRating (group)],AO66,Table915[CountyName (group)],BD$4)</f>
        <v>57</v>
      </c>
      <c r="BE66" s="1138">
        <f>SUMIFS(Table915[Count of EnergyRating],Table915[MainSpaceHeatingFuel],AN66,Table915[EnergyRating (group)],AO66,Table915[CountyName (group)],BE$4)</f>
        <v>45</v>
      </c>
      <c r="BF66" s="1138">
        <f>SUMIFS(Table915[Count of EnergyRating],Table915[MainSpaceHeatingFuel],AN66,Table915[EnergyRating (group)],AO66,Table915[CountyName (group)],BF$4)</f>
        <v>61</v>
      </c>
      <c r="BG66" s="1138">
        <f>SUMIFS(Table915[Count of EnergyRating],Table915[MainSpaceHeatingFuel],AN66,Table915[EnergyRating (group)],AO66,Table915[CountyName (group)],BG$4)</f>
        <v>71</v>
      </c>
      <c r="BH66" s="1138">
        <f>SUMIFS(Table915[Count of EnergyRating],Table915[MainSpaceHeatingFuel],AN66,Table915[EnergyRating (group)],AO66,Table915[CountyName (group)],BH$4)</f>
        <v>64</v>
      </c>
      <c r="BI66" s="1138">
        <f>SUMIFS(Table915[Count of EnergyRating],Table915[MainSpaceHeatingFuel],AN66,Table915[EnergyRating (group)],AO66,Table915[CountyName (group)],BI$4)</f>
        <v>0</v>
      </c>
      <c r="BJ66" s="1138">
        <f>SUMIFS(Table915[Count of EnergyRating],Table915[MainSpaceHeatingFuel],AN66,Table915[EnergyRating (group)],AO66,Table915[CountyName (group)],BJ$4)</f>
        <v>13</v>
      </c>
      <c r="BK66" s="1138">
        <f>SUMIFS(Table915[Count of EnergyRating],Table915[MainSpaceHeatingFuel],AN66,Table915[EnergyRating (group)],AO66,Table915[CountyName (group)],BK$4)</f>
        <v>11</v>
      </c>
      <c r="BL66" s="1138">
        <f>SUMIFS(Table915[Count of EnergyRating],Table915[MainSpaceHeatingFuel],AN66,Table915[EnergyRating (group)],AO66,Table915[CountyName (group)],BL$4)</f>
        <v>66</v>
      </c>
      <c r="BM66" s="1144">
        <f>SUMIFS(Table915[Count of EnergyRating],Table915[MainSpaceHeatingFuel],AN66,Table915[EnergyRating (group)],AO66,Table915[CountyName (group)],BM$4)</f>
        <v>0</v>
      </c>
      <c r="BN66" s="1138">
        <f>SUMIFS(Table915[Count of EnergyRating],Table915[MainSpaceHeatingFuel],AN66,Table915[EnergyRating (group)],AO66,Table915[CountyName (group)],BN$4)</f>
        <v>10</v>
      </c>
      <c r="BO66" s="1138">
        <f>SUMIFS(Table915[Count of EnergyRating],Table915[MainSpaceHeatingFuel],AN66,Table915[EnergyRating (group)],AO66,Table915[CountyName (group)],BO$4)</f>
        <v>8</v>
      </c>
    </row>
    <row r="67" spans="3:67" ht="15">
      <c r="C67" s="1143" t="s">
        <v>1157</v>
      </c>
      <c r="D67" s="1143" t="s">
        <v>1107</v>
      </c>
      <c r="E67" s="1143" t="s">
        <v>407</v>
      </c>
      <c r="F67" s="1143" t="s">
        <v>1113</v>
      </c>
      <c r="G67" s="1154">
        <f t="shared" ref="G67:AF67" si="54">IFERROR(G177*((SUM(AP$72)/SUM(AP$65:AP$73))/(SUM(G$177)/SUM(G$173:G$178))),0)</f>
        <v>7.7727162302732517E-3</v>
      </c>
      <c r="H67" s="1154">
        <f t="shared" si="54"/>
        <v>0.42018924563221366</v>
      </c>
      <c r="I67" s="1154">
        <f t="shared" si="54"/>
        <v>2.6977821245725789E-2</v>
      </c>
      <c r="J67" s="1154">
        <f t="shared" si="54"/>
        <v>4.073170160430379E-2</v>
      </c>
      <c r="K67" s="1154">
        <f t="shared" si="54"/>
        <v>5.018296849617853E-2</v>
      </c>
      <c r="L67" s="1154">
        <f t="shared" si="54"/>
        <v>5.9483253457519383E-3</v>
      </c>
      <c r="M67" s="1154">
        <f t="shared" si="54"/>
        <v>2.6010063062411427E-2</v>
      </c>
      <c r="N67" s="1154">
        <f t="shared" si="54"/>
        <v>2.1309218702726462E-2</v>
      </c>
      <c r="O67" s="1154">
        <f t="shared" si="54"/>
        <v>2.0661403396936551E-2</v>
      </c>
      <c r="P67" s="1154">
        <f t="shared" si="54"/>
        <v>2.8435700369496594E-2</v>
      </c>
      <c r="Q67" s="1154">
        <f t="shared" si="54"/>
        <v>4.7926835145247336E-2</v>
      </c>
      <c r="R67" s="1154">
        <f t="shared" si="54"/>
        <v>4.1068290693025138E-2</v>
      </c>
      <c r="S67" s="1154">
        <f t="shared" si="54"/>
        <v>2.1335505660848797E-2</v>
      </c>
      <c r="T67" s="1154">
        <f t="shared" si="54"/>
        <v>0.18316802713822525</v>
      </c>
      <c r="U67" s="1154">
        <f t="shared" si="54"/>
        <v>3.1580865929031816E-2</v>
      </c>
      <c r="V67" s="1154">
        <f t="shared" si="54"/>
        <v>8.6946372494758936E-2</v>
      </c>
      <c r="W67" s="1154">
        <f t="shared" si="54"/>
        <v>4.0099420004427462E-2</v>
      </c>
      <c r="X67" s="1154">
        <f t="shared" si="54"/>
        <v>5.8155872269524587E-2</v>
      </c>
      <c r="Y67" s="1154">
        <f t="shared" si="54"/>
        <v>5.8911866729907732E-2</v>
      </c>
      <c r="Z67" s="1154">
        <f t="shared" si="54"/>
        <v>5.8303113449496959E-3</v>
      </c>
      <c r="AA67" s="1154">
        <f t="shared" si="54"/>
        <v>4.3725656929241047E-2</v>
      </c>
      <c r="AB67" s="1154">
        <f t="shared" si="54"/>
        <v>2.6054897546136099E-2</v>
      </c>
      <c r="AC67" s="1154">
        <f t="shared" si="54"/>
        <v>1.3369611467970496E-2</v>
      </c>
      <c r="AD67" s="1154">
        <f t="shared" si="54"/>
        <v>1.5261200460958736E-2</v>
      </c>
      <c r="AE67" s="1154">
        <f t="shared" si="54"/>
        <v>4.9589153679804973E-2</v>
      </c>
      <c r="AF67" s="1154">
        <f t="shared" si="54"/>
        <v>1.2515283545499835E-2</v>
      </c>
      <c r="AG67" s="1181">
        <f t="shared" si="4"/>
        <v>1.3837583351255758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SUMIFS(Table915[Count of EnergyRating],Table915[MainSpaceHeatingFuel],AN67,Table915[EnergyRating (group)],AO67,Table915[CountyName (group)],AP$4)</f>
        <v>14</v>
      </c>
      <c r="AQ67" s="1138">
        <f>SUMIFS(Table915[Count of EnergyRating],Table915[MainSpaceHeatingFuel],AN67,Table915[EnergyRating (group)],AO67,Table915[CountyName (group)],AQ$4)</f>
        <v>61</v>
      </c>
      <c r="AR67" s="1138">
        <f>SUMIFS(Table915[Count of EnergyRating],Table915[MainSpaceHeatingFuel],AN67,Table915[EnergyRating (group)],AO67,Table915[CountyName (group)],AR$4)</f>
        <v>4</v>
      </c>
      <c r="AS67" s="1138">
        <f>SUMIFS(Table915[Count of EnergyRating],Table915[MainSpaceHeatingFuel],AN67,Table915[EnergyRating (group)],AO67,Table915[CountyName (group)],AS$4)</f>
        <v>11</v>
      </c>
      <c r="AT67" s="1138">
        <f>SUMIFS(Table915[Count of EnergyRating],Table915[MainSpaceHeatingFuel],AN67,Table915[EnergyRating (group)],AO67,Table915[CountyName (group)],AT$4)</f>
        <v>2</v>
      </c>
      <c r="AU67" s="1138">
        <f>SUMIFS(Table915[Count of EnergyRating],Table915[MainSpaceHeatingFuel],AN67,Table915[EnergyRating (group)],AO67,Table915[CountyName (group)],AU$4)</f>
        <v>29</v>
      </c>
      <c r="AV67" s="1138">
        <f>SUMIFS(Table915[Count of EnergyRating],Table915[MainSpaceHeatingFuel],AN67,Table915[EnergyRating (group)],AO67,Table915[CountyName (group)],AV$4)</f>
        <v>7</v>
      </c>
      <c r="AW67" s="1138">
        <f>SUMIFS(Table915[Count of EnergyRating],Table915[MainSpaceHeatingFuel],AN67,Table915[EnergyRating (group)],AO67,Table915[CountyName (group)],AW$4)</f>
        <v>0</v>
      </c>
      <c r="AX67" s="1138">
        <f>SUMIFS(Table915[Count of EnergyRating],Table915[MainSpaceHeatingFuel],AN67,Table915[EnergyRating (group)],AO67,Table915[CountyName (group)],AX$4)</f>
        <v>24</v>
      </c>
      <c r="AY67" s="1138">
        <f>SUMIFS(Table915[Count of EnergyRating],Table915[MainSpaceHeatingFuel],AN67,Table915[EnergyRating (group)],AO67,Table915[CountyName (group)],AY$4)</f>
        <v>3</v>
      </c>
      <c r="AZ67" s="1138">
        <f>SUMIFS(Table915[Count of EnergyRating],Table915[MainSpaceHeatingFuel],AN67,Table915[EnergyRating (group)],AO67,Table915[CountyName (group)],AZ$4)</f>
        <v>13</v>
      </c>
      <c r="BA67" s="1138">
        <f>SUMIFS(Table915[Count of EnergyRating],Table915[MainSpaceHeatingFuel],AN67,Table915[EnergyRating (group)],AO67,Table915[CountyName (group)],BA$4)</f>
        <v>5</v>
      </c>
      <c r="BB67" s="1138">
        <f>SUMIFS(Table915[Count of EnergyRating],Table915[MainSpaceHeatingFuel],AN67,Table915[EnergyRating (group)],AO67,Table915[CountyName (group)],BB$4)</f>
        <v>4</v>
      </c>
      <c r="BC67" s="1138">
        <f>SUMIFS(Table915[Count of EnergyRating],Table915[MainSpaceHeatingFuel],AN67,Table915[EnergyRating (group)],AO67,Table915[CountyName (group)],BC$4)</f>
        <v>166</v>
      </c>
      <c r="BD67" s="1138">
        <f>SUMIFS(Table915[Count of EnergyRating],Table915[MainSpaceHeatingFuel],AN67,Table915[EnergyRating (group)],AO67,Table915[CountyName (group)],BD$4)</f>
        <v>7</v>
      </c>
      <c r="BE67" s="1138">
        <f>SUMIFS(Table915[Count of EnergyRating],Table915[MainSpaceHeatingFuel],AN67,Table915[EnergyRating (group)],AO67,Table915[CountyName (group)],BE$4)</f>
        <v>23</v>
      </c>
      <c r="BF67" s="1138">
        <f>SUMIFS(Table915[Count of EnergyRating],Table915[MainSpaceHeatingFuel],AN67,Table915[EnergyRating (group)],AO67,Table915[CountyName (group)],BF$4)</f>
        <v>56</v>
      </c>
      <c r="BG67" s="1138">
        <f>SUMIFS(Table915[Count of EnergyRating],Table915[MainSpaceHeatingFuel],AN67,Table915[EnergyRating (group)],AO67,Table915[CountyName (group)],BG$4)</f>
        <v>64</v>
      </c>
      <c r="BH67" s="1138">
        <f>SUMIFS(Table915[Count of EnergyRating],Table915[MainSpaceHeatingFuel],AN67,Table915[EnergyRating (group)],AO67,Table915[CountyName (group)],BH$4)</f>
        <v>20</v>
      </c>
      <c r="BI67" s="1138">
        <f>SUMIFS(Table915[Count of EnergyRating],Table915[MainSpaceHeatingFuel],AN67,Table915[EnergyRating (group)],AO67,Table915[CountyName (group)],BI$4)</f>
        <v>0</v>
      </c>
      <c r="BJ67" s="1138">
        <f>SUMIFS(Table915[Count of EnergyRating],Table915[MainSpaceHeatingFuel],AN67,Table915[EnergyRating (group)],AO67,Table915[CountyName (group)],BJ$4)</f>
        <v>17</v>
      </c>
      <c r="BK67" s="1138">
        <f>SUMIFS(Table915[Count of EnergyRating],Table915[MainSpaceHeatingFuel],AN67,Table915[EnergyRating (group)],AO67,Table915[CountyName (group)],BK$4)</f>
        <v>2</v>
      </c>
      <c r="BL67" s="1138">
        <f>SUMIFS(Table915[Count of EnergyRating],Table915[MainSpaceHeatingFuel],AN67,Table915[EnergyRating (group)],AO67,Table915[CountyName (group)],BL$4)</f>
        <v>4</v>
      </c>
      <c r="BM67" s="1144">
        <f>SUMIFS(Table915[Count of EnergyRating],Table915[MainSpaceHeatingFuel],AN67,Table915[EnergyRating (group)],AO67,Table915[CountyName (group)],BM$4)</f>
        <v>1</v>
      </c>
      <c r="BN67" s="1138">
        <f>SUMIFS(Table915[Count of EnergyRating],Table915[MainSpaceHeatingFuel],AN67,Table915[EnergyRating (group)],AO67,Table915[CountyName (group)],BN$4)</f>
        <v>6</v>
      </c>
      <c r="BO67" s="1138">
        <f>SUMIFS(Table915[Count of EnergyRating],Table915[MainSpaceHeatingFuel],AN67,Table915[EnergyRating (group)],AO67,Table915[CountyName (group)],BO$4)</f>
        <v>2</v>
      </c>
    </row>
    <row r="68" spans="3:67" ht="15.75" thickBot="1">
      <c r="C68" s="1147" t="s">
        <v>1157</v>
      </c>
      <c r="D68" s="1147" t="s">
        <v>1107</v>
      </c>
      <c r="E68" s="1147" t="s">
        <v>407</v>
      </c>
      <c r="F68" s="1147" t="s">
        <v>1114</v>
      </c>
      <c r="G68" s="1156">
        <f t="shared" ref="G68:AF68" si="55">IFERROR(G178*((SUM(AP$73)/SUM(AP$65:AP$73))/(SUM(G$178)/SUM(G$173:G$178))),0)</f>
        <v>3.4977223036229632E-2</v>
      </c>
      <c r="H68" s="1156">
        <f t="shared" si="55"/>
        <v>1.5369813852281937</v>
      </c>
      <c r="I68" s="1156">
        <f t="shared" si="55"/>
        <v>5.957602191764446E-2</v>
      </c>
      <c r="J68" s="1156">
        <f t="shared" si="55"/>
        <v>6.3906635275718035E-2</v>
      </c>
      <c r="K68" s="1156">
        <f t="shared" si="55"/>
        <v>7.8062395438499937E-2</v>
      </c>
      <c r="L68" s="1156">
        <f t="shared" si="55"/>
        <v>7.092234066088849E-3</v>
      </c>
      <c r="M68" s="1156">
        <f t="shared" si="55"/>
        <v>0.18754624418686133</v>
      </c>
      <c r="N68" s="1156">
        <f t="shared" si="55"/>
        <v>6.0253652883571374E-2</v>
      </c>
      <c r="O68" s="1156">
        <f t="shared" si="55"/>
        <v>6.0016457486339513E-2</v>
      </c>
      <c r="P68" s="1156">
        <f t="shared" si="55"/>
        <v>9.554395324150855E-2</v>
      </c>
      <c r="Q68" s="1156">
        <f t="shared" si="55"/>
        <v>9.5501267090897263E-2</v>
      </c>
      <c r="R68" s="1156">
        <f t="shared" si="55"/>
        <v>7.5440664425230938E-2</v>
      </c>
      <c r="S68" s="1156">
        <f t="shared" si="55"/>
        <v>4.9909843599485582E-2</v>
      </c>
      <c r="T68" s="1156">
        <f t="shared" si="55"/>
        <v>0.54836991406397462</v>
      </c>
      <c r="U68" s="1156">
        <f t="shared" si="55"/>
        <v>6.7018936857029338E-2</v>
      </c>
      <c r="V68" s="1156">
        <f t="shared" si="55"/>
        <v>0.18281032165564698</v>
      </c>
      <c r="W68" s="1156">
        <f t="shared" si="55"/>
        <v>0.19745926517331711</v>
      </c>
      <c r="X68" s="1156">
        <f t="shared" si="55"/>
        <v>9.6926453782540986E-2</v>
      </c>
      <c r="Y68" s="1156">
        <f t="shared" si="55"/>
        <v>8.7631401760737762E-2</v>
      </c>
      <c r="Z68" s="1156">
        <f t="shared" si="55"/>
        <v>9.994819448485192E-3</v>
      </c>
      <c r="AA68" s="1156">
        <f t="shared" si="55"/>
        <v>9.3154660414470042E-2</v>
      </c>
      <c r="AB68" s="1156">
        <f t="shared" si="55"/>
        <v>1.7866215460207609E-2</v>
      </c>
      <c r="AC68" s="1156">
        <f t="shared" si="55"/>
        <v>3.938615270294011E-2</v>
      </c>
      <c r="AD68" s="1156">
        <f t="shared" si="55"/>
        <v>5.3922908295387532E-2</v>
      </c>
      <c r="AE68" s="1156">
        <f t="shared" si="55"/>
        <v>0.12962778768931477</v>
      </c>
      <c r="AF68" s="1156">
        <f t="shared" si="55"/>
        <v>3.7545850636499511E-2</v>
      </c>
      <c r="AG68" s="1183">
        <f t="shared" si="4"/>
        <v>3.9665226658168211</v>
      </c>
      <c r="AI68" s="58" t="s">
        <v>1176</v>
      </c>
      <c r="AJ68" s="1167">
        <f>SUM(G63:AF68)</f>
        <v>22.745316131353707</v>
      </c>
      <c r="AK68" s="1149">
        <f>'SHWLP-Att'!S12</f>
        <v>22.745316131353711</v>
      </c>
      <c r="AL68" s="1169">
        <f>IFERROR((AK68-AJ68)/AK68,"N/A")</f>
        <v>1.5619539681416851E-16</v>
      </c>
      <c r="AN68" s="1153" t="s">
        <v>136</v>
      </c>
      <c r="AO68" s="1153" t="s">
        <v>54</v>
      </c>
      <c r="AP68" s="1144">
        <f>SUMIFS(Table915[Count of EnergyRating],Table915[MainSpaceHeatingFuel],AN68,Table915[EnergyRating (group)],AO68,Table915[CountyName (group)],AP$4)</f>
        <v>28</v>
      </c>
      <c r="AQ68" s="1138">
        <f>SUMIFS(Table915[Count of EnergyRating],Table915[MainSpaceHeatingFuel],AN68,Table915[EnergyRating (group)],AO68,Table915[CountyName (group)],AQ$4)</f>
        <v>35</v>
      </c>
      <c r="AR68" s="1138">
        <f>SUMIFS(Table915[Count of EnergyRating],Table915[MainSpaceHeatingFuel],AN68,Table915[EnergyRating (group)],AO68,Table915[CountyName (group)],AR$4)</f>
        <v>0</v>
      </c>
      <c r="AS68" s="1138">
        <f>SUMIFS(Table915[Count of EnergyRating],Table915[MainSpaceHeatingFuel],AN68,Table915[EnergyRating (group)],AO68,Table915[CountyName (group)],AS$4)</f>
        <v>21</v>
      </c>
      <c r="AT68" s="1138">
        <f>SUMIFS(Table915[Count of EnergyRating],Table915[MainSpaceHeatingFuel],AN68,Table915[EnergyRating (group)],AO68,Table915[CountyName (group)],AT$4)</f>
        <v>0</v>
      </c>
      <c r="AU68" s="1138">
        <f>SUMIFS(Table915[Count of EnergyRating],Table915[MainSpaceHeatingFuel],AN68,Table915[EnergyRating (group)],AO68,Table915[CountyName (group)],AU$4)</f>
        <v>18</v>
      </c>
      <c r="AV68" s="1138">
        <f>SUMIFS(Table915[Count of EnergyRating],Table915[MainSpaceHeatingFuel],AN68,Table915[EnergyRating (group)],AO68,Table915[CountyName (group)],AV$4)</f>
        <v>4</v>
      </c>
      <c r="AW68" s="1138">
        <f>SUMIFS(Table915[Count of EnergyRating],Table915[MainSpaceHeatingFuel],AN68,Table915[EnergyRating (group)],AO68,Table915[CountyName (group)],AW$4)</f>
        <v>0</v>
      </c>
      <c r="AX68" s="1138">
        <f>SUMIFS(Table915[Count of EnergyRating],Table915[MainSpaceHeatingFuel],AN68,Table915[EnergyRating (group)],AO68,Table915[CountyName (group)],AX$4)</f>
        <v>5</v>
      </c>
      <c r="AY68" s="1138">
        <f>SUMIFS(Table915[Count of EnergyRating],Table915[MainSpaceHeatingFuel],AN68,Table915[EnergyRating (group)],AO68,Table915[CountyName (group)],AY$4)</f>
        <v>9</v>
      </c>
      <c r="AZ68" s="1138">
        <f>SUMIFS(Table915[Count of EnergyRating],Table915[MainSpaceHeatingFuel],AN68,Table915[EnergyRating (group)],AO68,Table915[CountyName (group)],AZ$4)</f>
        <v>42</v>
      </c>
      <c r="BA68" s="1138">
        <f>SUMIFS(Table915[Count of EnergyRating],Table915[MainSpaceHeatingFuel],AN68,Table915[EnergyRating (group)],AO68,Table915[CountyName (group)],BA$4)</f>
        <v>3</v>
      </c>
      <c r="BB68" s="1138">
        <f>SUMIFS(Table915[Count of EnergyRating],Table915[MainSpaceHeatingFuel],AN68,Table915[EnergyRating (group)],AO68,Table915[CountyName (group)],BB$4)</f>
        <v>11</v>
      </c>
      <c r="BC68" s="1138">
        <f>SUMIFS(Table915[Count of EnergyRating],Table915[MainSpaceHeatingFuel],AN68,Table915[EnergyRating (group)],AO68,Table915[CountyName (group)],BC$4)</f>
        <v>78</v>
      </c>
      <c r="BD68" s="1138">
        <f>SUMIFS(Table915[Count of EnergyRating],Table915[MainSpaceHeatingFuel],AN68,Table915[EnergyRating (group)],AO68,Table915[CountyName (group)],BD$4)</f>
        <v>10</v>
      </c>
      <c r="BE68" s="1138">
        <f>SUMIFS(Table915[Count of EnergyRating],Table915[MainSpaceHeatingFuel],AN68,Table915[EnergyRating (group)],AO68,Table915[CountyName (group)],BE$4)</f>
        <v>44</v>
      </c>
      <c r="BF68" s="1138">
        <f>SUMIFS(Table915[Count of EnergyRating],Table915[MainSpaceHeatingFuel],AN68,Table915[EnergyRating (group)],AO68,Table915[CountyName (group)],BF$4)</f>
        <v>29</v>
      </c>
      <c r="BG68" s="1138">
        <f>SUMIFS(Table915[Count of EnergyRating],Table915[MainSpaceHeatingFuel],AN68,Table915[EnergyRating (group)],AO68,Table915[CountyName (group)],BG$4)</f>
        <v>44</v>
      </c>
      <c r="BH68" s="1138">
        <f>SUMIFS(Table915[Count of EnergyRating],Table915[MainSpaceHeatingFuel],AN68,Table915[EnergyRating (group)],AO68,Table915[CountyName (group)],BH$4)</f>
        <v>9</v>
      </c>
      <c r="BI68" s="1138">
        <f>SUMIFS(Table915[Count of EnergyRating],Table915[MainSpaceHeatingFuel],AN68,Table915[EnergyRating (group)],AO68,Table915[CountyName (group)],BI$4)</f>
        <v>1</v>
      </c>
      <c r="BJ68" s="1138">
        <f>SUMIFS(Table915[Count of EnergyRating],Table915[MainSpaceHeatingFuel],AN68,Table915[EnergyRating (group)],AO68,Table915[CountyName (group)],BJ$4)</f>
        <v>5</v>
      </c>
      <c r="BK68" s="1138">
        <f>SUMIFS(Table915[Count of EnergyRating],Table915[MainSpaceHeatingFuel],AN68,Table915[EnergyRating (group)],AO68,Table915[CountyName (group)],BK$4)</f>
        <v>0</v>
      </c>
      <c r="BL68" s="1138">
        <f>SUMIFS(Table915[Count of EnergyRating],Table915[MainSpaceHeatingFuel],AN68,Table915[EnergyRating (group)],AO68,Table915[CountyName (group)],BL$4)</f>
        <v>3</v>
      </c>
      <c r="BM68" s="1144">
        <f>SUMIFS(Table915[Count of EnergyRating],Table915[MainSpaceHeatingFuel],AN68,Table915[EnergyRating (group)],AO68,Table915[CountyName (group)],BM$4)</f>
        <v>0</v>
      </c>
      <c r="BN68" s="1138">
        <f>SUMIFS(Table915[Count of EnergyRating],Table915[MainSpaceHeatingFuel],AN68,Table915[EnergyRating (group)],AO68,Table915[CountyName (group)],BN$4)</f>
        <v>0</v>
      </c>
      <c r="BO68" s="1138">
        <f>SUMIFS(Table915[Count of EnergyRating],Table915[MainSpaceHeatingFuel],AN68,Table915[EnergyRating (group)],AO68,Table915[CountyName (group)],BO$4)</f>
        <v>0</v>
      </c>
    </row>
    <row r="69" spans="3:67" ht="15.75" thickBot="1">
      <c r="C69" s="1174" t="s">
        <v>1158</v>
      </c>
      <c r="D69" s="1174" t="s">
        <v>1107</v>
      </c>
      <c r="E69" s="1174" t="s">
        <v>407</v>
      </c>
      <c r="F69" s="1174" t="s">
        <v>938</v>
      </c>
      <c r="G69" s="1175">
        <f>G179</f>
        <v>0.25065136702676571</v>
      </c>
      <c r="H69" s="1175">
        <f t="shared" ref="H69:AF69" si="56">H179</f>
        <v>8.3317211700942266</v>
      </c>
      <c r="I69" s="1175">
        <f t="shared" si="56"/>
        <v>1.0602755981558247</v>
      </c>
      <c r="J69" s="1175">
        <f t="shared" si="56"/>
        <v>0.34769096941082805</v>
      </c>
      <c r="K69" s="1175">
        <f t="shared" si="56"/>
        <v>0.31995401245117455</v>
      </c>
      <c r="L69" s="1175">
        <f t="shared" si="56"/>
        <v>0.13192991833850984</v>
      </c>
      <c r="M69" s="1175">
        <f t="shared" si="56"/>
        <v>0.67516433934785669</v>
      </c>
      <c r="N69" s="1175">
        <f t="shared" si="56"/>
        <v>0.75337910470422265</v>
      </c>
      <c r="O69" s="1175">
        <f t="shared" si="56"/>
        <v>0.2846156060012679</v>
      </c>
      <c r="P69" s="1175">
        <f t="shared" si="56"/>
        <v>0.34090184464970025</v>
      </c>
      <c r="Q69" s="1175">
        <f t="shared" si="56"/>
        <v>0.51105268719435681</v>
      </c>
      <c r="R69" s="1175">
        <f t="shared" si="56"/>
        <v>0.64397107692240363</v>
      </c>
      <c r="S69" s="1175">
        <f t="shared" si="56"/>
        <v>0.42025508395601224</v>
      </c>
      <c r="T69" s="1175">
        <f t="shared" si="56"/>
        <v>2.541904386902452</v>
      </c>
      <c r="U69" s="1175">
        <f t="shared" si="56"/>
        <v>0.43603543001571665</v>
      </c>
      <c r="V69" s="1175">
        <f t="shared" si="56"/>
        <v>0.88103663325416626</v>
      </c>
      <c r="W69" s="1175">
        <f t="shared" si="56"/>
        <v>0.61025094912771449</v>
      </c>
      <c r="X69" s="1175">
        <f t="shared" si="56"/>
        <v>0.6051084420838766</v>
      </c>
      <c r="Y69" s="1175">
        <f t="shared" si="56"/>
        <v>0.76689072517687862</v>
      </c>
      <c r="Z69" s="1175">
        <f t="shared" si="56"/>
        <v>7.6100698519239188E-2</v>
      </c>
      <c r="AA69" s="1175">
        <f t="shared" si="56"/>
        <v>0.34800394238639837</v>
      </c>
      <c r="AB69" s="1175">
        <f t="shared" si="56"/>
        <v>0.14933102464545253</v>
      </c>
      <c r="AC69" s="1175">
        <f t="shared" si="56"/>
        <v>0.24709882204723585</v>
      </c>
      <c r="AD69" s="1175">
        <f t="shared" si="56"/>
        <v>0.21422431376817103</v>
      </c>
      <c r="AE69" s="1175">
        <f t="shared" si="56"/>
        <v>0.44145248989534785</v>
      </c>
      <c r="AF69" s="1175">
        <f t="shared" si="56"/>
        <v>0.18398852573582478</v>
      </c>
      <c r="AG69" s="1184">
        <f t="shared" si="4"/>
        <v>21.57298916181162</v>
      </c>
      <c r="AI69" s="58" t="s">
        <v>1120</v>
      </c>
      <c r="AJ69" s="1167">
        <f>SUM(G69:AF69)</f>
        <v>21.57298916181162</v>
      </c>
      <c r="AK69" s="1149">
        <f>'SHWLP-Att'!S38</f>
        <v>21.57298916181162</v>
      </c>
      <c r="AL69" s="1169">
        <f>(AK69-AJ69)/AK69</f>
        <v>0</v>
      </c>
      <c r="AN69" s="1153" t="s">
        <v>136</v>
      </c>
      <c r="AO69" s="1153" t="s">
        <v>56</v>
      </c>
      <c r="AP69" s="1144">
        <f>SUMIFS(Table915[Count of EnergyRating],Table915[MainSpaceHeatingFuel],AN69,Table915[EnergyRating (group)],AO69,Table915[CountyName (group)],AP$4)</f>
        <v>29</v>
      </c>
      <c r="AQ69" s="1138">
        <f>SUMIFS(Table915[Count of EnergyRating],Table915[MainSpaceHeatingFuel],AN69,Table915[EnergyRating (group)],AO69,Table915[CountyName (group)],AQ$4)</f>
        <v>412</v>
      </c>
      <c r="AR69" s="1138">
        <f>SUMIFS(Table915[Count of EnergyRating],Table915[MainSpaceHeatingFuel],AN69,Table915[EnergyRating (group)],AO69,Table915[CountyName (group)],AR$4)</f>
        <v>62</v>
      </c>
      <c r="AS69" s="1138">
        <f>SUMIFS(Table915[Count of EnergyRating],Table915[MainSpaceHeatingFuel],AN69,Table915[EnergyRating (group)],AO69,Table915[CountyName (group)],AS$4)</f>
        <v>41</v>
      </c>
      <c r="AT69" s="1138">
        <f>SUMIFS(Table915[Count of EnergyRating],Table915[MainSpaceHeatingFuel],AN69,Table915[EnergyRating (group)],AO69,Table915[CountyName (group)],AT$4)</f>
        <v>20</v>
      </c>
      <c r="AU69" s="1138">
        <f>SUMIFS(Table915[Count of EnergyRating],Table915[MainSpaceHeatingFuel],AN69,Table915[EnergyRating (group)],AO69,Table915[CountyName (group)],AU$4)</f>
        <v>60</v>
      </c>
      <c r="AV69" s="1138">
        <f>SUMIFS(Table915[Count of EnergyRating],Table915[MainSpaceHeatingFuel],AN69,Table915[EnergyRating (group)],AO69,Table915[CountyName (group)],AV$4)</f>
        <v>11</v>
      </c>
      <c r="AW69" s="1138">
        <f>SUMIFS(Table915[Count of EnergyRating],Table915[MainSpaceHeatingFuel],AN69,Table915[EnergyRating (group)],AO69,Table915[CountyName (group)],AW$4)</f>
        <v>24</v>
      </c>
      <c r="AX69" s="1138">
        <f>SUMIFS(Table915[Count of EnergyRating],Table915[MainSpaceHeatingFuel],AN69,Table915[EnergyRating (group)],AO69,Table915[CountyName (group)],AX$4)</f>
        <v>28</v>
      </c>
      <c r="AY69" s="1138">
        <f>SUMIFS(Table915[Count of EnergyRating],Table915[MainSpaceHeatingFuel],AN69,Table915[EnergyRating (group)],AO69,Table915[CountyName (group)],AY$4)</f>
        <v>42</v>
      </c>
      <c r="AZ69" s="1138">
        <f>SUMIFS(Table915[Count of EnergyRating],Table915[MainSpaceHeatingFuel],AN69,Table915[EnergyRating (group)],AO69,Table915[CountyName (group)],AZ$4)</f>
        <v>77</v>
      </c>
      <c r="BA69" s="1138">
        <f>SUMIFS(Table915[Count of EnergyRating],Table915[MainSpaceHeatingFuel],AN69,Table915[EnergyRating (group)],AO69,Table915[CountyName (group)],BA$4)</f>
        <v>38</v>
      </c>
      <c r="BB69" s="1138">
        <f>SUMIFS(Table915[Count of EnergyRating],Table915[MainSpaceHeatingFuel],AN69,Table915[EnergyRating (group)],AO69,Table915[CountyName (group)],BB$4)</f>
        <v>131</v>
      </c>
      <c r="BC69" s="1138">
        <f>SUMIFS(Table915[Count of EnergyRating],Table915[MainSpaceHeatingFuel],AN69,Table915[EnergyRating (group)],AO69,Table915[CountyName (group)],BC$4)</f>
        <v>357</v>
      </c>
      <c r="BD69" s="1138">
        <f>SUMIFS(Table915[Count of EnergyRating],Table915[MainSpaceHeatingFuel],AN69,Table915[EnergyRating (group)],AO69,Table915[CountyName (group)],BD$4)</f>
        <v>196</v>
      </c>
      <c r="BE69" s="1138">
        <f>SUMIFS(Table915[Count of EnergyRating],Table915[MainSpaceHeatingFuel],AN69,Table915[EnergyRating (group)],AO69,Table915[CountyName (group)],BE$4)</f>
        <v>118</v>
      </c>
      <c r="BF69" s="1138">
        <f>SUMIFS(Table915[Count of EnergyRating],Table915[MainSpaceHeatingFuel],AN69,Table915[EnergyRating (group)],AO69,Table915[CountyName (group)],BF$4)</f>
        <v>52</v>
      </c>
      <c r="BG69" s="1138">
        <f>SUMIFS(Table915[Count of EnergyRating],Table915[MainSpaceHeatingFuel],AN69,Table915[EnergyRating (group)],AO69,Table915[CountyName (group)],BG$4)</f>
        <v>84</v>
      </c>
      <c r="BH69" s="1138">
        <f>SUMIFS(Table915[Count of EnergyRating],Table915[MainSpaceHeatingFuel],AN69,Table915[EnergyRating (group)],AO69,Table915[CountyName (group)],BH$4)</f>
        <v>182</v>
      </c>
      <c r="BI69" s="1138">
        <f>SUMIFS(Table915[Count of EnergyRating],Table915[MainSpaceHeatingFuel],AN69,Table915[EnergyRating (group)],AO69,Table915[CountyName (group)],BI$4)</f>
        <v>57</v>
      </c>
      <c r="BJ69" s="1138">
        <f>SUMIFS(Table915[Count of EnergyRating],Table915[MainSpaceHeatingFuel],AN69,Table915[EnergyRating (group)],AO69,Table915[CountyName (group)],BJ$4)</f>
        <v>24</v>
      </c>
      <c r="BK69" s="1138">
        <f>SUMIFS(Table915[Count of EnergyRating],Table915[MainSpaceHeatingFuel],AN69,Table915[EnergyRating (group)],AO69,Table915[CountyName (group)],BK$4)</f>
        <v>16</v>
      </c>
      <c r="BL69" s="1138">
        <f>SUMIFS(Table915[Count of EnergyRating],Table915[MainSpaceHeatingFuel],AN69,Table915[EnergyRating (group)],AO69,Table915[CountyName (group)],BL$4)</f>
        <v>57</v>
      </c>
      <c r="BM69" s="1144">
        <f>SUMIFS(Table915[Count of EnergyRating],Table915[MainSpaceHeatingFuel],AN69,Table915[EnergyRating (group)],AO69,Table915[CountyName (group)],BM$4)</f>
        <v>17</v>
      </c>
      <c r="BN69" s="1138">
        <f>SUMIFS(Table915[Count of EnergyRating],Table915[MainSpaceHeatingFuel],AN69,Table915[EnergyRating (group)],AO69,Table915[CountyName (group)],BN$4)</f>
        <v>21</v>
      </c>
      <c r="BO69" s="1138">
        <f>SUMIFS(Table915[Count of EnergyRating],Table915[MainSpaceHeatingFuel],AN69,Table915[EnergyRating (group)],AO69,Table915[CountyName (group)],BO$4)</f>
        <v>18</v>
      </c>
    </row>
    <row r="70" spans="3:67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L70" s="1151"/>
      <c r="AN70" s="1153" t="s">
        <v>136</v>
      </c>
      <c r="AO70" s="1153" t="s">
        <v>58</v>
      </c>
      <c r="AP70" s="1144">
        <f>SUMIFS(Table915[Count of EnergyRating],Table915[MainSpaceHeatingFuel],AN70,Table915[EnergyRating (group)],AO70,Table915[CountyName (group)],AP$4)</f>
        <v>31</v>
      </c>
      <c r="AQ70" s="1138">
        <f>SUMIFS(Table915[Count of EnergyRating],Table915[MainSpaceHeatingFuel],AN70,Table915[EnergyRating (group)],AO70,Table915[CountyName (group)],AQ$4)</f>
        <v>1071</v>
      </c>
      <c r="AR70" s="1138">
        <f>SUMIFS(Table915[Count of EnergyRating],Table915[MainSpaceHeatingFuel],AN70,Table915[EnergyRating (group)],AO70,Table915[CountyName (group)],AR$4)</f>
        <v>219</v>
      </c>
      <c r="AS70" s="1138">
        <f>SUMIFS(Table915[Count of EnergyRating],Table915[MainSpaceHeatingFuel],AN70,Table915[EnergyRating (group)],AO70,Table915[CountyName (group)],AS$4)</f>
        <v>61</v>
      </c>
      <c r="AT70" s="1138">
        <f>SUMIFS(Table915[Count of EnergyRating],Table915[MainSpaceHeatingFuel],AN70,Table915[EnergyRating (group)],AO70,Table915[CountyName (group)],AT$4)</f>
        <v>64</v>
      </c>
      <c r="AU70" s="1138">
        <f>SUMIFS(Table915[Count of EnergyRating],Table915[MainSpaceHeatingFuel],AN70,Table915[EnergyRating (group)],AO70,Table915[CountyName (group)],AU$4)</f>
        <v>297</v>
      </c>
      <c r="AV70" s="1138">
        <f>SUMIFS(Table915[Count of EnergyRating],Table915[MainSpaceHeatingFuel],AN70,Table915[EnergyRating (group)],AO70,Table915[CountyName (group)],AV$4)</f>
        <v>28</v>
      </c>
      <c r="AW70" s="1138">
        <f>SUMIFS(Table915[Count of EnergyRating],Table915[MainSpaceHeatingFuel],AN70,Table915[EnergyRating (group)],AO70,Table915[CountyName (group)],AW$4)</f>
        <v>89</v>
      </c>
      <c r="AX70" s="1138">
        <f>SUMIFS(Table915[Count of EnergyRating],Table915[MainSpaceHeatingFuel],AN70,Table915[EnergyRating (group)],AO70,Table915[CountyName (group)],AX$4)</f>
        <v>73</v>
      </c>
      <c r="AY70" s="1138">
        <f>SUMIFS(Table915[Count of EnergyRating],Table915[MainSpaceHeatingFuel],AN70,Table915[EnergyRating (group)],AO70,Table915[CountyName (group)],AY$4)</f>
        <v>76</v>
      </c>
      <c r="AZ70" s="1138">
        <f>SUMIFS(Table915[Count of EnergyRating],Table915[MainSpaceHeatingFuel],AN70,Table915[EnergyRating (group)],AO70,Table915[CountyName (group)],AZ$4)</f>
        <v>375</v>
      </c>
      <c r="BA70" s="1138">
        <f>SUMIFS(Table915[Count of EnergyRating],Table915[MainSpaceHeatingFuel],AN70,Table915[EnergyRating (group)],AO70,Table915[CountyName (group)],BA$4)</f>
        <v>147</v>
      </c>
      <c r="BB70" s="1138">
        <f>SUMIFS(Table915[Count of EnergyRating],Table915[MainSpaceHeatingFuel],AN70,Table915[EnergyRating (group)],AO70,Table915[CountyName (group)],BB$4)</f>
        <v>363</v>
      </c>
      <c r="BC70" s="1138">
        <f>SUMIFS(Table915[Count of EnergyRating],Table915[MainSpaceHeatingFuel],AN70,Table915[EnergyRating (group)],AO70,Table915[CountyName (group)],BC$4)</f>
        <v>794</v>
      </c>
      <c r="BD70" s="1138">
        <f>SUMIFS(Table915[Count of EnergyRating],Table915[MainSpaceHeatingFuel],AN70,Table915[EnergyRating (group)],AO70,Table915[CountyName (group)],BD$4)</f>
        <v>649</v>
      </c>
      <c r="BE70" s="1138">
        <f>SUMIFS(Table915[Count of EnergyRating],Table915[MainSpaceHeatingFuel],AN70,Table915[EnergyRating (group)],AO70,Table915[CountyName (group)],BE$4)</f>
        <v>178</v>
      </c>
      <c r="BF70" s="1138">
        <f>SUMIFS(Table915[Count of EnergyRating],Table915[MainSpaceHeatingFuel],AN70,Table915[EnergyRating (group)],AO70,Table915[CountyName (group)],BF$4)</f>
        <v>209</v>
      </c>
      <c r="BG70" s="1138">
        <f>SUMIFS(Table915[Count of EnergyRating],Table915[MainSpaceHeatingFuel],AN70,Table915[EnergyRating (group)],AO70,Table915[CountyName (group)],BG$4)</f>
        <v>188</v>
      </c>
      <c r="BH70" s="1138">
        <f>SUMIFS(Table915[Count of EnergyRating],Table915[MainSpaceHeatingFuel],AN70,Table915[EnergyRating (group)],AO70,Table915[CountyName (group)],BH$4)</f>
        <v>757</v>
      </c>
      <c r="BI70" s="1138">
        <f>SUMIFS(Table915[Count of EnergyRating],Table915[MainSpaceHeatingFuel],AN70,Table915[EnergyRating (group)],AO70,Table915[CountyName (group)],BI$4)</f>
        <v>132</v>
      </c>
      <c r="BJ70" s="1138">
        <f>SUMIFS(Table915[Count of EnergyRating],Table915[MainSpaceHeatingFuel],AN70,Table915[EnergyRating (group)],AO70,Table915[CountyName (group)],BJ$4)</f>
        <v>162</v>
      </c>
      <c r="BK70" s="1138">
        <f>SUMIFS(Table915[Count of EnergyRating],Table915[MainSpaceHeatingFuel],AN70,Table915[EnergyRating (group)],AO70,Table915[CountyName (group)],BK$4)</f>
        <v>117</v>
      </c>
      <c r="BL70" s="1138">
        <f>SUMIFS(Table915[Count of EnergyRating],Table915[MainSpaceHeatingFuel],AN70,Table915[EnergyRating (group)],AO70,Table915[CountyName (group)],BL$4)</f>
        <v>195</v>
      </c>
      <c r="BM70" s="1144">
        <f>SUMIFS(Table915[Count of EnergyRating],Table915[MainSpaceHeatingFuel],AN70,Table915[EnergyRating (group)],AO70,Table915[CountyName (group)],BM$4)</f>
        <v>74</v>
      </c>
      <c r="BN70" s="1138">
        <f>SUMIFS(Table915[Count of EnergyRating],Table915[MainSpaceHeatingFuel],AN70,Table915[EnergyRating (group)],AO70,Table915[CountyName (group)],BN$4)</f>
        <v>147</v>
      </c>
      <c r="BO70" s="1138">
        <f>SUMIFS(Table915[Count of EnergyRating],Table915[MainSpaceHeatingFuel],AN70,Table915[EnergyRating (group)],AO70,Table915[CountyName (group)],BO$4)</f>
        <v>48</v>
      </c>
    </row>
    <row r="71" spans="3:67">
      <c r="C71" s="1143" t="s">
        <v>1159</v>
      </c>
      <c r="D71" s="1143" t="s">
        <v>1107</v>
      </c>
      <c r="E71" s="1143" t="s">
        <v>408</v>
      </c>
      <c r="F71" s="1143" t="s">
        <v>1109</v>
      </c>
      <c r="G71" s="1154">
        <f>G181*((SUM(AP$75:AP$78)/SUM(AP$75:AP$83))/(SUM(G$181)/SUM(G$181:G$186)))</f>
        <v>0</v>
      </c>
      <c r="H71" s="1154">
        <f t="shared" ref="H71:AF71" si="57">IFERROR(H181*((SUM(AQ$65:AQ$68)/SUM(AQ$65:AQ$73))/(SUM(H$173)/SUM(H$173:H$178))),0)</f>
        <v>0.22536896116258626</v>
      </c>
      <c r="I71" s="1154">
        <f t="shared" si="57"/>
        <v>4.0279686292006907E-2</v>
      </c>
      <c r="J71" s="1154">
        <f t="shared" si="57"/>
        <v>6.1839853553686602E-3</v>
      </c>
      <c r="K71" s="1154">
        <f t="shared" si="57"/>
        <v>1.5609691397181708E-3</v>
      </c>
      <c r="L71" s="1154">
        <f t="shared" si="57"/>
        <v>1.2809490057271182E-3</v>
      </c>
      <c r="M71" s="1154">
        <f t="shared" si="57"/>
        <v>2.0903877335757805E-2</v>
      </c>
      <c r="N71" s="1154">
        <f t="shared" si="57"/>
        <v>3.0182892218600516E-2</v>
      </c>
      <c r="O71" s="1154">
        <f t="shared" si="57"/>
        <v>3.1549963496814576E-3</v>
      </c>
      <c r="P71" s="1154">
        <f t="shared" si="57"/>
        <v>2.4315936492790039E-3</v>
      </c>
      <c r="Q71" s="1154">
        <f t="shared" si="57"/>
        <v>7.3363651680584067E-3</v>
      </c>
      <c r="R71" s="1154">
        <f t="shared" si="57"/>
        <v>2.1199139522088718E-2</v>
      </c>
      <c r="S71" s="1154">
        <f t="shared" si="57"/>
        <v>4.4990486306795176E-3</v>
      </c>
      <c r="T71" s="1154">
        <f t="shared" si="57"/>
        <v>4.785743972005925E-2</v>
      </c>
      <c r="U71" s="1154">
        <f t="shared" si="57"/>
        <v>3.1044956011022033E-3</v>
      </c>
      <c r="V71" s="1154">
        <f t="shared" si="57"/>
        <v>1.3011933576313481E-2</v>
      </c>
      <c r="W71" s="1154">
        <f t="shared" si="57"/>
        <v>7.8549904521895992E-3</v>
      </c>
      <c r="X71" s="1154">
        <f t="shared" si="57"/>
        <v>1.4844523567942219E-2</v>
      </c>
      <c r="Y71" s="1154">
        <f t="shared" si="57"/>
        <v>8.3586367061740646E-3</v>
      </c>
      <c r="Z71" s="1154">
        <f t="shared" si="57"/>
        <v>1.6957877271552558E-4</v>
      </c>
      <c r="AA71" s="1154">
        <f t="shared" si="57"/>
        <v>3.3142622651147723E-3</v>
      </c>
      <c r="AB71" s="1154">
        <f t="shared" si="57"/>
        <v>7.5782531801320827E-4</v>
      </c>
      <c r="AC71" s="1154">
        <f t="shared" si="57"/>
        <v>2.8324064363749002E-3</v>
      </c>
      <c r="AD71" s="1154">
        <f t="shared" si="57"/>
        <v>1.0875131624167914E-3</v>
      </c>
      <c r="AE71" s="1154">
        <f t="shared" si="57"/>
        <v>3.3654506174385854E-3</v>
      </c>
      <c r="AF71" s="1154">
        <f t="shared" si="57"/>
        <v>2.6846177587624212E-3</v>
      </c>
      <c r="AG71" s="1181">
        <f t="shared" si="4"/>
        <v>0.47362613778416962</v>
      </c>
      <c r="AL71" s="1151"/>
      <c r="AN71" s="1153" t="s">
        <v>136</v>
      </c>
      <c r="AO71" s="1153" t="s">
        <v>60</v>
      </c>
      <c r="AP71" s="1144">
        <f>SUMIFS(Table915[Count of EnergyRating],Table915[MainSpaceHeatingFuel],AN71,Table915[EnergyRating (group)],AO71,Table915[CountyName (group)],AP$4)</f>
        <v>23</v>
      </c>
      <c r="AQ71" s="1138">
        <f>SUMIFS(Table915[Count of EnergyRating],Table915[MainSpaceHeatingFuel],AN71,Table915[EnergyRating (group)],AO71,Table915[CountyName (group)],AQ$4)</f>
        <v>887</v>
      </c>
      <c r="AR71" s="1138">
        <f>SUMIFS(Table915[Count of EnergyRating],Table915[MainSpaceHeatingFuel],AN71,Table915[EnergyRating (group)],AO71,Table915[CountyName (group)],AR$4)</f>
        <v>146</v>
      </c>
      <c r="AS71" s="1138">
        <f>SUMIFS(Table915[Count of EnergyRating],Table915[MainSpaceHeatingFuel],AN71,Table915[EnergyRating (group)],AO71,Table915[CountyName (group)],AS$4)</f>
        <v>98</v>
      </c>
      <c r="AT71" s="1138">
        <f>SUMIFS(Table915[Count of EnergyRating],Table915[MainSpaceHeatingFuel],AN71,Table915[EnergyRating (group)],AO71,Table915[CountyName (group)],AT$4)</f>
        <v>44</v>
      </c>
      <c r="AU71" s="1138">
        <f>SUMIFS(Table915[Count of EnergyRating],Table915[MainSpaceHeatingFuel],AN71,Table915[EnergyRating (group)],AO71,Table915[CountyName (group)],AU$4)</f>
        <v>84</v>
      </c>
      <c r="AV71" s="1138">
        <f>SUMIFS(Table915[Count of EnergyRating],Table915[MainSpaceHeatingFuel],AN71,Table915[EnergyRating (group)],AO71,Table915[CountyName (group)],AV$4)</f>
        <v>25</v>
      </c>
      <c r="AW71" s="1138">
        <f>SUMIFS(Table915[Count of EnergyRating],Table915[MainSpaceHeatingFuel],AN71,Table915[EnergyRating (group)],AO71,Table915[CountyName (group)],AW$4)</f>
        <v>50</v>
      </c>
      <c r="AX71" s="1138">
        <f>SUMIFS(Table915[Count of EnergyRating],Table915[MainSpaceHeatingFuel],AN71,Table915[EnergyRating (group)],AO71,Table915[CountyName (group)],AX$4)</f>
        <v>59</v>
      </c>
      <c r="AY71" s="1138">
        <f>SUMIFS(Table915[Count of EnergyRating],Table915[MainSpaceHeatingFuel],AN71,Table915[EnergyRating (group)],AO71,Table915[CountyName (group)],AY$4)</f>
        <v>47</v>
      </c>
      <c r="AZ71" s="1138">
        <f>SUMIFS(Table915[Count of EnergyRating],Table915[MainSpaceHeatingFuel],AN71,Table915[EnergyRating (group)],AO71,Table915[CountyName (group)],AZ$4)</f>
        <v>261</v>
      </c>
      <c r="BA71" s="1138">
        <f>SUMIFS(Table915[Count of EnergyRating],Table915[MainSpaceHeatingFuel],AN71,Table915[EnergyRating (group)],AO71,Table915[CountyName (group)],BA$4)</f>
        <v>142</v>
      </c>
      <c r="BB71" s="1138">
        <f>SUMIFS(Table915[Count of EnergyRating],Table915[MainSpaceHeatingFuel],AN71,Table915[EnergyRating (group)],AO71,Table915[CountyName (group)],BB$4)</f>
        <v>250</v>
      </c>
      <c r="BC71" s="1138">
        <f>SUMIFS(Table915[Count of EnergyRating],Table915[MainSpaceHeatingFuel],AN71,Table915[EnergyRating (group)],AO71,Table915[CountyName (group)],BC$4)</f>
        <v>627</v>
      </c>
      <c r="BD71" s="1138">
        <f>SUMIFS(Table915[Count of EnergyRating],Table915[MainSpaceHeatingFuel],AN71,Table915[EnergyRating (group)],AO71,Table915[CountyName (group)],BD$4)</f>
        <v>400</v>
      </c>
      <c r="BE71" s="1138">
        <f>SUMIFS(Table915[Count of EnergyRating],Table915[MainSpaceHeatingFuel],AN71,Table915[EnergyRating (group)],AO71,Table915[CountyName (group)],BE$4)</f>
        <v>247</v>
      </c>
      <c r="BF71" s="1138">
        <f>SUMIFS(Table915[Count of EnergyRating],Table915[MainSpaceHeatingFuel],AN71,Table915[EnergyRating (group)],AO71,Table915[CountyName (group)],BF$4)</f>
        <v>153</v>
      </c>
      <c r="BG71" s="1138">
        <f>SUMIFS(Table915[Count of EnergyRating],Table915[MainSpaceHeatingFuel],AN71,Table915[EnergyRating (group)],AO71,Table915[CountyName (group)],BG$4)</f>
        <v>172</v>
      </c>
      <c r="BH71" s="1138">
        <f>SUMIFS(Table915[Count of EnergyRating],Table915[MainSpaceHeatingFuel],AN71,Table915[EnergyRating (group)],AO71,Table915[CountyName (group)],BH$4)</f>
        <v>413</v>
      </c>
      <c r="BI71" s="1138">
        <f>SUMIFS(Table915[Count of EnergyRating],Table915[MainSpaceHeatingFuel],AN71,Table915[EnergyRating (group)],AO71,Table915[CountyName (group)],BI$4)</f>
        <v>31</v>
      </c>
      <c r="BJ71" s="1138">
        <f>SUMIFS(Table915[Count of EnergyRating],Table915[MainSpaceHeatingFuel],AN71,Table915[EnergyRating (group)],AO71,Table915[CountyName (group)],BJ$4)</f>
        <v>161</v>
      </c>
      <c r="BK71" s="1138">
        <f>SUMIFS(Table915[Count of EnergyRating],Table915[MainSpaceHeatingFuel],AN71,Table915[EnergyRating (group)],AO71,Table915[CountyName (group)],BK$4)</f>
        <v>132</v>
      </c>
      <c r="BL71" s="1138">
        <f>SUMIFS(Table915[Count of EnergyRating],Table915[MainSpaceHeatingFuel],AN71,Table915[EnergyRating (group)],AO71,Table915[CountyName (group)],BL$4)</f>
        <v>169</v>
      </c>
      <c r="BM71" s="1144">
        <f>SUMIFS(Table915[Count of EnergyRating],Table915[MainSpaceHeatingFuel],AN71,Table915[EnergyRating (group)],AO71,Table915[CountyName (group)],BM$4)</f>
        <v>42</v>
      </c>
      <c r="BN71" s="1138">
        <f>SUMIFS(Table915[Count of EnergyRating],Table915[MainSpaceHeatingFuel],AN71,Table915[EnergyRating (group)],AO71,Table915[CountyName (group)],BN$4)</f>
        <v>85</v>
      </c>
      <c r="BO71" s="1138">
        <f>SUMIFS(Table915[Count of EnergyRating],Table915[MainSpaceHeatingFuel],AN71,Table915[EnergyRating (group)],AO71,Table915[CountyName (group)],BO$4)</f>
        <v>36</v>
      </c>
    </row>
    <row r="72" spans="3:67">
      <c r="C72" s="1145" t="s">
        <v>1159</v>
      </c>
      <c r="D72" s="1145" t="s">
        <v>1107</v>
      </c>
      <c r="E72" s="1145" t="s">
        <v>408</v>
      </c>
      <c r="F72" s="1145" t="s">
        <v>1110</v>
      </c>
      <c r="G72" s="1155">
        <f>G182*((SUM(AP$76)/SUM(AP$75:AP$83))/(SUM(G$182)/SUM(G$181:G$186)))</f>
        <v>0</v>
      </c>
      <c r="H72" s="1155">
        <f t="shared" ref="H72:AF72" si="58">IFERROR(H182*((SUM(AQ$69)/SUM(AQ$65:AQ$73))/(SUM(H$174)/SUM(H$173:H$178))),0)</f>
        <v>2.123302355339253E-2</v>
      </c>
      <c r="I72" s="1155">
        <f t="shared" si="58"/>
        <v>1.7736793679718952E-3</v>
      </c>
      <c r="J72" s="1155">
        <f t="shared" si="58"/>
        <v>1.4655687836422834E-3</v>
      </c>
      <c r="K72" s="1155">
        <f t="shared" si="58"/>
        <v>1.4190628542892463E-3</v>
      </c>
      <c r="L72" s="1155">
        <f t="shared" si="58"/>
        <v>6.9869945766933711E-4</v>
      </c>
      <c r="M72" s="1155">
        <f t="shared" si="58"/>
        <v>7.6647550231111975E-4</v>
      </c>
      <c r="N72" s="1155">
        <f t="shared" si="58"/>
        <v>8.976324823375617E-4</v>
      </c>
      <c r="O72" s="1155">
        <f t="shared" si="58"/>
        <v>1.4022205998584255E-3</v>
      </c>
      <c r="P72" s="1155">
        <f t="shared" si="58"/>
        <v>2.4315936492790039E-3</v>
      </c>
      <c r="Q72" s="1155">
        <f t="shared" si="58"/>
        <v>1.3811738824951038E-3</v>
      </c>
      <c r="R72" s="1155">
        <f t="shared" si="58"/>
        <v>8.6341618632301321E-4</v>
      </c>
      <c r="S72" s="1155">
        <f t="shared" si="58"/>
        <v>2.5404110802543828E-3</v>
      </c>
      <c r="T72" s="1155">
        <f t="shared" si="58"/>
        <v>1.0304647756369814E-2</v>
      </c>
      <c r="U72" s="1155">
        <f t="shared" si="58"/>
        <v>2.4050637858341181E-3</v>
      </c>
      <c r="V72" s="1155">
        <f t="shared" si="58"/>
        <v>4.4633958197819491E-3</v>
      </c>
      <c r="W72" s="1155">
        <f t="shared" si="58"/>
        <v>1.6081082815506264E-3</v>
      </c>
      <c r="X72" s="1155">
        <f t="shared" si="58"/>
        <v>1.841861122167129E-3</v>
      </c>
      <c r="Y72" s="1155">
        <f t="shared" si="58"/>
        <v>3.4109234989320178E-3</v>
      </c>
      <c r="Z72" s="1155">
        <f t="shared" si="58"/>
        <v>8.0549917039874643E-4</v>
      </c>
      <c r="AA72" s="1155">
        <f t="shared" si="58"/>
        <v>5.8060068877923028E-4</v>
      </c>
      <c r="AB72" s="1155">
        <f t="shared" si="58"/>
        <v>3.0313012720528329E-4</v>
      </c>
      <c r="AC72" s="1155">
        <f t="shared" si="58"/>
        <v>1.0483582264504503E-3</v>
      </c>
      <c r="AD72" s="1155">
        <f t="shared" si="58"/>
        <v>8.8036779814692611E-4</v>
      </c>
      <c r="AE72" s="1155">
        <f t="shared" si="58"/>
        <v>9.2992714429224047E-4</v>
      </c>
      <c r="AF72" s="1155">
        <f t="shared" si="58"/>
        <v>8.1903592640209454E-4</v>
      </c>
      <c r="AG72" s="1182">
        <f t="shared" ref="AG72:AG103" si="59">SUM(G72:AF72)</f>
        <v>6.6273876746134538E-2</v>
      </c>
      <c r="AL72" s="1151"/>
      <c r="AN72" s="1153" t="s">
        <v>136</v>
      </c>
      <c r="AO72" s="1153" t="s">
        <v>62</v>
      </c>
      <c r="AP72" s="1144">
        <f>SUMIFS(Table915[Count of EnergyRating],Table915[MainSpaceHeatingFuel],AN72,Table915[EnergyRating (group)],AO72,Table915[CountyName (group)],AP$4)</f>
        <v>14</v>
      </c>
      <c r="AQ72" s="1138">
        <f>SUMIFS(Table915[Count of EnergyRating],Table915[MainSpaceHeatingFuel],AN72,Table915[EnergyRating (group)],AO72,Table915[CountyName (group)],AQ$4)</f>
        <v>415</v>
      </c>
      <c r="AR72" s="1138">
        <f>SUMIFS(Table915[Count of EnergyRating],Table915[MainSpaceHeatingFuel],AN72,Table915[EnergyRating (group)],AO72,Table915[CountyName (group)],AR$4)</f>
        <v>48</v>
      </c>
      <c r="AS72" s="1138">
        <f>SUMIFS(Table915[Count of EnergyRating],Table915[MainSpaceHeatingFuel],AN72,Table915[EnergyRating (group)],AO72,Table915[CountyName (group)],AS$4)</f>
        <v>58</v>
      </c>
      <c r="AT72" s="1138">
        <f>SUMIFS(Table915[Count of EnergyRating],Table915[MainSpaceHeatingFuel],AN72,Table915[EnergyRating (group)],AO72,Table915[CountyName (group)],AT$4)</f>
        <v>36</v>
      </c>
      <c r="AU72" s="1138">
        <f>SUMIFS(Table915[Count of EnergyRating],Table915[MainSpaceHeatingFuel],AN72,Table915[EnergyRating (group)],AO72,Table915[CountyName (group)],AU$4)</f>
        <v>26</v>
      </c>
      <c r="AV72" s="1138">
        <f>SUMIFS(Table915[Count of EnergyRating],Table915[MainSpaceHeatingFuel],AN72,Table915[EnergyRating (group)],AO72,Table915[CountyName (group)],AV$4)</f>
        <v>19</v>
      </c>
      <c r="AW72" s="1138">
        <f>SUMIFS(Table915[Count of EnergyRating],Table915[MainSpaceHeatingFuel],AN72,Table915[EnergyRating (group)],AO72,Table915[CountyName (group)],AW$4)</f>
        <v>29</v>
      </c>
      <c r="AX72" s="1138">
        <f>SUMIFS(Table915[Count of EnergyRating],Table915[MainSpaceHeatingFuel],AN72,Table915[EnergyRating (group)],AO72,Table915[CountyName (group)],AX$4)</f>
        <v>21</v>
      </c>
      <c r="AY72" s="1138">
        <f>SUMIFS(Table915[Count of EnergyRating],Table915[MainSpaceHeatingFuel],AN72,Table915[EnergyRating (group)],AO72,Table915[CountyName (group)],AY$4)</f>
        <v>25</v>
      </c>
      <c r="AZ72" s="1138">
        <f>SUMIFS(Table915[Count of EnergyRating],Table915[MainSpaceHeatingFuel],AN72,Table915[EnergyRating (group)],AO72,Table915[CountyName (group)],AZ$4)</f>
        <v>136</v>
      </c>
      <c r="BA72" s="1138">
        <f>SUMIFS(Table915[Count of EnergyRating],Table915[MainSpaceHeatingFuel],AN72,Table915[EnergyRating (group)],AO72,Table915[CountyName (group)],BA$4)</f>
        <v>92</v>
      </c>
      <c r="BB72" s="1138">
        <f>SUMIFS(Table915[Count of EnergyRating],Table915[MainSpaceHeatingFuel],AN72,Table915[EnergyRating (group)],AO72,Table915[CountyName (group)],BB$4)</f>
        <v>56</v>
      </c>
      <c r="BC72" s="1138">
        <f>SUMIFS(Table915[Count of EnergyRating],Table915[MainSpaceHeatingFuel],AN72,Table915[EnergyRating (group)],AO72,Table915[CountyName (group)],BC$4)</f>
        <v>323</v>
      </c>
      <c r="BD72" s="1138">
        <f>SUMIFS(Table915[Count of EnergyRating],Table915[MainSpaceHeatingFuel],AN72,Table915[EnergyRating (group)],AO72,Table915[CountyName (group)],BD$4)</f>
        <v>131</v>
      </c>
      <c r="BE72" s="1138">
        <f>SUMIFS(Table915[Count of EnergyRating],Table915[MainSpaceHeatingFuel],AN72,Table915[EnergyRating (group)],AO72,Table915[CountyName (group)],BE$4)</f>
        <v>117</v>
      </c>
      <c r="BF72" s="1138">
        <f>SUMIFS(Table915[Count of EnergyRating],Table915[MainSpaceHeatingFuel],AN72,Table915[EnergyRating (group)],AO72,Table915[CountyName (group)],BF$4)</f>
        <v>66</v>
      </c>
      <c r="BG72" s="1138">
        <f>SUMIFS(Table915[Count of EnergyRating],Table915[MainSpaceHeatingFuel],AN72,Table915[EnergyRating (group)],AO72,Table915[CountyName (group)],BG$4)</f>
        <v>135</v>
      </c>
      <c r="BH72" s="1161">
        <f>SUMIFS(Table915[Count of EnergyRating],Table915[MainSpaceHeatingFuel],AN72,Table915[EnergyRating (group)],AO72,Table915[CountyName (group)],BH$4)</f>
        <v>160</v>
      </c>
      <c r="BI72" s="1138">
        <f>SUMIFS(Table915[Count of EnergyRating],Table915[MainSpaceHeatingFuel],AN72,Table915[EnergyRating (group)],AO72,Table915[CountyName (group)],BI$4)</f>
        <v>21</v>
      </c>
      <c r="BJ72" s="1138">
        <f>SUMIFS(Table915[Count of EnergyRating],Table915[MainSpaceHeatingFuel],AN72,Table915[EnergyRating (group)],AO72,Table915[CountyName (group)],BJ$4)</f>
        <v>92</v>
      </c>
      <c r="BK72" s="1138">
        <f>SUMIFS(Table915[Count of EnergyRating],Table915[MainSpaceHeatingFuel],AN72,Table915[EnergyRating (group)],AO72,Table915[CountyName (group)],BK$4)</f>
        <v>70</v>
      </c>
      <c r="BL72" s="1138">
        <f>SUMIFS(Table915[Count of EnergyRating],Table915[MainSpaceHeatingFuel],AN72,Table915[EnergyRating (group)],AO72,Table915[CountyName (group)],BL$4)</f>
        <v>37</v>
      </c>
      <c r="BM72" s="1144">
        <f>SUMIFS(Table915[Count of EnergyRating],Table915[MainSpaceHeatingFuel],AN72,Table915[EnergyRating (group)],AO72,Table915[CountyName (group)],BM$4)</f>
        <v>15</v>
      </c>
      <c r="BN72" s="1138">
        <f>SUMIFS(Table915[Count of EnergyRating],Table915[MainSpaceHeatingFuel],AN72,Table915[EnergyRating (group)],AO72,Table915[CountyName (group)],BN$4)</f>
        <v>57</v>
      </c>
      <c r="BO72" s="1138">
        <f>SUMIFS(Table915[Count of EnergyRating],Table915[MainSpaceHeatingFuel],AN72,Table915[EnergyRating (group)],AO72,Table915[CountyName (group)],BO$4)</f>
        <v>14</v>
      </c>
    </row>
    <row r="73" spans="3:67">
      <c r="C73" s="1143" t="s">
        <v>1159</v>
      </c>
      <c r="D73" s="1143" t="s">
        <v>1107</v>
      </c>
      <c r="E73" s="1143" t="s">
        <v>408</v>
      </c>
      <c r="F73" s="1143" t="s">
        <v>1111</v>
      </c>
      <c r="G73" s="1154">
        <f>G183*((SUM(AP$80)/SUM(AP$75:AP$83))/(SUM(G$183)/SUM(G$181:G$186)))</f>
        <v>3.362865731355118E-3</v>
      </c>
      <c r="H73" s="1154">
        <f t="shared" ref="H73:AF73" si="60">IFERROR(H183*((SUM(AQ$70)/SUM(AQ$65:AQ$73))/(SUM(H$175)/SUM(H$173:H$178))),0)</f>
        <v>5.5195553945833503E-2</v>
      </c>
      <c r="I73" s="1154">
        <f t="shared" si="60"/>
        <v>6.2650932513845957E-3</v>
      </c>
      <c r="J73" s="1154">
        <f t="shared" si="60"/>
        <v>2.1804803854190069E-3</v>
      </c>
      <c r="K73" s="1154">
        <f t="shared" si="60"/>
        <v>4.5410011337255881E-3</v>
      </c>
      <c r="L73" s="1154">
        <f t="shared" si="60"/>
        <v>3.458562315463219E-3</v>
      </c>
      <c r="M73" s="1154">
        <f t="shared" si="60"/>
        <v>1.9510285513373957E-3</v>
      </c>
      <c r="N73" s="1154">
        <f t="shared" si="60"/>
        <v>3.3287204553351249E-3</v>
      </c>
      <c r="O73" s="1154">
        <f t="shared" si="60"/>
        <v>3.6557894210594668E-3</v>
      </c>
      <c r="P73" s="1154">
        <f t="shared" si="60"/>
        <v>4.4000266034572456E-3</v>
      </c>
      <c r="Q73" s="1154">
        <f t="shared" si="60"/>
        <v>6.7264961809826466E-3</v>
      </c>
      <c r="R73" s="1154">
        <f t="shared" si="60"/>
        <v>3.3400573523548133E-3</v>
      </c>
      <c r="S73" s="1154">
        <f t="shared" si="60"/>
        <v>7.0394597109339008E-3</v>
      </c>
      <c r="T73" s="1154">
        <f t="shared" si="60"/>
        <v>2.2918460276071799E-2</v>
      </c>
      <c r="U73" s="1154">
        <f t="shared" si="60"/>
        <v>7.9637061071752176E-3</v>
      </c>
      <c r="V73" s="1154">
        <f t="shared" si="60"/>
        <v>6.7329191179761605E-3</v>
      </c>
      <c r="W73" s="1154">
        <f t="shared" si="60"/>
        <v>6.4633582854630956E-3</v>
      </c>
      <c r="X73" s="1154">
        <f t="shared" si="60"/>
        <v>4.122260606755003E-3</v>
      </c>
      <c r="Y73" s="1154">
        <f t="shared" si="60"/>
        <v>1.4187192795008446E-2</v>
      </c>
      <c r="Z73" s="1154">
        <f t="shared" si="60"/>
        <v>1.8653664998707813E-3</v>
      </c>
      <c r="AA73" s="1154">
        <f t="shared" si="60"/>
        <v>3.9190546492598038E-3</v>
      </c>
      <c r="AB73" s="1154">
        <f t="shared" si="60"/>
        <v>2.2166390551886339E-3</v>
      </c>
      <c r="AC73" s="1154">
        <f t="shared" si="60"/>
        <v>3.58648866943575E-3</v>
      </c>
      <c r="AD73" s="1154">
        <f t="shared" si="60"/>
        <v>3.8321892389925022E-3</v>
      </c>
      <c r="AE73" s="1154">
        <f t="shared" si="60"/>
        <v>6.5094900100456836E-3</v>
      </c>
      <c r="AF73" s="1154">
        <f t="shared" si="60"/>
        <v>2.1840958037389192E-3</v>
      </c>
      <c r="AG73" s="1181">
        <f t="shared" si="59"/>
        <v>0.19194635615362346</v>
      </c>
      <c r="AL73" s="1151"/>
      <c r="AN73" s="1153" t="s">
        <v>136</v>
      </c>
      <c r="AO73" s="1153" t="s">
        <v>64</v>
      </c>
      <c r="AP73" s="1144">
        <f>SUMIFS(Table915[Count of EnergyRating],Table915[MainSpaceHeatingFuel],AN73,Table915[EnergyRating (group)],AO73,Table915[CountyName (group)],AP$4)</f>
        <v>63</v>
      </c>
      <c r="AQ73" s="1138">
        <f>SUMIFS(Table915[Count of EnergyRating],Table915[MainSpaceHeatingFuel],AN73,Table915[EnergyRating (group)],AO73,Table915[CountyName (group)],AQ$4)</f>
        <v>1518</v>
      </c>
      <c r="AR73" s="1138">
        <f>SUMIFS(Table915[Count of EnergyRating],Table915[MainSpaceHeatingFuel],AN73,Table915[EnergyRating (group)],AO73,Table915[CountyName (group)],AR$4)</f>
        <v>106</v>
      </c>
      <c r="AS73" s="1138">
        <f>SUMIFS(Table915[Count of EnergyRating],Table915[MainSpaceHeatingFuel],AN73,Table915[EnergyRating (group)],AO73,Table915[CountyName (group)],AS$4)</f>
        <v>91</v>
      </c>
      <c r="AT73" s="1138">
        <f>SUMIFS(Table915[Count of EnergyRating],Table915[MainSpaceHeatingFuel],AN73,Table915[EnergyRating (group)],AO73,Table915[CountyName (group)],AT$4)</f>
        <v>56</v>
      </c>
      <c r="AU73" s="1138">
        <f>SUMIFS(Table915[Count of EnergyRating],Table915[MainSpaceHeatingFuel],AN73,Table915[EnergyRating (group)],AO73,Table915[CountyName (group)],AU$4)</f>
        <v>31</v>
      </c>
      <c r="AV73" s="1138">
        <f>SUMIFS(Table915[Count of EnergyRating],Table915[MainSpaceHeatingFuel],AN73,Table915[EnergyRating (group)],AO73,Table915[CountyName (group)],AV$4)</f>
        <v>137</v>
      </c>
      <c r="AW73" s="1138">
        <f>SUMIFS(Table915[Count of EnergyRating],Table915[MainSpaceHeatingFuel],AN73,Table915[EnergyRating (group)],AO73,Table915[CountyName (group)],AW$4)</f>
        <v>82</v>
      </c>
      <c r="AX73" s="1138">
        <f>SUMIFS(Table915[Count of EnergyRating],Table915[MainSpaceHeatingFuel],AN73,Table915[EnergyRating (group)],AO73,Table915[CountyName (group)],AX$4)</f>
        <v>61</v>
      </c>
      <c r="AY73" s="1138">
        <f>SUMIFS(Table915[Count of EnergyRating],Table915[MainSpaceHeatingFuel],AN73,Table915[EnergyRating (group)],AO73,Table915[CountyName (group)],AY$4)</f>
        <v>84</v>
      </c>
      <c r="AZ73" s="1138">
        <f>SUMIFS(Table915[Count of EnergyRating],Table915[MainSpaceHeatingFuel],AN73,Table915[EnergyRating (group)],AO73,Table915[CountyName (group)],AZ$4)</f>
        <v>271</v>
      </c>
      <c r="BA73" s="1138">
        <f>SUMIFS(Table915[Count of EnergyRating],Table915[MainSpaceHeatingFuel],AN73,Table915[EnergyRating (group)],AO73,Table915[CountyName (group)],BA$4)</f>
        <v>169</v>
      </c>
      <c r="BB73" s="1138">
        <f>SUMIFS(Table915[Count of EnergyRating],Table915[MainSpaceHeatingFuel],AN73,Table915[EnergyRating (group)],AO73,Table915[CountyName (group)],BB$4)</f>
        <v>131</v>
      </c>
      <c r="BC73" s="1138">
        <f>SUMIFS(Table915[Count of EnergyRating],Table915[MainSpaceHeatingFuel],AN73,Table915[EnergyRating (group)],AO73,Table915[CountyName (group)],BC$4)</f>
        <v>967</v>
      </c>
      <c r="BD73" s="1138">
        <f>SUMIFS(Table915[Count of EnergyRating],Table915[MainSpaceHeatingFuel],AN73,Table915[EnergyRating (group)],AO73,Table915[CountyName (group)],BD$4)</f>
        <v>278</v>
      </c>
      <c r="BE73" s="1138">
        <f>SUMIFS(Table915[Count of EnergyRating],Table915[MainSpaceHeatingFuel],AN73,Table915[EnergyRating (group)],AO73,Table915[CountyName (group)],BE$4)</f>
        <v>246</v>
      </c>
      <c r="BF73" s="1138">
        <f>SUMIFS(Table915[Count of EnergyRating],Table915[MainSpaceHeatingFuel],AN73,Table915[EnergyRating (group)],AO73,Table915[CountyName (group)],BF$4)</f>
        <v>325</v>
      </c>
      <c r="BG73" s="1138">
        <f>SUMIFS(Table915[Count of EnergyRating],Table915[MainSpaceHeatingFuel],AN73,Table915[EnergyRating (group)],AO73,Table915[CountyName (group)],BG$4)</f>
        <v>225</v>
      </c>
      <c r="BH73" s="1138">
        <f>SUMIFS(Table915[Count of EnergyRating],Table915[MainSpaceHeatingFuel],AN73,Table915[EnergyRating (group)],AO73,Table915[CountyName (group)],BH$4)</f>
        <v>238</v>
      </c>
      <c r="BI73" s="1138">
        <f>SUMIFS(Table915[Count of EnergyRating],Table915[MainSpaceHeatingFuel],AN73,Table915[EnergyRating (group)],AO73,Table915[CountyName (group)],BI$4)</f>
        <v>36</v>
      </c>
      <c r="BJ73" s="1138">
        <f>SUMIFS(Table915[Count of EnergyRating],Table915[MainSpaceHeatingFuel],AN73,Table915[EnergyRating (group)],AO73,Table915[CountyName (group)],BJ$4)</f>
        <v>196</v>
      </c>
      <c r="BK73" s="1138">
        <f>SUMIFS(Table915[Count of EnergyRating],Table915[MainSpaceHeatingFuel],AN73,Table915[EnergyRating (group)],AO73,Table915[CountyName (group)],BK$4)</f>
        <v>48</v>
      </c>
      <c r="BL73" s="1138">
        <f>SUMIFS(Table915[Count of EnergyRating],Table915[MainSpaceHeatingFuel],AN73,Table915[EnergyRating (group)],AO73,Table915[CountyName (group)],BL$4)</f>
        <v>109</v>
      </c>
      <c r="BM73" s="1144">
        <f>SUMIFS(Table915[Count of EnergyRating],Table915[MainSpaceHeatingFuel],AN73,Table915[EnergyRating (group)],AO73,Table915[CountyName (group)],BM$4)</f>
        <v>53</v>
      </c>
      <c r="BN73" s="1138">
        <f>SUMIFS(Table915[Count of EnergyRating],Table915[MainSpaceHeatingFuel],AN73,Table915[EnergyRating (group)],AO73,Table915[CountyName (group)],BN$4)</f>
        <v>149</v>
      </c>
      <c r="BO73" s="1138">
        <f>SUMIFS(Table915[Count of EnergyRating],Table915[MainSpaceHeatingFuel],AN73,Table915[EnergyRating (group)],AO73,Table915[CountyName (group)],BO$4)</f>
        <v>42</v>
      </c>
    </row>
    <row r="74" spans="3:67">
      <c r="C74" s="1145" t="s">
        <v>1159</v>
      </c>
      <c r="D74" s="1145" t="s">
        <v>1107</v>
      </c>
      <c r="E74" s="1145" t="s">
        <v>408</v>
      </c>
      <c r="F74" s="1145" t="s">
        <v>1112</v>
      </c>
      <c r="G74" s="1155">
        <f>G184*((SUM(AP$81)/SUM(AP$75:AP$83))/(SUM(G$184)/SUM(G$181:G$186)))</f>
        <v>0</v>
      </c>
      <c r="H74" s="1155">
        <f t="shared" ref="H74:AF74" si="61">IFERROR(H184*((SUM(AQ$71)/SUM(AQ$65:AQ$73))/(SUM(H$176)/SUM(H$173:H$178))),0)</f>
        <v>4.5712844397716453E-2</v>
      </c>
      <c r="I74" s="1155">
        <f t="shared" si="61"/>
        <v>4.1767288342563977E-3</v>
      </c>
      <c r="J74" s="1155">
        <f t="shared" si="61"/>
        <v>3.5030668487059458E-3</v>
      </c>
      <c r="K74" s="1155">
        <f t="shared" si="61"/>
        <v>3.121938279436342E-3</v>
      </c>
      <c r="L74" s="1155">
        <f t="shared" si="61"/>
        <v>9.7817924073707201E-4</v>
      </c>
      <c r="M74" s="1155">
        <f t="shared" si="61"/>
        <v>1.7419897779798179E-3</v>
      </c>
      <c r="N74" s="1155">
        <f t="shared" si="61"/>
        <v>1.8700676715365872E-3</v>
      </c>
      <c r="O74" s="1155">
        <f t="shared" si="61"/>
        <v>2.9546791211302543E-3</v>
      </c>
      <c r="P74" s="1155">
        <f t="shared" si="61"/>
        <v>2.7210690837169808E-3</v>
      </c>
      <c r="Q74" s="1155">
        <f t="shared" si="61"/>
        <v>4.6816413419639227E-3</v>
      </c>
      <c r="R74" s="1155">
        <f t="shared" si="61"/>
        <v>3.2264499594175751E-3</v>
      </c>
      <c r="S74" s="1155">
        <f t="shared" si="61"/>
        <v>4.8481127485770674E-3</v>
      </c>
      <c r="T74" s="1155">
        <f t="shared" si="61"/>
        <v>1.8098078832615893E-2</v>
      </c>
      <c r="U74" s="1155">
        <f t="shared" si="61"/>
        <v>4.9082934404777925E-3</v>
      </c>
      <c r="V74" s="1155">
        <f t="shared" si="61"/>
        <v>9.342870910899503E-3</v>
      </c>
      <c r="W74" s="1155">
        <f t="shared" si="61"/>
        <v>4.7315493668701122E-3</v>
      </c>
      <c r="X74" s="1155">
        <f t="shared" si="61"/>
        <v>3.771429916818407E-3</v>
      </c>
      <c r="Y74" s="1155">
        <f t="shared" si="61"/>
        <v>7.7401725552688101E-3</v>
      </c>
      <c r="Z74" s="1155">
        <f t="shared" si="61"/>
        <v>4.3807849618177449E-4</v>
      </c>
      <c r="AA74" s="1155">
        <f t="shared" si="61"/>
        <v>3.894862953894004E-3</v>
      </c>
      <c r="AB74" s="1155">
        <f t="shared" si="61"/>
        <v>2.5008235494435871E-3</v>
      </c>
      <c r="AC74" s="1155">
        <f t="shared" si="61"/>
        <v>3.1082901801776502E-3</v>
      </c>
      <c r="AD74" s="1155">
        <f t="shared" si="61"/>
        <v>2.1750263248335828E-3</v>
      </c>
      <c r="AE74" s="1155">
        <f t="shared" si="61"/>
        <v>3.7639908221352592E-3</v>
      </c>
      <c r="AF74" s="1155">
        <f t="shared" si="61"/>
        <v>1.6380718528041897E-3</v>
      </c>
      <c r="AG74" s="1182">
        <f t="shared" si="59"/>
        <v>0.14564830650759494</v>
      </c>
      <c r="AL74" s="1151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1159</v>
      </c>
      <c r="D75" s="1143" t="s">
        <v>1107</v>
      </c>
      <c r="E75" s="1143" t="s">
        <v>408</v>
      </c>
      <c r="F75" s="1143" t="s">
        <v>1113</v>
      </c>
      <c r="G75" s="1154">
        <f>G185*((SUM(AP$82)/SUM(AP$75:AP$83))/(SUM(G$185)/SUM(G$181:G$186)))</f>
        <v>0</v>
      </c>
      <c r="H75" s="1154">
        <f t="shared" ref="H75:AF75" si="62">IFERROR(H185*((SUM(AQ$72)/SUM(AQ$65:AQ$73))/(SUM(H$177)/SUM(H$173:H$178))),0)</f>
        <v>2.1387632948198787E-2</v>
      </c>
      <c r="I75" s="1154">
        <f t="shared" si="62"/>
        <v>1.3731711235911443E-3</v>
      </c>
      <c r="J75" s="1154">
        <f t="shared" si="62"/>
        <v>2.0732436451524985E-3</v>
      </c>
      <c r="K75" s="1154">
        <f t="shared" si="62"/>
        <v>2.5543131377206429E-3</v>
      </c>
      <c r="L75" s="1154">
        <f t="shared" si="62"/>
        <v>3.0276976499004612E-4</v>
      </c>
      <c r="M75" s="1154">
        <f t="shared" si="62"/>
        <v>1.3239122312646615E-3</v>
      </c>
      <c r="N75" s="1154">
        <f t="shared" si="62"/>
        <v>1.0846392494912205E-3</v>
      </c>
      <c r="O75" s="1154">
        <f t="shared" si="62"/>
        <v>1.0516654498938193E-3</v>
      </c>
      <c r="P75" s="1154">
        <f t="shared" si="62"/>
        <v>1.4473771721898838E-3</v>
      </c>
      <c r="Q75" s="1154">
        <f t="shared" si="62"/>
        <v>2.4394759483030402E-3</v>
      </c>
      <c r="R75" s="1154">
        <f t="shared" si="62"/>
        <v>2.09037603004519E-3</v>
      </c>
      <c r="S75" s="1154">
        <f t="shared" si="62"/>
        <v>1.085977255681263E-3</v>
      </c>
      <c r="T75" s="1154">
        <f t="shared" si="62"/>
        <v>9.3232527319536407E-3</v>
      </c>
      <c r="U75" s="1154">
        <f t="shared" si="62"/>
        <v>1.607466101756477E-3</v>
      </c>
      <c r="V75" s="1154">
        <f t="shared" si="62"/>
        <v>4.4255704314787141E-3</v>
      </c>
      <c r="W75" s="1154">
        <f t="shared" si="62"/>
        <v>2.0410605111988718E-3</v>
      </c>
      <c r="X75" s="1154">
        <f t="shared" si="62"/>
        <v>2.9601339463400291E-3</v>
      </c>
      <c r="Y75" s="1154">
        <f t="shared" si="62"/>
        <v>2.9986140649951804E-3</v>
      </c>
      <c r="Z75" s="1154">
        <f t="shared" si="62"/>
        <v>2.9676285225216972E-4</v>
      </c>
      <c r="AA75" s="1154">
        <f t="shared" si="62"/>
        <v>2.2256359736537164E-3</v>
      </c>
      <c r="AB75" s="1154">
        <f t="shared" si="62"/>
        <v>1.3261943065231143E-3</v>
      </c>
      <c r="AC75" s="1154">
        <f t="shared" si="62"/>
        <v>6.8051323471345006E-4</v>
      </c>
      <c r="AD75" s="1154">
        <f t="shared" si="62"/>
        <v>7.7679511601199379E-4</v>
      </c>
      <c r="AE75" s="1154">
        <f t="shared" si="62"/>
        <v>2.5240879630789386E-3</v>
      </c>
      <c r="AF75" s="1154">
        <f t="shared" si="62"/>
        <v>6.3702794275718468E-4</v>
      </c>
      <c r="AG75" s="1181">
        <f t="shared" si="59"/>
        <v>7.0037669133235683E-2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SUMIFS(Table915[Count of EnergyRating],Table915[MainSpaceHeatingFuel],AN75,Table915[EnergyRating (group)],AO75,Table915[CountyName (group)],AP$4)</f>
        <v>0</v>
      </c>
      <c r="AQ75" s="1138">
        <f>SUMIFS(Table915[Count of EnergyRating],Table915[MainSpaceHeatingFuel],AN75,Table915[EnergyRating (group)],AO75,Table915[CountyName (group)],AQ$4)</f>
        <v>0</v>
      </c>
      <c r="AR75" s="1138">
        <f>SUMIFS(Table915[Count of EnergyRating],Table915[MainSpaceHeatingFuel],AN75,Table915[EnergyRating (group)],AO75,Table915[CountyName (group)],AR$4)</f>
        <v>0</v>
      </c>
      <c r="AS75" s="1138">
        <f>SUMIFS(Table915[Count of EnergyRating],Table915[MainSpaceHeatingFuel],AN75,Table915[EnergyRating (group)],AO75,Table915[CountyName (group)],AS$4)</f>
        <v>0</v>
      </c>
      <c r="AT75" s="1138">
        <f>SUMIFS(Table915[Count of EnergyRating],Table915[MainSpaceHeatingFuel],AN75,Table915[EnergyRating (group)],AO75,Table915[CountyName (group)],AT$4)</f>
        <v>0</v>
      </c>
      <c r="AU75" s="1138">
        <f>SUMIFS(Table915[Count of EnergyRating],Table915[MainSpaceHeatingFuel],AN75,Table915[EnergyRating (group)],AO75,Table915[CountyName (group)],AU$4)</f>
        <v>0</v>
      </c>
      <c r="AV75" s="1138">
        <f>SUMIFS(Table915[Count of EnergyRating],Table915[MainSpaceHeatingFuel],AN75,Table915[EnergyRating (group)],AO75,Table915[CountyName (group)],AV$4)</f>
        <v>0</v>
      </c>
      <c r="AW75" s="1138">
        <f>SUMIFS(Table915[Count of EnergyRating],Table915[MainSpaceHeatingFuel],AN75,Table915[EnergyRating (group)],AO75,Table915[CountyName (group)],AW$4)</f>
        <v>0</v>
      </c>
      <c r="AX75" s="1138">
        <f>SUMIFS(Table915[Count of EnergyRating],Table915[MainSpaceHeatingFuel],AN75,Table915[EnergyRating (group)],AO75,Table915[CountyName (group)],AX$4)</f>
        <v>0</v>
      </c>
      <c r="AY75" s="1138">
        <f>SUMIFS(Table915[Count of EnergyRating],Table915[MainSpaceHeatingFuel],AN75,Table915[EnergyRating (group)],AO75,Table915[CountyName (group)],AY$4)</f>
        <v>0</v>
      </c>
      <c r="AZ75" s="1138">
        <f>SUMIFS(Table915[Count of EnergyRating],Table915[MainSpaceHeatingFuel],AN75,Table915[EnergyRating (group)],AO75,Table915[CountyName (group)],AZ$4)</f>
        <v>0</v>
      </c>
      <c r="BA75" s="1138">
        <f>SUMIFS(Table915[Count of EnergyRating],Table915[MainSpaceHeatingFuel],AN75,Table915[EnergyRating (group)],AO75,Table915[CountyName (group)],BA$4)</f>
        <v>0</v>
      </c>
      <c r="BB75" s="1138">
        <f>SUMIFS(Table915[Count of EnergyRating],Table915[MainSpaceHeatingFuel],AN75,Table915[EnergyRating (group)],AO75,Table915[CountyName (group)],BB$4)</f>
        <v>0</v>
      </c>
      <c r="BC75" s="1138">
        <f>SUMIFS(Table915[Count of EnergyRating],Table915[MainSpaceHeatingFuel],AN75,Table915[EnergyRating (group)],AO75,Table915[CountyName (group)],BC$4)</f>
        <v>0</v>
      </c>
      <c r="BD75" s="1138">
        <f>SUMIFS(Table915[Count of EnergyRating],Table915[MainSpaceHeatingFuel],AN75,Table915[EnergyRating (group)],AO75,Table915[CountyName (group)],BD$4)</f>
        <v>0</v>
      </c>
      <c r="BE75" s="1138">
        <f>SUMIFS(Table915[Count of EnergyRating],Table915[MainSpaceHeatingFuel],AN75,Table915[EnergyRating (group)],AO75,Table915[CountyName (group)],BE$4)</f>
        <v>0</v>
      </c>
      <c r="BF75" s="1138">
        <f>SUMIFS(Table915[Count of EnergyRating],Table915[MainSpaceHeatingFuel],AN75,Table915[EnergyRating (group)],AO75,Table915[CountyName (group)],BF$4)</f>
        <v>0</v>
      </c>
      <c r="BG75" s="1138">
        <f>SUMIFS(Table915[Count of EnergyRating],Table915[MainSpaceHeatingFuel],AN75,Table915[EnergyRating (group)],AO75,Table915[CountyName (group)],BG$4)</f>
        <v>0</v>
      </c>
      <c r="BH75" s="1138">
        <f>SUMIFS(Table915[Count of EnergyRating],Table915[MainSpaceHeatingFuel],AN75,Table915[EnergyRating (group)],AO75,Table915[CountyName (group)],BH$4)</f>
        <v>0</v>
      </c>
      <c r="BI75" s="1138">
        <f>SUMIFS(Table915[Count of EnergyRating],Table915[MainSpaceHeatingFuel],AN75,Table915[EnergyRating (group)],AO75,Table915[CountyName (group)],BI$4)</f>
        <v>0</v>
      </c>
      <c r="BJ75" s="1138">
        <f>SUMIFS(Table915[Count of EnergyRating],Table915[MainSpaceHeatingFuel],AN75,Table915[EnergyRating (group)],AO75,Table915[CountyName (group)],BJ$4)</f>
        <v>0</v>
      </c>
      <c r="BK75" s="1138">
        <f>SUMIFS(Table915[Count of EnergyRating],Table915[MainSpaceHeatingFuel],AN75,Table915[EnergyRating (group)],AO75,Table915[CountyName (group)],BK$4)</f>
        <v>0</v>
      </c>
      <c r="BL75" s="1138">
        <f>SUMIFS(Table915[Count of EnergyRating],Table915[MainSpaceHeatingFuel],AN75,Table915[EnergyRating (group)],AO75,Table915[CountyName (group)],BL$4)</f>
        <v>0</v>
      </c>
      <c r="BM75" s="1144">
        <f>SUMIFS(Table915[Count of EnergyRating],Table915[MainSpaceHeatingFuel],AN75,Table915[EnergyRating (group)],AO75,Table915[CountyName (group)],BM$4)</f>
        <v>0</v>
      </c>
      <c r="BN75" s="1138">
        <f>SUMIFS(Table915[Count of EnergyRating],Table915[MainSpaceHeatingFuel],AN75,Table915[EnergyRating (group)],AO75,Table915[CountyName (group)],BN$4)</f>
        <v>0</v>
      </c>
      <c r="BO75" s="1138">
        <f>SUMIFS(Table915[Count of EnergyRating],Table915[MainSpaceHeatingFuel],AN75,Table915[EnergyRating (group)],AO75,Table915[CountyName (group)],BO$4)</f>
        <v>0</v>
      </c>
    </row>
    <row r="76" spans="3:67" ht="15.75" thickBot="1">
      <c r="C76" s="1147" t="s">
        <v>1159</v>
      </c>
      <c r="D76" s="1147" t="s">
        <v>1107</v>
      </c>
      <c r="E76" s="1147" t="s">
        <v>408</v>
      </c>
      <c r="F76" s="1147" t="s">
        <v>1114</v>
      </c>
      <c r="G76" s="1156">
        <f>G186*((SUM(AP$83)/SUM(AP$75:AP$83))/(SUM(G$186)/SUM(G$181:G$186)))</f>
        <v>1.0088597194065354E-2</v>
      </c>
      <c r="H76" s="1156">
        <f t="shared" ref="H76:AF76" si="63">IFERROR(H186*((SUM(AQ$73)/SUM(AQ$65:AQ$73))/(SUM(H$178)/SUM(H$173:H$178))),0)</f>
        <v>7.8232353771965676E-2</v>
      </c>
      <c r="I76" s="1156">
        <f t="shared" si="63"/>
        <v>3.0324195645971106E-3</v>
      </c>
      <c r="J76" s="1156">
        <f t="shared" si="63"/>
        <v>3.2528477880840929E-3</v>
      </c>
      <c r="K76" s="1156">
        <f t="shared" si="63"/>
        <v>3.9733759920098895E-3</v>
      </c>
      <c r="L76" s="1156">
        <f t="shared" si="63"/>
        <v>3.6099471979582424E-4</v>
      </c>
      <c r="M76" s="1156">
        <f t="shared" si="63"/>
        <v>9.546103983329399E-3</v>
      </c>
      <c r="N76" s="1156">
        <f t="shared" si="63"/>
        <v>3.0669109813200026E-3</v>
      </c>
      <c r="O76" s="1156">
        <f t="shared" si="63"/>
        <v>3.0548377354058564E-3</v>
      </c>
      <c r="P76" s="1156">
        <f t="shared" si="63"/>
        <v>4.8631872985580088E-3</v>
      </c>
      <c r="Q76" s="1156">
        <f t="shared" si="63"/>
        <v>4.8610145734567928E-3</v>
      </c>
      <c r="R76" s="1156">
        <f t="shared" si="63"/>
        <v>3.8399298812786631E-3</v>
      </c>
      <c r="S76" s="1156">
        <f t="shared" si="63"/>
        <v>2.5404110802543828E-3</v>
      </c>
      <c r="T76" s="1156">
        <f t="shared" si="63"/>
        <v>2.791202907677762E-2</v>
      </c>
      <c r="U76" s="1156">
        <f t="shared" si="63"/>
        <v>3.4112639411320654E-3</v>
      </c>
      <c r="V76" s="1156">
        <f t="shared" si="63"/>
        <v>9.305045522596268E-3</v>
      </c>
      <c r="W76" s="1156">
        <f t="shared" si="63"/>
        <v>1.0050676759691417E-2</v>
      </c>
      <c r="X76" s="1156">
        <f t="shared" si="63"/>
        <v>4.9335565772333813E-3</v>
      </c>
      <c r="Y76" s="1156">
        <f t="shared" si="63"/>
        <v>4.460438421680331E-3</v>
      </c>
      <c r="Z76" s="1156">
        <f t="shared" si="63"/>
        <v>5.0873631814657666E-4</v>
      </c>
      <c r="AA76" s="1156">
        <f t="shared" si="63"/>
        <v>4.741572291697047E-3</v>
      </c>
      <c r="AB76" s="1156">
        <f t="shared" si="63"/>
        <v>9.0939038161584986E-4</v>
      </c>
      <c r="AC76" s="1156">
        <f t="shared" si="63"/>
        <v>2.00475520496665E-3</v>
      </c>
      <c r="AD76" s="1156">
        <f t="shared" si="63"/>
        <v>2.7446760765757116E-3</v>
      </c>
      <c r="AE76" s="1156">
        <f t="shared" si="63"/>
        <v>6.5980544999782774E-3</v>
      </c>
      <c r="AF76" s="1156">
        <f t="shared" si="63"/>
        <v>1.9110838282715543E-3</v>
      </c>
      <c r="AG76" s="1183">
        <f t="shared" si="59"/>
        <v>0.21020426346448379</v>
      </c>
      <c r="AI76" s="58" t="s">
        <v>1176</v>
      </c>
      <c r="AJ76" s="1167">
        <f>SUM(G71:AF76)</f>
        <v>1.1577366097892425</v>
      </c>
      <c r="AK76" s="1149">
        <f>'SHWLP-Att'!S18</f>
        <v>1.1577366097892419</v>
      </c>
      <c r="AL76" s="1169">
        <f>IFERROR((AK76-AJ76)/AK76,"N/A")</f>
        <v>-5.7537596128739431E-16</v>
      </c>
      <c r="AN76" s="1153" t="s">
        <v>1146</v>
      </c>
      <c r="AO76" s="1153" t="s">
        <v>50</v>
      </c>
      <c r="AP76" s="1144">
        <f>SUMIFS(Table915[Count of EnergyRating],Table915[MainSpaceHeatingFuel],AN76,Table915[EnergyRating (group)],AO76,Table915[CountyName (group)],AP$4)</f>
        <v>0</v>
      </c>
      <c r="AQ76" s="1138">
        <f>SUMIFS(Table915[Count of EnergyRating],Table915[MainSpaceHeatingFuel],AN76,Table915[EnergyRating (group)],AO76,Table915[CountyName (group)],AQ$4)</f>
        <v>0</v>
      </c>
      <c r="AR76" s="1138">
        <f>SUMIFS(Table915[Count of EnergyRating],Table915[MainSpaceHeatingFuel],AN76,Table915[EnergyRating (group)],AO76,Table915[CountyName (group)],AR$4)</f>
        <v>0</v>
      </c>
      <c r="AS76" s="1138">
        <f>SUMIFS(Table915[Count of EnergyRating],Table915[MainSpaceHeatingFuel],AN76,Table915[EnergyRating (group)],AO76,Table915[CountyName (group)],AS$4)</f>
        <v>0</v>
      </c>
      <c r="AT76" s="1138">
        <f>SUMIFS(Table915[Count of EnergyRating],Table915[MainSpaceHeatingFuel],AN76,Table915[EnergyRating (group)],AO76,Table915[CountyName (group)],AT$4)</f>
        <v>0</v>
      </c>
      <c r="AU76" s="1138">
        <f>SUMIFS(Table915[Count of EnergyRating],Table915[MainSpaceHeatingFuel],AN76,Table915[EnergyRating (group)],AO76,Table915[CountyName (group)],AU$4)</f>
        <v>0</v>
      </c>
      <c r="AV76" s="1138">
        <f>SUMIFS(Table915[Count of EnergyRating],Table915[MainSpaceHeatingFuel],AN76,Table915[EnergyRating (group)],AO76,Table915[CountyName (group)],AV$4)</f>
        <v>0</v>
      </c>
      <c r="AW76" s="1138">
        <f>SUMIFS(Table915[Count of EnergyRating],Table915[MainSpaceHeatingFuel],AN76,Table915[EnergyRating (group)],AO76,Table915[CountyName (group)],AW$4)</f>
        <v>0</v>
      </c>
      <c r="AX76" s="1138">
        <f>SUMIFS(Table915[Count of EnergyRating],Table915[MainSpaceHeatingFuel],AN76,Table915[EnergyRating (group)],AO76,Table915[CountyName (group)],AX$4)</f>
        <v>0</v>
      </c>
      <c r="AY76" s="1138">
        <f>SUMIFS(Table915[Count of EnergyRating],Table915[MainSpaceHeatingFuel],AN76,Table915[EnergyRating (group)],AO76,Table915[CountyName (group)],AY$4)</f>
        <v>0</v>
      </c>
      <c r="AZ76" s="1138">
        <f>SUMIFS(Table915[Count of EnergyRating],Table915[MainSpaceHeatingFuel],AN76,Table915[EnergyRating (group)],AO76,Table915[CountyName (group)],AZ$4)</f>
        <v>0</v>
      </c>
      <c r="BA76" s="1138">
        <f>SUMIFS(Table915[Count of EnergyRating],Table915[MainSpaceHeatingFuel],AN76,Table915[EnergyRating (group)],AO76,Table915[CountyName (group)],BA$4)</f>
        <v>0</v>
      </c>
      <c r="BB76" s="1138">
        <f>SUMIFS(Table915[Count of EnergyRating],Table915[MainSpaceHeatingFuel],AN76,Table915[EnergyRating (group)],AO76,Table915[CountyName (group)],BB$4)</f>
        <v>0</v>
      </c>
      <c r="BC76" s="1138">
        <f>SUMIFS(Table915[Count of EnergyRating],Table915[MainSpaceHeatingFuel],AN76,Table915[EnergyRating (group)],AO76,Table915[CountyName (group)],BC$4)</f>
        <v>0</v>
      </c>
      <c r="BD76" s="1138">
        <f>SUMIFS(Table915[Count of EnergyRating],Table915[MainSpaceHeatingFuel],AN76,Table915[EnergyRating (group)],AO76,Table915[CountyName (group)],BD$4)</f>
        <v>0</v>
      </c>
      <c r="BE76" s="1138">
        <f>SUMIFS(Table915[Count of EnergyRating],Table915[MainSpaceHeatingFuel],AN76,Table915[EnergyRating (group)],AO76,Table915[CountyName (group)],BE$4)</f>
        <v>0</v>
      </c>
      <c r="BF76" s="1138">
        <f>SUMIFS(Table915[Count of EnergyRating],Table915[MainSpaceHeatingFuel],AN76,Table915[EnergyRating (group)],AO76,Table915[CountyName (group)],BF$4)</f>
        <v>0</v>
      </c>
      <c r="BG76" s="1138">
        <f>SUMIFS(Table915[Count of EnergyRating],Table915[MainSpaceHeatingFuel],AN76,Table915[EnergyRating (group)],AO76,Table915[CountyName (group)],BG$4)</f>
        <v>0</v>
      </c>
      <c r="BH76" s="1138">
        <f>SUMIFS(Table915[Count of EnergyRating],Table915[MainSpaceHeatingFuel],AN76,Table915[EnergyRating (group)],AO76,Table915[CountyName (group)],BH$4)</f>
        <v>0</v>
      </c>
      <c r="BI76" s="1138">
        <f>SUMIFS(Table915[Count of EnergyRating],Table915[MainSpaceHeatingFuel],AN76,Table915[EnergyRating (group)],AO76,Table915[CountyName (group)],BI$4)</f>
        <v>0</v>
      </c>
      <c r="BJ76" s="1138">
        <f>SUMIFS(Table915[Count of EnergyRating],Table915[MainSpaceHeatingFuel],AN76,Table915[EnergyRating (group)],AO76,Table915[CountyName (group)],BJ$4)</f>
        <v>0</v>
      </c>
      <c r="BK76" s="1138">
        <f>SUMIFS(Table915[Count of EnergyRating],Table915[MainSpaceHeatingFuel],AN76,Table915[EnergyRating (group)],AO76,Table915[CountyName (group)],BK$4)</f>
        <v>0</v>
      </c>
      <c r="BL76" s="1138">
        <f>SUMIFS(Table915[Count of EnergyRating],Table915[MainSpaceHeatingFuel],AN76,Table915[EnergyRating (group)],AO76,Table915[CountyName (group)],BL$4)</f>
        <v>0</v>
      </c>
      <c r="BM76" s="1144">
        <f>SUMIFS(Table915[Count of EnergyRating],Table915[MainSpaceHeatingFuel],AN76,Table915[EnergyRating (group)],AO76,Table915[CountyName (group)],BM$4)</f>
        <v>0</v>
      </c>
      <c r="BN76" s="1138">
        <f>SUMIFS(Table915[Count of EnergyRating],Table915[MainSpaceHeatingFuel],AN76,Table915[EnergyRating (group)],AO76,Table915[CountyName (group)],BN$4)</f>
        <v>0</v>
      </c>
      <c r="BO76" s="1138">
        <f>SUMIFS(Table915[Count of EnergyRating],Table915[MainSpaceHeatingFuel],AN76,Table915[EnergyRating (group)],AO76,Table915[CountyName (group)],BO$4)</f>
        <v>0</v>
      </c>
    </row>
    <row r="77" spans="3:67" ht="15.75" thickBot="1">
      <c r="C77" s="1174" t="s">
        <v>1160</v>
      </c>
      <c r="D77" s="1174" t="s">
        <v>1107</v>
      </c>
      <c r="E77" s="1174" t="s">
        <v>408</v>
      </c>
      <c r="F77" s="1174" t="s">
        <v>938</v>
      </c>
      <c r="G77" s="1175">
        <f>G187</f>
        <v>1.3992145937133556E-2</v>
      </c>
      <c r="H77" s="1175">
        <f t="shared" ref="H77:AF77" si="64">H187</f>
        <v>0.46510282350470783</v>
      </c>
      <c r="I77" s="1175">
        <f t="shared" si="64"/>
        <v>5.9187911396444401E-2</v>
      </c>
      <c r="J77" s="1175">
        <f t="shared" si="64"/>
        <v>1.9409201085666707E-2</v>
      </c>
      <c r="K77" s="1175">
        <f t="shared" si="64"/>
        <v>1.786083710012331E-2</v>
      </c>
      <c r="L77" s="1175">
        <f t="shared" si="64"/>
        <v>7.3647420828525535E-3</v>
      </c>
      <c r="M77" s="1175">
        <f t="shared" si="64"/>
        <v>3.7689792318965409E-2</v>
      </c>
      <c r="N77" s="1175">
        <f t="shared" si="64"/>
        <v>4.205598598583684E-2</v>
      </c>
      <c r="O77" s="1175">
        <f t="shared" si="64"/>
        <v>1.5888136348086179E-2</v>
      </c>
      <c r="P77" s="1175">
        <f t="shared" si="64"/>
        <v>1.9030210834905525E-2</v>
      </c>
      <c r="Q77" s="1175">
        <f t="shared" si="64"/>
        <v>2.8528564857274921E-2</v>
      </c>
      <c r="R77" s="1175">
        <f t="shared" si="64"/>
        <v>3.5948486515252655E-2</v>
      </c>
      <c r="S77" s="1175">
        <f t="shared" si="64"/>
        <v>2.3459957690583493E-2</v>
      </c>
      <c r="T77" s="1175">
        <f t="shared" si="64"/>
        <v>0.14189708024206041</v>
      </c>
      <c r="U77" s="1175">
        <f t="shared" si="64"/>
        <v>2.434086613175819E-2</v>
      </c>
      <c r="V77" s="1175">
        <f t="shared" si="64"/>
        <v>4.9182229862471533E-2</v>
      </c>
      <c r="W77" s="1175">
        <f t="shared" si="64"/>
        <v>3.4066123156461556E-2</v>
      </c>
      <c r="X77" s="1175">
        <f t="shared" si="64"/>
        <v>3.3779052274328945E-2</v>
      </c>
      <c r="Y77" s="1175">
        <f t="shared" si="64"/>
        <v>4.2810247044705818E-2</v>
      </c>
      <c r="Z77" s="1175">
        <f t="shared" si="64"/>
        <v>4.2481798213583758E-3</v>
      </c>
      <c r="AA77" s="1175">
        <f t="shared" si="64"/>
        <v>1.942667221937926E-2</v>
      </c>
      <c r="AB77" s="1175">
        <f t="shared" si="64"/>
        <v>8.3361264475279601E-3</v>
      </c>
      <c r="AC77" s="1175">
        <f t="shared" si="64"/>
        <v>1.3793831727275267E-2</v>
      </c>
      <c r="AD77" s="1175">
        <f t="shared" si="64"/>
        <v>1.1958673503689513E-2</v>
      </c>
      <c r="AE77" s="1175">
        <f t="shared" si="64"/>
        <v>2.4643263414825461E-2</v>
      </c>
      <c r="AF77" s="1175">
        <f t="shared" si="64"/>
        <v>1.0270816925482028E-2</v>
      </c>
      <c r="AG77" s="1184">
        <f t="shared" si="59"/>
        <v>1.2042719584291575</v>
      </c>
      <c r="AI77" s="58" t="s">
        <v>1120</v>
      </c>
      <c r="AJ77" s="1167">
        <f>SUM(G77:AF77)</f>
        <v>1.2042719584291575</v>
      </c>
      <c r="AK77" s="1149">
        <f>'SHWLP-Att'!S44</f>
        <v>1.2042719584291575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SUMIFS(Table915[Count of EnergyRating],Table915[MainSpaceHeatingFuel],AN77,Table915[EnergyRating (group)],AO77,Table915[CountyName (group)],AP$4)</f>
        <v>0</v>
      </c>
      <c r="AQ77" s="1138">
        <f>SUMIFS(Table915[Count of EnergyRating],Table915[MainSpaceHeatingFuel],AN77,Table915[EnergyRating (group)],AO77,Table915[CountyName (group)],AQ$4)</f>
        <v>0</v>
      </c>
      <c r="AR77" s="1138">
        <f>SUMIFS(Table915[Count of EnergyRating],Table915[MainSpaceHeatingFuel],AN77,Table915[EnergyRating (group)],AO77,Table915[CountyName (group)],AR$4)</f>
        <v>0</v>
      </c>
      <c r="AS77" s="1138">
        <f>SUMIFS(Table915[Count of EnergyRating],Table915[MainSpaceHeatingFuel],AN77,Table915[EnergyRating (group)],AO77,Table915[CountyName (group)],AS$4)</f>
        <v>0</v>
      </c>
      <c r="AT77" s="1138">
        <f>SUMIFS(Table915[Count of EnergyRating],Table915[MainSpaceHeatingFuel],AN77,Table915[EnergyRating (group)],AO77,Table915[CountyName (group)],AT$4)</f>
        <v>0</v>
      </c>
      <c r="AU77" s="1138">
        <f>SUMIFS(Table915[Count of EnergyRating],Table915[MainSpaceHeatingFuel],AN77,Table915[EnergyRating (group)],AO77,Table915[CountyName (group)],AU$4)</f>
        <v>0</v>
      </c>
      <c r="AV77" s="1138">
        <f>SUMIFS(Table915[Count of EnergyRating],Table915[MainSpaceHeatingFuel],AN77,Table915[EnergyRating (group)],AO77,Table915[CountyName (group)],AV$4)</f>
        <v>0</v>
      </c>
      <c r="AW77" s="1138">
        <f>SUMIFS(Table915[Count of EnergyRating],Table915[MainSpaceHeatingFuel],AN77,Table915[EnergyRating (group)],AO77,Table915[CountyName (group)],AW$4)</f>
        <v>0</v>
      </c>
      <c r="AX77" s="1138">
        <f>SUMIFS(Table915[Count of EnergyRating],Table915[MainSpaceHeatingFuel],AN77,Table915[EnergyRating (group)],AO77,Table915[CountyName (group)],AX$4)</f>
        <v>0</v>
      </c>
      <c r="AY77" s="1138">
        <f>SUMIFS(Table915[Count of EnergyRating],Table915[MainSpaceHeatingFuel],AN77,Table915[EnergyRating (group)],AO77,Table915[CountyName (group)],AY$4)</f>
        <v>0</v>
      </c>
      <c r="AZ77" s="1138">
        <f>SUMIFS(Table915[Count of EnergyRating],Table915[MainSpaceHeatingFuel],AN77,Table915[EnergyRating (group)],AO77,Table915[CountyName (group)],AZ$4)</f>
        <v>0</v>
      </c>
      <c r="BA77" s="1138">
        <f>SUMIFS(Table915[Count of EnergyRating],Table915[MainSpaceHeatingFuel],AN77,Table915[EnergyRating (group)],AO77,Table915[CountyName (group)],BA$4)</f>
        <v>0</v>
      </c>
      <c r="BB77" s="1138">
        <f>SUMIFS(Table915[Count of EnergyRating],Table915[MainSpaceHeatingFuel],AN77,Table915[EnergyRating (group)],AO77,Table915[CountyName (group)],BB$4)</f>
        <v>0</v>
      </c>
      <c r="BC77" s="1138">
        <f>SUMIFS(Table915[Count of EnergyRating],Table915[MainSpaceHeatingFuel],AN77,Table915[EnergyRating (group)],AO77,Table915[CountyName (group)],BC$4)</f>
        <v>0</v>
      </c>
      <c r="BD77" s="1138">
        <f>SUMIFS(Table915[Count of EnergyRating],Table915[MainSpaceHeatingFuel],AN77,Table915[EnergyRating (group)],AO77,Table915[CountyName (group)],BD$4)</f>
        <v>0</v>
      </c>
      <c r="BE77" s="1138">
        <f>SUMIFS(Table915[Count of EnergyRating],Table915[MainSpaceHeatingFuel],AN77,Table915[EnergyRating (group)],AO77,Table915[CountyName (group)],BE$4)</f>
        <v>0</v>
      </c>
      <c r="BF77" s="1138">
        <f>SUMIFS(Table915[Count of EnergyRating],Table915[MainSpaceHeatingFuel],AN77,Table915[EnergyRating (group)],AO77,Table915[CountyName (group)],BF$4)</f>
        <v>0</v>
      </c>
      <c r="BG77" s="1138">
        <f>SUMIFS(Table915[Count of EnergyRating],Table915[MainSpaceHeatingFuel],AN77,Table915[EnergyRating (group)],AO77,Table915[CountyName (group)],BG$4)</f>
        <v>0</v>
      </c>
      <c r="BH77" s="1138">
        <f>SUMIFS(Table915[Count of EnergyRating],Table915[MainSpaceHeatingFuel],AN77,Table915[EnergyRating (group)],AO77,Table915[CountyName (group)],BH$4)</f>
        <v>0</v>
      </c>
      <c r="BI77" s="1138">
        <f>SUMIFS(Table915[Count of EnergyRating],Table915[MainSpaceHeatingFuel],AN77,Table915[EnergyRating (group)],AO77,Table915[CountyName (group)],BI$4)</f>
        <v>0</v>
      </c>
      <c r="BJ77" s="1138">
        <f>SUMIFS(Table915[Count of EnergyRating],Table915[MainSpaceHeatingFuel],AN77,Table915[EnergyRating (group)],AO77,Table915[CountyName (group)],BJ$4)</f>
        <v>0</v>
      </c>
      <c r="BK77" s="1138">
        <f>SUMIFS(Table915[Count of EnergyRating],Table915[MainSpaceHeatingFuel],AN77,Table915[EnergyRating (group)],AO77,Table915[CountyName (group)],BK$4)</f>
        <v>0</v>
      </c>
      <c r="BL77" s="1138">
        <f>SUMIFS(Table915[Count of EnergyRating],Table915[MainSpaceHeatingFuel],AN77,Table915[EnergyRating (group)],AO77,Table915[CountyName (group)],BL$4)</f>
        <v>0</v>
      </c>
      <c r="BM77" s="1144">
        <f>SUMIFS(Table915[Count of EnergyRating],Table915[MainSpaceHeatingFuel],AN77,Table915[EnergyRating (group)],AO77,Table915[CountyName (group)],BM$4)</f>
        <v>0</v>
      </c>
      <c r="BN77" s="1138">
        <f>SUMIFS(Table915[Count of EnergyRating],Table915[MainSpaceHeatingFuel],AN77,Table915[EnergyRating (group)],AO77,Table915[CountyName (group)],BN$4)</f>
        <v>0</v>
      </c>
      <c r="BO77" s="1138">
        <f>SUMIFS(Table915[Count of EnergyRating],Table915[MainSpaceHeatingFuel],AN77,Table915[EnergyRating (group)],AO77,Table915[CountyName (group)],BO$4)</f>
        <v>0</v>
      </c>
    </row>
    <row r="78" spans="3:67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L78" s="1151"/>
      <c r="AN78" s="1153" t="s">
        <v>1146</v>
      </c>
      <c r="AO78" s="1153" t="s">
        <v>54</v>
      </c>
      <c r="AP78" s="1144">
        <f>SUMIFS(Table915[Count of EnergyRating],Table915[MainSpaceHeatingFuel],AN78,Table915[EnergyRating (group)],AO78,Table915[CountyName (group)],AP$4)</f>
        <v>0</v>
      </c>
      <c r="AQ78" s="1138">
        <f>SUMIFS(Table915[Count of EnergyRating],Table915[MainSpaceHeatingFuel],AN78,Table915[EnergyRating (group)],AO78,Table915[CountyName (group)],AQ$4)</f>
        <v>0</v>
      </c>
      <c r="AR78" s="1138">
        <f>SUMIFS(Table915[Count of EnergyRating],Table915[MainSpaceHeatingFuel],AN78,Table915[EnergyRating (group)],AO78,Table915[CountyName (group)],AR$4)</f>
        <v>0</v>
      </c>
      <c r="AS78" s="1138">
        <f>SUMIFS(Table915[Count of EnergyRating],Table915[MainSpaceHeatingFuel],AN78,Table915[EnergyRating (group)],AO78,Table915[CountyName (group)],AS$4)</f>
        <v>0</v>
      </c>
      <c r="AT78" s="1138">
        <f>SUMIFS(Table915[Count of EnergyRating],Table915[MainSpaceHeatingFuel],AN78,Table915[EnergyRating (group)],AO78,Table915[CountyName (group)],AT$4)</f>
        <v>0</v>
      </c>
      <c r="AU78" s="1138">
        <f>SUMIFS(Table915[Count of EnergyRating],Table915[MainSpaceHeatingFuel],AN78,Table915[EnergyRating (group)],AO78,Table915[CountyName (group)],AU$4)</f>
        <v>0</v>
      </c>
      <c r="AV78" s="1138">
        <f>SUMIFS(Table915[Count of EnergyRating],Table915[MainSpaceHeatingFuel],AN78,Table915[EnergyRating (group)],AO78,Table915[CountyName (group)],AV$4)</f>
        <v>0</v>
      </c>
      <c r="AW78" s="1138">
        <f>SUMIFS(Table915[Count of EnergyRating],Table915[MainSpaceHeatingFuel],AN78,Table915[EnergyRating (group)],AO78,Table915[CountyName (group)],AW$4)</f>
        <v>0</v>
      </c>
      <c r="AX78" s="1138">
        <f>SUMIFS(Table915[Count of EnergyRating],Table915[MainSpaceHeatingFuel],AN78,Table915[EnergyRating (group)],AO78,Table915[CountyName (group)],AX$4)</f>
        <v>0</v>
      </c>
      <c r="AY78" s="1138">
        <f>SUMIFS(Table915[Count of EnergyRating],Table915[MainSpaceHeatingFuel],AN78,Table915[EnergyRating (group)],AO78,Table915[CountyName (group)],AY$4)</f>
        <v>0</v>
      </c>
      <c r="AZ78" s="1138">
        <f>SUMIFS(Table915[Count of EnergyRating],Table915[MainSpaceHeatingFuel],AN78,Table915[EnergyRating (group)],AO78,Table915[CountyName (group)],AZ$4)</f>
        <v>0</v>
      </c>
      <c r="BA78" s="1138">
        <f>SUMIFS(Table915[Count of EnergyRating],Table915[MainSpaceHeatingFuel],AN78,Table915[EnergyRating (group)],AO78,Table915[CountyName (group)],BA$4)</f>
        <v>0</v>
      </c>
      <c r="BB78" s="1138">
        <f>SUMIFS(Table915[Count of EnergyRating],Table915[MainSpaceHeatingFuel],AN78,Table915[EnergyRating (group)],AO78,Table915[CountyName (group)],BB$4)</f>
        <v>0</v>
      </c>
      <c r="BC78" s="1138">
        <f>SUMIFS(Table915[Count of EnergyRating],Table915[MainSpaceHeatingFuel],AN78,Table915[EnergyRating (group)],AO78,Table915[CountyName (group)],BC$4)</f>
        <v>0</v>
      </c>
      <c r="BD78" s="1138">
        <f>SUMIFS(Table915[Count of EnergyRating],Table915[MainSpaceHeatingFuel],AN78,Table915[EnergyRating (group)],AO78,Table915[CountyName (group)],BD$4)</f>
        <v>0</v>
      </c>
      <c r="BE78" s="1138">
        <f>SUMIFS(Table915[Count of EnergyRating],Table915[MainSpaceHeatingFuel],AN78,Table915[EnergyRating (group)],AO78,Table915[CountyName (group)],BE$4)</f>
        <v>0</v>
      </c>
      <c r="BF78" s="1138">
        <f>SUMIFS(Table915[Count of EnergyRating],Table915[MainSpaceHeatingFuel],AN78,Table915[EnergyRating (group)],AO78,Table915[CountyName (group)],BF$4)</f>
        <v>0</v>
      </c>
      <c r="BG78" s="1138">
        <f>SUMIFS(Table915[Count of EnergyRating],Table915[MainSpaceHeatingFuel],AN78,Table915[EnergyRating (group)],AO78,Table915[CountyName (group)],BG$4)</f>
        <v>0</v>
      </c>
      <c r="BH78" s="1138">
        <f>SUMIFS(Table915[Count of EnergyRating],Table915[MainSpaceHeatingFuel],AN78,Table915[EnergyRating (group)],AO78,Table915[CountyName (group)],BH$4)</f>
        <v>0</v>
      </c>
      <c r="BI78" s="1138">
        <f>SUMIFS(Table915[Count of EnergyRating],Table915[MainSpaceHeatingFuel],AN78,Table915[EnergyRating (group)],AO78,Table915[CountyName (group)],BI$4)</f>
        <v>0</v>
      </c>
      <c r="BJ78" s="1138">
        <f>SUMIFS(Table915[Count of EnergyRating],Table915[MainSpaceHeatingFuel],AN78,Table915[EnergyRating (group)],AO78,Table915[CountyName (group)],BJ$4)</f>
        <v>0</v>
      </c>
      <c r="BK78" s="1138">
        <f>SUMIFS(Table915[Count of EnergyRating],Table915[MainSpaceHeatingFuel],AN78,Table915[EnergyRating (group)],AO78,Table915[CountyName (group)],BK$4)</f>
        <v>0</v>
      </c>
      <c r="BL78" s="1138">
        <f>SUMIFS(Table915[Count of EnergyRating],Table915[MainSpaceHeatingFuel],AN78,Table915[EnergyRating (group)],AO78,Table915[CountyName (group)],BL$4)</f>
        <v>0</v>
      </c>
      <c r="BM78" s="1144">
        <f>SUMIFS(Table915[Count of EnergyRating],Table915[MainSpaceHeatingFuel],AN78,Table915[EnergyRating (group)],AO78,Table915[CountyName (group)],BM$4)</f>
        <v>0</v>
      </c>
      <c r="BN78" s="1138">
        <f>SUMIFS(Table915[Count of EnergyRating],Table915[MainSpaceHeatingFuel],AN78,Table915[EnergyRating (group)],AO78,Table915[CountyName (group)],BN$4)</f>
        <v>0</v>
      </c>
      <c r="BO78" s="1138">
        <f>SUMIFS(Table915[Count of EnergyRating],Table915[MainSpaceHeatingFuel],AN78,Table915[EnergyRating (group)],AO78,Table915[CountyName (group)],BO$4)</f>
        <v>0</v>
      </c>
    </row>
    <row r="79" spans="3:67">
      <c r="C79" s="1143" t="s">
        <v>1168</v>
      </c>
      <c r="D79" s="1143" t="s">
        <v>1107</v>
      </c>
      <c r="E79" s="1143" t="s">
        <v>1167</v>
      </c>
      <c r="F79" s="1143" t="s">
        <v>1109</v>
      </c>
      <c r="G79" s="1154">
        <f t="shared" ref="G79:AF79" si="65">G189*((SUM(AP$85:AP$88)/SUM(AP$85:AP$93))/(SUM(G$189)/SUM(G$189:G$194)))</f>
        <v>0</v>
      </c>
      <c r="H79" s="1154">
        <f t="shared" si="65"/>
        <v>0</v>
      </c>
      <c r="I79" s="1154">
        <f t="shared" si="65"/>
        <v>0</v>
      </c>
      <c r="J79" s="1154">
        <f t="shared" si="65"/>
        <v>0</v>
      </c>
      <c r="K79" s="1154">
        <f t="shared" si="65"/>
        <v>0</v>
      </c>
      <c r="L79" s="1154">
        <f t="shared" si="65"/>
        <v>0</v>
      </c>
      <c r="M79" s="1154">
        <f t="shared" si="65"/>
        <v>0</v>
      </c>
      <c r="N79" s="1154">
        <f t="shared" si="65"/>
        <v>4.0710687272244098E-3</v>
      </c>
      <c r="O79" s="1154">
        <f t="shared" si="65"/>
        <v>0</v>
      </c>
      <c r="P79" s="1154">
        <f t="shared" si="65"/>
        <v>1.457581776057007E-3</v>
      </c>
      <c r="Q79" s="1154">
        <f t="shared" si="65"/>
        <v>5.1154695566133185E-4</v>
      </c>
      <c r="R79" s="1154">
        <f t="shared" si="65"/>
        <v>2.3694494306025324E-3</v>
      </c>
      <c r="S79" s="1154">
        <f t="shared" si="65"/>
        <v>5.992481289092299E-4</v>
      </c>
      <c r="T79" s="1154">
        <f t="shared" si="65"/>
        <v>2.9264172873173489E-3</v>
      </c>
      <c r="U79" s="1154">
        <f t="shared" si="65"/>
        <v>0</v>
      </c>
      <c r="V79" s="1154">
        <f t="shared" si="65"/>
        <v>0</v>
      </c>
      <c r="W79" s="1154">
        <f t="shared" si="65"/>
        <v>5.8948589318648912E-4</v>
      </c>
      <c r="X79" s="1154">
        <f t="shared" si="65"/>
        <v>0</v>
      </c>
      <c r="Y79" s="1154">
        <f t="shared" si="65"/>
        <v>0</v>
      </c>
      <c r="Z79" s="1154">
        <f t="shared" si="65"/>
        <v>0</v>
      </c>
      <c r="AA79" s="1154">
        <f t="shared" si="65"/>
        <v>0</v>
      </c>
      <c r="AB79" s="1154">
        <f t="shared" si="65"/>
        <v>0</v>
      </c>
      <c r="AC79" s="1154">
        <f t="shared" si="65"/>
        <v>0</v>
      </c>
      <c r="AD79" s="1154">
        <f t="shared" si="65"/>
        <v>0</v>
      </c>
      <c r="AE79" s="1154">
        <f t="shared" si="65"/>
        <v>0</v>
      </c>
      <c r="AF79" s="1154">
        <f t="shared" si="65"/>
        <v>0</v>
      </c>
      <c r="AG79" s="1181">
        <f t="shared" si="59"/>
        <v>1.252479819895835E-2</v>
      </c>
      <c r="AL79" s="1151"/>
      <c r="AN79" s="1153" t="s">
        <v>1146</v>
      </c>
      <c r="AO79" s="1153" t="s">
        <v>56</v>
      </c>
      <c r="AP79" s="1144">
        <f>SUMIFS(Table915[Count of EnergyRating],Table915[MainSpaceHeatingFuel],AN79,Table915[EnergyRating (group)],AO79,Table915[CountyName (group)],AP$4)</f>
        <v>0</v>
      </c>
      <c r="AQ79" s="1138">
        <f>SUMIFS(Table915[Count of EnergyRating],Table915[MainSpaceHeatingFuel],AN79,Table915[EnergyRating (group)],AO79,Table915[CountyName (group)],AQ$4)</f>
        <v>0</v>
      </c>
      <c r="AR79" s="1138">
        <f>SUMIFS(Table915[Count of EnergyRating],Table915[MainSpaceHeatingFuel],AN79,Table915[EnergyRating (group)],AO79,Table915[CountyName (group)],AR$4)</f>
        <v>0</v>
      </c>
      <c r="AS79" s="1138">
        <f>SUMIFS(Table915[Count of EnergyRating],Table915[MainSpaceHeatingFuel],AN79,Table915[EnergyRating (group)],AO79,Table915[CountyName (group)],AS$4)</f>
        <v>0</v>
      </c>
      <c r="AT79" s="1138">
        <f>SUMIFS(Table915[Count of EnergyRating],Table915[MainSpaceHeatingFuel],AN79,Table915[EnergyRating (group)],AO79,Table915[CountyName (group)],AT$4)</f>
        <v>1</v>
      </c>
      <c r="AU79" s="1138">
        <f>SUMIFS(Table915[Count of EnergyRating],Table915[MainSpaceHeatingFuel],AN79,Table915[EnergyRating (group)],AO79,Table915[CountyName (group)],AU$4)</f>
        <v>1</v>
      </c>
      <c r="AV79" s="1138">
        <f>SUMIFS(Table915[Count of EnergyRating],Table915[MainSpaceHeatingFuel],AN79,Table915[EnergyRating (group)],AO79,Table915[CountyName (group)],AV$4)</f>
        <v>0</v>
      </c>
      <c r="AW79" s="1138">
        <f>SUMIFS(Table915[Count of EnergyRating],Table915[MainSpaceHeatingFuel],AN79,Table915[EnergyRating (group)],AO79,Table915[CountyName (group)],AW$4)</f>
        <v>0</v>
      </c>
      <c r="AX79" s="1138">
        <f>SUMIFS(Table915[Count of EnergyRating],Table915[MainSpaceHeatingFuel],AN79,Table915[EnergyRating (group)],AO79,Table915[CountyName (group)],AX$4)</f>
        <v>0</v>
      </c>
      <c r="AY79" s="1138">
        <f>SUMIFS(Table915[Count of EnergyRating],Table915[MainSpaceHeatingFuel],AN79,Table915[EnergyRating (group)],AO79,Table915[CountyName (group)],AY$4)</f>
        <v>1</v>
      </c>
      <c r="AZ79" s="1138">
        <f>SUMIFS(Table915[Count of EnergyRating],Table915[MainSpaceHeatingFuel],AN79,Table915[EnergyRating (group)],AO79,Table915[CountyName (group)],AZ$4)</f>
        <v>0</v>
      </c>
      <c r="BA79" s="1138">
        <f>SUMIFS(Table915[Count of EnergyRating],Table915[MainSpaceHeatingFuel],AN79,Table915[EnergyRating (group)],AO79,Table915[CountyName (group)],BA$4)</f>
        <v>0</v>
      </c>
      <c r="BB79" s="1138">
        <f>SUMIFS(Table915[Count of EnergyRating],Table915[MainSpaceHeatingFuel],AN79,Table915[EnergyRating (group)],AO79,Table915[CountyName (group)],BB$4)</f>
        <v>9</v>
      </c>
      <c r="BC79" s="1138">
        <f>SUMIFS(Table915[Count of EnergyRating],Table915[MainSpaceHeatingFuel],AN79,Table915[EnergyRating (group)],AO79,Table915[CountyName (group)],BC$4)</f>
        <v>0</v>
      </c>
      <c r="BD79" s="1138">
        <f>SUMIFS(Table915[Count of EnergyRating],Table915[MainSpaceHeatingFuel],AN79,Table915[EnergyRating (group)],AO79,Table915[CountyName (group)],BD$4)</f>
        <v>0</v>
      </c>
      <c r="BE79" s="1138">
        <f>SUMIFS(Table915[Count of EnergyRating],Table915[MainSpaceHeatingFuel],AN79,Table915[EnergyRating (group)],AO79,Table915[CountyName (group)],BE$4)</f>
        <v>0</v>
      </c>
      <c r="BF79" s="1138">
        <f>SUMIFS(Table915[Count of EnergyRating],Table915[MainSpaceHeatingFuel],AN79,Table915[EnergyRating (group)],AO79,Table915[CountyName (group)],BF$4)</f>
        <v>1</v>
      </c>
      <c r="BG79" s="1138">
        <f>SUMIFS(Table915[Count of EnergyRating],Table915[MainSpaceHeatingFuel],AN79,Table915[EnergyRating (group)],AO79,Table915[CountyName (group)],BG$4)</f>
        <v>1</v>
      </c>
      <c r="BH79" s="1138">
        <f>SUMIFS(Table915[Count of EnergyRating],Table915[MainSpaceHeatingFuel],AN79,Table915[EnergyRating (group)],AO79,Table915[CountyName (group)],BH$4)</f>
        <v>2</v>
      </c>
      <c r="BI79" s="1138">
        <f>SUMIFS(Table915[Count of EnergyRating],Table915[MainSpaceHeatingFuel],AN79,Table915[EnergyRating (group)],AO79,Table915[CountyName (group)],BI$4)</f>
        <v>0</v>
      </c>
      <c r="BJ79" s="1138">
        <f>SUMIFS(Table915[Count of EnergyRating],Table915[MainSpaceHeatingFuel],AN79,Table915[EnergyRating (group)],AO79,Table915[CountyName (group)],BJ$4)</f>
        <v>1</v>
      </c>
      <c r="BK79" s="1138">
        <f>SUMIFS(Table915[Count of EnergyRating],Table915[MainSpaceHeatingFuel],AN79,Table915[EnergyRating (group)],AO79,Table915[CountyName (group)],BK$4)</f>
        <v>1</v>
      </c>
      <c r="BL79" s="1138">
        <f>SUMIFS(Table915[Count of EnergyRating],Table915[MainSpaceHeatingFuel],AN79,Table915[EnergyRating (group)],AO79,Table915[CountyName (group)],BL$4)</f>
        <v>0</v>
      </c>
      <c r="BM79" s="1144">
        <f>SUMIFS(Table915[Count of EnergyRating],Table915[MainSpaceHeatingFuel],AN79,Table915[EnergyRating (group)],AO79,Table915[CountyName (group)],BM$4)</f>
        <v>0</v>
      </c>
      <c r="BN79" s="1138">
        <f>SUMIFS(Table915[Count of EnergyRating],Table915[MainSpaceHeatingFuel],AN79,Table915[EnergyRating (group)],AO79,Table915[CountyName (group)],BN$4)</f>
        <v>0</v>
      </c>
      <c r="BO79" s="1138">
        <f>SUMIFS(Table915[Count of EnergyRating],Table915[MainSpaceHeatingFuel],AN79,Table915[EnergyRating (group)],AO79,Table915[CountyName (group)],BO$4)</f>
        <v>0</v>
      </c>
    </row>
    <row r="80" spans="3:67">
      <c r="C80" s="1145" t="s">
        <v>1168</v>
      </c>
      <c r="D80" s="1145" t="s">
        <v>1107</v>
      </c>
      <c r="E80" s="1145" t="s">
        <v>1167</v>
      </c>
      <c r="F80" s="1145" t="s">
        <v>1110</v>
      </c>
      <c r="G80" s="1155">
        <f t="shared" ref="G80:AF80" si="66">G190*((SUM(AP$89)/SUM(AP$85:AP$93))/(SUM(G$190)/SUM(G$189:G$194)))</f>
        <v>5.2624746880047526E-3</v>
      </c>
      <c r="H80" s="1155">
        <f t="shared" si="66"/>
        <v>9.532107072835215E-2</v>
      </c>
      <c r="I80" s="1155">
        <f t="shared" si="66"/>
        <v>2.8753397012069994E-2</v>
      </c>
      <c r="J80" s="1155">
        <f t="shared" si="66"/>
        <v>5.6475713453846034E-2</v>
      </c>
      <c r="K80" s="1155">
        <f t="shared" si="66"/>
        <v>9.781741954623285E-3</v>
      </c>
      <c r="L80" s="1155">
        <f t="shared" si="66"/>
        <v>4.3485563175471656E-3</v>
      </c>
      <c r="M80" s="1155">
        <f t="shared" si="66"/>
        <v>2.3355608344765914E-2</v>
      </c>
      <c r="N80" s="1155">
        <f t="shared" si="66"/>
        <v>1.6284274908897639E-2</v>
      </c>
      <c r="O80" s="1155">
        <f t="shared" si="66"/>
        <v>3.7947983204154961E-3</v>
      </c>
      <c r="P80" s="1155">
        <f t="shared" si="66"/>
        <v>1.2389445096484559E-2</v>
      </c>
      <c r="Q80" s="1155">
        <f t="shared" si="66"/>
        <v>1.4323314758517287E-2</v>
      </c>
      <c r="R80" s="1155">
        <f t="shared" si="66"/>
        <v>1.1847247153012663E-2</v>
      </c>
      <c r="S80" s="1155">
        <f t="shared" si="66"/>
        <v>4.853909844164761E-2</v>
      </c>
      <c r="T80" s="1155">
        <f t="shared" si="66"/>
        <v>9.9498187768789881E-2</v>
      </c>
      <c r="U80" s="1155">
        <f t="shared" si="66"/>
        <v>5.4644987903917537E-2</v>
      </c>
      <c r="V80" s="1155">
        <f t="shared" si="66"/>
        <v>0.10268053296483194</v>
      </c>
      <c r="W80" s="1155">
        <f t="shared" si="66"/>
        <v>1.6505605009221696E-2</v>
      </c>
      <c r="X80" s="1155">
        <f t="shared" si="66"/>
        <v>2.9053437700574381E-2</v>
      </c>
      <c r="Y80" s="1155">
        <f t="shared" si="66"/>
        <v>1.7732309117636666E-2</v>
      </c>
      <c r="Z80" s="1155">
        <f t="shared" si="66"/>
        <v>9.3649580446467085E-4</v>
      </c>
      <c r="AA80" s="1155">
        <f t="shared" si="66"/>
        <v>9.5826392145878427E-3</v>
      </c>
      <c r="AB80" s="1155">
        <f t="shared" si="66"/>
        <v>9.9855061741491754E-4</v>
      </c>
      <c r="AC80" s="1155">
        <f t="shared" si="66"/>
        <v>2.6705181513241739E-3</v>
      </c>
      <c r="AD80" s="1155">
        <f t="shared" si="66"/>
        <v>6.8050604784663203E-4</v>
      </c>
      <c r="AE80" s="1155">
        <f t="shared" si="66"/>
        <v>1.0451010129475174E-2</v>
      </c>
      <c r="AF80" s="1155">
        <f t="shared" si="66"/>
        <v>2.2175765266855465E-3</v>
      </c>
      <c r="AG80" s="1182">
        <f t="shared" si="59"/>
        <v>0.67812909813495537</v>
      </c>
      <c r="AL80" s="1151"/>
      <c r="AN80" s="1153" t="s">
        <v>1146</v>
      </c>
      <c r="AO80" s="1153" t="s">
        <v>58</v>
      </c>
      <c r="AP80" s="1144">
        <f>SUMIFS(Table915[Count of EnergyRating],Table915[MainSpaceHeatingFuel],AN80,Table915[EnergyRating (group)],AO80,Table915[CountyName (group)],AP$4)</f>
        <v>1</v>
      </c>
      <c r="AQ80" s="1138">
        <f>SUMIFS(Table915[Count of EnergyRating],Table915[MainSpaceHeatingFuel],AN80,Table915[EnergyRating (group)],AO80,Table915[CountyName (group)],AQ$4)</f>
        <v>0</v>
      </c>
      <c r="AR80" s="1138">
        <f>SUMIFS(Table915[Count of EnergyRating],Table915[MainSpaceHeatingFuel],AN80,Table915[EnergyRating (group)],AO80,Table915[CountyName (group)],AR$4)</f>
        <v>5</v>
      </c>
      <c r="AS80" s="1138">
        <f>SUMIFS(Table915[Count of EnergyRating],Table915[MainSpaceHeatingFuel],AN80,Table915[EnergyRating (group)],AO80,Table915[CountyName (group)],AS$4)</f>
        <v>1</v>
      </c>
      <c r="AT80" s="1138">
        <f>SUMIFS(Table915[Count of EnergyRating],Table915[MainSpaceHeatingFuel],AN80,Table915[EnergyRating (group)],AO80,Table915[CountyName (group)],AT$4)</f>
        <v>19</v>
      </c>
      <c r="AU80" s="1138">
        <f>SUMIFS(Table915[Count of EnergyRating],Table915[MainSpaceHeatingFuel],AN80,Table915[EnergyRating (group)],AO80,Table915[CountyName (group)],AU$4)</f>
        <v>0</v>
      </c>
      <c r="AV80" s="1138">
        <f>SUMIFS(Table915[Count of EnergyRating],Table915[MainSpaceHeatingFuel],AN80,Table915[EnergyRating (group)],AO80,Table915[CountyName (group)],AV$4)</f>
        <v>0</v>
      </c>
      <c r="AW80" s="1138">
        <f>SUMIFS(Table915[Count of EnergyRating],Table915[MainSpaceHeatingFuel],AN80,Table915[EnergyRating (group)],AO80,Table915[CountyName (group)],AW$4)</f>
        <v>2</v>
      </c>
      <c r="AX80" s="1138">
        <f>SUMIFS(Table915[Count of EnergyRating],Table915[MainSpaceHeatingFuel],AN80,Table915[EnergyRating (group)],AO80,Table915[CountyName (group)],AX$4)</f>
        <v>26</v>
      </c>
      <c r="AY80" s="1138">
        <f>SUMIFS(Table915[Count of EnergyRating],Table915[MainSpaceHeatingFuel],AN80,Table915[EnergyRating (group)],AO80,Table915[CountyName (group)],AY$4)</f>
        <v>43</v>
      </c>
      <c r="AZ80" s="1138">
        <f>SUMIFS(Table915[Count of EnergyRating],Table915[MainSpaceHeatingFuel],AN80,Table915[EnergyRating (group)],AO80,Table915[CountyName (group)],AZ$4)</f>
        <v>2</v>
      </c>
      <c r="BA80" s="1138">
        <f>SUMIFS(Table915[Count of EnergyRating],Table915[MainSpaceHeatingFuel],AN80,Table915[EnergyRating (group)],AO80,Table915[CountyName (group)],BA$4)</f>
        <v>0</v>
      </c>
      <c r="BB80" s="1138">
        <f>SUMIFS(Table915[Count of EnergyRating],Table915[MainSpaceHeatingFuel],AN80,Table915[EnergyRating (group)],AO80,Table915[CountyName (group)],BB$4)</f>
        <v>7</v>
      </c>
      <c r="BC80" s="1138">
        <f>SUMIFS(Table915[Count of EnergyRating],Table915[MainSpaceHeatingFuel],AN80,Table915[EnergyRating (group)],AO80,Table915[CountyName (group)],BC$4)</f>
        <v>0</v>
      </c>
      <c r="BD80" s="1138">
        <f>SUMIFS(Table915[Count of EnergyRating],Table915[MainSpaceHeatingFuel],AN80,Table915[EnergyRating (group)],AO80,Table915[CountyName (group)],BD$4)</f>
        <v>1</v>
      </c>
      <c r="BE80" s="1138">
        <f>SUMIFS(Table915[Count of EnergyRating],Table915[MainSpaceHeatingFuel],AN80,Table915[EnergyRating (group)],AO80,Table915[CountyName (group)],BE$4)</f>
        <v>0</v>
      </c>
      <c r="BF80" s="1138">
        <f>SUMIFS(Table915[Count of EnergyRating],Table915[MainSpaceHeatingFuel],AN80,Table915[EnergyRating (group)],AO80,Table915[CountyName (group)],BF$4)</f>
        <v>13</v>
      </c>
      <c r="BG80" s="1138">
        <f>SUMIFS(Table915[Count of EnergyRating],Table915[MainSpaceHeatingFuel],AN80,Table915[EnergyRating (group)],AO80,Table915[CountyName (group)],BG$4)</f>
        <v>0</v>
      </c>
      <c r="BH80" s="1138">
        <f>SUMIFS(Table915[Count of EnergyRating],Table915[MainSpaceHeatingFuel],AN80,Table915[EnergyRating (group)],AO80,Table915[CountyName (group)],BH$4)</f>
        <v>5</v>
      </c>
      <c r="BI80" s="1138">
        <f>SUMIFS(Table915[Count of EnergyRating],Table915[MainSpaceHeatingFuel],AN80,Table915[EnergyRating (group)],AO80,Table915[CountyName (group)],BI$4)</f>
        <v>0</v>
      </c>
      <c r="BJ80" s="1138">
        <f>SUMIFS(Table915[Count of EnergyRating],Table915[MainSpaceHeatingFuel],AN80,Table915[EnergyRating (group)],AO80,Table915[CountyName (group)],BJ$4)</f>
        <v>10</v>
      </c>
      <c r="BK80" s="1138">
        <f>SUMIFS(Table915[Count of EnergyRating],Table915[MainSpaceHeatingFuel],AN80,Table915[EnergyRating (group)],AO80,Table915[CountyName (group)],BK$4)</f>
        <v>2</v>
      </c>
      <c r="BL80" s="1138">
        <f>SUMIFS(Table915[Count of EnergyRating],Table915[MainSpaceHeatingFuel],AN80,Table915[EnergyRating (group)],AO80,Table915[CountyName (group)],BL$4)</f>
        <v>0</v>
      </c>
      <c r="BM80" s="1144">
        <f>SUMIFS(Table915[Count of EnergyRating],Table915[MainSpaceHeatingFuel],AN80,Table915[EnergyRating (group)],AO80,Table915[CountyName (group)],BM$4)</f>
        <v>0</v>
      </c>
      <c r="BN80" s="1138">
        <f>SUMIFS(Table915[Count of EnergyRating],Table915[MainSpaceHeatingFuel],AN80,Table915[EnergyRating (group)],AO80,Table915[CountyName (group)],BN$4)</f>
        <v>2</v>
      </c>
      <c r="BO80" s="1138">
        <f>SUMIFS(Table915[Count of EnergyRating],Table915[MainSpaceHeatingFuel],AN80,Table915[EnergyRating (group)],AO80,Table915[CountyName (group)],BO$4)</f>
        <v>0</v>
      </c>
    </row>
    <row r="81" spans="3:67">
      <c r="C81" s="1143" t="s">
        <v>1168</v>
      </c>
      <c r="D81" s="1143" t="s">
        <v>1107</v>
      </c>
      <c r="E81" s="1143" t="s">
        <v>1167</v>
      </c>
      <c r="F81" s="1143" t="s">
        <v>1111</v>
      </c>
      <c r="G81" s="1154">
        <f t="shared" ref="G81:AF81" si="67">G191*((SUM(AP$90)/SUM(AP$85:AP$93))/(SUM(G$191)/SUM(G$189:G$194)))</f>
        <v>0.11051196844809982</v>
      </c>
      <c r="H81" s="1154">
        <f t="shared" si="67"/>
        <v>0.90555017191934539</v>
      </c>
      <c r="I81" s="1154">
        <f t="shared" si="67"/>
        <v>0.34093313600025849</v>
      </c>
      <c r="J81" s="1154">
        <f t="shared" si="67"/>
        <v>0.15707307804350931</v>
      </c>
      <c r="K81" s="1154">
        <f t="shared" si="67"/>
        <v>9.1459287275727705E-2</v>
      </c>
      <c r="L81" s="1154">
        <f t="shared" si="67"/>
        <v>3.2303561216064654E-2</v>
      </c>
      <c r="M81" s="1154">
        <f t="shared" si="67"/>
        <v>0.27248209735560236</v>
      </c>
      <c r="N81" s="1154">
        <f t="shared" si="67"/>
        <v>8.5492443271712612E-2</v>
      </c>
      <c r="O81" s="1154">
        <f t="shared" si="67"/>
        <v>4.2375247911306368E-2</v>
      </c>
      <c r="P81" s="1154">
        <f t="shared" si="67"/>
        <v>0.1902144217754394</v>
      </c>
      <c r="Q81" s="1154">
        <f t="shared" si="67"/>
        <v>0.35705977505160952</v>
      </c>
      <c r="R81" s="1154">
        <f t="shared" si="67"/>
        <v>0.28907283053350896</v>
      </c>
      <c r="S81" s="1154">
        <f t="shared" si="67"/>
        <v>0.2402984996926012</v>
      </c>
      <c r="T81" s="1154">
        <f t="shared" si="67"/>
        <v>1.2642122681210948</v>
      </c>
      <c r="U81" s="1154">
        <f t="shared" si="67"/>
        <v>0.24236064079607872</v>
      </c>
      <c r="V81" s="1154">
        <f t="shared" si="67"/>
        <v>0.37054279287308917</v>
      </c>
      <c r="W81" s="1154">
        <f t="shared" si="67"/>
        <v>0.14442404383068985</v>
      </c>
      <c r="X81" s="1154">
        <f t="shared" si="67"/>
        <v>0.20337406390402063</v>
      </c>
      <c r="Y81" s="1154">
        <f t="shared" si="67"/>
        <v>0.13447001080874471</v>
      </c>
      <c r="Z81" s="1154">
        <f t="shared" si="67"/>
        <v>6.5554706312526958E-3</v>
      </c>
      <c r="AA81" s="1154">
        <f t="shared" si="67"/>
        <v>8.2759156853258659E-2</v>
      </c>
      <c r="AB81" s="1154">
        <f t="shared" si="67"/>
        <v>1.8972461730883426E-2</v>
      </c>
      <c r="AC81" s="1154">
        <f t="shared" si="67"/>
        <v>4.2728290421186789E-2</v>
      </c>
      <c r="AD81" s="1154">
        <f t="shared" si="67"/>
        <v>3.8788844727258028E-2</v>
      </c>
      <c r="AE81" s="1154">
        <f t="shared" si="67"/>
        <v>0.14930014470678818</v>
      </c>
      <c r="AF81" s="1154">
        <f t="shared" si="67"/>
        <v>0.12861943854776167</v>
      </c>
      <c r="AG81" s="1181">
        <f t="shared" si="59"/>
        <v>5.9419341464468944</v>
      </c>
      <c r="AL81" s="1151"/>
      <c r="AN81" s="1153" t="s">
        <v>1146</v>
      </c>
      <c r="AO81" s="1153" t="s">
        <v>60</v>
      </c>
      <c r="AP81" s="1144">
        <f>SUMIFS(Table915[Count of EnergyRating],Table915[MainSpaceHeatingFuel],AN81,Table915[EnergyRating (group)],AO81,Table915[CountyName (group)],AP$4)</f>
        <v>0</v>
      </c>
      <c r="AQ81" s="1138">
        <f>SUMIFS(Table915[Count of EnergyRating],Table915[MainSpaceHeatingFuel],AN81,Table915[EnergyRating (group)],AO81,Table915[CountyName (group)],AQ$4)</f>
        <v>1</v>
      </c>
      <c r="AR81" s="1138">
        <f>SUMIFS(Table915[Count of EnergyRating],Table915[MainSpaceHeatingFuel],AN81,Table915[EnergyRating (group)],AO81,Table915[CountyName (group)],AR$4)</f>
        <v>6</v>
      </c>
      <c r="AS81" s="1138">
        <f>SUMIFS(Table915[Count of EnergyRating],Table915[MainSpaceHeatingFuel],AN81,Table915[EnergyRating (group)],AO81,Table915[CountyName (group)],AS$4)</f>
        <v>2</v>
      </c>
      <c r="AT81" s="1138">
        <f>SUMIFS(Table915[Count of EnergyRating],Table915[MainSpaceHeatingFuel],AN81,Table915[EnergyRating (group)],AO81,Table915[CountyName (group)],AT$4)</f>
        <v>68</v>
      </c>
      <c r="AU81" s="1138">
        <f>SUMIFS(Table915[Count of EnergyRating],Table915[MainSpaceHeatingFuel],AN81,Table915[EnergyRating (group)],AO81,Table915[CountyName (group)],AU$4)</f>
        <v>4</v>
      </c>
      <c r="AV81" s="1138">
        <f>SUMIFS(Table915[Count of EnergyRating],Table915[MainSpaceHeatingFuel],AN81,Table915[EnergyRating (group)],AO81,Table915[CountyName (group)],AV$4)</f>
        <v>1</v>
      </c>
      <c r="AW81" s="1138">
        <f>SUMIFS(Table915[Count of EnergyRating],Table915[MainSpaceHeatingFuel],AN81,Table915[EnergyRating (group)],AO81,Table915[CountyName (group)],AW$4)</f>
        <v>2</v>
      </c>
      <c r="AX81" s="1138">
        <f>SUMIFS(Table915[Count of EnergyRating],Table915[MainSpaceHeatingFuel],AN81,Table915[EnergyRating (group)],AO81,Table915[CountyName (group)],AX$4)</f>
        <v>56</v>
      </c>
      <c r="AY81" s="1138">
        <f>SUMIFS(Table915[Count of EnergyRating],Table915[MainSpaceHeatingFuel],AN81,Table915[EnergyRating (group)],AO81,Table915[CountyName (group)],AY$4)</f>
        <v>24</v>
      </c>
      <c r="AZ81" s="1138">
        <f>SUMIFS(Table915[Count of EnergyRating],Table915[MainSpaceHeatingFuel],AN81,Table915[EnergyRating (group)],AO81,Table915[CountyName (group)],AZ$4)</f>
        <v>1</v>
      </c>
      <c r="BA81" s="1138">
        <f>SUMIFS(Table915[Count of EnergyRating],Table915[MainSpaceHeatingFuel],AN81,Table915[EnergyRating (group)],AO81,Table915[CountyName (group)],BA$4)</f>
        <v>0</v>
      </c>
      <c r="BB81" s="1138">
        <f>SUMIFS(Table915[Count of EnergyRating],Table915[MainSpaceHeatingFuel],AN81,Table915[EnergyRating (group)],AO81,Table915[CountyName (group)],BB$4)</f>
        <v>1</v>
      </c>
      <c r="BC81" s="1138">
        <f>SUMIFS(Table915[Count of EnergyRating],Table915[MainSpaceHeatingFuel],AN81,Table915[EnergyRating (group)],AO81,Table915[CountyName (group)],BC$4)</f>
        <v>0</v>
      </c>
      <c r="BD81" s="1138">
        <f>SUMIFS(Table915[Count of EnergyRating],Table915[MainSpaceHeatingFuel],AN81,Table915[EnergyRating (group)],AO81,Table915[CountyName (group)],BD$4)</f>
        <v>3</v>
      </c>
      <c r="BE81" s="1138">
        <f>SUMIFS(Table915[Count of EnergyRating],Table915[MainSpaceHeatingFuel],AN81,Table915[EnergyRating (group)],AO81,Table915[CountyName (group)],BE$4)</f>
        <v>0</v>
      </c>
      <c r="BF81" s="1138">
        <f>SUMIFS(Table915[Count of EnergyRating],Table915[MainSpaceHeatingFuel],AN81,Table915[EnergyRating (group)],AO81,Table915[CountyName (group)],BF$4)</f>
        <v>17</v>
      </c>
      <c r="BG81" s="1138">
        <f>SUMIFS(Table915[Count of EnergyRating],Table915[MainSpaceHeatingFuel],AN81,Table915[EnergyRating (group)],AO81,Table915[CountyName (group)],BG$4)</f>
        <v>0</v>
      </c>
      <c r="BH81" s="1138">
        <f>SUMIFS(Table915[Count of EnergyRating],Table915[MainSpaceHeatingFuel],AN81,Table915[EnergyRating (group)],AO81,Table915[CountyName (group)],BH$4)</f>
        <v>18</v>
      </c>
      <c r="BI81" s="1138">
        <f>SUMIFS(Table915[Count of EnergyRating],Table915[MainSpaceHeatingFuel],AN81,Table915[EnergyRating (group)],AO81,Table915[CountyName (group)],BI$4)</f>
        <v>1</v>
      </c>
      <c r="BJ81" s="1138">
        <f>SUMIFS(Table915[Count of EnergyRating],Table915[MainSpaceHeatingFuel],AN81,Table915[EnergyRating (group)],AO81,Table915[CountyName (group)],BJ$4)</f>
        <v>12</v>
      </c>
      <c r="BK81" s="1138">
        <f>SUMIFS(Table915[Count of EnergyRating],Table915[MainSpaceHeatingFuel],AN81,Table915[EnergyRating (group)],AO81,Table915[CountyName (group)],BK$4)</f>
        <v>7</v>
      </c>
      <c r="BL81" s="1138">
        <f>SUMIFS(Table915[Count of EnergyRating],Table915[MainSpaceHeatingFuel],AN81,Table915[EnergyRating (group)],AO81,Table915[CountyName (group)],BL$4)</f>
        <v>1</v>
      </c>
      <c r="BM81" s="1144">
        <f>SUMIFS(Table915[Count of EnergyRating],Table915[MainSpaceHeatingFuel],AN81,Table915[EnergyRating (group)],AO81,Table915[CountyName (group)],BM$4)</f>
        <v>1</v>
      </c>
      <c r="BN81" s="1138">
        <f>SUMIFS(Table915[Count of EnergyRating],Table915[MainSpaceHeatingFuel],AN81,Table915[EnergyRating (group)],AO81,Table915[CountyName (group)],BN$4)</f>
        <v>2</v>
      </c>
      <c r="BO81" s="1138">
        <f>SUMIFS(Table915[Count of EnergyRating],Table915[MainSpaceHeatingFuel],AN81,Table915[EnergyRating (group)],AO81,Table915[CountyName (group)],BO$4)</f>
        <v>0</v>
      </c>
    </row>
    <row r="82" spans="3:67">
      <c r="C82" s="1145" t="s">
        <v>1168</v>
      </c>
      <c r="D82" s="1145" t="s">
        <v>1107</v>
      </c>
      <c r="E82" s="1145" t="s">
        <v>1167</v>
      </c>
      <c r="F82" s="1145" t="s">
        <v>1112</v>
      </c>
      <c r="G82" s="1155">
        <f t="shared" ref="G82:AF82" si="68">G192*((SUM(AP$91)/SUM(AP$85:AP$93))/(SUM(G$192)/SUM(G$189:G$194)))</f>
        <v>0.11051196844809981</v>
      </c>
      <c r="H82" s="1155">
        <f t="shared" si="68"/>
        <v>1.0961923133760496</v>
      </c>
      <c r="I82" s="1155">
        <f t="shared" si="68"/>
        <v>0.43130095518104994</v>
      </c>
      <c r="J82" s="1155">
        <f t="shared" si="68"/>
        <v>0.14736631479362949</v>
      </c>
      <c r="K82" s="1155">
        <f t="shared" si="68"/>
        <v>0.19514575199473455</v>
      </c>
      <c r="L82" s="1155">
        <f t="shared" si="68"/>
        <v>7.7652791384770811E-2</v>
      </c>
      <c r="M82" s="1155">
        <f t="shared" si="68"/>
        <v>0.2413412862292478</v>
      </c>
      <c r="N82" s="1155">
        <f t="shared" si="68"/>
        <v>0.407106872722441</v>
      </c>
      <c r="O82" s="1155">
        <f t="shared" si="68"/>
        <v>0.1887912164406709</v>
      </c>
      <c r="P82" s="1155">
        <f t="shared" si="68"/>
        <v>0.11369137853244653</v>
      </c>
      <c r="Q82" s="1155">
        <f t="shared" si="68"/>
        <v>0.22661530135796992</v>
      </c>
      <c r="R82" s="1155">
        <f t="shared" si="68"/>
        <v>0.24642274078266344</v>
      </c>
      <c r="S82" s="1155">
        <f t="shared" si="68"/>
        <v>0.18996165686422586</v>
      </c>
      <c r="T82" s="1155">
        <f t="shared" si="68"/>
        <v>1.0447309715722937</v>
      </c>
      <c r="U82" s="1155">
        <f t="shared" si="68"/>
        <v>0.21605009106456288</v>
      </c>
      <c r="V82" s="1155">
        <f t="shared" si="68"/>
        <v>0.45090147084556642</v>
      </c>
      <c r="W82" s="1155">
        <f t="shared" si="68"/>
        <v>0.3318805578639934</v>
      </c>
      <c r="X82" s="1155">
        <f t="shared" si="68"/>
        <v>0.34864125240689253</v>
      </c>
      <c r="Y82" s="1155">
        <f t="shared" si="68"/>
        <v>0.45512926735267439</v>
      </c>
      <c r="Z82" s="1155">
        <f t="shared" si="68"/>
        <v>4.5420046516536534E-2</v>
      </c>
      <c r="AA82" s="1155">
        <f t="shared" si="68"/>
        <v>0.16203371762848534</v>
      </c>
      <c r="AB82" s="1155">
        <f t="shared" si="68"/>
        <v>7.5889846923533719E-2</v>
      </c>
      <c r="AC82" s="1155">
        <f t="shared" si="68"/>
        <v>0.14020220294451918</v>
      </c>
      <c r="AD82" s="1155">
        <f t="shared" si="68"/>
        <v>0.1469893063348725</v>
      </c>
      <c r="AE82" s="1155">
        <f t="shared" si="68"/>
        <v>0.19558318956589255</v>
      </c>
      <c r="AF82" s="1155">
        <f t="shared" si="68"/>
        <v>6.8744872327251932E-2</v>
      </c>
      <c r="AG82" s="1182">
        <f t="shared" si="59"/>
        <v>7.3542973414550756</v>
      </c>
      <c r="AL82" s="1151"/>
      <c r="AN82" s="1153" t="s">
        <v>1146</v>
      </c>
      <c r="AO82" s="1153" t="s">
        <v>62</v>
      </c>
      <c r="AP82" s="1144">
        <f>SUMIFS(Table915[Count of EnergyRating],Table915[MainSpaceHeatingFuel],AN82,Table915[EnergyRating (group)],AO82,Table915[CountyName (group)],AP$4)</f>
        <v>0</v>
      </c>
      <c r="AQ82" s="1138">
        <f>SUMIFS(Table915[Count of EnergyRating],Table915[MainSpaceHeatingFuel],AN82,Table915[EnergyRating (group)],AO82,Table915[CountyName (group)],AQ$4)</f>
        <v>0</v>
      </c>
      <c r="AR82" s="1138">
        <f>SUMIFS(Table915[Count of EnergyRating],Table915[MainSpaceHeatingFuel],AN82,Table915[EnergyRating (group)],AO82,Table915[CountyName (group)],AR$4)</f>
        <v>17</v>
      </c>
      <c r="AS82" s="1138">
        <f>SUMIFS(Table915[Count of EnergyRating],Table915[MainSpaceHeatingFuel],AN82,Table915[EnergyRating (group)],AO82,Table915[CountyName (group)],AS$4)</f>
        <v>1</v>
      </c>
      <c r="AT82" s="1138">
        <f>SUMIFS(Table915[Count of EnergyRating],Table915[MainSpaceHeatingFuel],AN82,Table915[EnergyRating (group)],AO82,Table915[CountyName (group)],AT$4)</f>
        <v>29</v>
      </c>
      <c r="AU82" s="1138">
        <f>SUMIFS(Table915[Count of EnergyRating],Table915[MainSpaceHeatingFuel],AN82,Table915[EnergyRating (group)],AO82,Table915[CountyName (group)],AU$4)</f>
        <v>1</v>
      </c>
      <c r="AV82" s="1138">
        <f>SUMIFS(Table915[Count of EnergyRating],Table915[MainSpaceHeatingFuel],AN82,Table915[EnergyRating (group)],AO82,Table915[CountyName (group)],AV$4)</f>
        <v>0</v>
      </c>
      <c r="AW82" s="1138">
        <f>SUMIFS(Table915[Count of EnergyRating],Table915[MainSpaceHeatingFuel],AN82,Table915[EnergyRating (group)],AO82,Table915[CountyName (group)],AW$4)</f>
        <v>2</v>
      </c>
      <c r="AX82" s="1138">
        <f>SUMIFS(Table915[Count of EnergyRating],Table915[MainSpaceHeatingFuel],AN82,Table915[EnergyRating (group)],AO82,Table915[CountyName (group)],AX$4)</f>
        <v>23</v>
      </c>
      <c r="AY82" s="1138">
        <f>SUMIFS(Table915[Count of EnergyRating],Table915[MainSpaceHeatingFuel],AN82,Table915[EnergyRating (group)],AO82,Table915[CountyName (group)],AY$4)</f>
        <v>11</v>
      </c>
      <c r="AZ82" s="1138">
        <f>SUMIFS(Table915[Count of EnergyRating],Table915[MainSpaceHeatingFuel],AN82,Table915[EnergyRating (group)],AO82,Table915[CountyName (group)],AZ$4)</f>
        <v>0</v>
      </c>
      <c r="BA82" s="1138">
        <f>SUMIFS(Table915[Count of EnergyRating],Table915[MainSpaceHeatingFuel],AN82,Table915[EnergyRating (group)],AO82,Table915[CountyName (group)],BA$4)</f>
        <v>0</v>
      </c>
      <c r="BB82" s="1138">
        <f>SUMIFS(Table915[Count of EnergyRating],Table915[MainSpaceHeatingFuel],AN82,Table915[EnergyRating (group)],AO82,Table915[CountyName (group)],BB$4)</f>
        <v>1</v>
      </c>
      <c r="BC82" s="1138">
        <f>SUMIFS(Table915[Count of EnergyRating],Table915[MainSpaceHeatingFuel],AN82,Table915[EnergyRating (group)],AO82,Table915[CountyName (group)],BC$4)</f>
        <v>0</v>
      </c>
      <c r="BD82" s="1138">
        <f>SUMIFS(Table915[Count of EnergyRating],Table915[MainSpaceHeatingFuel],AN82,Table915[EnergyRating (group)],AO82,Table915[CountyName (group)],BD$4)</f>
        <v>2</v>
      </c>
      <c r="BE82" s="1138">
        <f>SUMIFS(Table915[Count of EnergyRating],Table915[MainSpaceHeatingFuel],AN82,Table915[EnergyRating (group)],AO82,Table915[CountyName (group)],BE$4)</f>
        <v>1</v>
      </c>
      <c r="BF82" s="1138">
        <f>SUMIFS(Table915[Count of EnergyRating],Table915[MainSpaceHeatingFuel],AN82,Table915[EnergyRating (group)],AO82,Table915[CountyName (group)],BF$4)</f>
        <v>0</v>
      </c>
      <c r="BG82" s="1138">
        <f>SUMIFS(Table915[Count of EnergyRating],Table915[MainSpaceHeatingFuel],AN82,Table915[EnergyRating (group)],AO82,Table915[CountyName (group)],BG$4)</f>
        <v>0</v>
      </c>
      <c r="BH82" s="1161">
        <f>SUMIFS(Table915[Count of EnergyRating],Table915[MainSpaceHeatingFuel],AN82,Table915[EnergyRating (group)],AO82,Table915[CountyName (group)],BH$4)</f>
        <v>6</v>
      </c>
      <c r="BI82" s="1138">
        <f>SUMIFS(Table915[Count of EnergyRating],Table915[MainSpaceHeatingFuel],AN82,Table915[EnergyRating (group)],AO82,Table915[CountyName (group)],BI$4)</f>
        <v>3</v>
      </c>
      <c r="BJ82" s="1138">
        <f>SUMIFS(Table915[Count of EnergyRating],Table915[MainSpaceHeatingFuel],AN82,Table915[EnergyRating (group)],AO82,Table915[CountyName (group)],BJ$4)</f>
        <v>5</v>
      </c>
      <c r="BK82" s="1138">
        <f>SUMIFS(Table915[Count of EnergyRating],Table915[MainSpaceHeatingFuel],AN82,Table915[EnergyRating (group)],AO82,Table915[CountyName (group)],BK$4)</f>
        <v>3</v>
      </c>
      <c r="BL82" s="1138">
        <f>SUMIFS(Table915[Count of EnergyRating],Table915[MainSpaceHeatingFuel],AN82,Table915[EnergyRating (group)],AO82,Table915[CountyName (group)],BL$4)</f>
        <v>0</v>
      </c>
      <c r="BM82" s="1144">
        <f>SUMIFS(Table915[Count of EnergyRating],Table915[MainSpaceHeatingFuel],AN82,Table915[EnergyRating (group)],AO82,Table915[CountyName (group)],BM$4)</f>
        <v>0</v>
      </c>
      <c r="BN82" s="1138">
        <f>SUMIFS(Table915[Count of EnergyRating],Table915[MainSpaceHeatingFuel],AN82,Table915[EnergyRating (group)],AO82,Table915[CountyName (group)],BN$4)</f>
        <v>2</v>
      </c>
      <c r="BO82" s="1138">
        <f>SUMIFS(Table915[Count of EnergyRating],Table915[MainSpaceHeatingFuel],AN82,Table915[EnergyRating (group)],AO82,Table915[CountyName (group)],BO$4)</f>
        <v>0</v>
      </c>
    </row>
    <row r="83" spans="3:67" ht="15">
      <c r="C83" s="1143" t="s">
        <v>1168</v>
      </c>
      <c r="D83" s="1143" t="s">
        <v>1107</v>
      </c>
      <c r="E83" s="1143" t="s">
        <v>1167</v>
      </c>
      <c r="F83" s="1143" t="s">
        <v>1113</v>
      </c>
      <c r="G83" s="1154">
        <f t="shared" ref="G83:AF83" si="69">G193*((SUM(AP$92)/SUM(AP$85:AP$93))/(SUM(G$193)/SUM(G$189:G$194)))</f>
        <v>7.3674645632066549E-2</v>
      </c>
      <c r="H83" s="1154">
        <f t="shared" si="69"/>
        <v>1.0008712426476976</v>
      </c>
      <c r="I83" s="1154">
        <f t="shared" si="69"/>
        <v>0.27521108568695563</v>
      </c>
      <c r="J83" s="1154">
        <f t="shared" si="69"/>
        <v>6.0887878567427764E-2</v>
      </c>
      <c r="K83" s="1154">
        <f t="shared" si="69"/>
        <v>6.8472193682362986E-2</v>
      </c>
      <c r="L83" s="1154">
        <f t="shared" si="69"/>
        <v>4.2243118513315331E-2</v>
      </c>
      <c r="M83" s="1154">
        <f t="shared" si="69"/>
        <v>7.0066825034297744E-2</v>
      </c>
      <c r="N83" s="1154">
        <f t="shared" si="69"/>
        <v>0.31754336072350398</v>
      </c>
      <c r="O83" s="1154">
        <f t="shared" si="69"/>
        <v>9.1075159689971902E-2</v>
      </c>
      <c r="P83" s="1154">
        <f t="shared" si="69"/>
        <v>4.8828989497909724E-2</v>
      </c>
      <c r="Q83" s="1154">
        <f t="shared" si="69"/>
        <v>7.4685855526554421E-2</v>
      </c>
      <c r="R83" s="1154">
        <f t="shared" si="69"/>
        <v>0.14927531412795955</v>
      </c>
      <c r="S83" s="1154">
        <f t="shared" si="69"/>
        <v>6.7715038566742977E-2</v>
      </c>
      <c r="T83" s="1154">
        <f t="shared" si="69"/>
        <v>0.34531723990344715</v>
      </c>
      <c r="U83" s="1154">
        <f t="shared" si="69"/>
        <v>6.7294290659454012E-2</v>
      </c>
      <c r="V83" s="1154">
        <f t="shared" si="69"/>
        <v>0.18415530368692681</v>
      </c>
      <c r="W83" s="1154">
        <f t="shared" si="69"/>
        <v>0.19453034475154138</v>
      </c>
      <c r="X83" s="1154">
        <f t="shared" si="69"/>
        <v>0.17017013510336423</v>
      </c>
      <c r="Y83" s="1154">
        <f t="shared" si="69"/>
        <v>0.19210001544106386</v>
      </c>
      <c r="Z83" s="1154">
        <f t="shared" si="69"/>
        <v>3.2309105254031141E-2</v>
      </c>
      <c r="AA83" s="1154">
        <f t="shared" si="69"/>
        <v>8.8857199989814548E-2</v>
      </c>
      <c r="AB83" s="1154">
        <f t="shared" si="69"/>
        <v>4.9927530870745869E-2</v>
      </c>
      <c r="AC83" s="1154">
        <f t="shared" si="69"/>
        <v>8.011554453972522E-2</v>
      </c>
      <c r="AD83" s="1154">
        <f t="shared" si="69"/>
        <v>5.5120989875577196E-2</v>
      </c>
      <c r="AE83" s="1154">
        <f t="shared" si="69"/>
        <v>0.10003109695354809</v>
      </c>
      <c r="AF83" s="1154">
        <f t="shared" si="69"/>
        <v>4.6569107060396471E-2</v>
      </c>
      <c r="AG83" s="1181">
        <f t="shared" si="59"/>
        <v>3.9470486119864012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SUMIFS(Table915[Count of EnergyRating],Table915[MainSpaceHeatingFuel],AN83,Table915[EnergyRating (group)],AO83,Table915[CountyName (group)],AP$4)</f>
        <v>3</v>
      </c>
      <c r="AQ83" s="1138">
        <f>SUMIFS(Table915[Count of EnergyRating],Table915[MainSpaceHeatingFuel],AN83,Table915[EnergyRating (group)],AO83,Table915[CountyName (group)],AQ$4)</f>
        <v>7</v>
      </c>
      <c r="AR83" s="1138">
        <f>SUMIFS(Table915[Count of EnergyRating],Table915[MainSpaceHeatingFuel],AN83,Table915[EnergyRating (group)],AO83,Table915[CountyName (group)],AR$4)</f>
        <v>7</v>
      </c>
      <c r="AS83" s="1138">
        <f>SUMIFS(Table915[Count of EnergyRating],Table915[MainSpaceHeatingFuel],AN83,Table915[EnergyRating (group)],AO83,Table915[CountyName (group)],AS$4)</f>
        <v>1</v>
      </c>
      <c r="AT83" s="1138">
        <f>SUMIFS(Table915[Count of EnergyRating],Table915[MainSpaceHeatingFuel],AN83,Table915[EnergyRating (group)],AO83,Table915[CountyName (group)],AT$4)</f>
        <v>19</v>
      </c>
      <c r="AU83" s="1138">
        <f>SUMIFS(Table915[Count of EnergyRating],Table915[MainSpaceHeatingFuel],AN83,Table915[EnergyRating (group)],AO83,Table915[CountyName (group)],AU$4)</f>
        <v>2</v>
      </c>
      <c r="AV83" s="1138">
        <f>SUMIFS(Table915[Count of EnergyRating],Table915[MainSpaceHeatingFuel],AN83,Table915[EnergyRating (group)],AO83,Table915[CountyName (group)],AV$4)</f>
        <v>0</v>
      </c>
      <c r="AW83" s="1138">
        <f>SUMIFS(Table915[Count of EnergyRating],Table915[MainSpaceHeatingFuel],AN83,Table915[EnergyRating (group)],AO83,Table915[CountyName (group)],AW$4)</f>
        <v>2</v>
      </c>
      <c r="AX83" s="1138">
        <f>SUMIFS(Table915[Count of EnergyRating],Table915[MainSpaceHeatingFuel],AN83,Table915[EnergyRating (group)],AO83,Table915[CountyName (group)],AX$4)</f>
        <v>34</v>
      </c>
      <c r="AY83" s="1138">
        <f>SUMIFS(Table915[Count of EnergyRating],Table915[MainSpaceHeatingFuel],AN83,Table915[EnergyRating (group)],AO83,Table915[CountyName (group)],AY$4)</f>
        <v>23</v>
      </c>
      <c r="AZ83" s="1138">
        <f>SUMIFS(Table915[Count of EnergyRating],Table915[MainSpaceHeatingFuel],AN83,Table915[EnergyRating (group)],AO83,Table915[CountyName (group)],AZ$4)</f>
        <v>0</v>
      </c>
      <c r="BA83" s="1138">
        <f>SUMIFS(Table915[Count of EnergyRating],Table915[MainSpaceHeatingFuel],AN83,Table915[EnergyRating (group)],AO83,Table915[CountyName (group)],BA$4)</f>
        <v>1</v>
      </c>
      <c r="BB83" s="1138">
        <f>SUMIFS(Table915[Count of EnergyRating],Table915[MainSpaceHeatingFuel],AN83,Table915[EnergyRating (group)],AO83,Table915[CountyName (group)],BB$4)</f>
        <v>0</v>
      </c>
      <c r="BC83" s="1138">
        <f>SUMIFS(Table915[Count of EnergyRating],Table915[MainSpaceHeatingFuel],AN83,Table915[EnergyRating (group)],AO83,Table915[CountyName (group)],BC$4)</f>
        <v>1</v>
      </c>
      <c r="BD83" s="1138">
        <f>SUMIFS(Table915[Count of EnergyRating],Table915[MainSpaceHeatingFuel],AN83,Table915[EnergyRating (group)],AO83,Table915[CountyName (group)],BD$4)</f>
        <v>2</v>
      </c>
      <c r="BE83" s="1138">
        <f>SUMIFS(Table915[Count of EnergyRating],Table915[MainSpaceHeatingFuel],AN83,Table915[EnergyRating (group)],AO83,Table915[CountyName (group)],BE$4)</f>
        <v>0</v>
      </c>
      <c r="BF83" s="1138">
        <f>SUMIFS(Table915[Count of EnergyRating],Table915[MainSpaceHeatingFuel],AN83,Table915[EnergyRating (group)],AO83,Table915[CountyName (group)],BF$4)</f>
        <v>3</v>
      </c>
      <c r="BG83" s="1138">
        <f>SUMIFS(Table915[Count of EnergyRating],Table915[MainSpaceHeatingFuel],AN83,Table915[EnergyRating (group)],AO83,Table915[CountyName (group)],BG$4)</f>
        <v>0</v>
      </c>
      <c r="BH83" s="1138">
        <f>SUMIFS(Table915[Count of EnergyRating],Table915[MainSpaceHeatingFuel],AN83,Table915[EnergyRating (group)],AO83,Table915[CountyName (group)],BH$4)</f>
        <v>15</v>
      </c>
      <c r="BI83" s="1138">
        <f>SUMIFS(Table915[Count of EnergyRating],Table915[MainSpaceHeatingFuel],AN83,Table915[EnergyRating (group)],AO83,Table915[CountyName (group)],BI$4)</f>
        <v>0</v>
      </c>
      <c r="BJ83" s="1138">
        <f>SUMIFS(Table915[Count of EnergyRating],Table915[MainSpaceHeatingFuel],AN83,Table915[EnergyRating (group)],AO83,Table915[CountyName (group)],BJ$4)</f>
        <v>4</v>
      </c>
      <c r="BK83" s="1138">
        <f>SUMIFS(Table915[Count of EnergyRating],Table915[MainSpaceHeatingFuel],AN83,Table915[EnergyRating (group)],AO83,Table915[CountyName (group)],BK$4)</f>
        <v>0</v>
      </c>
      <c r="BL83" s="1138">
        <f>SUMIFS(Table915[Count of EnergyRating],Table915[MainSpaceHeatingFuel],AN83,Table915[EnergyRating (group)],AO83,Table915[CountyName (group)],BL$4)</f>
        <v>0</v>
      </c>
      <c r="BM83" s="1144">
        <f>SUMIFS(Table915[Count of EnergyRating],Table915[MainSpaceHeatingFuel],AN83,Table915[EnergyRating (group)],AO83,Table915[CountyName (group)],BM$4)</f>
        <v>0</v>
      </c>
      <c r="BN83" s="1138">
        <f>SUMIFS(Table915[Count of EnergyRating],Table915[MainSpaceHeatingFuel],AN83,Table915[EnergyRating (group)],AO83,Table915[CountyName (group)],BN$4)</f>
        <v>3</v>
      </c>
      <c r="BO83" s="1138">
        <f>SUMIFS(Table915[Count of EnergyRating],Table915[MainSpaceHeatingFuel],AN83,Table915[EnergyRating (group)],AO83,Table915[CountyName (group)],BO$4)</f>
        <v>0</v>
      </c>
    </row>
    <row r="84" spans="3:67" ht="15.75" thickBot="1">
      <c r="C84" s="1147" t="s">
        <v>1168</v>
      </c>
      <c r="D84" s="1147" t="s">
        <v>1107</v>
      </c>
      <c r="E84" s="1147" t="s">
        <v>1167</v>
      </c>
      <c r="F84" s="1147" t="s">
        <v>1114</v>
      </c>
      <c r="G84" s="1156">
        <f t="shared" ref="G84:AF84" si="70">G194*((SUM(AP$93)/SUM(AP$85:AP$93))/(SUM(G$194)/SUM(G$189:G$194)))</f>
        <v>6.7096552272060586E-2</v>
      </c>
      <c r="H84" s="1156">
        <f t="shared" si="70"/>
        <v>9.1031622545576312</v>
      </c>
      <c r="I84" s="1156">
        <f t="shared" si="70"/>
        <v>0.47648486477144558</v>
      </c>
      <c r="J84" s="1156">
        <f t="shared" si="70"/>
        <v>8.7360869248918088E-2</v>
      </c>
      <c r="K84" s="1156">
        <f t="shared" si="70"/>
        <v>0.10368646471900682</v>
      </c>
      <c r="L84" s="1156">
        <f t="shared" si="70"/>
        <v>3.6652117533611826E-2</v>
      </c>
      <c r="M84" s="1156">
        <f t="shared" si="70"/>
        <v>0.38147493629784324</v>
      </c>
      <c r="N84" s="1156">
        <f t="shared" si="70"/>
        <v>0.27276160472403543</v>
      </c>
      <c r="O84" s="1156">
        <f t="shared" si="70"/>
        <v>9.0758926496603956E-2</v>
      </c>
      <c r="P84" s="1156">
        <f t="shared" si="70"/>
        <v>0.13263994162118764</v>
      </c>
      <c r="Q84" s="1156">
        <f t="shared" si="70"/>
        <v>7.5197402482215764E-2</v>
      </c>
      <c r="R84" s="1156">
        <f t="shared" si="70"/>
        <v>0.24405329135206089</v>
      </c>
      <c r="S84" s="1156">
        <f t="shared" si="70"/>
        <v>6.8314286695652204E-2</v>
      </c>
      <c r="T84" s="1156">
        <f t="shared" si="70"/>
        <v>0.96571770481472519</v>
      </c>
      <c r="U84" s="1156">
        <f t="shared" si="70"/>
        <v>5.8186792675467759E-2</v>
      </c>
      <c r="V84" s="1156">
        <f t="shared" si="70"/>
        <v>0.18192311818769133</v>
      </c>
      <c r="W84" s="1156">
        <f t="shared" si="70"/>
        <v>0.2057305767220847</v>
      </c>
      <c r="X84" s="1156">
        <f t="shared" si="70"/>
        <v>0.13489096075266677</v>
      </c>
      <c r="Y84" s="1156">
        <f t="shared" si="70"/>
        <v>0.32361464139686913</v>
      </c>
      <c r="Z84" s="1156">
        <f t="shared" si="70"/>
        <v>2.6221882525010783E-2</v>
      </c>
      <c r="AA84" s="1156">
        <f t="shared" si="70"/>
        <v>0.16638946272602528</v>
      </c>
      <c r="AB84" s="1156">
        <f t="shared" si="70"/>
        <v>7.289419507128897E-2</v>
      </c>
      <c r="AC84" s="1156">
        <f t="shared" si="70"/>
        <v>9.6138653447670266E-2</v>
      </c>
      <c r="AD84" s="1156">
        <f t="shared" si="70"/>
        <v>7.2133641071742985E-2</v>
      </c>
      <c r="AE84" s="1156">
        <f t="shared" si="70"/>
        <v>0.19110418522468889</v>
      </c>
      <c r="AF84" s="1156">
        <f t="shared" si="70"/>
        <v>2.3284553530198232E-2</v>
      </c>
      <c r="AG84" s="1183">
        <f t="shared" si="59"/>
        <v>13.657873880918402</v>
      </c>
      <c r="AI84" s="58" t="s">
        <v>1176</v>
      </c>
      <c r="AJ84" s="1167">
        <f>SUM(G79:AF84)</f>
        <v>31.591807877140706</v>
      </c>
      <c r="AK84" s="1149">
        <f>'SHWLP-Att'!S20</f>
        <v>31.591807877140681</v>
      </c>
      <c r="AL84" s="1169">
        <f>IFERROR((AK84-AJ84)/AK84,"N/A")</f>
        <v>-7.8719761301151456E-16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1169</v>
      </c>
      <c r="D85" s="1174" t="s">
        <v>1107</v>
      </c>
      <c r="E85" s="1174" t="s">
        <v>1167</v>
      </c>
      <c r="F85" s="1174" t="s">
        <v>938</v>
      </c>
      <c r="G85" s="1175">
        <f>G195</f>
        <v>0.35178834687860916</v>
      </c>
      <c r="H85" s="1175">
        <f t="shared" ref="H85:AF85" si="71">H195</f>
        <v>11.693542516239191</v>
      </c>
      <c r="I85" s="1175">
        <f t="shared" si="71"/>
        <v>1.4880932202182493</v>
      </c>
      <c r="J85" s="1175">
        <f t="shared" si="71"/>
        <v>0.48798310100816267</v>
      </c>
      <c r="K85" s="1175">
        <f t="shared" si="71"/>
        <v>0.44905437561550327</v>
      </c>
      <c r="L85" s="1175">
        <f t="shared" si="71"/>
        <v>0.18516319470612844</v>
      </c>
      <c r="M85" s="1175">
        <f t="shared" si="71"/>
        <v>0.94759086945337845</v>
      </c>
      <c r="N85" s="1175">
        <f t="shared" si="71"/>
        <v>1.0573650284080993</v>
      </c>
      <c r="O85" s="1175">
        <f t="shared" si="71"/>
        <v>0.39945704154227824</v>
      </c>
      <c r="P85" s="1175">
        <f t="shared" si="71"/>
        <v>0.47845458734075164</v>
      </c>
      <c r="Q85" s="1175">
        <f t="shared" si="71"/>
        <v>0.71726072005334696</v>
      </c>
      <c r="R85" s="1175">
        <f t="shared" si="71"/>
        <v>0.90381123101546412</v>
      </c>
      <c r="S85" s="1175">
        <f t="shared" si="71"/>
        <v>0.58982659063826093</v>
      </c>
      <c r="T85" s="1175">
        <f t="shared" si="71"/>
        <v>3.5675542200270942</v>
      </c>
      <c r="U85" s="1175">
        <f t="shared" si="71"/>
        <v>0.61197425302433128</v>
      </c>
      <c r="V85" s="1175">
        <f t="shared" si="71"/>
        <v>1.2365319384788431</v>
      </c>
      <c r="W85" s="1175">
        <f t="shared" si="71"/>
        <v>0.85648514556801303</v>
      </c>
      <c r="X85" s="1175">
        <f t="shared" si="71"/>
        <v>0.84926765430426032</v>
      </c>
      <c r="Y85" s="1175">
        <f t="shared" si="71"/>
        <v>1.0763285420968927</v>
      </c>
      <c r="Z85" s="1175">
        <f t="shared" si="71"/>
        <v>0.10680707329049519</v>
      </c>
      <c r="AA85" s="1175">
        <f t="shared" si="71"/>
        <v>0.488422357522099</v>
      </c>
      <c r="AB85" s="1175">
        <f t="shared" si="71"/>
        <v>0.20958558862399054</v>
      </c>
      <c r="AC85" s="1175">
        <f t="shared" si="71"/>
        <v>0.34680236200094733</v>
      </c>
      <c r="AD85" s="1175">
        <f t="shared" si="71"/>
        <v>0.30066310068702673</v>
      </c>
      <c r="AE85" s="1175">
        <f t="shared" si="71"/>
        <v>0.61957707826563302</v>
      </c>
      <c r="AF85" s="1175">
        <f t="shared" si="71"/>
        <v>0.2582272743253245</v>
      </c>
      <c r="AG85" s="1184">
        <f t="shared" si="59"/>
        <v>30.277617411332372</v>
      </c>
      <c r="AI85" s="58" t="s">
        <v>1120</v>
      </c>
      <c r="AJ85" s="1167">
        <f>SUM(G85:AF85)</f>
        <v>30.277617411332372</v>
      </c>
      <c r="AK85" s="1149">
        <f>'SHWLP-Att'!S46</f>
        <v>30.277617411332368</v>
      </c>
      <c r="AL85" s="1169">
        <f>(AK85-AJ85)/AK85</f>
        <v>-1.1733795399207284E-16</v>
      </c>
      <c r="AN85" s="1153" t="s">
        <v>422</v>
      </c>
      <c r="AO85" s="1153" t="s">
        <v>48</v>
      </c>
      <c r="AP85" s="1166">
        <f>SUMIFS(Table915[Count of EnergyRating],Table915[MainSpaceHeatingFuel],AN85,Table915[EnergyRating (group)],AO85,Table915[CountyName (group)],AP$4)</f>
        <v>0</v>
      </c>
      <c r="AQ85" s="1151">
        <f>SUMIFS(Table915[Count of EnergyRating],Table915[MainSpaceHeatingFuel],AN85,Table915[EnergyRating (group)],AO85,Table915[CountyName (group)],AQ$4)</f>
        <v>0</v>
      </c>
      <c r="AR85" s="1151">
        <f>SUMIFS(Table915[Count of EnergyRating],Table915[MainSpaceHeatingFuel],AN85,Table915[EnergyRating (group)],AO85,Table915[CountyName (group)],AR$4)</f>
        <v>0</v>
      </c>
      <c r="AS85" s="1151">
        <f>SUMIFS(Table915[Count of EnergyRating],Table915[MainSpaceHeatingFuel],AN85,Table915[EnergyRating (group)],AO85,Table915[CountyName (group)],AS$4)</f>
        <v>0</v>
      </c>
      <c r="AT85" s="1151">
        <f>SUMIFS(Table915[Count of EnergyRating],Table915[MainSpaceHeatingFuel],AN85,Table915[EnergyRating (group)],AO85,Table915[CountyName (group)],AT$4)</f>
        <v>0</v>
      </c>
      <c r="AU85" s="1151">
        <f>SUMIFS(Table915[Count of EnergyRating],Table915[MainSpaceHeatingFuel],AN85,Table915[EnergyRating (group)],AO85,Table915[CountyName (group)],AU$4)</f>
        <v>0</v>
      </c>
      <c r="AV85" s="1151">
        <f>SUMIFS(Table915[Count of EnergyRating],Table915[MainSpaceHeatingFuel],AN85,Table915[EnergyRating (group)],AO85,Table915[CountyName (group)],AV$4)</f>
        <v>0</v>
      </c>
      <c r="AW85" s="1151">
        <f>SUMIFS(Table915[Count of EnergyRating],Table915[MainSpaceHeatingFuel],AN85,Table915[EnergyRating (group)],AO85,Table915[CountyName (group)],AW$4)</f>
        <v>0</v>
      </c>
      <c r="AX85" s="1151">
        <f>SUMIFS(Table915[Count of EnergyRating],Table915[MainSpaceHeatingFuel],AN85,Table915[EnergyRating (group)],AO85,Table915[CountyName (group)],AX$4)</f>
        <v>0</v>
      </c>
      <c r="AY85" s="1151">
        <f>SUMIFS(Table915[Count of EnergyRating],Table915[MainSpaceHeatingFuel],AN85,Table915[EnergyRating (group)],AO85,Table915[CountyName (group)],AY$4)</f>
        <v>0</v>
      </c>
      <c r="AZ85" s="1151">
        <f>SUMIFS(Table915[Count of EnergyRating],Table915[MainSpaceHeatingFuel],AN85,Table915[EnergyRating (group)],AO85,Table915[CountyName (group)],AZ$4)</f>
        <v>0</v>
      </c>
      <c r="BA85" s="1151">
        <f>SUMIFS(Table915[Count of EnergyRating],Table915[MainSpaceHeatingFuel],AN85,Table915[EnergyRating (group)],AO85,Table915[CountyName (group)],BA$4)</f>
        <v>0</v>
      </c>
      <c r="BB85" s="1151">
        <f>SUMIFS(Table915[Count of EnergyRating],Table915[MainSpaceHeatingFuel],AN85,Table915[EnergyRating (group)],AO85,Table915[CountyName (group)],BB$4)</f>
        <v>0</v>
      </c>
      <c r="BC85" s="1151">
        <f>SUMIFS(Table915[Count of EnergyRating],Table915[MainSpaceHeatingFuel],AN85,Table915[EnergyRating (group)],AO85,Table915[CountyName (group)],BC$4)</f>
        <v>0</v>
      </c>
      <c r="BD85" s="1151">
        <f>SUMIFS(Table915[Count of EnergyRating],Table915[MainSpaceHeatingFuel],AN85,Table915[EnergyRating (group)],AO85,Table915[CountyName (group)],BD$4)</f>
        <v>0</v>
      </c>
      <c r="BE85" s="1151">
        <f>SUMIFS(Table915[Count of EnergyRating],Table915[MainSpaceHeatingFuel],AN85,Table915[EnergyRating (group)],AO85,Table915[CountyName (group)],BE$4)</f>
        <v>0</v>
      </c>
      <c r="BF85" s="1151">
        <f>SUMIFS(Table915[Count of EnergyRating],Table915[MainSpaceHeatingFuel],AN85,Table915[EnergyRating (group)],AO85,Table915[CountyName (group)],BF$4)</f>
        <v>0</v>
      </c>
      <c r="BG85" s="1151">
        <f>SUMIFS(Table915[Count of EnergyRating],Table915[MainSpaceHeatingFuel],AN85,Table915[EnergyRating (group)],AO85,Table915[CountyName (group)],BG$4)</f>
        <v>0</v>
      </c>
      <c r="BH85" s="1151">
        <f>SUMIFS(Table915[Count of EnergyRating],Table915[MainSpaceHeatingFuel],AN85,Table915[EnergyRating (group)],AO85,Table915[CountyName (group)],BH$4)</f>
        <v>0</v>
      </c>
      <c r="BI85" s="1151">
        <f>SUMIFS(Table915[Count of EnergyRating],Table915[MainSpaceHeatingFuel],AN85,Table915[EnergyRating (group)],AO85,Table915[CountyName (group)],BI$4)</f>
        <v>0</v>
      </c>
      <c r="BJ85" s="1151">
        <f>SUMIFS(Table915[Count of EnergyRating],Table915[MainSpaceHeatingFuel],AN85,Table915[EnergyRating (group)],AO85,Table915[CountyName (group)],BJ$4)</f>
        <v>0</v>
      </c>
      <c r="BK85" s="1151">
        <f>SUMIFS(Table915[Count of EnergyRating],Table915[MainSpaceHeatingFuel],AN85,Table915[EnergyRating (group)],AO85,Table915[CountyName (group)],BK$4)</f>
        <v>0</v>
      </c>
      <c r="BL85" s="1151">
        <f>SUMIFS(Table915[Count of EnergyRating],Table915[MainSpaceHeatingFuel],AN85,Table915[EnergyRating (group)],AO85,Table915[CountyName (group)],BL$4)</f>
        <v>0</v>
      </c>
      <c r="BM85" s="1144">
        <f>SUMIFS(Table915[Count of EnergyRating],Table915[MainSpaceHeatingFuel],AN85,Table915[EnergyRating (group)],AO85,Table915[CountyName (group)],BM$4)</f>
        <v>0</v>
      </c>
      <c r="BN85" s="1151">
        <f>SUMIFS(Table915[Count of EnergyRating],Table915[MainSpaceHeatingFuel],AN85,Table915[EnergyRating (group)],AO85,Table915[CountyName (group)],BN$4)</f>
        <v>0</v>
      </c>
      <c r="BO85" s="1151">
        <f>SUMIFS(Table915[Count of EnergyRating],Table915[MainSpaceHeatingFuel],AN85,Table915[EnergyRating (group)],AO85,Table915[CountyName (group)],BO$4)</f>
        <v>0</v>
      </c>
    </row>
    <row r="86" spans="3:67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L86" s="1151"/>
      <c r="AN86" s="1153" t="s">
        <v>422</v>
      </c>
      <c r="AO86" s="1153" t="s">
        <v>50</v>
      </c>
      <c r="AP86" s="1166">
        <f>SUMIFS(Table915[Count of EnergyRating],Table915[MainSpaceHeatingFuel],AN86,Table915[EnergyRating (group)],AO86,Table915[CountyName (group)],AP$4)</f>
        <v>0</v>
      </c>
      <c r="AQ86" s="1151">
        <f>SUMIFS(Table915[Count of EnergyRating],Table915[MainSpaceHeatingFuel],AN86,Table915[EnergyRating (group)],AO86,Table915[CountyName (group)],AQ$4)</f>
        <v>0</v>
      </c>
      <c r="AR86" s="1151">
        <f>SUMIFS(Table915[Count of EnergyRating],Table915[MainSpaceHeatingFuel],AN86,Table915[EnergyRating (group)],AO86,Table915[CountyName (group)],AR$4)</f>
        <v>0</v>
      </c>
      <c r="AS86" s="1151">
        <f>SUMIFS(Table915[Count of EnergyRating],Table915[MainSpaceHeatingFuel],AN86,Table915[EnergyRating (group)],AO86,Table915[CountyName (group)],AS$4)</f>
        <v>0</v>
      </c>
      <c r="AT86" s="1151">
        <f>SUMIFS(Table915[Count of EnergyRating],Table915[MainSpaceHeatingFuel],AN86,Table915[EnergyRating (group)],AO86,Table915[CountyName (group)],AT$4)</f>
        <v>0</v>
      </c>
      <c r="AU86" s="1151">
        <f>SUMIFS(Table915[Count of EnergyRating],Table915[MainSpaceHeatingFuel],AN86,Table915[EnergyRating (group)],AO86,Table915[CountyName (group)],AU$4)</f>
        <v>0</v>
      </c>
      <c r="AV86" s="1151">
        <f>SUMIFS(Table915[Count of EnergyRating],Table915[MainSpaceHeatingFuel],AN86,Table915[EnergyRating (group)],AO86,Table915[CountyName (group)],AV$4)</f>
        <v>0</v>
      </c>
      <c r="AW86" s="1151">
        <f>SUMIFS(Table915[Count of EnergyRating],Table915[MainSpaceHeatingFuel],AN86,Table915[EnergyRating (group)],AO86,Table915[CountyName (group)],AW$4)</f>
        <v>0</v>
      </c>
      <c r="AX86" s="1151">
        <f>SUMIFS(Table915[Count of EnergyRating],Table915[MainSpaceHeatingFuel],AN86,Table915[EnergyRating (group)],AO86,Table915[CountyName (group)],AX$4)</f>
        <v>0</v>
      </c>
      <c r="AY86" s="1151">
        <f>SUMIFS(Table915[Count of EnergyRating],Table915[MainSpaceHeatingFuel],AN86,Table915[EnergyRating (group)],AO86,Table915[CountyName (group)],AY$4)</f>
        <v>0</v>
      </c>
      <c r="AZ86" s="1151">
        <f>SUMIFS(Table915[Count of EnergyRating],Table915[MainSpaceHeatingFuel],AN86,Table915[EnergyRating (group)],AO86,Table915[CountyName (group)],AZ$4)</f>
        <v>1</v>
      </c>
      <c r="BA86" s="1151">
        <f>SUMIFS(Table915[Count of EnergyRating],Table915[MainSpaceHeatingFuel],AN86,Table915[EnergyRating (group)],AO86,Table915[CountyName (group)],BA$4)</f>
        <v>0</v>
      </c>
      <c r="BB86" s="1151">
        <f>SUMIFS(Table915[Count of EnergyRating],Table915[MainSpaceHeatingFuel],AN86,Table915[EnergyRating (group)],AO86,Table915[CountyName (group)],BB$4)</f>
        <v>0</v>
      </c>
      <c r="BC86" s="1151">
        <f>SUMIFS(Table915[Count of EnergyRating],Table915[MainSpaceHeatingFuel],AN86,Table915[EnergyRating (group)],AO86,Table915[CountyName (group)],BC$4)</f>
        <v>0</v>
      </c>
      <c r="BD86" s="1151">
        <f>SUMIFS(Table915[Count of EnergyRating],Table915[MainSpaceHeatingFuel],AN86,Table915[EnergyRating (group)],AO86,Table915[CountyName (group)],BD$4)</f>
        <v>0</v>
      </c>
      <c r="BE86" s="1151">
        <f>SUMIFS(Table915[Count of EnergyRating],Table915[MainSpaceHeatingFuel],AN86,Table915[EnergyRating (group)],AO86,Table915[CountyName (group)],BE$4)</f>
        <v>0</v>
      </c>
      <c r="BF86" s="1151">
        <f>SUMIFS(Table915[Count of EnergyRating],Table915[MainSpaceHeatingFuel],AN86,Table915[EnergyRating (group)],AO86,Table915[CountyName (group)],BF$4)</f>
        <v>0</v>
      </c>
      <c r="BG86" s="1151">
        <f>SUMIFS(Table915[Count of EnergyRating],Table915[MainSpaceHeatingFuel],AN86,Table915[EnergyRating (group)],AO86,Table915[CountyName (group)],BG$4)</f>
        <v>0</v>
      </c>
      <c r="BH86" s="1151">
        <f>SUMIFS(Table915[Count of EnergyRating],Table915[MainSpaceHeatingFuel],AN86,Table915[EnergyRating (group)],AO86,Table915[CountyName (group)],BH$4)</f>
        <v>0</v>
      </c>
      <c r="BI86" s="1151">
        <f>SUMIFS(Table915[Count of EnergyRating],Table915[MainSpaceHeatingFuel],AN86,Table915[EnergyRating (group)],AO86,Table915[CountyName (group)],BI$4)</f>
        <v>0</v>
      </c>
      <c r="BJ86" s="1151">
        <f>SUMIFS(Table915[Count of EnergyRating],Table915[MainSpaceHeatingFuel],AN86,Table915[EnergyRating (group)],AO86,Table915[CountyName (group)],BJ$4)</f>
        <v>0</v>
      </c>
      <c r="BK86" s="1151">
        <f>SUMIFS(Table915[Count of EnergyRating],Table915[MainSpaceHeatingFuel],AN86,Table915[EnergyRating (group)],AO86,Table915[CountyName (group)],BK$4)</f>
        <v>0</v>
      </c>
      <c r="BL86" s="1151">
        <f>SUMIFS(Table915[Count of EnergyRating],Table915[MainSpaceHeatingFuel],AN86,Table915[EnergyRating (group)],AO86,Table915[CountyName (group)],BL$4)</f>
        <v>0</v>
      </c>
      <c r="BM86" s="1144">
        <f>SUMIFS(Table915[Count of EnergyRating],Table915[MainSpaceHeatingFuel],AN86,Table915[EnergyRating (group)],AO86,Table915[CountyName (group)],BM$4)</f>
        <v>0</v>
      </c>
      <c r="BN86" s="1151">
        <f>SUMIFS(Table915[Count of EnergyRating],Table915[MainSpaceHeatingFuel],AN86,Table915[EnergyRating (group)],AO86,Table915[CountyName (group)],BN$4)</f>
        <v>0</v>
      </c>
      <c r="BO86" s="1151">
        <f>SUMIFS(Table915[Count of EnergyRating],Table915[MainSpaceHeatingFuel],AN86,Table915[EnergyRating (group)],AO86,Table915[CountyName (group)],BO$4)</f>
        <v>0</v>
      </c>
    </row>
    <row r="87" spans="3:67">
      <c r="C87" s="1143" t="s">
        <v>1161</v>
      </c>
      <c r="D87" s="1143" t="s">
        <v>1107</v>
      </c>
      <c r="E87" s="1143" t="s">
        <v>844</v>
      </c>
      <c r="F87" s="1143" t="s">
        <v>1109</v>
      </c>
      <c r="G87" s="1154">
        <f t="shared" ref="G87:AF87" si="72">IFERROR(G197*((SUM(AP$95:AP$98)/SUM(AP$95:AP$103))/(SUM(G$197)/SUM(G$197:G$202))),0)</f>
        <v>0</v>
      </c>
      <c r="H87" s="1154">
        <f t="shared" si="72"/>
        <v>4.361146377293857E-2</v>
      </c>
      <c r="I87" s="1154">
        <f t="shared" si="72"/>
        <v>0</v>
      </c>
      <c r="J87" s="1154">
        <f t="shared" si="72"/>
        <v>3.3599068443436976E-3</v>
      </c>
      <c r="K87" s="1154">
        <f t="shared" si="72"/>
        <v>0</v>
      </c>
      <c r="L87" s="1154">
        <f t="shared" si="72"/>
        <v>2.4820573949128075E-3</v>
      </c>
      <c r="M87" s="1154">
        <f t="shared" si="72"/>
        <v>0</v>
      </c>
      <c r="N87" s="1154">
        <f t="shared" si="72"/>
        <v>1.5773915070528232E-2</v>
      </c>
      <c r="O87" s="1154">
        <f t="shared" si="72"/>
        <v>8.2195232923014231E-4</v>
      </c>
      <c r="P87" s="1154">
        <f t="shared" si="72"/>
        <v>4.6049358077439697E-4</v>
      </c>
      <c r="Q87" s="1154">
        <f t="shared" si="72"/>
        <v>0</v>
      </c>
      <c r="R87" s="1154">
        <f t="shared" si="72"/>
        <v>0</v>
      </c>
      <c r="S87" s="1154">
        <f t="shared" si="72"/>
        <v>0</v>
      </c>
      <c r="T87" s="1154">
        <f t="shared" si="72"/>
        <v>4.467957485477915E-2</v>
      </c>
      <c r="U87" s="1154">
        <f t="shared" si="72"/>
        <v>0</v>
      </c>
      <c r="V87" s="1154">
        <f t="shared" si="72"/>
        <v>0</v>
      </c>
      <c r="W87" s="1154">
        <f t="shared" si="72"/>
        <v>7.7437343644751926E-3</v>
      </c>
      <c r="X87" s="1154">
        <f t="shared" si="72"/>
        <v>0</v>
      </c>
      <c r="Y87" s="1154">
        <f t="shared" si="72"/>
        <v>3.5681811872759692E-3</v>
      </c>
      <c r="Z87" s="1154">
        <f t="shared" si="72"/>
        <v>0</v>
      </c>
      <c r="AA87" s="1154">
        <f t="shared" si="72"/>
        <v>0</v>
      </c>
      <c r="AB87" s="1154">
        <f t="shared" si="72"/>
        <v>0</v>
      </c>
      <c r="AC87" s="1154">
        <f t="shared" si="72"/>
        <v>0</v>
      </c>
      <c r="AD87" s="1154">
        <f t="shared" si="72"/>
        <v>3.3639997217084832E-3</v>
      </c>
      <c r="AE87" s="1154">
        <f t="shared" si="72"/>
        <v>0</v>
      </c>
      <c r="AF87" s="1154">
        <f t="shared" si="72"/>
        <v>0</v>
      </c>
      <c r="AG87" s="1181">
        <f t="shared" si="59"/>
        <v>0.12586527912096662</v>
      </c>
      <c r="AL87" s="1151"/>
      <c r="AN87" s="1153" t="s">
        <v>422</v>
      </c>
      <c r="AO87" s="1153" t="s">
        <v>52</v>
      </c>
      <c r="AP87" s="1166">
        <f>SUMIFS(Table915[Count of EnergyRating],Table915[MainSpaceHeatingFuel],AN87,Table915[EnergyRating (group)],AO87,Table915[CountyName (group)],AP$4)</f>
        <v>0</v>
      </c>
      <c r="AQ87" s="1151">
        <f>SUMIFS(Table915[Count of EnergyRating],Table915[MainSpaceHeatingFuel],AN87,Table915[EnergyRating (group)],AO87,Table915[CountyName (group)],AQ$4)</f>
        <v>0</v>
      </c>
      <c r="AR87" s="1151">
        <f>SUMIFS(Table915[Count of EnergyRating],Table915[MainSpaceHeatingFuel],AN87,Table915[EnergyRating (group)],AO87,Table915[CountyName (group)],AR$4)</f>
        <v>0</v>
      </c>
      <c r="AS87" s="1151">
        <f>SUMIFS(Table915[Count of EnergyRating],Table915[MainSpaceHeatingFuel],AN87,Table915[EnergyRating (group)],AO87,Table915[CountyName (group)],AS$4)</f>
        <v>0</v>
      </c>
      <c r="AT87" s="1151">
        <f>SUMIFS(Table915[Count of EnergyRating],Table915[MainSpaceHeatingFuel],AN87,Table915[EnergyRating (group)],AO87,Table915[CountyName (group)],AT$4)</f>
        <v>0</v>
      </c>
      <c r="AU87" s="1151">
        <f>SUMIFS(Table915[Count of EnergyRating],Table915[MainSpaceHeatingFuel],AN87,Table915[EnergyRating (group)],AO87,Table915[CountyName (group)],AU$4)</f>
        <v>0</v>
      </c>
      <c r="AV87" s="1151">
        <f>SUMIFS(Table915[Count of EnergyRating],Table915[MainSpaceHeatingFuel],AN87,Table915[EnergyRating (group)],AO87,Table915[CountyName (group)],AV$4)</f>
        <v>0</v>
      </c>
      <c r="AW87" s="1151">
        <f>SUMIFS(Table915[Count of EnergyRating],Table915[MainSpaceHeatingFuel],AN87,Table915[EnergyRating (group)],AO87,Table915[CountyName (group)],AW$4)</f>
        <v>1</v>
      </c>
      <c r="AX87" s="1151">
        <f>SUMIFS(Table915[Count of EnergyRating],Table915[MainSpaceHeatingFuel],AN87,Table915[EnergyRating (group)],AO87,Table915[CountyName (group)],AX$4)</f>
        <v>0</v>
      </c>
      <c r="AY87" s="1151">
        <f>SUMIFS(Table915[Count of EnergyRating],Table915[MainSpaceHeatingFuel],AN87,Table915[EnergyRating (group)],AO87,Table915[CountyName (group)],AY$4)</f>
        <v>0</v>
      </c>
      <c r="AZ87" s="1151">
        <f>SUMIFS(Table915[Count of EnergyRating],Table915[MainSpaceHeatingFuel],AN87,Table915[EnergyRating (group)],AO87,Table915[CountyName (group)],AZ$4)</f>
        <v>0</v>
      </c>
      <c r="BA87" s="1151">
        <f>SUMIFS(Table915[Count of EnergyRating],Table915[MainSpaceHeatingFuel],AN87,Table915[EnergyRating (group)],AO87,Table915[CountyName (group)],BA$4)</f>
        <v>1</v>
      </c>
      <c r="BB87" s="1151">
        <f>SUMIFS(Table915[Count of EnergyRating],Table915[MainSpaceHeatingFuel],AN87,Table915[EnergyRating (group)],AO87,Table915[CountyName (group)],BB$4)</f>
        <v>0</v>
      </c>
      <c r="BC87" s="1151">
        <f>SUMIFS(Table915[Count of EnergyRating],Table915[MainSpaceHeatingFuel],AN87,Table915[EnergyRating (group)],AO87,Table915[CountyName (group)],BC$4)</f>
        <v>0</v>
      </c>
      <c r="BD87" s="1151">
        <f>SUMIFS(Table915[Count of EnergyRating],Table915[MainSpaceHeatingFuel],AN87,Table915[EnergyRating (group)],AO87,Table915[CountyName (group)],BD$4)</f>
        <v>0</v>
      </c>
      <c r="BE87" s="1151">
        <f>SUMIFS(Table915[Count of EnergyRating],Table915[MainSpaceHeatingFuel],AN87,Table915[EnergyRating (group)],AO87,Table915[CountyName (group)],BE$4)</f>
        <v>0</v>
      </c>
      <c r="BF87" s="1151">
        <f>SUMIFS(Table915[Count of EnergyRating],Table915[MainSpaceHeatingFuel],AN87,Table915[EnergyRating (group)],AO87,Table915[CountyName (group)],BF$4)</f>
        <v>0</v>
      </c>
      <c r="BG87" s="1151">
        <f>SUMIFS(Table915[Count of EnergyRating],Table915[MainSpaceHeatingFuel],AN87,Table915[EnergyRating (group)],AO87,Table915[CountyName (group)],BG$4)</f>
        <v>0</v>
      </c>
      <c r="BH87" s="1151">
        <f>SUMIFS(Table915[Count of EnergyRating],Table915[MainSpaceHeatingFuel],AN87,Table915[EnergyRating (group)],AO87,Table915[CountyName (group)],BH$4)</f>
        <v>0</v>
      </c>
      <c r="BI87" s="1151">
        <f>SUMIFS(Table915[Count of EnergyRating],Table915[MainSpaceHeatingFuel],AN87,Table915[EnergyRating (group)],AO87,Table915[CountyName (group)],BI$4)</f>
        <v>0</v>
      </c>
      <c r="BJ87" s="1151">
        <f>SUMIFS(Table915[Count of EnergyRating],Table915[MainSpaceHeatingFuel],AN87,Table915[EnergyRating (group)],AO87,Table915[CountyName (group)],BJ$4)</f>
        <v>0</v>
      </c>
      <c r="BK87" s="1151">
        <f>SUMIFS(Table915[Count of EnergyRating],Table915[MainSpaceHeatingFuel],AN87,Table915[EnergyRating (group)],AO87,Table915[CountyName (group)],BK$4)</f>
        <v>0</v>
      </c>
      <c r="BL87" s="1151">
        <f>SUMIFS(Table915[Count of EnergyRating],Table915[MainSpaceHeatingFuel],AN87,Table915[EnergyRating (group)],AO87,Table915[CountyName (group)],BL$4)</f>
        <v>0</v>
      </c>
      <c r="BM87" s="1144">
        <f>SUMIFS(Table915[Count of EnergyRating],Table915[MainSpaceHeatingFuel],AN87,Table915[EnergyRating (group)],AO87,Table915[CountyName (group)],BM$4)</f>
        <v>0</v>
      </c>
      <c r="BN87" s="1151">
        <f>SUMIFS(Table915[Count of EnergyRating],Table915[MainSpaceHeatingFuel],AN87,Table915[EnergyRating (group)],AO87,Table915[CountyName (group)],BN$4)</f>
        <v>0</v>
      </c>
      <c r="BO87" s="1151">
        <f>SUMIFS(Table915[Count of EnergyRating],Table915[MainSpaceHeatingFuel],AN87,Table915[EnergyRating (group)],AO87,Table915[CountyName (group)],BO$4)</f>
        <v>0</v>
      </c>
    </row>
    <row r="88" spans="3:67">
      <c r="C88" s="1145" t="s">
        <v>1161</v>
      </c>
      <c r="D88" s="1145" t="s">
        <v>1107</v>
      </c>
      <c r="E88" s="1145" t="s">
        <v>844</v>
      </c>
      <c r="F88" s="1145" t="s">
        <v>1110</v>
      </c>
      <c r="G88" s="1155">
        <f t="shared" ref="G88:AF88" si="73">IFERROR(G198*((SUM(AP$99)/SUM(AP$95:AP$103))/(SUM(G$198)/SUM(G$197:G$202))),0)</f>
        <v>2.09921053084914E-3</v>
      </c>
      <c r="H88" s="1155">
        <f t="shared" si="73"/>
        <v>0.14827897682799115</v>
      </c>
      <c r="I88" s="1155">
        <f t="shared" si="73"/>
        <v>1.109978836168388E-2</v>
      </c>
      <c r="J88" s="1155">
        <f t="shared" si="73"/>
        <v>3.359906844343698E-3</v>
      </c>
      <c r="K88" s="1155">
        <f t="shared" si="73"/>
        <v>0</v>
      </c>
      <c r="L88" s="1155">
        <f t="shared" si="73"/>
        <v>1.9215928218679803E-3</v>
      </c>
      <c r="M88" s="1155">
        <f t="shared" si="73"/>
        <v>1.4136289261305683E-2</v>
      </c>
      <c r="N88" s="1155">
        <f t="shared" si="73"/>
        <v>0</v>
      </c>
      <c r="O88" s="1155">
        <f t="shared" si="73"/>
        <v>4.520737810765783E-3</v>
      </c>
      <c r="P88" s="1155">
        <f t="shared" si="73"/>
        <v>4.6049358077439699E-3</v>
      </c>
      <c r="Q88" s="1155">
        <f t="shared" si="73"/>
        <v>5.8364688090808631E-3</v>
      </c>
      <c r="R88" s="1155">
        <f t="shared" si="73"/>
        <v>1.0986293731412782E-2</v>
      </c>
      <c r="S88" s="1155">
        <f t="shared" si="73"/>
        <v>8.1222583108600394E-3</v>
      </c>
      <c r="T88" s="1155">
        <f t="shared" si="73"/>
        <v>3.8109049140841039E-2</v>
      </c>
      <c r="U88" s="1155">
        <f t="shared" si="73"/>
        <v>3.0431716683149736E-3</v>
      </c>
      <c r="V88" s="1155">
        <f t="shared" si="73"/>
        <v>2.5665045375378805E-2</v>
      </c>
      <c r="W88" s="1155">
        <f t="shared" si="73"/>
        <v>7.7437343644751915E-4</v>
      </c>
      <c r="X88" s="1155">
        <f t="shared" si="73"/>
        <v>3.6198543390479408E-3</v>
      </c>
      <c r="Y88" s="1155">
        <f t="shared" si="73"/>
        <v>1.0704543561827906E-2</v>
      </c>
      <c r="Z88" s="1155">
        <f t="shared" si="73"/>
        <v>7.9668121119554633E-4</v>
      </c>
      <c r="AA88" s="1155">
        <f t="shared" si="73"/>
        <v>0</v>
      </c>
      <c r="AB88" s="1155">
        <f t="shared" si="73"/>
        <v>0</v>
      </c>
      <c r="AC88" s="1155">
        <f t="shared" si="73"/>
        <v>1.0347289455368988E-2</v>
      </c>
      <c r="AD88" s="1155">
        <f t="shared" si="73"/>
        <v>2.2426664811389888E-3</v>
      </c>
      <c r="AE88" s="1155">
        <f t="shared" si="73"/>
        <v>0</v>
      </c>
      <c r="AF88" s="1155">
        <f t="shared" si="73"/>
        <v>0</v>
      </c>
      <c r="AG88" s="1182">
        <f t="shared" si="59"/>
        <v>0.31026913378746668</v>
      </c>
      <c r="AL88" s="1151"/>
      <c r="AN88" s="1153" t="s">
        <v>422</v>
      </c>
      <c r="AO88" s="1153" t="s">
        <v>54</v>
      </c>
      <c r="AP88" s="1166">
        <f>SUMIFS(Table915[Count of EnergyRating],Table915[MainSpaceHeatingFuel],AN88,Table915[EnergyRating (group)],AO88,Table915[CountyName (group)],AP$4)</f>
        <v>0</v>
      </c>
      <c r="AQ88" s="1151">
        <f>SUMIFS(Table915[Count of EnergyRating],Table915[MainSpaceHeatingFuel],AN88,Table915[EnergyRating (group)],AO88,Table915[CountyName (group)],AQ$4)</f>
        <v>0</v>
      </c>
      <c r="AR88" s="1151">
        <f>SUMIFS(Table915[Count of EnergyRating],Table915[MainSpaceHeatingFuel],AN88,Table915[EnergyRating (group)],AO88,Table915[CountyName (group)],AR$4)</f>
        <v>0</v>
      </c>
      <c r="AS88" s="1151">
        <f>SUMIFS(Table915[Count of EnergyRating],Table915[MainSpaceHeatingFuel],AN88,Table915[EnergyRating (group)],AO88,Table915[CountyName (group)],AS$4)</f>
        <v>0</v>
      </c>
      <c r="AT88" s="1151">
        <f>SUMIFS(Table915[Count of EnergyRating],Table915[MainSpaceHeatingFuel],AN88,Table915[EnergyRating (group)],AO88,Table915[CountyName (group)],AT$4)</f>
        <v>0</v>
      </c>
      <c r="AU88" s="1151">
        <f>SUMIFS(Table915[Count of EnergyRating],Table915[MainSpaceHeatingFuel],AN88,Table915[EnergyRating (group)],AO88,Table915[CountyName (group)],AU$4)</f>
        <v>0</v>
      </c>
      <c r="AV88" s="1151">
        <f>SUMIFS(Table915[Count of EnergyRating],Table915[MainSpaceHeatingFuel],AN88,Table915[EnergyRating (group)],AO88,Table915[CountyName (group)],AV$4)</f>
        <v>0</v>
      </c>
      <c r="AW88" s="1151">
        <f>SUMIFS(Table915[Count of EnergyRating],Table915[MainSpaceHeatingFuel],AN88,Table915[EnergyRating (group)],AO88,Table915[CountyName (group)],AW$4)</f>
        <v>0</v>
      </c>
      <c r="AX88" s="1151">
        <f>SUMIFS(Table915[Count of EnergyRating],Table915[MainSpaceHeatingFuel],AN88,Table915[EnergyRating (group)],AO88,Table915[CountyName (group)],AX$4)</f>
        <v>0</v>
      </c>
      <c r="AY88" s="1151">
        <f>SUMIFS(Table915[Count of EnergyRating],Table915[MainSpaceHeatingFuel],AN88,Table915[EnergyRating (group)],AO88,Table915[CountyName (group)],AY$4)</f>
        <v>2</v>
      </c>
      <c r="AZ88" s="1151">
        <f>SUMIFS(Table915[Count of EnergyRating],Table915[MainSpaceHeatingFuel],AN88,Table915[EnergyRating (group)],AO88,Table915[CountyName (group)],AZ$4)</f>
        <v>0</v>
      </c>
      <c r="BA88" s="1151">
        <f>SUMIFS(Table915[Count of EnergyRating],Table915[MainSpaceHeatingFuel],AN88,Table915[EnergyRating (group)],AO88,Table915[CountyName (group)],BA$4)</f>
        <v>0</v>
      </c>
      <c r="BB88" s="1151">
        <f>SUMIFS(Table915[Count of EnergyRating],Table915[MainSpaceHeatingFuel],AN88,Table915[EnergyRating (group)],AO88,Table915[CountyName (group)],BB$4)</f>
        <v>1</v>
      </c>
      <c r="BC88" s="1151">
        <f>SUMIFS(Table915[Count of EnergyRating],Table915[MainSpaceHeatingFuel],AN88,Table915[EnergyRating (group)],AO88,Table915[CountyName (group)],BC$4)</f>
        <v>1</v>
      </c>
      <c r="BD88" s="1151">
        <f>SUMIFS(Table915[Count of EnergyRating],Table915[MainSpaceHeatingFuel],AN88,Table915[EnergyRating (group)],AO88,Table915[CountyName (group)],BD$4)</f>
        <v>0</v>
      </c>
      <c r="BE88" s="1151">
        <f>SUMIFS(Table915[Count of EnergyRating],Table915[MainSpaceHeatingFuel],AN88,Table915[EnergyRating (group)],AO88,Table915[CountyName (group)],BE$4)</f>
        <v>0</v>
      </c>
      <c r="BF88" s="1151">
        <f>SUMIFS(Table915[Count of EnergyRating],Table915[MainSpaceHeatingFuel],AN88,Table915[EnergyRating (group)],AO88,Table915[CountyName (group)],BF$4)</f>
        <v>1</v>
      </c>
      <c r="BG88" s="1151">
        <f>SUMIFS(Table915[Count of EnergyRating],Table915[MainSpaceHeatingFuel],AN88,Table915[EnergyRating (group)],AO88,Table915[CountyName (group)],BG$4)</f>
        <v>0</v>
      </c>
      <c r="BH88" s="1151">
        <f>SUMIFS(Table915[Count of EnergyRating],Table915[MainSpaceHeatingFuel],AN88,Table915[EnergyRating (group)],AO88,Table915[CountyName (group)],BH$4)</f>
        <v>0</v>
      </c>
      <c r="BI88" s="1151">
        <f>SUMIFS(Table915[Count of EnergyRating],Table915[MainSpaceHeatingFuel],AN88,Table915[EnergyRating (group)],AO88,Table915[CountyName (group)],BI$4)</f>
        <v>0</v>
      </c>
      <c r="BJ88" s="1151">
        <f>SUMIFS(Table915[Count of EnergyRating],Table915[MainSpaceHeatingFuel],AN88,Table915[EnergyRating (group)],AO88,Table915[CountyName (group)],BJ$4)</f>
        <v>0</v>
      </c>
      <c r="BK88" s="1151">
        <f>SUMIFS(Table915[Count of EnergyRating],Table915[MainSpaceHeatingFuel],AN88,Table915[EnergyRating (group)],AO88,Table915[CountyName (group)],BK$4)</f>
        <v>0</v>
      </c>
      <c r="BL88" s="1151">
        <f>SUMIFS(Table915[Count of EnergyRating],Table915[MainSpaceHeatingFuel],AN88,Table915[EnergyRating (group)],AO88,Table915[CountyName (group)],BL$4)</f>
        <v>0</v>
      </c>
      <c r="BM88" s="1144">
        <f>SUMIFS(Table915[Count of EnergyRating],Table915[MainSpaceHeatingFuel],AN88,Table915[EnergyRating (group)],AO88,Table915[CountyName (group)],BM$4)</f>
        <v>0</v>
      </c>
      <c r="BN88" s="1151">
        <f>SUMIFS(Table915[Count of EnergyRating],Table915[MainSpaceHeatingFuel],AN88,Table915[EnergyRating (group)],AO88,Table915[CountyName (group)],BN$4)</f>
        <v>0</v>
      </c>
      <c r="BO88" s="1151">
        <f>SUMIFS(Table915[Count of EnergyRating],Table915[MainSpaceHeatingFuel],AN88,Table915[EnergyRating (group)],AO88,Table915[CountyName (group)],BO$4)</f>
        <v>0</v>
      </c>
    </row>
    <row r="89" spans="3:67">
      <c r="C89" s="1143" t="s">
        <v>1161</v>
      </c>
      <c r="D89" s="1143" t="s">
        <v>1107</v>
      </c>
      <c r="E89" s="1143" t="s">
        <v>844</v>
      </c>
      <c r="F89" s="1143" t="s">
        <v>1111</v>
      </c>
      <c r="G89" s="1154">
        <f t="shared" ref="G89:AF89" si="74">IFERROR(G199*((SUM(AP$100)/SUM(AP$95:AP$103))/(SUM(G$199)/SUM(G$197:G$202))),0)</f>
        <v>0</v>
      </c>
      <c r="H89" s="1154">
        <f t="shared" si="74"/>
        <v>8.7222927545877155E-2</v>
      </c>
      <c r="I89" s="1154">
        <f t="shared" si="74"/>
        <v>1.8499647269473136E-2</v>
      </c>
      <c r="J89" s="1154">
        <f t="shared" si="74"/>
        <v>2.2399378962291321E-3</v>
      </c>
      <c r="K89" s="1154">
        <f t="shared" si="74"/>
        <v>6.6990541513106978E-3</v>
      </c>
      <c r="L89" s="1154">
        <f t="shared" si="74"/>
        <v>1.60132735155665E-4</v>
      </c>
      <c r="M89" s="1154">
        <f t="shared" si="74"/>
        <v>0</v>
      </c>
      <c r="N89" s="1154">
        <f t="shared" si="74"/>
        <v>7.8869575352641143E-3</v>
      </c>
      <c r="O89" s="1154">
        <f t="shared" si="74"/>
        <v>3.2878093169205693E-3</v>
      </c>
      <c r="P89" s="1154">
        <f t="shared" si="74"/>
        <v>2.302467903871985E-3</v>
      </c>
      <c r="Q89" s="1154">
        <f t="shared" si="74"/>
        <v>5.8364688090808631E-3</v>
      </c>
      <c r="R89" s="1154">
        <f t="shared" si="74"/>
        <v>2.9962619267489407E-3</v>
      </c>
      <c r="S89" s="1154">
        <f t="shared" si="74"/>
        <v>2.7074194369533463E-3</v>
      </c>
      <c r="T89" s="1154">
        <f t="shared" si="74"/>
        <v>1.3141051427876221E-2</v>
      </c>
      <c r="U89" s="1154">
        <f t="shared" si="74"/>
        <v>6.8471362537086905E-3</v>
      </c>
      <c r="V89" s="1154">
        <f t="shared" si="74"/>
        <v>6.4162613438447022E-3</v>
      </c>
      <c r="W89" s="1154">
        <f t="shared" si="74"/>
        <v>7.7437343644751935E-3</v>
      </c>
      <c r="X89" s="1154">
        <f t="shared" si="74"/>
        <v>0</v>
      </c>
      <c r="Y89" s="1154">
        <f t="shared" si="74"/>
        <v>1.0704543561827908E-2</v>
      </c>
      <c r="Z89" s="1154">
        <f t="shared" si="74"/>
        <v>1.5933624223910924E-3</v>
      </c>
      <c r="AA89" s="1154">
        <f t="shared" si="74"/>
        <v>3.643175525532517E-3</v>
      </c>
      <c r="AB89" s="1154">
        <f t="shared" si="74"/>
        <v>1.5633131350763381E-3</v>
      </c>
      <c r="AC89" s="1154">
        <f t="shared" si="74"/>
        <v>0</v>
      </c>
      <c r="AD89" s="1154">
        <f t="shared" si="74"/>
        <v>1.1213332405694944E-3</v>
      </c>
      <c r="AE89" s="1154">
        <f t="shared" si="74"/>
        <v>0</v>
      </c>
      <c r="AF89" s="1154">
        <f t="shared" si="74"/>
        <v>0</v>
      </c>
      <c r="AG89" s="1181">
        <f t="shared" si="59"/>
        <v>0.19261299580218774</v>
      </c>
      <c r="AL89" s="1151"/>
      <c r="AN89" s="1153" t="s">
        <v>422</v>
      </c>
      <c r="AO89" s="1153" t="s">
        <v>56</v>
      </c>
      <c r="AP89" s="1166">
        <f>SUMIFS(Table915[Count of EnergyRating],Table915[MainSpaceHeatingFuel],AN89,Table915[EnergyRating (group)],AO89,Table915[CountyName (group)],AP$4)</f>
        <v>4</v>
      </c>
      <c r="AQ89" s="1151">
        <f>SUMIFS(Table915[Count of EnergyRating],Table915[MainSpaceHeatingFuel],AN89,Table915[EnergyRating (group)],AO89,Table915[CountyName (group)],AQ$4)</f>
        <v>2</v>
      </c>
      <c r="AR89" s="1151">
        <f>SUMIFS(Table915[Count of EnergyRating],Table915[MainSpaceHeatingFuel],AN89,Table915[EnergyRating (group)],AO89,Table915[CountyName (group)],AR$4)</f>
        <v>7</v>
      </c>
      <c r="AS89" s="1151">
        <f>SUMIFS(Table915[Count of EnergyRating],Table915[MainSpaceHeatingFuel],AN89,Table915[EnergyRating (group)],AO89,Table915[CountyName (group)],AS$4)</f>
        <v>64</v>
      </c>
      <c r="AT89" s="1151">
        <f>SUMIFS(Table915[Count of EnergyRating],Table915[MainSpaceHeatingFuel],AN89,Table915[EnergyRating (group)],AO89,Table915[CountyName (group)],AT$4)</f>
        <v>20</v>
      </c>
      <c r="AU89" s="1151">
        <f>SUMIFS(Table915[Count of EnergyRating],Table915[MainSpaceHeatingFuel],AN89,Table915[EnergyRating (group)],AO89,Table915[CountyName (group)],AU$4)</f>
        <v>7</v>
      </c>
      <c r="AV89" s="1151">
        <f>SUMIFS(Table915[Count of EnergyRating],Table915[MainSpaceHeatingFuel],AN89,Table915[EnergyRating (group)],AO89,Table915[CountyName (group)],AV$4)</f>
        <v>3</v>
      </c>
      <c r="AW89" s="1151">
        <f>SUMIFS(Table915[Count of EnergyRating],Table915[MainSpaceHeatingFuel],AN89,Table915[EnergyRating (group)],AO89,Table915[CountyName (group)],AW$4)</f>
        <v>4</v>
      </c>
      <c r="AX89" s="1151">
        <f>SUMIFS(Table915[Count of EnergyRating],Table915[MainSpaceHeatingFuel],AN89,Table915[EnergyRating (group)],AO89,Table915[CountyName (group)],AX$4)</f>
        <v>12</v>
      </c>
      <c r="AY89" s="1151">
        <f>SUMIFS(Table915[Count of EnergyRating],Table915[MainSpaceHeatingFuel],AN89,Table915[EnergyRating (group)],AO89,Table915[CountyName (group)],AY$4)</f>
        <v>17</v>
      </c>
      <c r="AZ89" s="1151">
        <f>SUMIFS(Table915[Count of EnergyRating],Table915[MainSpaceHeatingFuel],AN89,Table915[EnergyRating (group)],AO89,Table915[CountyName (group)],AZ$4)</f>
        <v>28</v>
      </c>
      <c r="BA89" s="1151">
        <f>SUMIFS(Table915[Count of EnergyRating],Table915[MainSpaceHeatingFuel],AN89,Table915[EnergyRating (group)],AO89,Table915[CountyName (group)],BA$4)</f>
        <v>5</v>
      </c>
      <c r="BB89" s="1151">
        <f>SUMIFS(Table915[Count of EnergyRating],Table915[MainSpaceHeatingFuel],AN89,Table915[EnergyRating (group)],AO89,Table915[CountyName (group)],BB$4)</f>
        <v>81</v>
      </c>
      <c r="BC89" s="1151">
        <f>SUMIFS(Table915[Count of EnergyRating],Table915[MainSpaceHeatingFuel],AN89,Table915[EnergyRating (group)],AO89,Table915[CountyName (group)],BC$4)</f>
        <v>34</v>
      </c>
      <c r="BD89" s="1151">
        <f>SUMIFS(Table915[Count of EnergyRating],Table915[MainSpaceHeatingFuel],AN89,Table915[EnergyRating (group)],AO89,Table915[CountyName (group)],BD$4)</f>
        <v>108</v>
      </c>
      <c r="BE89" s="1151">
        <f>SUMIFS(Table915[Count of EnergyRating],Table915[MainSpaceHeatingFuel],AN89,Table915[EnergyRating (group)],AO89,Table915[CountyName (group)],BE$4)</f>
        <v>92</v>
      </c>
      <c r="BF89" s="1151">
        <f>SUMIFS(Table915[Count of EnergyRating],Table915[MainSpaceHeatingFuel],AN89,Table915[EnergyRating (group)],AO89,Table915[CountyName (group)],BF$4)</f>
        <v>28</v>
      </c>
      <c r="BG89" s="1151">
        <f>SUMIFS(Table915[Count of EnergyRating],Table915[MainSpaceHeatingFuel],AN89,Table915[EnergyRating (group)],AO89,Table915[CountyName (group)],BG$4)</f>
        <v>14</v>
      </c>
      <c r="BH89" s="1151">
        <f>SUMIFS(Table915[Count of EnergyRating],Table915[MainSpaceHeatingFuel],AN89,Table915[EnergyRating (group)],AO89,Table915[CountyName (group)],BH$4)</f>
        <v>12</v>
      </c>
      <c r="BI89" s="1151">
        <f>SUMIFS(Table915[Count of EnergyRating],Table915[MainSpaceHeatingFuel],AN89,Table915[EnergyRating (group)],AO89,Table915[CountyName (group)],BI$4)</f>
        <v>2</v>
      </c>
      <c r="BJ89" s="1151">
        <f>SUMIFS(Table915[Count of EnergyRating],Table915[MainSpaceHeatingFuel],AN89,Table915[EnergyRating (group)],AO89,Table915[CountyName (group)],BJ$4)</f>
        <v>11</v>
      </c>
      <c r="BK89" s="1151">
        <f>SUMIFS(Table915[Count of EnergyRating],Table915[MainSpaceHeatingFuel],AN89,Table915[EnergyRating (group)],AO89,Table915[CountyName (group)],BK$4)</f>
        <v>1</v>
      </c>
      <c r="BL89" s="1151">
        <f>SUMIFS(Table915[Count of EnergyRating],Table915[MainSpaceHeatingFuel],AN89,Table915[EnergyRating (group)],AO89,Table915[CountyName (group)],BL$4)</f>
        <v>2</v>
      </c>
      <c r="BM89" s="1144">
        <f>SUMIFS(Table915[Count of EnergyRating],Table915[MainSpaceHeatingFuel],AN89,Table915[EnergyRating (group)],AO89,Table915[CountyName (group)],BM$4)</f>
        <v>1</v>
      </c>
      <c r="BN89" s="1151">
        <f>SUMIFS(Table915[Count of EnergyRating],Table915[MainSpaceHeatingFuel],AN89,Table915[EnergyRating (group)],AO89,Table915[CountyName (group)],BN$4)</f>
        <v>7</v>
      </c>
      <c r="BO89" s="1151">
        <f>SUMIFS(Table915[Count of EnergyRating],Table915[MainSpaceHeatingFuel],AN89,Table915[EnergyRating (group)],AO89,Table915[CountyName (group)],BO$4)</f>
        <v>2</v>
      </c>
    </row>
    <row r="90" spans="3:67">
      <c r="C90" s="1145" t="s">
        <v>1161</v>
      </c>
      <c r="D90" s="1145" t="s">
        <v>1107</v>
      </c>
      <c r="E90" s="1145" t="s">
        <v>844</v>
      </c>
      <c r="F90" s="1145" t="s">
        <v>1112</v>
      </c>
      <c r="G90" s="1155">
        <f t="shared" ref="G90:AF90" si="75">IFERROR(G200*((SUM(AP$101)/SUM(AP$95:AP$103))/(SUM(G$200)/SUM(G$197:G$202))),0)</f>
        <v>4.1984210616982801E-3</v>
      </c>
      <c r="H90" s="1155">
        <f t="shared" si="75"/>
        <v>0</v>
      </c>
      <c r="I90" s="1155">
        <f t="shared" si="75"/>
        <v>7.399858907789254E-3</v>
      </c>
      <c r="J90" s="1155">
        <f t="shared" si="75"/>
        <v>5.5998447405728301E-3</v>
      </c>
      <c r="K90" s="1155">
        <f t="shared" si="75"/>
        <v>0</v>
      </c>
      <c r="L90" s="1155">
        <f t="shared" si="75"/>
        <v>8.0066367577832508E-4</v>
      </c>
      <c r="M90" s="1155">
        <f t="shared" si="75"/>
        <v>1.4136289261305687E-2</v>
      </c>
      <c r="N90" s="1155">
        <f t="shared" si="75"/>
        <v>0</v>
      </c>
      <c r="O90" s="1155">
        <f t="shared" si="75"/>
        <v>1.6439046584602846E-3</v>
      </c>
      <c r="P90" s="1155">
        <f t="shared" si="75"/>
        <v>1.8419743230975877E-3</v>
      </c>
      <c r="Q90" s="1155">
        <f t="shared" si="75"/>
        <v>5.8364688090808631E-3</v>
      </c>
      <c r="R90" s="1155">
        <f t="shared" si="75"/>
        <v>9.9875397558298008E-4</v>
      </c>
      <c r="S90" s="1155">
        <f t="shared" si="75"/>
        <v>6.7685485923833656E-3</v>
      </c>
      <c r="T90" s="1155">
        <f t="shared" si="75"/>
        <v>2.6282102855752442E-3</v>
      </c>
      <c r="U90" s="1155">
        <f t="shared" si="75"/>
        <v>4.5647575024724604E-3</v>
      </c>
      <c r="V90" s="1155">
        <f t="shared" si="75"/>
        <v>1.6040653359611756E-3</v>
      </c>
      <c r="W90" s="1155">
        <f t="shared" si="75"/>
        <v>3.8718671822375959E-3</v>
      </c>
      <c r="X90" s="1155">
        <f t="shared" si="75"/>
        <v>1.8099271695239706E-2</v>
      </c>
      <c r="Y90" s="1155">
        <f t="shared" si="75"/>
        <v>3.5681811872759692E-3</v>
      </c>
      <c r="Z90" s="1155">
        <f t="shared" si="75"/>
        <v>7.9668121119554622E-4</v>
      </c>
      <c r="AA90" s="1155">
        <f t="shared" si="75"/>
        <v>1.0929526576597549E-2</v>
      </c>
      <c r="AB90" s="1155">
        <f t="shared" si="75"/>
        <v>3.1266262701526758E-3</v>
      </c>
      <c r="AC90" s="1155">
        <f t="shared" si="75"/>
        <v>0</v>
      </c>
      <c r="AD90" s="1155">
        <f t="shared" si="75"/>
        <v>0</v>
      </c>
      <c r="AE90" s="1155">
        <f t="shared" si="75"/>
        <v>0</v>
      </c>
      <c r="AF90" s="1155">
        <f t="shared" si="75"/>
        <v>0</v>
      </c>
      <c r="AG90" s="1182">
        <f t="shared" si="59"/>
        <v>9.8413915252457379E-2</v>
      </c>
      <c r="AL90" s="1151"/>
      <c r="AN90" s="1153" t="s">
        <v>422</v>
      </c>
      <c r="AO90" s="1153" t="s">
        <v>58</v>
      </c>
      <c r="AP90" s="1166">
        <f>SUMIFS(Table915[Count of EnergyRating],Table915[MainSpaceHeatingFuel],AN90,Table915[EnergyRating (group)],AO90,Table915[CountyName (group)],AP$4)</f>
        <v>84</v>
      </c>
      <c r="AQ90" s="1151">
        <f>SUMIFS(Table915[Count of EnergyRating],Table915[MainSpaceHeatingFuel],AN90,Table915[EnergyRating (group)],AO90,Table915[CountyName (group)],AQ$4)</f>
        <v>19</v>
      </c>
      <c r="AR90" s="1151">
        <f>SUMIFS(Table915[Count of EnergyRating],Table915[MainSpaceHeatingFuel],AN90,Table915[EnergyRating (group)],AO90,Table915[CountyName (group)],AR$4)</f>
        <v>83</v>
      </c>
      <c r="AS90" s="1151">
        <f>SUMIFS(Table915[Count of EnergyRating],Table915[MainSpaceHeatingFuel],AN90,Table915[EnergyRating (group)],AO90,Table915[CountyName (group)],AS$4)</f>
        <v>178</v>
      </c>
      <c r="AT90" s="1151">
        <f>SUMIFS(Table915[Count of EnergyRating],Table915[MainSpaceHeatingFuel],AN90,Table915[EnergyRating (group)],AO90,Table915[CountyName (group)],AT$4)</f>
        <v>187</v>
      </c>
      <c r="AU90" s="1151">
        <f>SUMIFS(Table915[Count of EnergyRating],Table915[MainSpaceHeatingFuel],AN90,Table915[EnergyRating (group)],AO90,Table915[CountyName (group)],AU$4)</f>
        <v>52</v>
      </c>
      <c r="AV90" s="1151">
        <f>SUMIFS(Table915[Count of EnergyRating],Table915[MainSpaceHeatingFuel],AN90,Table915[EnergyRating (group)],AO90,Table915[CountyName (group)],AV$4)</f>
        <v>35</v>
      </c>
      <c r="AW90" s="1151">
        <f>SUMIFS(Table915[Count of EnergyRating],Table915[MainSpaceHeatingFuel],AN90,Table915[EnergyRating (group)],AO90,Table915[CountyName (group)],AW$4)</f>
        <v>21</v>
      </c>
      <c r="AX90" s="1151">
        <f>SUMIFS(Table915[Count of EnergyRating],Table915[MainSpaceHeatingFuel],AN90,Table915[EnergyRating (group)],AO90,Table915[CountyName (group)],AX$4)</f>
        <v>134</v>
      </c>
      <c r="AY90" s="1151">
        <f>SUMIFS(Table915[Count of EnergyRating],Table915[MainSpaceHeatingFuel],AN90,Table915[EnergyRating (group)],AO90,Table915[CountyName (group)],AY$4)</f>
        <v>261</v>
      </c>
      <c r="AZ90" s="1151">
        <f>SUMIFS(Table915[Count of EnergyRating],Table915[MainSpaceHeatingFuel],AN90,Table915[EnergyRating (group)],AO90,Table915[CountyName (group)],AZ$4)</f>
        <v>698</v>
      </c>
      <c r="BA90" s="1151">
        <f>SUMIFS(Table915[Count of EnergyRating],Table915[MainSpaceHeatingFuel],AN90,Table915[EnergyRating (group)],AO90,Table915[CountyName (group)],BA$4)</f>
        <v>122</v>
      </c>
      <c r="BB90" s="1151">
        <f>SUMIFS(Table915[Count of EnergyRating],Table915[MainSpaceHeatingFuel],AN90,Table915[EnergyRating (group)],AO90,Table915[CountyName (group)],BB$4)</f>
        <v>401</v>
      </c>
      <c r="BC90" s="1151">
        <f>SUMIFS(Table915[Count of EnergyRating],Table915[MainSpaceHeatingFuel],AN90,Table915[EnergyRating (group)],AO90,Table915[CountyName (group)],BC$4)</f>
        <v>432</v>
      </c>
      <c r="BD90" s="1151">
        <f>SUMIFS(Table915[Count of EnergyRating],Table915[MainSpaceHeatingFuel],AN90,Table915[EnergyRating (group)],AO90,Table915[CountyName (group)],BD$4)</f>
        <v>479</v>
      </c>
      <c r="BE90" s="1151">
        <f>SUMIFS(Table915[Count of EnergyRating],Table915[MainSpaceHeatingFuel],AN90,Table915[EnergyRating (group)],AO90,Table915[CountyName (group)],BE$4)</f>
        <v>332</v>
      </c>
      <c r="BF90" s="1151">
        <f>SUMIFS(Table915[Count of EnergyRating],Table915[MainSpaceHeatingFuel],AN90,Table915[EnergyRating (group)],AO90,Table915[CountyName (group)],BF$4)</f>
        <v>245</v>
      </c>
      <c r="BG90" s="1151">
        <f>SUMIFS(Table915[Count of EnergyRating],Table915[MainSpaceHeatingFuel],AN90,Table915[EnergyRating (group)],AO90,Table915[CountyName (group)],BG$4)</f>
        <v>98</v>
      </c>
      <c r="BH90" s="1151">
        <f>SUMIFS(Table915[Count of EnergyRating],Table915[MainSpaceHeatingFuel],AN90,Table915[EnergyRating (group)],AO90,Table915[CountyName (group)],BH$4)</f>
        <v>91</v>
      </c>
      <c r="BI90" s="1151">
        <f>SUMIFS(Table915[Count of EnergyRating],Table915[MainSpaceHeatingFuel],AN90,Table915[EnergyRating (group)],AO90,Table915[CountyName (group)],BI$4)</f>
        <v>14</v>
      </c>
      <c r="BJ90" s="1151">
        <f>SUMIFS(Table915[Count of EnergyRating],Table915[MainSpaceHeatingFuel],AN90,Table915[EnergyRating (group)],AO90,Table915[CountyName (group)],BJ$4)</f>
        <v>95</v>
      </c>
      <c r="BK90" s="1151">
        <f>SUMIFS(Table915[Count of EnergyRating],Table915[MainSpaceHeatingFuel],AN90,Table915[EnergyRating (group)],AO90,Table915[CountyName (group)],BK$4)</f>
        <v>19</v>
      </c>
      <c r="BL90" s="1151">
        <f>SUMIFS(Table915[Count of EnergyRating],Table915[MainSpaceHeatingFuel],AN90,Table915[EnergyRating (group)],AO90,Table915[CountyName (group)],BL$4)</f>
        <v>32</v>
      </c>
      <c r="BM90" s="1144">
        <f>SUMIFS(Table915[Count of EnergyRating],Table915[MainSpaceHeatingFuel],AN90,Table915[EnergyRating (group)],AO90,Table915[CountyName (group)],BM$4)</f>
        <v>57</v>
      </c>
      <c r="BN90" s="1151">
        <f>SUMIFS(Table915[Count of EnergyRating],Table915[MainSpaceHeatingFuel],AN90,Table915[EnergyRating (group)],AO90,Table915[CountyName (group)],BN$4)</f>
        <v>100</v>
      </c>
      <c r="BO90" s="1151">
        <f>SUMIFS(Table915[Count of EnergyRating],Table915[MainSpaceHeatingFuel],AN90,Table915[EnergyRating (group)],AO90,Table915[CountyName (group)],BO$4)</f>
        <v>116</v>
      </c>
    </row>
    <row r="91" spans="3:67" ht="15">
      <c r="C91" s="1143" t="s">
        <v>1161</v>
      </c>
      <c r="D91" s="1143" t="s">
        <v>1107</v>
      </c>
      <c r="E91" s="1143" t="s">
        <v>844</v>
      </c>
      <c r="F91" s="1143" t="s">
        <v>1113</v>
      </c>
      <c r="G91" s="1154">
        <f t="shared" ref="G91:AF91" si="76">IFERROR(G201*((SUM(AP$102)/SUM(AP$95:AP$103))/(SUM(G$201)/SUM(G$197:G$202))),0)</f>
        <v>2.09921053084914E-3</v>
      </c>
      <c r="H91" s="1154">
        <f t="shared" si="76"/>
        <v>1.744458550917543E-2</v>
      </c>
      <c r="I91" s="1154">
        <f t="shared" si="76"/>
        <v>0</v>
      </c>
      <c r="J91" s="1154">
        <f t="shared" si="76"/>
        <v>0</v>
      </c>
      <c r="K91" s="1154">
        <f t="shared" si="76"/>
        <v>0</v>
      </c>
      <c r="L91" s="1154">
        <f t="shared" si="76"/>
        <v>0</v>
      </c>
      <c r="M91" s="1154">
        <f t="shared" si="76"/>
        <v>0</v>
      </c>
      <c r="N91" s="1154">
        <f t="shared" si="76"/>
        <v>0</v>
      </c>
      <c r="O91" s="1154">
        <f t="shared" si="76"/>
        <v>1.2329284938452135E-3</v>
      </c>
      <c r="P91" s="1154">
        <f t="shared" si="76"/>
        <v>4.1444422269695733E-3</v>
      </c>
      <c r="Q91" s="1154">
        <f t="shared" si="76"/>
        <v>1.9454896030269547E-3</v>
      </c>
      <c r="R91" s="1154">
        <f t="shared" si="76"/>
        <v>3.9950159023319212E-3</v>
      </c>
      <c r="S91" s="1154">
        <f t="shared" si="76"/>
        <v>0</v>
      </c>
      <c r="T91" s="1154">
        <f t="shared" si="76"/>
        <v>5.2564205711504892E-3</v>
      </c>
      <c r="U91" s="1154">
        <f t="shared" si="76"/>
        <v>2.6627752097756019E-3</v>
      </c>
      <c r="V91" s="1154">
        <f t="shared" si="76"/>
        <v>1.6040653359611756E-3</v>
      </c>
      <c r="W91" s="1154">
        <f t="shared" si="76"/>
        <v>2.3231203093425582E-3</v>
      </c>
      <c r="X91" s="1154">
        <f t="shared" si="76"/>
        <v>0</v>
      </c>
      <c r="Y91" s="1154">
        <f t="shared" si="76"/>
        <v>3.5681811872759687E-3</v>
      </c>
      <c r="Z91" s="1154">
        <f t="shared" si="76"/>
        <v>0</v>
      </c>
      <c r="AA91" s="1154">
        <f t="shared" si="76"/>
        <v>0</v>
      </c>
      <c r="AB91" s="1154">
        <f t="shared" si="76"/>
        <v>0</v>
      </c>
      <c r="AC91" s="1154">
        <f t="shared" si="76"/>
        <v>0</v>
      </c>
      <c r="AD91" s="1154">
        <f t="shared" si="76"/>
        <v>0</v>
      </c>
      <c r="AE91" s="1154">
        <f t="shared" si="76"/>
        <v>0</v>
      </c>
      <c r="AF91" s="1154">
        <f t="shared" si="76"/>
        <v>0</v>
      </c>
      <c r="AG91" s="1181">
        <f t="shared" si="59"/>
        <v>4.6276234879704024E-2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SUMIFS(Table915[Count of EnergyRating],Table915[MainSpaceHeatingFuel],AN91,Table915[EnergyRating (group)],AO91,Table915[CountyName (group)],AP$4)</f>
        <v>84</v>
      </c>
      <c r="AQ91" s="1151">
        <f>SUMIFS(Table915[Count of EnergyRating],Table915[MainSpaceHeatingFuel],AN91,Table915[EnergyRating (group)],AO91,Table915[CountyName (group)],AQ$4)</f>
        <v>23</v>
      </c>
      <c r="AR91" s="1151">
        <f>SUMIFS(Table915[Count of EnergyRating],Table915[MainSpaceHeatingFuel],AN91,Table915[EnergyRating (group)],AO91,Table915[CountyName (group)],AR$4)</f>
        <v>105</v>
      </c>
      <c r="AS91" s="1151">
        <f>SUMIFS(Table915[Count of EnergyRating],Table915[MainSpaceHeatingFuel],AN91,Table915[EnergyRating (group)],AO91,Table915[CountyName (group)],AS$4)</f>
        <v>167</v>
      </c>
      <c r="AT91" s="1151">
        <f>SUMIFS(Table915[Count of EnergyRating],Table915[MainSpaceHeatingFuel],AN91,Table915[EnergyRating (group)],AO91,Table915[CountyName (group)],AT$4)</f>
        <v>399</v>
      </c>
      <c r="AU91" s="1151">
        <f>SUMIFS(Table915[Count of EnergyRating],Table915[MainSpaceHeatingFuel],AN91,Table915[EnergyRating (group)],AO91,Table915[CountyName (group)],AU$4)</f>
        <v>125</v>
      </c>
      <c r="AV91" s="1151">
        <f>SUMIFS(Table915[Count of EnergyRating],Table915[MainSpaceHeatingFuel],AN91,Table915[EnergyRating (group)],AO91,Table915[CountyName (group)],AV$4)</f>
        <v>31</v>
      </c>
      <c r="AW91" s="1151">
        <f>SUMIFS(Table915[Count of EnergyRating],Table915[MainSpaceHeatingFuel],AN91,Table915[EnergyRating (group)],AO91,Table915[CountyName (group)],AW$4)</f>
        <v>100</v>
      </c>
      <c r="AX91" s="1151">
        <f>SUMIFS(Table915[Count of EnergyRating],Table915[MainSpaceHeatingFuel],AN91,Table915[EnergyRating (group)],AO91,Table915[CountyName (group)],AX$4)</f>
        <v>597</v>
      </c>
      <c r="AY91" s="1151">
        <f>SUMIFS(Table915[Count of EnergyRating],Table915[MainSpaceHeatingFuel],AN91,Table915[EnergyRating (group)],AO91,Table915[CountyName (group)],AY$4)</f>
        <v>156</v>
      </c>
      <c r="AZ91" s="1151">
        <f>SUMIFS(Table915[Count of EnergyRating],Table915[MainSpaceHeatingFuel],AN91,Table915[EnergyRating (group)],AO91,Table915[CountyName (group)],AZ$4)</f>
        <v>443</v>
      </c>
      <c r="BA91" s="1151">
        <f>SUMIFS(Table915[Count of EnergyRating],Table915[MainSpaceHeatingFuel],AN91,Table915[EnergyRating (group)],AO91,Table915[CountyName (group)],BA$4)</f>
        <v>104</v>
      </c>
      <c r="BB91" s="1151">
        <f>SUMIFS(Table915[Count of EnergyRating],Table915[MainSpaceHeatingFuel],AN91,Table915[EnergyRating (group)],AO91,Table915[CountyName (group)],BB$4)</f>
        <v>317</v>
      </c>
      <c r="BC91" s="1151">
        <f>SUMIFS(Table915[Count of EnergyRating],Table915[MainSpaceHeatingFuel],AN91,Table915[EnergyRating (group)],AO91,Table915[CountyName (group)],BC$4)</f>
        <v>357</v>
      </c>
      <c r="BD91" s="1151">
        <f>SUMIFS(Table915[Count of EnergyRating],Table915[MainSpaceHeatingFuel],AN91,Table915[EnergyRating (group)],AO91,Table915[CountyName (group)],BD$4)</f>
        <v>427</v>
      </c>
      <c r="BE91" s="1151">
        <f>SUMIFS(Table915[Count of EnergyRating],Table915[MainSpaceHeatingFuel],AN91,Table915[EnergyRating (group)],AO91,Table915[CountyName (group)],BE$4)</f>
        <v>404</v>
      </c>
      <c r="BF91" s="1151">
        <f>SUMIFS(Table915[Count of EnergyRating],Table915[MainSpaceHeatingFuel],AN91,Table915[EnergyRating (group)],AO91,Table915[CountyName (group)],BF$4)</f>
        <v>563</v>
      </c>
      <c r="BG91" s="1151">
        <f>SUMIFS(Table915[Count of EnergyRating],Table915[MainSpaceHeatingFuel],AN91,Table915[EnergyRating (group)],AO91,Table915[CountyName (group)],BG$4)</f>
        <v>168</v>
      </c>
      <c r="BH91" s="1151">
        <f>SUMIFS(Table915[Count of EnergyRating],Table915[MainSpaceHeatingFuel],AN91,Table915[EnergyRating (group)],AO91,Table915[CountyName (group)],BH$4)</f>
        <v>308</v>
      </c>
      <c r="BI91" s="1151">
        <f>SUMIFS(Table915[Count of EnergyRating],Table915[MainSpaceHeatingFuel],AN91,Table915[EnergyRating (group)],AO91,Table915[CountyName (group)],BI$4)</f>
        <v>97</v>
      </c>
      <c r="BJ91" s="1151">
        <f>SUMIFS(Table915[Count of EnergyRating],Table915[MainSpaceHeatingFuel],AN91,Table915[EnergyRating (group)],AO91,Table915[CountyName (group)],BJ$4)</f>
        <v>186</v>
      </c>
      <c r="BK91" s="1151">
        <f>SUMIFS(Table915[Count of EnergyRating],Table915[MainSpaceHeatingFuel],AN91,Table915[EnergyRating (group)],AO91,Table915[CountyName (group)],BK$4)</f>
        <v>76</v>
      </c>
      <c r="BL91" s="1151">
        <f>SUMIFS(Table915[Count of EnergyRating],Table915[MainSpaceHeatingFuel],AN91,Table915[EnergyRating (group)],AO91,Table915[CountyName (group)],BL$4)</f>
        <v>105</v>
      </c>
      <c r="BM91" s="1144">
        <f>SUMIFS(Table915[Count of EnergyRating],Table915[MainSpaceHeatingFuel],AN91,Table915[EnergyRating (group)],AO91,Table915[CountyName (group)],BM$4)</f>
        <v>216</v>
      </c>
      <c r="BN91" s="1151">
        <f>SUMIFS(Table915[Count of EnergyRating],Table915[MainSpaceHeatingFuel],AN91,Table915[EnergyRating (group)],AO91,Table915[CountyName (group)],BN$4)</f>
        <v>131</v>
      </c>
      <c r="BO91" s="1151">
        <f>SUMIFS(Table915[Count of EnergyRating],Table915[MainSpaceHeatingFuel],AN91,Table915[EnergyRating (group)],AO91,Table915[CountyName (group)],BO$4)</f>
        <v>62</v>
      </c>
    </row>
    <row r="92" spans="3:67" ht="15.75" thickBot="1">
      <c r="C92" s="1147" t="s">
        <v>1161</v>
      </c>
      <c r="D92" s="1147" t="s">
        <v>1107</v>
      </c>
      <c r="E92" s="1147" t="s">
        <v>844</v>
      </c>
      <c r="F92" s="1147" t="s">
        <v>1114</v>
      </c>
      <c r="G92" s="1156">
        <f t="shared" ref="G92:AF92" si="77">IFERROR(G202*((SUM(AP$103)/SUM(AP$95:AP$103))/(SUM(G$202)/SUM(G$197:G$202))),0)</f>
        <v>2.09921053084914E-3</v>
      </c>
      <c r="H92" s="1156">
        <f t="shared" si="77"/>
        <v>5.2333756527526289E-2</v>
      </c>
      <c r="I92" s="1156">
        <f t="shared" si="77"/>
        <v>7.399858907789254E-3</v>
      </c>
      <c r="J92" s="1156">
        <f t="shared" si="77"/>
        <v>0</v>
      </c>
      <c r="K92" s="1156">
        <f t="shared" si="77"/>
        <v>6.6990541513106978E-3</v>
      </c>
      <c r="L92" s="1156">
        <f t="shared" si="77"/>
        <v>1.6013273515566503E-4</v>
      </c>
      <c r="M92" s="1156">
        <f t="shared" si="77"/>
        <v>0</v>
      </c>
      <c r="N92" s="1156">
        <f t="shared" si="77"/>
        <v>7.886957535264116E-3</v>
      </c>
      <c r="O92" s="1156">
        <f t="shared" si="77"/>
        <v>4.1097616461507121E-4</v>
      </c>
      <c r="P92" s="1156">
        <f t="shared" si="77"/>
        <v>9.2098716154879383E-4</v>
      </c>
      <c r="Q92" s="1156">
        <f t="shared" si="77"/>
        <v>1.9454896030269547E-3</v>
      </c>
      <c r="R92" s="1156">
        <f t="shared" si="77"/>
        <v>7.9900318046638406E-3</v>
      </c>
      <c r="S92" s="1156">
        <f t="shared" si="77"/>
        <v>0</v>
      </c>
      <c r="T92" s="1156">
        <f t="shared" si="77"/>
        <v>2.6282102855752446E-3</v>
      </c>
      <c r="U92" s="1156">
        <f t="shared" si="77"/>
        <v>1.1411893756181151E-3</v>
      </c>
      <c r="V92" s="1156">
        <f t="shared" si="77"/>
        <v>1.6040653359611756E-3</v>
      </c>
      <c r="W92" s="1156">
        <f t="shared" si="77"/>
        <v>3.0974937457900766E-3</v>
      </c>
      <c r="X92" s="1156">
        <f t="shared" si="77"/>
        <v>3.6198543390479412E-3</v>
      </c>
      <c r="Y92" s="1156">
        <f t="shared" si="77"/>
        <v>0</v>
      </c>
      <c r="Z92" s="1156">
        <f t="shared" si="77"/>
        <v>0</v>
      </c>
      <c r="AA92" s="1156">
        <f t="shared" si="77"/>
        <v>0</v>
      </c>
      <c r="AB92" s="1156">
        <f t="shared" si="77"/>
        <v>1.5633131350763381E-3</v>
      </c>
      <c r="AC92" s="1156">
        <f t="shared" si="77"/>
        <v>0</v>
      </c>
      <c r="AD92" s="1156">
        <f t="shared" si="77"/>
        <v>2.2426664811389888E-3</v>
      </c>
      <c r="AE92" s="1156">
        <f t="shared" si="77"/>
        <v>1.8485869968523461E-2</v>
      </c>
      <c r="AF92" s="1156">
        <f t="shared" si="77"/>
        <v>0</v>
      </c>
      <c r="AG92" s="1183">
        <f t="shared" si="59"/>
        <v>0.12222911778848117</v>
      </c>
      <c r="AI92" s="58" t="s">
        <v>1176</v>
      </c>
      <c r="AJ92" s="1167">
        <f>SUM(G87:AF92)</f>
        <v>0.89566667663126365</v>
      </c>
      <c r="AK92" s="1149">
        <f>'SHWLP-Att'!S23</f>
        <v>0.90337121571599954</v>
      </c>
      <c r="AL92" s="1169">
        <f>IFERROR((AK92-AJ92)/AK92,"N/A")</f>
        <v>8.5286523974857711E-3</v>
      </c>
      <c r="AN92" s="1153" t="s">
        <v>422</v>
      </c>
      <c r="AO92" s="1153" t="s">
        <v>62</v>
      </c>
      <c r="AP92" s="1166">
        <f>SUMIFS(Table915[Count of EnergyRating],Table915[MainSpaceHeatingFuel],AN92,Table915[EnergyRating (group)],AO92,Table915[CountyName (group)],AP$4)</f>
        <v>56</v>
      </c>
      <c r="AQ92" s="1151">
        <f>SUMIFS(Table915[Count of EnergyRating],Table915[MainSpaceHeatingFuel],AN92,Table915[EnergyRating (group)],AO92,Table915[CountyName (group)],AQ$4)</f>
        <v>21</v>
      </c>
      <c r="AR92" s="1151">
        <f>SUMIFS(Table915[Count of EnergyRating],Table915[MainSpaceHeatingFuel],AN92,Table915[EnergyRating (group)],AO92,Table915[CountyName (group)],AR$4)</f>
        <v>67</v>
      </c>
      <c r="AS92" s="1151">
        <f>SUMIFS(Table915[Count of EnergyRating],Table915[MainSpaceHeatingFuel],AN92,Table915[EnergyRating (group)],AO92,Table915[CountyName (group)],AS$4)</f>
        <v>69</v>
      </c>
      <c r="AT92" s="1151">
        <f>SUMIFS(Table915[Count of EnergyRating],Table915[MainSpaceHeatingFuel],AN92,Table915[EnergyRating (group)],AO92,Table915[CountyName (group)],AT$4)</f>
        <v>140</v>
      </c>
      <c r="AU92" s="1151">
        <f>SUMIFS(Table915[Count of EnergyRating],Table915[MainSpaceHeatingFuel],AN92,Table915[EnergyRating (group)],AO92,Table915[CountyName (group)],AU$4)</f>
        <v>68</v>
      </c>
      <c r="AV92" s="1151">
        <f>SUMIFS(Table915[Count of EnergyRating],Table915[MainSpaceHeatingFuel],AN92,Table915[EnergyRating (group)],AO92,Table915[CountyName (group)],AV$4)</f>
        <v>9</v>
      </c>
      <c r="AW92" s="1151">
        <f>SUMIFS(Table915[Count of EnergyRating],Table915[MainSpaceHeatingFuel],AN92,Table915[EnergyRating (group)],AO92,Table915[CountyName (group)],AW$4)</f>
        <v>78</v>
      </c>
      <c r="AX92" s="1151">
        <f>SUMIFS(Table915[Count of EnergyRating],Table915[MainSpaceHeatingFuel],AN92,Table915[EnergyRating (group)],AO92,Table915[CountyName (group)],AX$4)</f>
        <v>288</v>
      </c>
      <c r="AY92" s="1151">
        <f>SUMIFS(Table915[Count of EnergyRating],Table915[MainSpaceHeatingFuel],AN92,Table915[EnergyRating (group)],AO92,Table915[CountyName (group)],AY$4)</f>
        <v>67</v>
      </c>
      <c r="AZ92" s="1151">
        <f>SUMIFS(Table915[Count of EnergyRating],Table915[MainSpaceHeatingFuel],AN92,Table915[EnergyRating (group)],AO92,Table915[CountyName (group)],AZ$4)</f>
        <v>146</v>
      </c>
      <c r="BA92" s="1151">
        <f>SUMIFS(Table915[Count of EnergyRating],Table915[MainSpaceHeatingFuel],AN92,Table915[EnergyRating (group)],AO92,Table915[CountyName (group)],BA$4)</f>
        <v>63</v>
      </c>
      <c r="BB92" s="1151">
        <f>SUMIFS(Table915[Count of EnergyRating],Table915[MainSpaceHeatingFuel],AN92,Table915[EnergyRating (group)],AO92,Table915[CountyName (group)],BB$4)</f>
        <v>113</v>
      </c>
      <c r="BC92" s="1151">
        <f>SUMIFS(Table915[Count of EnergyRating],Table915[MainSpaceHeatingFuel],AN92,Table915[EnergyRating (group)],AO92,Table915[CountyName (group)],BC$4)</f>
        <v>118</v>
      </c>
      <c r="BD92" s="1151">
        <f>SUMIFS(Table915[Count of EnergyRating],Table915[MainSpaceHeatingFuel],AN92,Table915[EnergyRating (group)],AO92,Table915[CountyName (group)],BD$4)</f>
        <v>133</v>
      </c>
      <c r="BE92" s="1151">
        <f>SUMIFS(Table915[Count of EnergyRating],Table915[MainSpaceHeatingFuel],AN92,Table915[EnergyRating (group)],AO92,Table915[CountyName (group)],BE$4)</f>
        <v>165</v>
      </c>
      <c r="BF92" s="1151">
        <f>SUMIFS(Table915[Count of EnergyRating],Table915[MainSpaceHeatingFuel],AN92,Table915[EnergyRating (group)],AO92,Table915[CountyName (group)],BF$4)</f>
        <v>330</v>
      </c>
      <c r="BG92" s="1151">
        <f>SUMIFS(Table915[Count of EnergyRating],Table915[MainSpaceHeatingFuel],AN92,Table915[EnergyRating (group)],AO92,Table915[CountyName (group)],BG$4)</f>
        <v>82</v>
      </c>
      <c r="BH92" s="1161">
        <f>SUMIFS(Table915[Count of EnergyRating],Table915[MainSpaceHeatingFuel],AN92,Table915[EnergyRating (group)],AO92,Table915[CountyName (group)],BH$4)</f>
        <v>130</v>
      </c>
      <c r="BI92" s="1151">
        <f>SUMIFS(Table915[Count of EnergyRating],Table915[MainSpaceHeatingFuel],AN92,Table915[EnergyRating (group)],AO92,Table915[CountyName (group)],BI$4)</f>
        <v>69</v>
      </c>
      <c r="BJ92" s="1151">
        <f>SUMIFS(Table915[Count of EnergyRating],Table915[MainSpaceHeatingFuel],AN92,Table915[EnergyRating (group)],AO92,Table915[CountyName (group)],BJ$4)</f>
        <v>102</v>
      </c>
      <c r="BK92" s="1151">
        <f>SUMIFS(Table915[Count of EnergyRating],Table915[MainSpaceHeatingFuel],AN92,Table915[EnergyRating (group)],AO92,Table915[CountyName (group)],BK$4)</f>
        <v>50</v>
      </c>
      <c r="BL92" s="1151">
        <f>SUMIFS(Table915[Count of EnergyRating],Table915[MainSpaceHeatingFuel],AN92,Table915[EnergyRating (group)],AO92,Table915[CountyName (group)],BL$4)</f>
        <v>60</v>
      </c>
      <c r="BM92" s="1144">
        <f>SUMIFS(Table915[Count of EnergyRating],Table915[MainSpaceHeatingFuel],AN92,Table915[EnergyRating (group)],AO92,Table915[CountyName (group)],BM$4)</f>
        <v>81</v>
      </c>
      <c r="BN92" s="1151">
        <f>SUMIFS(Table915[Count of EnergyRating],Table915[MainSpaceHeatingFuel],AN92,Table915[EnergyRating (group)],AO92,Table915[CountyName (group)],BN$4)</f>
        <v>67</v>
      </c>
      <c r="BO92" s="1151">
        <f>SUMIFS(Table915[Count of EnergyRating],Table915[MainSpaceHeatingFuel],AN92,Table915[EnergyRating (group)],AO92,Table915[CountyName (group)],BO$4)</f>
        <v>42</v>
      </c>
    </row>
    <row r="93" spans="3:67" ht="15.75" thickBot="1">
      <c r="C93" s="1174" t="s">
        <v>1162</v>
      </c>
      <c r="D93" s="1174" t="s">
        <v>1107</v>
      </c>
      <c r="E93" s="1174" t="s">
        <v>844</v>
      </c>
      <c r="F93" s="1174" t="s">
        <v>938</v>
      </c>
      <c r="G93" s="1175">
        <f>G203</f>
        <v>1.0603423092984024E-2</v>
      </c>
      <c r="H93" s="1175">
        <f t="shared" ref="H93:AF93" si="78">H203</f>
        <v>0.35246073343716144</v>
      </c>
      <c r="I93" s="1175">
        <f t="shared" si="78"/>
        <v>4.4853339105118024E-2</v>
      </c>
      <c r="J93" s="1175">
        <f t="shared" si="78"/>
        <v>1.4708535197731803E-2</v>
      </c>
      <c r="K93" s="1175">
        <f t="shared" si="78"/>
        <v>1.3535165614937197E-2</v>
      </c>
      <c r="L93" s="1175">
        <f t="shared" si="78"/>
        <v>5.581093609661701E-3</v>
      </c>
      <c r="M93" s="1175">
        <f t="shared" si="78"/>
        <v>2.8561795741715978E-2</v>
      </c>
      <c r="N93" s="1175">
        <f t="shared" si="78"/>
        <v>3.1870551879891983E-2</v>
      </c>
      <c r="O93" s="1175">
        <f t="shared" si="78"/>
        <v>1.2040228326284057E-2</v>
      </c>
      <c r="P93" s="1175">
        <f t="shared" si="78"/>
        <v>1.4421331648326843E-2</v>
      </c>
      <c r="Q93" s="1175">
        <f t="shared" si="78"/>
        <v>2.1619303055903653E-2</v>
      </c>
      <c r="R93" s="1175">
        <f t="shared" si="78"/>
        <v>2.7242212437339902E-2</v>
      </c>
      <c r="S93" s="1175">
        <f t="shared" si="78"/>
        <v>1.7778249187395304E-2</v>
      </c>
      <c r="T93" s="1175">
        <f t="shared" si="78"/>
        <v>0.1075313811209364</v>
      </c>
      <c r="U93" s="1175">
        <f t="shared" si="78"/>
        <v>1.8445812615473005E-2</v>
      </c>
      <c r="V93" s="1175">
        <f t="shared" si="78"/>
        <v>3.7270908567654207E-2</v>
      </c>
      <c r="W93" s="1175">
        <f t="shared" si="78"/>
        <v>2.5815733954506023E-2</v>
      </c>
      <c r="X93" s="1175">
        <f t="shared" si="78"/>
        <v>2.5598188051639905E-2</v>
      </c>
      <c r="Y93" s="1175">
        <f t="shared" si="78"/>
        <v>3.2442140338566128E-2</v>
      </c>
      <c r="Z93" s="1175">
        <f t="shared" si="78"/>
        <v>3.2193237708731445E-3</v>
      </c>
      <c r="AA93" s="1175">
        <f t="shared" si="78"/>
        <v>1.4721775041248346E-2</v>
      </c>
      <c r="AB93" s="1175">
        <f t="shared" si="78"/>
        <v>6.3172208235172831E-3</v>
      </c>
      <c r="AC93" s="1175">
        <f t="shared" si="78"/>
        <v>1.0453138105825788E-2</v>
      </c>
      <c r="AD93" s="1175">
        <f t="shared" si="78"/>
        <v>9.0624322645147092E-3</v>
      </c>
      <c r="AE93" s="1175">
        <f t="shared" si="78"/>
        <v>1.867497305654742E-2</v>
      </c>
      <c r="AF93" s="1175">
        <f t="shared" si="78"/>
        <v>7.78335345134185E-3</v>
      </c>
      <c r="AG93" s="1184">
        <f t="shared" si="59"/>
        <v>0.9126123434970963</v>
      </c>
      <c r="AI93" s="58" t="s">
        <v>1120</v>
      </c>
      <c r="AJ93" s="1167">
        <f>SUM(G93:AF93)</f>
        <v>0.9126123434970963</v>
      </c>
      <c r="AK93" s="1149">
        <f>'SHWLP-Att'!S49</f>
        <v>0.91261234349709597</v>
      </c>
      <c r="AL93" s="1169">
        <f>(AK93-AJ93)/AK93</f>
        <v>-3.6495989755217116E-16</v>
      </c>
      <c r="AN93" s="1153" t="s">
        <v>422</v>
      </c>
      <c r="AO93" s="1153" t="s">
        <v>64</v>
      </c>
      <c r="AP93" s="1166">
        <f>SUMIFS(Table915[Count of EnergyRating],Table915[MainSpaceHeatingFuel],AN93,Table915[EnergyRating (group)],AO93,Table915[CountyName (group)],AP$4)</f>
        <v>51</v>
      </c>
      <c r="AQ93" s="1151">
        <f>SUMIFS(Table915[Count of EnergyRating],Table915[MainSpaceHeatingFuel],AN93,Table915[EnergyRating (group)],AO93,Table915[CountyName (group)],AQ$4)</f>
        <v>191</v>
      </c>
      <c r="AR93" s="1151">
        <f>SUMIFS(Table915[Count of EnergyRating],Table915[MainSpaceHeatingFuel],AN93,Table915[EnergyRating (group)],AO93,Table915[CountyName (group)],AR$4)</f>
        <v>116</v>
      </c>
      <c r="AS93" s="1151">
        <f>SUMIFS(Table915[Count of EnergyRating],Table915[MainSpaceHeatingFuel],AN93,Table915[EnergyRating (group)],AO93,Table915[CountyName (group)],AS$4)</f>
        <v>99</v>
      </c>
      <c r="AT93" s="1151">
        <f>SUMIFS(Table915[Count of EnergyRating],Table915[MainSpaceHeatingFuel],AN93,Table915[EnergyRating (group)],AO93,Table915[CountyName (group)],AT$4)</f>
        <v>212</v>
      </c>
      <c r="AU93" s="1151">
        <f>SUMIFS(Table915[Count of EnergyRating],Table915[MainSpaceHeatingFuel],AN93,Table915[EnergyRating (group)],AO93,Table915[CountyName (group)],AU$4)</f>
        <v>59</v>
      </c>
      <c r="AV93" s="1151">
        <f>SUMIFS(Table915[Count of EnergyRating],Table915[MainSpaceHeatingFuel],AN93,Table915[EnergyRating (group)],AO93,Table915[CountyName (group)],AV$4)</f>
        <v>49</v>
      </c>
      <c r="AW93" s="1151">
        <f>SUMIFS(Table915[Count of EnergyRating],Table915[MainSpaceHeatingFuel],AN93,Table915[EnergyRating (group)],AO93,Table915[CountyName (group)],AW$4)</f>
        <v>67</v>
      </c>
      <c r="AX93" s="1151">
        <f>SUMIFS(Table915[Count of EnergyRating],Table915[MainSpaceHeatingFuel],AN93,Table915[EnergyRating (group)],AO93,Table915[CountyName (group)],AX$4)</f>
        <v>287</v>
      </c>
      <c r="AY93" s="1151">
        <f>SUMIFS(Table915[Count of EnergyRating],Table915[MainSpaceHeatingFuel],AN93,Table915[EnergyRating (group)],AO93,Table915[CountyName (group)],AY$4)</f>
        <v>182</v>
      </c>
      <c r="AZ93" s="1151">
        <f>SUMIFS(Table915[Count of EnergyRating],Table915[MainSpaceHeatingFuel],AN93,Table915[EnergyRating (group)],AO93,Table915[CountyName (group)],AZ$4)</f>
        <v>147</v>
      </c>
      <c r="BA93" s="1151">
        <f>SUMIFS(Table915[Count of EnergyRating],Table915[MainSpaceHeatingFuel],AN93,Table915[EnergyRating (group)],AO93,Table915[CountyName (group)],BA$4)</f>
        <v>103</v>
      </c>
      <c r="BB93" s="1151">
        <f>SUMIFS(Table915[Count of EnergyRating],Table915[MainSpaceHeatingFuel],AN93,Table915[EnergyRating (group)],AO93,Table915[CountyName (group)],BB$4)</f>
        <v>114</v>
      </c>
      <c r="BC93" s="1151">
        <f>SUMIFS(Table915[Count of EnergyRating],Table915[MainSpaceHeatingFuel],AN93,Table915[EnergyRating (group)],AO93,Table915[CountyName (group)],BC$4)</f>
        <v>330</v>
      </c>
      <c r="BD93" s="1151">
        <f>SUMIFS(Table915[Count of EnergyRating],Table915[MainSpaceHeatingFuel],AN93,Table915[EnergyRating (group)],AO93,Table915[CountyName (group)],BD$4)</f>
        <v>115</v>
      </c>
      <c r="BE93" s="1151">
        <f>SUMIFS(Table915[Count of EnergyRating],Table915[MainSpaceHeatingFuel],AN93,Table915[EnergyRating (group)],AO93,Table915[CountyName (group)],BE$4)</f>
        <v>163</v>
      </c>
      <c r="BF93" s="1151">
        <f>SUMIFS(Table915[Count of EnergyRating],Table915[MainSpaceHeatingFuel],AN93,Table915[EnergyRating (group)],AO93,Table915[CountyName (group)],BF$4)</f>
        <v>349</v>
      </c>
      <c r="BG93" s="1151">
        <f>SUMIFS(Table915[Count of EnergyRating],Table915[MainSpaceHeatingFuel],AN93,Table915[EnergyRating (group)],AO93,Table915[CountyName (group)],BG$4)</f>
        <v>65</v>
      </c>
      <c r="BH93" s="1151">
        <f>SUMIFS(Table915[Count of EnergyRating],Table915[MainSpaceHeatingFuel],AN93,Table915[EnergyRating (group)],AO93,Table915[CountyName (group)],BH$4)</f>
        <v>219</v>
      </c>
      <c r="BI93" s="1151">
        <f>SUMIFS(Table915[Count of EnergyRating],Table915[MainSpaceHeatingFuel],AN93,Table915[EnergyRating (group)],AO93,Table915[CountyName (group)],BI$4)</f>
        <v>56</v>
      </c>
      <c r="BJ93" s="1151">
        <f>SUMIFS(Table915[Count of EnergyRating],Table915[MainSpaceHeatingFuel],AN93,Table915[EnergyRating (group)],AO93,Table915[CountyName (group)],BJ$4)</f>
        <v>191</v>
      </c>
      <c r="BK93" s="1151">
        <f>SUMIFS(Table915[Count of EnergyRating],Table915[MainSpaceHeatingFuel],AN93,Table915[EnergyRating (group)],AO93,Table915[CountyName (group)],BK$4)</f>
        <v>73</v>
      </c>
      <c r="BL93" s="1151">
        <f>SUMIFS(Table915[Count of EnergyRating],Table915[MainSpaceHeatingFuel],AN93,Table915[EnergyRating (group)],AO93,Table915[CountyName (group)],BL$4)</f>
        <v>72</v>
      </c>
      <c r="BM93" s="1144">
        <f>SUMIFS(Table915[Count of EnergyRating],Table915[MainSpaceHeatingFuel],AN93,Table915[EnergyRating (group)],AO93,Table915[CountyName (group)],BM$4)</f>
        <v>106</v>
      </c>
      <c r="BN93" s="1151">
        <f>SUMIFS(Table915[Count of EnergyRating],Table915[MainSpaceHeatingFuel],AN93,Table915[EnergyRating (group)],AO93,Table915[CountyName (group)],BN$4)</f>
        <v>128</v>
      </c>
      <c r="BO93" s="1151">
        <f>SUMIFS(Table915[Count of EnergyRating],Table915[MainSpaceHeatingFuel],AN93,Table915[EnergyRating (group)],AO93,Table915[CountyName (group)],BO$4)</f>
        <v>21</v>
      </c>
    </row>
    <row r="94" spans="3:67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L94" s="1151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1163</v>
      </c>
      <c r="D95" s="1143" t="s">
        <v>1107</v>
      </c>
      <c r="E95" s="1143" t="s">
        <v>1165</v>
      </c>
      <c r="F95" s="1143" t="s">
        <v>1109</v>
      </c>
      <c r="G95" s="1154">
        <f t="shared" ref="G95:G101" si="79">G205</f>
        <v>3.6676721171657028E-3</v>
      </c>
      <c r="H95" s="1154">
        <f t="shared" ref="H95:AF101" si="80">H205</f>
        <v>0.13965711763027436</v>
      </c>
      <c r="I95" s="1154">
        <f t="shared" si="80"/>
        <v>2.8161268542943228E-2</v>
      </c>
      <c r="J95" s="1154">
        <f t="shared" si="80"/>
        <v>4.3745197506717499E-3</v>
      </c>
      <c r="K95" s="1154">
        <f t="shared" si="80"/>
        <v>4.188020257496778E-3</v>
      </c>
      <c r="L95" s="1154">
        <f t="shared" si="80"/>
        <v>1.6569844321455925E-3</v>
      </c>
      <c r="M95" s="1154">
        <f t="shared" si="80"/>
        <v>1.3704219865504621E-2</v>
      </c>
      <c r="N95" s="1154">
        <f t="shared" si="80"/>
        <v>2.4810340444349675E-2</v>
      </c>
      <c r="O95" s="1154">
        <f t="shared" si="80"/>
        <v>1.9329643535367499E-3</v>
      </c>
      <c r="P95" s="1154">
        <f t="shared" si="80"/>
        <v>3.4325549908475177E-3</v>
      </c>
      <c r="Q95" s="1154">
        <f t="shared" si="80"/>
        <v>5.3749239669181464E-3</v>
      </c>
      <c r="R95" s="1154">
        <f t="shared" si="80"/>
        <v>1.3738178577937715E-2</v>
      </c>
      <c r="S95" s="1154">
        <f t="shared" si="80"/>
        <v>3.9722015705349056E-3</v>
      </c>
      <c r="T95" s="1154">
        <f t="shared" si="80"/>
        <v>4.818545670185323E-2</v>
      </c>
      <c r="U95" s="1154">
        <f t="shared" si="80"/>
        <v>5.2523955807361458E-3</v>
      </c>
      <c r="V95" s="1154">
        <f t="shared" si="80"/>
        <v>1.034408535912029E-2</v>
      </c>
      <c r="W95" s="1154">
        <f t="shared" si="80"/>
        <v>4.4761304002908127E-3</v>
      </c>
      <c r="X95" s="1154">
        <f t="shared" si="80"/>
        <v>8.7035272105317699E-3</v>
      </c>
      <c r="Y95" s="1154">
        <f t="shared" si="80"/>
        <v>8.4329565576202574E-3</v>
      </c>
      <c r="Z95" s="1154">
        <f t="shared" si="80"/>
        <v>6.6460320099166357E-4</v>
      </c>
      <c r="AA95" s="1154">
        <f t="shared" si="80"/>
        <v>3.3787890266612389E-3</v>
      </c>
      <c r="AB95" s="1154">
        <f t="shared" si="80"/>
        <v>8.5480328471697841E-4</v>
      </c>
      <c r="AC95" s="1154">
        <f t="shared" si="80"/>
        <v>2.6667483560704874E-3</v>
      </c>
      <c r="AD95" s="1154">
        <f t="shared" si="80"/>
        <v>2.9983982296150642E-3</v>
      </c>
      <c r="AE95" s="1154">
        <f t="shared" si="80"/>
        <v>3.6868022898961924E-3</v>
      </c>
      <c r="AF95" s="1154">
        <f t="shared" si="80"/>
        <v>2.7994061978078347E-3</v>
      </c>
      <c r="AG95" s="1181">
        <f t="shared" si="59"/>
        <v>0.35111506889623872</v>
      </c>
      <c r="AL95" s="1151"/>
      <c r="AN95" s="1153" t="s">
        <v>1147</v>
      </c>
      <c r="AO95" s="1153" t="s">
        <v>48</v>
      </c>
      <c r="AP95" s="1144">
        <f>SUMIFS(Table915[Count of EnergyRating],Table915[MainSpaceHeatingFuel],AN95,Table915[EnergyRating (group)],AO95,Table915[CountyName (group)],AP$4)</f>
        <v>0</v>
      </c>
      <c r="AQ95" s="1138">
        <f>SUMIFS(Table915[Count of EnergyRating],Table915[MainSpaceHeatingFuel],AN95,Table915[EnergyRating (group)],AO95,Table915[CountyName (group)],AQ$4)</f>
        <v>0</v>
      </c>
      <c r="AR95" s="1138">
        <f>SUMIFS(Table915[Count of EnergyRating],Table915[MainSpaceHeatingFuel],AN95,Table915[EnergyRating (group)],AO95,Table915[CountyName (group)],AR$4)</f>
        <v>0</v>
      </c>
      <c r="AS95" s="1138">
        <f>SUMIFS(Table915[Count of EnergyRating],Table915[MainSpaceHeatingFuel],AN95,Table915[EnergyRating (group)],AO95,Table915[CountyName (group)],AS$4)</f>
        <v>0</v>
      </c>
      <c r="AT95" s="1138">
        <f>SUMIFS(Table915[Count of EnergyRating],Table915[MainSpaceHeatingFuel],AN95,Table915[EnergyRating (group)],AO95,Table915[CountyName (group)],AT$4)</f>
        <v>0</v>
      </c>
      <c r="AU95" s="1138">
        <f>SUMIFS(Table915[Count of EnergyRating],Table915[MainSpaceHeatingFuel],AN95,Table915[EnergyRating (group)],AO95,Table915[CountyName (group)],AU$4)</f>
        <v>0</v>
      </c>
      <c r="AV95" s="1138">
        <f>SUMIFS(Table915[Count of EnergyRating],Table915[MainSpaceHeatingFuel],AN95,Table915[EnergyRating (group)],AO95,Table915[CountyName (group)],AV$4)</f>
        <v>0</v>
      </c>
      <c r="AW95" s="1138">
        <f>SUMIFS(Table915[Count of EnergyRating],Table915[MainSpaceHeatingFuel],AN95,Table915[EnergyRating (group)],AO95,Table915[CountyName (group)],AW$4)</f>
        <v>0</v>
      </c>
      <c r="AX95" s="1138">
        <f>SUMIFS(Table915[Count of EnergyRating],Table915[MainSpaceHeatingFuel],AN95,Table915[EnergyRating (group)],AO95,Table915[CountyName (group)],AX$4)</f>
        <v>1</v>
      </c>
      <c r="AY95" s="1138">
        <f>SUMIFS(Table915[Count of EnergyRating],Table915[MainSpaceHeatingFuel],AN95,Table915[EnergyRating (group)],AO95,Table915[CountyName (group)],AY$4)</f>
        <v>0</v>
      </c>
      <c r="AZ95" s="1138">
        <f>SUMIFS(Table915[Count of EnergyRating],Table915[MainSpaceHeatingFuel],AN95,Table915[EnergyRating (group)],AO95,Table915[CountyName (group)],AZ$4)</f>
        <v>0</v>
      </c>
      <c r="BA95" s="1138">
        <f>SUMIFS(Table915[Count of EnergyRating],Table915[MainSpaceHeatingFuel],AN95,Table915[EnergyRating (group)],AO95,Table915[CountyName (group)],BA$4)</f>
        <v>0</v>
      </c>
      <c r="BB95" s="1138">
        <f>SUMIFS(Table915[Count of EnergyRating],Table915[MainSpaceHeatingFuel],AN95,Table915[EnergyRating (group)],AO95,Table915[CountyName (group)],BB$4)</f>
        <v>0</v>
      </c>
      <c r="BC95" s="1138">
        <f>SUMIFS(Table915[Count of EnergyRating],Table915[MainSpaceHeatingFuel],AN95,Table915[EnergyRating (group)],AO95,Table915[CountyName (group)],BC$4)</f>
        <v>1</v>
      </c>
      <c r="BD95" s="1138">
        <f>SUMIFS(Table915[Count of EnergyRating],Table915[MainSpaceHeatingFuel],AN95,Table915[EnergyRating (group)],AO95,Table915[CountyName (group)],BD$4)</f>
        <v>0</v>
      </c>
      <c r="BE95" s="1138">
        <f>SUMIFS(Table915[Count of EnergyRating],Table915[MainSpaceHeatingFuel],AN95,Table915[EnergyRating (group)],AO95,Table915[CountyName (group)],BE$4)</f>
        <v>0</v>
      </c>
      <c r="BF95" s="1138">
        <f>SUMIFS(Table915[Count of EnergyRating],Table915[MainSpaceHeatingFuel],AN95,Table915[EnergyRating (group)],AO95,Table915[CountyName (group)],BF$4)</f>
        <v>0</v>
      </c>
      <c r="BG95" s="1138">
        <f>SUMIFS(Table915[Count of EnergyRating],Table915[MainSpaceHeatingFuel],AN95,Table915[EnergyRating (group)],AO95,Table915[CountyName (group)],BG$4)</f>
        <v>0</v>
      </c>
      <c r="BH95" s="1138">
        <f>SUMIFS(Table915[Count of EnergyRating],Table915[MainSpaceHeatingFuel],AN95,Table915[EnergyRating (group)],AO95,Table915[CountyName (group)],BH$4)</f>
        <v>0</v>
      </c>
      <c r="BI95" s="1138">
        <f>SUMIFS(Table915[Count of EnergyRating],Table915[MainSpaceHeatingFuel],AN95,Table915[EnergyRating (group)],AO95,Table915[CountyName (group)],BI$4)</f>
        <v>0</v>
      </c>
      <c r="BJ95" s="1138">
        <f>SUMIFS(Table915[Count of EnergyRating],Table915[MainSpaceHeatingFuel],AN95,Table915[EnergyRating (group)],AO95,Table915[CountyName (group)],BJ$4)</f>
        <v>0</v>
      </c>
      <c r="BK95" s="1138">
        <f>SUMIFS(Table915[Count of EnergyRating],Table915[MainSpaceHeatingFuel],AN95,Table915[EnergyRating (group)],AO95,Table915[CountyName (group)],BK$4)</f>
        <v>0</v>
      </c>
      <c r="BL95" s="1138">
        <f>SUMIFS(Table915[Count of EnergyRating],Table915[MainSpaceHeatingFuel],AN95,Table915[EnergyRating (group)],AO95,Table915[CountyName (group)],BL$4)</f>
        <v>0</v>
      </c>
      <c r="BM95" s="1144">
        <f>SUMIFS(Table915[Count of EnergyRating],Table915[MainSpaceHeatingFuel],AN95,Table915[EnergyRating (group)],AO95,Table915[CountyName (group)],BM$4)</f>
        <v>0</v>
      </c>
      <c r="BN95" s="1138">
        <f>SUMIFS(Table915[Count of EnergyRating],Table915[MainSpaceHeatingFuel],AN95,Table915[EnergyRating (group)],AO95,Table915[CountyName (group)],BN$4)</f>
        <v>0</v>
      </c>
      <c r="BO95" s="1138">
        <f>SUMIFS(Table915[Count of EnergyRating],Table915[MainSpaceHeatingFuel],AN95,Table915[EnergyRating (group)],AO95,Table915[CountyName (group)],BO$4)</f>
        <v>0</v>
      </c>
    </row>
    <row r="96" spans="3:67">
      <c r="C96" s="1145" t="s">
        <v>1163</v>
      </c>
      <c r="D96" s="1145" t="s">
        <v>1107</v>
      </c>
      <c r="E96" s="1145" t="s">
        <v>1165</v>
      </c>
      <c r="F96" s="1145" t="s">
        <v>1110</v>
      </c>
      <c r="G96" s="1155">
        <f t="shared" si="79"/>
        <v>9.7401734912405322E-3</v>
      </c>
      <c r="H96" s="1155">
        <f t="shared" ref="H96:V96" si="81">H206</f>
        <v>0.24392747140999421</v>
      </c>
      <c r="I96" s="1155">
        <f t="shared" si="81"/>
        <v>3.5009370611034943E-2</v>
      </c>
      <c r="J96" s="1155">
        <f t="shared" si="81"/>
        <v>1.2456657660792384E-2</v>
      </c>
      <c r="K96" s="1155">
        <f t="shared" si="81"/>
        <v>1.2393115815480507E-2</v>
      </c>
      <c r="L96" s="1155">
        <f t="shared" si="81"/>
        <v>4.7477267422226643E-3</v>
      </c>
      <c r="M96" s="1155">
        <f t="shared" si="81"/>
        <v>2.642659784021462E-2</v>
      </c>
      <c r="N96" s="1155">
        <f t="shared" si="81"/>
        <v>2.7680932689252417E-2</v>
      </c>
      <c r="O96" s="1155">
        <f t="shared" si="81"/>
        <v>9.0636351978715737E-3</v>
      </c>
      <c r="P96" s="1155">
        <f t="shared" si="81"/>
        <v>1.2479979911206102E-2</v>
      </c>
      <c r="Q96" s="1155">
        <f t="shared" si="81"/>
        <v>1.7091973571379676E-2</v>
      </c>
      <c r="R96" s="1155">
        <f t="shared" si="81"/>
        <v>1.9447566202179755E-2</v>
      </c>
      <c r="S96" s="1155">
        <f t="shared" si="81"/>
        <v>1.4012095213777359E-2</v>
      </c>
      <c r="T96" s="1155">
        <f t="shared" si="81"/>
        <v>9.2592582679723826E-2</v>
      </c>
      <c r="U96" s="1155">
        <f t="shared" si="81"/>
        <v>1.4231178861429767E-2</v>
      </c>
      <c r="V96" s="1155">
        <f t="shared" si="81"/>
        <v>3.2043702505470971E-2</v>
      </c>
      <c r="W96" s="1155">
        <f t="shared" si="80"/>
        <v>2.02873789802792E-2</v>
      </c>
      <c r="X96" s="1155">
        <f t="shared" si="80"/>
        <v>2.104871817696205E-2</v>
      </c>
      <c r="Y96" s="1155">
        <f t="shared" si="80"/>
        <v>2.9501788080250703E-2</v>
      </c>
      <c r="Z96" s="1155">
        <f t="shared" si="80"/>
        <v>3.1281083354367245E-3</v>
      </c>
      <c r="AA96" s="1155">
        <f t="shared" si="80"/>
        <v>1.2827774991082163E-2</v>
      </c>
      <c r="AB96" s="1155">
        <f t="shared" si="80"/>
        <v>6.7675394523736962E-3</v>
      </c>
      <c r="AC96" s="1155">
        <f t="shared" si="80"/>
        <v>8.5360250972115834E-3</v>
      </c>
      <c r="AD96" s="1155">
        <f t="shared" si="80"/>
        <v>9.260054405771604E-3</v>
      </c>
      <c r="AE96" s="1155">
        <f t="shared" si="80"/>
        <v>1.8885222484578506E-2</v>
      </c>
      <c r="AF96" s="1155">
        <f t="shared" si="80"/>
        <v>6.1663354928800651E-3</v>
      </c>
      <c r="AG96" s="1182">
        <f t="shared" si="59"/>
        <v>0.71975370590009768</v>
      </c>
      <c r="AL96" s="1151"/>
      <c r="AN96" s="1153" t="s">
        <v>1147</v>
      </c>
      <c r="AO96" s="1153" t="s">
        <v>50</v>
      </c>
      <c r="AP96" s="1144">
        <f>SUMIFS(Table915[Count of EnergyRating],Table915[MainSpaceHeatingFuel],AN96,Table915[EnergyRating (group)],AO96,Table915[CountyName (group)],AP$4)</f>
        <v>0</v>
      </c>
      <c r="AQ96" s="1138">
        <f>SUMIFS(Table915[Count of EnergyRating],Table915[MainSpaceHeatingFuel],AN96,Table915[EnergyRating (group)],AO96,Table915[CountyName (group)],AQ$4)</f>
        <v>1</v>
      </c>
      <c r="AR96" s="1138">
        <f>SUMIFS(Table915[Count of EnergyRating],Table915[MainSpaceHeatingFuel],AN96,Table915[EnergyRating (group)],AO96,Table915[CountyName (group)],AR$4)</f>
        <v>0</v>
      </c>
      <c r="AS96" s="1138">
        <f>SUMIFS(Table915[Count of EnergyRating],Table915[MainSpaceHeatingFuel],AN96,Table915[EnergyRating (group)],AO96,Table915[CountyName (group)],AS$4)</f>
        <v>0</v>
      </c>
      <c r="AT96" s="1138">
        <f>SUMIFS(Table915[Count of EnergyRating],Table915[MainSpaceHeatingFuel],AN96,Table915[EnergyRating (group)],AO96,Table915[CountyName (group)],AT$4)</f>
        <v>0</v>
      </c>
      <c r="AU96" s="1138">
        <f>SUMIFS(Table915[Count of EnergyRating],Table915[MainSpaceHeatingFuel],AN96,Table915[EnergyRating (group)],AO96,Table915[CountyName (group)],AU$4)</f>
        <v>0</v>
      </c>
      <c r="AV96" s="1138">
        <f>SUMIFS(Table915[Count of EnergyRating],Table915[MainSpaceHeatingFuel],AN96,Table915[EnergyRating (group)],AO96,Table915[CountyName (group)],AV$4)</f>
        <v>0</v>
      </c>
      <c r="AW96" s="1138">
        <f>SUMIFS(Table915[Count of EnergyRating],Table915[MainSpaceHeatingFuel],AN96,Table915[EnergyRating (group)],AO96,Table915[CountyName (group)],AW$4)</f>
        <v>0</v>
      </c>
      <c r="AX96" s="1138">
        <f>SUMIFS(Table915[Count of EnergyRating],Table915[MainSpaceHeatingFuel],AN96,Table915[EnergyRating (group)],AO96,Table915[CountyName (group)],AX$4)</f>
        <v>1</v>
      </c>
      <c r="AY96" s="1138">
        <f>SUMIFS(Table915[Count of EnergyRating],Table915[MainSpaceHeatingFuel],AN96,Table915[EnergyRating (group)],AO96,Table915[CountyName (group)],AY$4)</f>
        <v>0</v>
      </c>
      <c r="AZ96" s="1138">
        <f>SUMIFS(Table915[Count of EnergyRating],Table915[MainSpaceHeatingFuel],AN96,Table915[EnergyRating (group)],AO96,Table915[CountyName (group)],AZ$4)</f>
        <v>0</v>
      </c>
      <c r="BA96" s="1138">
        <f>SUMIFS(Table915[Count of EnergyRating],Table915[MainSpaceHeatingFuel],AN96,Table915[EnergyRating (group)],AO96,Table915[CountyName (group)],BA$4)</f>
        <v>0</v>
      </c>
      <c r="BB96" s="1138">
        <f>SUMIFS(Table915[Count of EnergyRating],Table915[MainSpaceHeatingFuel],AN96,Table915[EnergyRating (group)],AO96,Table915[CountyName (group)],BB$4)</f>
        <v>0</v>
      </c>
      <c r="BC96" s="1138">
        <f>SUMIFS(Table915[Count of EnergyRating],Table915[MainSpaceHeatingFuel],AN96,Table915[EnergyRating (group)],AO96,Table915[CountyName (group)],BC$4)</f>
        <v>28</v>
      </c>
      <c r="BD96" s="1138">
        <f>SUMIFS(Table915[Count of EnergyRating],Table915[MainSpaceHeatingFuel],AN96,Table915[EnergyRating (group)],AO96,Table915[CountyName (group)],BD$4)</f>
        <v>0</v>
      </c>
      <c r="BE96" s="1138">
        <f>SUMIFS(Table915[Count of EnergyRating],Table915[MainSpaceHeatingFuel],AN96,Table915[EnergyRating (group)],AO96,Table915[CountyName (group)],BE$4)</f>
        <v>0</v>
      </c>
      <c r="BF96" s="1138">
        <f>SUMIFS(Table915[Count of EnergyRating],Table915[MainSpaceHeatingFuel],AN96,Table915[EnergyRating (group)],AO96,Table915[CountyName (group)],BF$4)</f>
        <v>6</v>
      </c>
      <c r="BG96" s="1138">
        <f>SUMIFS(Table915[Count of EnergyRating],Table915[MainSpaceHeatingFuel],AN96,Table915[EnergyRating (group)],AO96,Table915[CountyName (group)],BG$4)</f>
        <v>0</v>
      </c>
      <c r="BH96" s="1138">
        <f>SUMIFS(Table915[Count of EnergyRating],Table915[MainSpaceHeatingFuel],AN96,Table915[EnergyRating (group)],AO96,Table915[CountyName (group)],BH$4)</f>
        <v>0</v>
      </c>
      <c r="BI96" s="1138">
        <f>SUMIFS(Table915[Count of EnergyRating],Table915[MainSpaceHeatingFuel],AN96,Table915[EnergyRating (group)],AO96,Table915[CountyName (group)],BI$4)</f>
        <v>0</v>
      </c>
      <c r="BJ96" s="1138">
        <f>SUMIFS(Table915[Count of EnergyRating],Table915[MainSpaceHeatingFuel],AN96,Table915[EnergyRating (group)],AO96,Table915[CountyName (group)],BJ$4)</f>
        <v>0</v>
      </c>
      <c r="BK96" s="1138">
        <f>SUMIFS(Table915[Count of EnergyRating],Table915[MainSpaceHeatingFuel],AN96,Table915[EnergyRating (group)],AO96,Table915[CountyName (group)],BK$4)</f>
        <v>0</v>
      </c>
      <c r="BL96" s="1138">
        <f>SUMIFS(Table915[Count of EnergyRating],Table915[MainSpaceHeatingFuel],AN96,Table915[EnergyRating (group)],AO96,Table915[CountyName (group)],BL$4)</f>
        <v>0</v>
      </c>
      <c r="BM96" s="1144">
        <f>SUMIFS(Table915[Count of EnergyRating],Table915[MainSpaceHeatingFuel],AN96,Table915[EnergyRating (group)],AO96,Table915[CountyName (group)],BM$4)</f>
        <v>0</v>
      </c>
      <c r="BN96" s="1138">
        <f>SUMIFS(Table915[Count of EnergyRating],Table915[MainSpaceHeatingFuel],AN96,Table915[EnergyRating (group)],AO96,Table915[CountyName (group)],BN$4)</f>
        <v>0</v>
      </c>
      <c r="BO96" s="1138">
        <f>SUMIFS(Table915[Count of EnergyRating],Table915[MainSpaceHeatingFuel],AN96,Table915[EnergyRating (group)],AO96,Table915[CountyName (group)],BO$4)</f>
        <v>0</v>
      </c>
    </row>
    <row r="97" spans="3:67">
      <c r="C97" s="1143" t="s">
        <v>1163</v>
      </c>
      <c r="D97" s="1143" t="s">
        <v>1107</v>
      </c>
      <c r="E97" s="1143" t="s">
        <v>1165</v>
      </c>
      <c r="F97" s="1143" t="s">
        <v>1111</v>
      </c>
      <c r="G97" s="1154">
        <f t="shared" si="79"/>
        <v>5.1107596371189412E-3</v>
      </c>
      <c r="H97" s="1154">
        <f t="shared" si="80"/>
        <v>0.17873767702207222</v>
      </c>
      <c r="I97" s="1154">
        <f t="shared" si="80"/>
        <v>1.967457657595964E-2</v>
      </c>
      <c r="J97" s="1154">
        <f t="shared" si="80"/>
        <v>7.2584352832029131E-3</v>
      </c>
      <c r="K97" s="1154">
        <f t="shared" si="80"/>
        <v>4.5931300031179087E-3</v>
      </c>
      <c r="L97" s="1154">
        <f t="shared" si="80"/>
        <v>2.9332570532498211E-3</v>
      </c>
      <c r="M97" s="1154">
        <f t="shared" si="80"/>
        <v>1.0488763979594886E-2</v>
      </c>
      <c r="N97" s="1154">
        <f t="shared" si="80"/>
        <v>8.2738611994248989E-3</v>
      </c>
      <c r="O97" s="1154">
        <f t="shared" si="80"/>
        <v>4.2745123541880255E-3</v>
      </c>
      <c r="P97" s="1154">
        <f t="shared" si="80"/>
        <v>6.9726031108001338E-3</v>
      </c>
      <c r="Q97" s="1154">
        <f t="shared" si="80"/>
        <v>1.2361195870878498E-2</v>
      </c>
      <c r="R97" s="1154">
        <f t="shared" si="80"/>
        <v>1.1852182970475519E-2</v>
      </c>
      <c r="S97" s="1154">
        <f t="shared" si="80"/>
        <v>1.0903623563843289E-2</v>
      </c>
      <c r="T97" s="1154">
        <f t="shared" si="80"/>
        <v>4.2255490163106882E-2</v>
      </c>
      <c r="U97" s="1154">
        <f t="shared" si="80"/>
        <v>9.8509183512074834E-3</v>
      </c>
      <c r="V97" s="1154">
        <f t="shared" si="80"/>
        <v>1.9857104557388282E-2</v>
      </c>
      <c r="W97" s="1154">
        <f t="shared" si="80"/>
        <v>1.336774900392709E-2</v>
      </c>
      <c r="X97" s="1154">
        <f t="shared" si="80"/>
        <v>1.3638113259810495E-2</v>
      </c>
      <c r="Y97" s="1154">
        <f t="shared" si="80"/>
        <v>1.6499362816328814E-2</v>
      </c>
      <c r="Z97" s="1154">
        <f t="shared" si="80"/>
        <v>1.1502747709471101E-3</v>
      </c>
      <c r="AA97" s="1154">
        <f t="shared" si="80"/>
        <v>7.7229661176505841E-3</v>
      </c>
      <c r="AB97" s="1154">
        <f t="shared" si="80"/>
        <v>2.2841410238342236E-3</v>
      </c>
      <c r="AC97" s="1154">
        <f t="shared" si="80"/>
        <v>5.1871917724962916E-3</v>
      </c>
      <c r="AD97" s="1154">
        <f t="shared" si="80"/>
        <v>3.1742233351473559E-3</v>
      </c>
      <c r="AE97" s="1154">
        <f t="shared" si="80"/>
        <v>8.5994478630471247E-3</v>
      </c>
      <c r="AF97" s="1154">
        <f t="shared" si="80"/>
        <v>4.1360107942897918E-3</v>
      </c>
      <c r="AG97" s="1181">
        <f t="shared" si="59"/>
        <v>0.43115757245310804</v>
      </c>
      <c r="AL97" s="1151"/>
      <c r="AN97" s="1153" t="s">
        <v>1147</v>
      </c>
      <c r="AO97" s="1153" t="s">
        <v>52</v>
      </c>
      <c r="AP97" s="1144">
        <f>SUMIFS(Table915[Count of EnergyRating],Table915[MainSpaceHeatingFuel],AN97,Table915[EnergyRating (group)],AO97,Table915[CountyName (group)],AP$4)</f>
        <v>0</v>
      </c>
      <c r="AQ97" s="1138">
        <f>SUMIFS(Table915[Count of EnergyRating],Table915[MainSpaceHeatingFuel],AN97,Table915[EnergyRating (group)],AO97,Table915[CountyName (group)],AQ$4)</f>
        <v>3</v>
      </c>
      <c r="AR97" s="1138">
        <f>SUMIFS(Table915[Count of EnergyRating],Table915[MainSpaceHeatingFuel],AN97,Table915[EnergyRating (group)],AO97,Table915[CountyName (group)],AR$4)</f>
        <v>0</v>
      </c>
      <c r="AS97" s="1138">
        <f>SUMIFS(Table915[Count of EnergyRating],Table915[MainSpaceHeatingFuel],AN97,Table915[EnergyRating (group)],AO97,Table915[CountyName (group)],AS$4)</f>
        <v>0</v>
      </c>
      <c r="AT97" s="1138">
        <f>SUMIFS(Table915[Count of EnergyRating],Table915[MainSpaceHeatingFuel],AN97,Table915[EnergyRating (group)],AO97,Table915[CountyName (group)],AT$4)</f>
        <v>0</v>
      </c>
      <c r="AU97" s="1138">
        <f>SUMIFS(Table915[Count of EnergyRating],Table915[MainSpaceHeatingFuel],AN97,Table915[EnergyRating (group)],AO97,Table915[CountyName (group)],AU$4)</f>
        <v>1</v>
      </c>
      <c r="AV97" s="1138">
        <f>SUMIFS(Table915[Count of EnergyRating],Table915[MainSpaceHeatingFuel],AN97,Table915[EnergyRating (group)],AO97,Table915[CountyName (group)],AV$4)</f>
        <v>0</v>
      </c>
      <c r="AW97" s="1138">
        <f>SUMIFS(Table915[Count of EnergyRating],Table915[MainSpaceHeatingFuel],AN97,Table915[EnergyRating (group)],AO97,Table915[CountyName (group)],AW$4)</f>
        <v>1</v>
      </c>
      <c r="AX97" s="1138">
        <f>SUMIFS(Table915[Count of EnergyRating],Table915[MainSpaceHeatingFuel],AN97,Table915[EnergyRating (group)],AO97,Table915[CountyName (group)],AX$4)</f>
        <v>0</v>
      </c>
      <c r="AY97" s="1138">
        <f>SUMIFS(Table915[Count of EnergyRating],Table915[MainSpaceHeatingFuel],AN97,Table915[EnergyRating (group)],AO97,Table915[CountyName (group)],AY$4)</f>
        <v>0</v>
      </c>
      <c r="AZ97" s="1138">
        <f>SUMIFS(Table915[Count of EnergyRating],Table915[MainSpaceHeatingFuel],AN97,Table915[EnergyRating (group)],AO97,Table915[CountyName (group)],AZ$4)</f>
        <v>0</v>
      </c>
      <c r="BA97" s="1138">
        <f>SUMIFS(Table915[Count of EnergyRating],Table915[MainSpaceHeatingFuel],AN97,Table915[EnergyRating (group)],AO97,Table915[CountyName (group)],BA$4)</f>
        <v>0</v>
      </c>
      <c r="BB97" s="1138">
        <f>SUMIFS(Table915[Count of EnergyRating],Table915[MainSpaceHeatingFuel],AN97,Table915[EnergyRating (group)],AO97,Table915[CountyName (group)],BB$4)</f>
        <v>0</v>
      </c>
      <c r="BC97" s="1138">
        <f>SUMIFS(Table915[Count of EnergyRating],Table915[MainSpaceHeatingFuel],AN97,Table915[EnergyRating (group)],AO97,Table915[CountyName (group)],BC$4)</f>
        <v>2</v>
      </c>
      <c r="BD97" s="1138">
        <f>SUMIFS(Table915[Count of EnergyRating],Table915[MainSpaceHeatingFuel],AN97,Table915[EnergyRating (group)],AO97,Table915[CountyName (group)],BD$4)</f>
        <v>0</v>
      </c>
      <c r="BE97" s="1138">
        <f>SUMIFS(Table915[Count of EnergyRating],Table915[MainSpaceHeatingFuel],AN97,Table915[EnergyRating (group)],AO97,Table915[CountyName (group)],BE$4)</f>
        <v>0</v>
      </c>
      <c r="BF97" s="1138">
        <f>SUMIFS(Table915[Count of EnergyRating],Table915[MainSpaceHeatingFuel],AN97,Table915[EnergyRating (group)],AO97,Table915[CountyName (group)],BF$4)</f>
        <v>4</v>
      </c>
      <c r="BG97" s="1138">
        <f>SUMIFS(Table915[Count of EnergyRating],Table915[MainSpaceHeatingFuel],AN97,Table915[EnergyRating (group)],AO97,Table915[CountyName (group)],BG$4)</f>
        <v>0</v>
      </c>
      <c r="BH97" s="1138">
        <f>SUMIFS(Table915[Count of EnergyRating],Table915[MainSpaceHeatingFuel],AN97,Table915[EnergyRating (group)],AO97,Table915[CountyName (group)],BH$4)</f>
        <v>0</v>
      </c>
      <c r="BI97" s="1138">
        <f>SUMIFS(Table915[Count of EnergyRating],Table915[MainSpaceHeatingFuel],AN97,Table915[EnergyRating (group)],AO97,Table915[CountyName (group)],BI$4)</f>
        <v>0</v>
      </c>
      <c r="BJ97" s="1138">
        <f>SUMIFS(Table915[Count of EnergyRating],Table915[MainSpaceHeatingFuel],AN97,Table915[EnergyRating (group)],AO97,Table915[CountyName (group)],BJ$4)</f>
        <v>0</v>
      </c>
      <c r="BK97" s="1138">
        <f>SUMIFS(Table915[Count of EnergyRating],Table915[MainSpaceHeatingFuel],AN97,Table915[EnergyRating (group)],AO97,Table915[CountyName (group)],BK$4)</f>
        <v>0</v>
      </c>
      <c r="BL97" s="1138">
        <f>SUMIFS(Table915[Count of EnergyRating],Table915[MainSpaceHeatingFuel],AN97,Table915[EnergyRating (group)],AO97,Table915[CountyName (group)],BL$4)</f>
        <v>0</v>
      </c>
      <c r="BM97" s="1144">
        <f>SUMIFS(Table915[Count of EnergyRating],Table915[MainSpaceHeatingFuel],AN97,Table915[EnergyRating (group)],AO97,Table915[CountyName (group)],BM$4)</f>
        <v>2</v>
      </c>
      <c r="BN97" s="1138">
        <f>SUMIFS(Table915[Count of EnergyRating],Table915[MainSpaceHeatingFuel],AN97,Table915[EnergyRating (group)],AO97,Table915[CountyName (group)],BN$4)</f>
        <v>0</v>
      </c>
      <c r="BO97" s="1138">
        <f>SUMIFS(Table915[Count of EnergyRating],Table915[MainSpaceHeatingFuel],AN97,Table915[EnergyRating (group)],AO97,Table915[CountyName (group)],BO$4)</f>
        <v>0</v>
      </c>
    </row>
    <row r="98" spans="3:67">
      <c r="C98" s="1145" t="s">
        <v>1163</v>
      </c>
      <c r="D98" s="1145" t="s">
        <v>1107</v>
      </c>
      <c r="E98" s="1145" t="s">
        <v>1165</v>
      </c>
      <c r="F98" s="1145" t="s">
        <v>1112</v>
      </c>
      <c r="G98" s="1155">
        <f t="shared" si="79"/>
        <v>1.812125300695913E-3</v>
      </c>
      <c r="H98" s="1155">
        <f t="shared" si="80"/>
        <v>9.2857073451032723E-2</v>
      </c>
      <c r="I98" s="1155">
        <f t="shared" si="80"/>
        <v>6.1357090619314145E-3</v>
      </c>
      <c r="J98" s="1155">
        <f t="shared" si="80"/>
        <v>3.3907670738221223E-3</v>
      </c>
      <c r="K98" s="1155">
        <f t="shared" si="80"/>
        <v>3.6016807378794679E-3</v>
      </c>
      <c r="L98" s="1155">
        <f t="shared" si="80"/>
        <v>1.2042220357308558E-3</v>
      </c>
      <c r="M98" s="1155">
        <f t="shared" si="80"/>
        <v>4.2169680115006344E-3</v>
      </c>
      <c r="N98" s="1155">
        <f t="shared" si="80"/>
        <v>2.8973723501662559E-3</v>
      </c>
      <c r="O98" s="1155">
        <f t="shared" si="80"/>
        <v>5.0394738926273141E-3</v>
      </c>
      <c r="P98" s="1155">
        <f t="shared" si="80"/>
        <v>3.4415780779025705E-3</v>
      </c>
      <c r="Q98" s="1155">
        <f t="shared" si="80"/>
        <v>5.4077683024694465E-3</v>
      </c>
      <c r="R98" s="1155">
        <f t="shared" si="80"/>
        <v>6.3725053743434968E-3</v>
      </c>
      <c r="S98" s="1155">
        <f t="shared" si="80"/>
        <v>4.6946711936664944E-3</v>
      </c>
      <c r="T98" s="1155">
        <f t="shared" si="80"/>
        <v>2.0884538384553834E-2</v>
      </c>
      <c r="U98" s="1155">
        <f t="shared" si="80"/>
        <v>5.0262835863249715E-3</v>
      </c>
      <c r="V98" s="1155">
        <f t="shared" si="80"/>
        <v>8.3312015063256167E-3</v>
      </c>
      <c r="W98" s="1155">
        <f t="shared" si="80"/>
        <v>7.5234948756631725E-3</v>
      </c>
      <c r="X98" s="1155">
        <f t="shared" si="80"/>
        <v>5.1310855098873924E-3</v>
      </c>
      <c r="Y98" s="1155">
        <f t="shared" si="80"/>
        <v>6.9822830466290788E-3</v>
      </c>
      <c r="Z98" s="1155">
        <f t="shared" si="80"/>
        <v>7.2211693953901904E-4</v>
      </c>
      <c r="AA98" s="1155">
        <f t="shared" si="80"/>
        <v>2.9608688469630463E-3</v>
      </c>
      <c r="AB98" s="1155">
        <f t="shared" si="80"/>
        <v>1.5973553781543385E-3</v>
      </c>
      <c r="AC98" s="1155">
        <f t="shared" si="80"/>
        <v>2.8035887349926697E-3</v>
      </c>
      <c r="AD98" s="1155">
        <f t="shared" si="80"/>
        <v>1.6784562239807964E-3</v>
      </c>
      <c r="AE98" s="1155">
        <f t="shared" si="80"/>
        <v>3.8351654677178282E-3</v>
      </c>
      <c r="AF98" s="1155">
        <f t="shared" si="80"/>
        <v>1.6269195728878386E-3</v>
      </c>
      <c r="AG98" s="1182">
        <f t="shared" si="59"/>
        <v>0.2101752729373883</v>
      </c>
      <c r="AL98" s="1151"/>
      <c r="AN98" s="1153" t="s">
        <v>1147</v>
      </c>
      <c r="AO98" s="1153" t="s">
        <v>54</v>
      </c>
      <c r="AP98" s="1144">
        <f>SUMIFS(Table915[Count of EnergyRating],Table915[MainSpaceHeatingFuel],AN98,Table915[EnergyRating (group)],AO98,Table915[CountyName (group)],AP$4)</f>
        <v>0</v>
      </c>
      <c r="AQ98" s="1138">
        <f>SUMIFS(Table915[Count of EnergyRating],Table915[MainSpaceHeatingFuel],AN98,Table915[EnergyRating (group)],AO98,Table915[CountyName (group)],AQ$4)</f>
        <v>1</v>
      </c>
      <c r="AR98" s="1138">
        <f>SUMIFS(Table915[Count of EnergyRating],Table915[MainSpaceHeatingFuel],AN98,Table915[EnergyRating (group)],AO98,Table915[CountyName (group)],AR$4)</f>
        <v>0</v>
      </c>
      <c r="AS98" s="1138">
        <f>SUMIFS(Table915[Count of EnergyRating],Table915[MainSpaceHeatingFuel],AN98,Table915[EnergyRating (group)],AO98,Table915[CountyName (group)],AS$4)</f>
        <v>3</v>
      </c>
      <c r="AT98" s="1138">
        <f>SUMIFS(Table915[Count of EnergyRating],Table915[MainSpaceHeatingFuel],AN98,Table915[EnergyRating (group)],AO98,Table915[CountyName (group)],AT$4)</f>
        <v>0</v>
      </c>
      <c r="AU98" s="1138">
        <f>SUMIFS(Table915[Count of EnergyRating],Table915[MainSpaceHeatingFuel],AN98,Table915[EnergyRating (group)],AO98,Table915[CountyName (group)],AU$4)</f>
        <v>30</v>
      </c>
      <c r="AV98" s="1138">
        <f>SUMIFS(Table915[Count of EnergyRating],Table915[MainSpaceHeatingFuel],AN98,Table915[EnergyRating (group)],AO98,Table915[CountyName (group)],AV$4)</f>
        <v>0</v>
      </c>
      <c r="AW98" s="1138">
        <f>SUMIFS(Table915[Count of EnergyRating],Table915[MainSpaceHeatingFuel],AN98,Table915[EnergyRating (group)],AO98,Table915[CountyName (group)],AW$4)</f>
        <v>1</v>
      </c>
      <c r="AX98" s="1138">
        <f>SUMIFS(Table915[Count of EnergyRating],Table915[MainSpaceHeatingFuel],AN98,Table915[EnergyRating (group)],AO98,Table915[CountyName (group)],AX$4)</f>
        <v>0</v>
      </c>
      <c r="AY98" s="1138">
        <f>SUMIFS(Table915[Count of EnergyRating],Table915[MainSpaceHeatingFuel],AN98,Table915[EnergyRating (group)],AO98,Table915[CountyName (group)],AY$4)</f>
        <v>1</v>
      </c>
      <c r="AZ98" s="1138">
        <f>SUMIFS(Table915[Count of EnergyRating],Table915[MainSpaceHeatingFuel],AN98,Table915[EnergyRating (group)],AO98,Table915[CountyName (group)],AZ$4)</f>
        <v>0</v>
      </c>
      <c r="BA98" s="1138">
        <f>SUMIFS(Table915[Count of EnergyRating],Table915[MainSpaceHeatingFuel],AN98,Table915[EnergyRating (group)],AO98,Table915[CountyName (group)],BA$4)</f>
        <v>0</v>
      </c>
      <c r="BB98" s="1138">
        <f>SUMIFS(Table915[Count of EnergyRating],Table915[MainSpaceHeatingFuel],AN98,Table915[EnergyRating (group)],AO98,Table915[CountyName (group)],BB$4)</f>
        <v>0</v>
      </c>
      <c r="BC98" s="1138">
        <f>SUMIFS(Table915[Count of EnergyRating],Table915[MainSpaceHeatingFuel],AN98,Table915[EnergyRating (group)],AO98,Table915[CountyName (group)],BC$4)</f>
        <v>3</v>
      </c>
      <c r="BD98" s="1138">
        <f>SUMIFS(Table915[Count of EnergyRating],Table915[MainSpaceHeatingFuel],AN98,Table915[EnergyRating (group)],AO98,Table915[CountyName (group)],BD$4)</f>
        <v>0</v>
      </c>
      <c r="BE98" s="1138">
        <f>SUMIFS(Table915[Count of EnergyRating],Table915[MainSpaceHeatingFuel],AN98,Table915[EnergyRating (group)],AO98,Table915[CountyName (group)],BE$4)</f>
        <v>0</v>
      </c>
      <c r="BF98" s="1138">
        <f>SUMIFS(Table915[Count of EnergyRating],Table915[MainSpaceHeatingFuel],AN98,Table915[EnergyRating (group)],AO98,Table915[CountyName (group)],BF$4)</f>
        <v>0</v>
      </c>
      <c r="BG98" s="1138">
        <f>SUMIFS(Table915[Count of EnergyRating],Table915[MainSpaceHeatingFuel],AN98,Table915[EnergyRating (group)],AO98,Table915[CountyName (group)],BG$4)</f>
        <v>0</v>
      </c>
      <c r="BH98" s="1138">
        <f>SUMIFS(Table915[Count of EnergyRating],Table915[MainSpaceHeatingFuel],AN98,Table915[EnergyRating (group)],AO98,Table915[CountyName (group)],BH$4)</f>
        <v>1</v>
      </c>
      <c r="BI98" s="1138">
        <f>SUMIFS(Table915[Count of EnergyRating],Table915[MainSpaceHeatingFuel],AN98,Table915[EnergyRating (group)],AO98,Table915[CountyName (group)],BI$4)</f>
        <v>0</v>
      </c>
      <c r="BJ98" s="1138">
        <f>SUMIFS(Table915[Count of EnergyRating],Table915[MainSpaceHeatingFuel],AN98,Table915[EnergyRating (group)],AO98,Table915[CountyName (group)],BJ$4)</f>
        <v>0</v>
      </c>
      <c r="BK98" s="1138">
        <f>SUMIFS(Table915[Count of EnergyRating],Table915[MainSpaceHeatingFuel],AN98,Table915[EnergyRating (group)],AO98,Table915[CountyName (group)],BK$4)</f>
        <v>0</v>
      </c>
      <c r="BL98" s="1138">
        <f>SUMIFS(Table915[Count of EnergyRating],Table915[MainSpaceHeatingFuel],AN98,Table915[EnergyRating (group)],AO98,Table915[CountyName (group)],BL$4)</f>
        <v>0</v>
      </c>
      <c r="BM98" s="1144">
        <f>SUMIFS(Table915[Count of EnergyRating],Table915[MainSpaceHeatingFuel],AN98,Table915[EnergyRating (group)],AO98,Table915[CountyName (group)],BM$4)</f>
        <v>1</v>
      </c>
      <c r="BN98" s="1138">
        <f>SUMIFS(Table915[Count of EnergyRating],Table915[MainSpaceHeatingFuel],AN98,Table915[EnergyRating (group)],AO98,Table915[CountyName (group)],BN$4)</f>
        <v>0</v>
      </c>
      <c r="BO98" s="1138">
        <f>SUMIFS(Table915[Count of EnergyRating],Table915[MainSpaceHeatingFuel],AN98,Table915[EnergyRating (group)],AO98,Table915[CountyName (group)],BO$4)</f>
        <v>0</v>
      </c>
    </row>
    <row r="99" spans="3:67" ht="15">
      <c r="C99" s="1143" t="s">
        <v>1163</v>
      </c>
      <c r="D99" s="1143" t="s">
        <v>1107</v>
      </c>
      <c r="E99" s="1143" t="s">
        <v>1165</v>
      </c>
      <c r="F99" s="1143" t="s">
        <v>1113</v>
      </c>
      <c r="G99" s="1154">
        <f t="shared" si="79"/>
        <v>9.1314126480379978E-4</v>
      </c>
      <c r="H99" s="1154">
        <f t="shared" si="80"/>
        <v>4.2984391000374718E-2</v>
      </c>
      <c r="I99" s="1154">
        <f t="shared" si="80"/>
        <v>2.1676519605655508E-3</v>
      </c>
      <c r="J99" s="1154">
        <f t="shared" si="80"/>
        <v>1.5451596792100811E-3</v>
      </c>
      <c r="K99" s="1154">
        <f t="shared" si="80"/>
        <v>1.6231691510540844E-3</v>
      </c>
      <c r="L99" s="1154">
        <f t="shared" si="80"/>
        <v>5.6956447635918847E-4</v>
      </c>
      <c r="M99" s="1154">
        <f t="shared" si="80"/>
        <v>1.8998215923631508E-3</v>
      </c>
      <c r="N99" s="1154">
        <f t="shared" si="80"/>
        <v>1.4220698936511546E-3</v>
      </c>
      <c r="O99" s="1154">
        <f t="shared" si="80"/>
        <v>2.4339685313977369E-3</v>
      </c>
      <c r="P99" s="1154">
        <f t="shared" si="80"/>
        <v>1.5546732653891563E-3</v>
      </c>
      <c r="Q99" s="1154">
        <f t="shared" si="80"/>
        <v>2.2063368413544268E-3</v>
      </c>
      <c r="R99" s="1154">
        <f t="shared" si="80"/>
        <v>2.564235230313518E-3</v>
      </c>
      <c r="S99" s="1154">
        <f t="shared" si="80"/>
        <v>1.7500136024050422E-3</v>
      </c>
      <c r="T99" s="1154">
        <f t="shared" si="80"/>
        <v>9.1972294039669774E-3</v>
      </c>
      <c r="U99" s="1154">
        <f t="shared" si="80"/>
        <v>1.9268665160057095E-3</v>
      </c>
      <c r="V99" s="1154">
        <f t="shared" si="80"/>
        <v>3.4364191899882743E-3</v>
      </c>
      <c r="W99" s="1154">
        <f t="shared" si="80"/>
        <v>3.6314615177747474E-3</v>
      </c>
      <c r="X99" s="1154">
        <f t="shared" si="80"/>
        <v>2.266518346006002E-3</v>
      </c>
      <c r="Y99" s="1154">
        <f t="shared" si="80"/>
        <v>3.1569038456535463E-3</v>
      </c>
      <c r="Z99" s="1154">
        <f t="shared" si="80"/>
        <v>5.3679489310865143E-4</v>
      </c>
      <c r="AA99" s="1154">
        <f t="shared" si="80"/>
        <v>1.5661123241675335E-3</v>
      </c>
      <c r="AB99" s="1154">
        <f t="shared" si="80"/>
        <v>8.4497784496570093E-4</v>
      </c>
      <c r="AC99" s="1154">
        <f t="shared" si="80"/>
        <v>1.1715390508904978E-3</v>
      </c>
      <c r="AD99" s="1154">
        <f t="shared" si="80"/>
        <v>7.5359259035872477E-4</v>
      </c>
      <c r="AE99" s="1154">
        <f t="shared" si="80"/>
        <v>1.7313500457253376E-3</v>
      </c>
      <c r="AF99" s="1154">
        <f t="shared" si="80"/>
        <v>7.2258280757688757E-4</v>
      </c>
      <c r="AG99" s="1181">
        <f t="shared" si="59"/>
        <v>9.4576544865430198E-2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SUMIFS(Table915[Count of EnergyRating],Table915[MainSpaceHeatingFuel],AN99,Table915[EnergyRating (group)],AO99,Table915[CountyName (group)],AP$4)</f>
        <v>1</v>
      </c>
      <c r="AQ99" s="1138">
        <f>SUMIFS(Table915[Count of EnergyRating],Table915[MainSpaceHeatingFuel],AN99,Table915[EnergyRating (group)],AO99,Table915[CountyName (group)],AQ$4)</f>
        <v>17</v>
      </c>
      <c r="AR99" s="1138">
        <f>SUMIFS(Table915[Count of EnergyRating],Table915[MainSpaceHeatingFuel],AN99,Table915[EnergyRating (group)],AO99,Table915[CountyName (group)],AR$4)</f>
        <v>3</v>
      </c>
      <c r="AS99" s="1138">
        <f>SUMIFS(Table915[Count of EnergyRating],Table915[MainSpaceHeatingFuel],AN99,Table915[EnergyRating (group)],AO99,Table915[CountyName (group)],AS$4)</f>
        <v>3</v>
      </c>
      <c r="AT99" s="1138">
        <f>SUMIFS(Table915[Count of EnergyRating],Table915[MainSpaceHeatingFuel],AN99,Table915[EnergyRating (group)],AO99,Table915[CountyName (group)],AT$4)</f>
        <v>0</v>
      </c>
      <c r="AU99" s="1138">
        <f>SUMIFS(Table915[Count of EnergyRating],Table915[MainSpaceHeatingFuel],AN99,Table915[EnergyRating (group)],AO99,Table915[CountyName (group)],AU$4)</f>
        <v>24</v>
      </c>
      <c r="AV99" s="1138">
        <f>SUMIFS(Table915[Count of EnergyRating],Table915[MainSpaceHeatingFuel],AN99,Table915[EnergyRating (group)],AO99,Table915[CountyName (group)],AV$4)</f>
        <v>1</v>
      </c>
      <c r="AW99" s="1138">
        <f>SUMIFS(Table915[Count of EnergyRating],Table915[MainSpaceHeatingFuel],AN99,Table915[EnergyRating (group)],AO99,Table915[CountyName (group)],AW$4)</f>
        <v>0</v>
      </c>
      <c r="AX99" s="1138">
        <f>SUMIFS(Table915[Count of EnergyRating],Table915[MainSpaceHeatingFuel],AN99,Table915[EnergyRating (group)],AO99,Table915[CountyName (group)],AX$4)</f>
        <v>11</v>
      </c>
      <c r="AY99" s="1138">
        <f>SUMIFS(Table915[Count of EnergyRating],Table915[MainSpaceHeatingFuel],AN99,Table915[EnergyRating (group)],AO99,Table915[CountyName (group)],AY$4)</f>
        <v>10</v>
      </c>
      <c r="AZ99" s="1138">
        <f>SUMIFS(Table915[Count of EnergyRating],Table915[MainSpaceHeatingFuel],AN99,Table915[EnergyRating (group)],AO99,Table915[CountyName (group)],AZ$4)</f>
        <v>3</v>
      </c>
      <c r="BA99" s="1138">
        <f>SUMIFS(Table915[Count of EnergyRating],Table915[MainSpaceHeatingFuel],AN99,Table915[EnergyRating (group)],AO99,Table915[CountyName (group)],BA$4)</f>
        <v>11</v>
      </c>
      <c r="BB99" s="1138">
        <f>SUMIFS(Table915[Count of EnergyRating],Table915[MainSpaceHeatingFuel],AN99,Table915[EnergyRating (group)],AO99,Table915[CountyName (group)],BB$4)</f>
        <v>6</v>
      </c>
      <c r="BC99" s="1138">
        <f>SUMIFS(Table915[Count of EnergyRating],Table915[MainSpaceHeatingFuel],AN99,Table915[EnergyRating (group)],AO99,Table915[CountyName (group)],BC$4)</f>
        <v>29</v>
      </c>
      <c r="BD99" s="1138">
        <f>SUMIFS(Table915[Count of EnergyRating],Table915[MainSpaceHeatingFuel],AN99,Table915[EnergyRating (group)],AO99,Table915[CountyName (group)],BD$4)</f>
        <v>8</v>
      </c>
      <c r="BE99" s="1138">
        <f>SUMIFS(Table915[Count of EnergyRating],Table915[MainSpaceHeatingFuel],AN99,Table915[EnergyRating (group)],AO99,Table915[CountyName (group)],BE$4)</f>
        <v>16</v>
      </c>
      <c r="BF99" s="1138">
        <f>SUMIFS(Table915[Count of EnergyRating],Table915[MainSpaceHeatingFuel],AN99,Table915[EnergyRating (group)],AO99,Table915[CountyName (group)],BF$4)</f>
        <v>1</v>
      </c>
      <c r="BG99" s="1138">
        <f>SUMIFS(Table915[Count of EnergyRating],Table915[MainSpaceHeatingFuel],AN99,Table915[EnergyRating (group)],AO99,Table915[CountyName (group)],BG$4)</f>
        <v>1</v>
      </c>
      <c r="BH99" s="1138">
        <f>SUMIFS(Table915[Count of EnergyRating],Table915[MainSpaceHeatingFuel],AN99,Table915[EnergyRating (group)],AO99,Table915[CountyName (group)],BH$4)</f>
        <v>3</v>
      </c>
      <c r="BI99" s="1138">
        <f>SUMIFS(Table915[Count of EnergyRating],Table915[MainSpaceHeatingFuel],AN99,Table915[EnergyRating (group)],AO99,Table915[CountyName (group)],BI$4)</f>
        <v>1</v>
      </c>
      <c r="BJ99" s="1138">
        <f>SUMIFS(Table915[Count of EnergyRating],Table915[MainSpaceHeatingFuel],AN99,Table915[EnergyRating (group)],AO99,Table915[CountyName (group)],BJ$4)</f>
        <v>0</v>
      </c>
      <c r="BK99" s="1138">
        <f>SUMIFS(Table915[Count of EnergyRating],Table915[MainSpaceHeatingFuel],AN99,Table915[EnergyRating (group)],AO99,Table915[CountyName (group)],BK$4)</f>
        <v>0</v>
      </c>
      <c r="BL99" s="1138">
        <f>SUMIFS(Table915[Count of EnergyRating],Table915[MainSpaceHeatingFuel],AN99,Table915[EnergyRating (group)],AO99,Table915[CountyName (group)],BL$4)</f>
        <v>1</v>
      </c>
      <c r="BM99" s="1144">
        <f>SUMIFS(Table915[Count of EnergyRating],Table915[MainSpaceHeatingFuel],AN99,Table915[EnergyRating (group)],AO99,Table915[CountyName (group)],BM$4)</f>
        <v>2</v>
      </c>
      <c r="BN99" s="1138">
        <f>SUMIFS(Table915[Count of EnergyRating],Table915[MainSpaceHeatingFuel],AN99,Table915[EnergyRating (group)],AO99,Table915[CountyName (group)],BN$4)</f>
        <v>0</v>
      </c>
      <c r="BO99" s="1138">
        <f>SUMIFS(Table915[Count of EnergyRating],Table915[MainSpaceHeatingFuel],AN99,Table915[EnergyRating (group)],AO99,Table915[CountyName (group)],BO$4)</f>
        <v>0</v>
      </c>
    </row>
    <row r="100" spans="3:67" ht="15.75" thickBot="1">
      <c r="C100" s="1147" t="s">
        <v>1163</v>
      </c>
      <c r="D100" s="1147" t="s">
        <v>1107</v>
      </c>
      <c r="E100" s="1147" t="s">
        <v>1165</v>
      </c>
      <c r="F100" s="1147" t="s">
        <v>1114</v>
      </c>
      <c r="G100" s="1156">
        <f t="shared" si="79"/>
        <v>8.5651234915705258E-4</v>
      </c>
      <c r="H100" s="1156">
        <f t="shared" si="80"/>
        <v>3.6459187201838286E-2</v>
      </c>
      <c r="I100" s="1156">
        <f t="shared" si="80"/>
        <v>2.3378395111884661E-3</v>
      </c>
      <c r="J100" s="1156">
        <f t="shared" si="80"/>
        <v>1.6310018836106412E-3</v>
      </c>
      <c r="K100" s="1156">
        <f t="shared" si="80"/>
        <v>1.811807728068478E-3</v>
      </c>
      <c r="L100" s="1156">
        <f t="shared" si="80"/>
        <v>5.2074466409982956E-4</v>
      </c>
      <c r="M100" s="1156">
        <f t="shared" si="80"/>
        <v>2.7940890783081491E-3</v>
      </c>
      <c r="N100" s="1156">
        <f t="shared" si="80"/>
        <v>1.3422210493552341E-3</v>
      </c>
      <c r="O100" s="1156">
        <f t="shared" si="80"/>
        <v>2.3505181817498146E-3</v>
      </c>
      <c r="P100" s="1156">
        <f t="shared" si="80"/>
        <v>2.1765425715448189E-3</v>
      </c>
      <c r="Q100" s="1156">
        <f t="shared" si="80"/>
        <v>2.618240761829098E-3</v>
      </c>
      <c r="R100" s="1156">
        <f t="shared" si="80"/>
        <v>2.8054256727687503E-3</v>
      </c>
      <c r="S100" s="1156">
        <f t="shared" si="80"/>
        <v>1.7220453484853269E-3</v>
      </c>
      <c r="T100" s="1156">
        <f t="shared" si="80"/>
        <v>1.1009007733909041E-2</v>
      </c>
      <c r="U100" s="1156">
        <f t="shared" si="80"/>
        <v>2.1583892369211244E-3</v>
      </c>
      <c r="V100" s="1156">
        <f t="shared" si="80"/>
        <v>3.6700795803977933E-3</v>
      </c>
      <c r="W100" s="1156">
        <f t="shared" si="80"/>
        <v>4.5207146229246003E-3</v>
      </c>
      <c r="X100" s="1156">
        <f t="shared" si="80"/>
        <v>2.5655427549436962E-3</v>
      </c>
      <c r="Y100" s="1156">
        <f t="shared" si="80"/>
        <v>3.0448472832007275E-3</v>
      </c>
      <c r="Z100" s="1156">
        <f t="shared" si="80"/>
        <v>5.0803802383497364E-4</v>
      </c>
      <c r="AA100" s="1156">
        <f t="shared" si="80"/>
        <v>2.2276254178362621E-3</v>
      </c>
      <c r="AB100" s="1156">
        <f t="shared" si="80"/>
        <v>8.1796942069739087E-4</v>
      </c>
      <c r="AC100" s="1156">
        <f t="shared" si="80"/>
        <v>1.4220568353576484E-3</v>
      </c>
      <c r="AD100" s="1156">
        <f t="shared" si="80"/>
        <v>1.0238202363964494E-3</v>
      </c>
      <c r="AE100" s="1156">
        <f t="shared" si="80"/>
        <v>2.1856759442490077E-3</v>
      </c>
      <c r="AF100" s="1156">
        <f t="shared" si="80"/>
        <v>7.7134606452992905E-4</v>
      </c>
      <c r="AG100" s="1183">
        <f t="shared" si="59"/>
        <v>9.5351289157202604E-2</v>
      </c>
      <c r="AI100" s="58" t="s">
        <v>1176</v>
      </c>
      <c r="AJ100" s="1167">
        <f>SUM(G95:AF100)</f>
        <v>1.9021294542094653</v>
      </c>
      <c r="AK100" s="1149">
        <f>'SHWLP-Att'!S24</f>
        <v>1.9021294542094651</v>
      </c>
      <c r="AL100" s="1169">
        <f>IFERROR((AK100-AJ100)/AK100,"N/A")</f>
        <v>-1.167347492746303E-16</v>
      </c>
      <c r="AN100" s="1153" t="s">
        <v>1147</v>
      </c>
      <c r="AO100" s="1153" t="s">
        <v>58</v>
      </c>
      <c r="AP100" s="1144">
        <f>SUMIFS(Table915[Count of EnergyRating],Table915[MainSpaceHeatingFuel],AN100,Table915[EnergyRating (group)],AO100,Table915[CountyName (group)],AP$4)</f>
        <v>0</v>
      </c>
      <c r="AQ100" s="1138">
        <f>SUMIFS(Table915[Count of EnergyRating],Table915[MainSpaceHeatingFuel],AN100,Table915[EnergyRating (group)],AO100,Table915[CountyName (group)],AQ$4)</f>
        <v>10</v>
      </c>
      <c r="AR100" s="1138">
        <f>SUMIFS(Table915[Count of EnergyRating],Table915[MainSpaceHeatingFuel],AN100,Table915[EnergyRating (group)],AO100,Table915[CountyName (group)],AR$4)</f>
        <v>5</v>
      </c>
      <c r="AS100" s="1138">
        <f>SUMIFS(Table915[Count of EnergyRating],Table915[MainSpaceHeatingFuel],AN100,Table915[EnergyRating (group)],AO100,Table915[CountyName (group)],AS$4)</f>
        <v>2</v>
      </c>
      <c r="AT100" s="1138">
        <f>SUMIFS(Table915[Count of EnergyRating],Table915[MainSpaceHeatingFuel],AN100,Table915[EnergyRating (group)],AO100,Table915[CountyName (group)],AT$4)</f>
        <v>1</v>
      </c>
      <c r="AU100" s="1138">
        <f>SUMIFS(Table915[Count of EnergyRating],Table915[MainSpaceHeatingFuel],AN100,Table915[EnergyRating (group)],AO100,Table915[CountyName (group)],AU$4)</f>
        <v>2</v>
      </c>
      <c r="AV100" s="1138">
        <f>SUMIFS(Table915[Count of EnergyRating],Table915[MainSpaceHeatingFuel],AN100,Table915[EnergyRating (group)],AO100,Table915[CountyName (group)],AV$4)</f>
        <v>0</v>
      </c>
      <c r="AW100" s="1138">
        <f>SUMIFS(Table915[Count of EnergyRating],Table915[MainSpaceHeatingFuel],AN100,Table915[EnergyRating (group)],AO100,Table915[CountyName (group)],AW$4)</f>
        <v>1</v>
      </c>
      <c r="AX100" s="1138">
        <f>SUMIFS(Table915[Count of EnergyRating],Table915[MainSpaceHeatingFuel],AN100,Table915[EnergyRating (group)],AO100,Table915[CountyName (group)],AX$4)</f>
        <v>8</v>
      </c>
      <c r="AY100" s="1138">
        <f>SUMIFS(Table915[Count of EnergyRating],Table915[MainSpaceHeatingFuel],AN100,Table915[EnergyRating (group)],AO100,Table915[CountyName (group)],AY$4)</f>
        <v>5</v>
      </c>
      <c r="AZ100" s="1138">
        <f>SUMIFS(Table915[Count of EnergyRating],Table915[MainSpaceHeatingFuel],AN100,Table915[EnergyRating (group)],AO100,Table915[CountyName (group)],AZ$4)</f>
        <v>3</v>
      </c>
      <c r="BA100" s="1138">
        <f>SUMIFS(Table915[Count of EnergyRating],Table915[MainSpaceHeatingFuel],AN100,Table915[EnergyRating (group)],AO100,Table915[CountyName (group)],BA$4)</f>
        <v>3</v>
      </c>
      <c r="BB100" s="1138">
        <f>SUMIFS(Table915[Count of EnergyRating],Table915[MainSpaceHeatingFuel],AN100,Table915[EnergyRating (group)],AO100,Table915[CountyName (group)],BB$4)</f>
        <v>2</v>
      </c>
      <c r="BC100" s="1138">
        <f>SUMIFS(Table915[Count of EnergyRating],Table915[MainSpaceHeatingFuel],AN100,Table915[EnergyRating (group)],AO100,Table915[CountyName (group)],BC$4)</f>
        <v>10</v>
      </c>
      <c r="BD100" s="1138">
        <f>SUMIFS(Table915[Count of EnergyRating],Table915[MainSpaceHeatingFuel],AN100,Table915[EnergyRating (group)],AO100,Table915[CountyName (group)],BD$4)</f>
        <v>18</v>
      </c>
      <c r="BE100" s="1138">
        <f>SUMIFS(Table915[Count of EnergyRating],Table915[MainSpaceHeatingFuel],AN100,Table915[EnergyRating (group)],AO100,Table915[CountyName (group)],BE$4)</f>
        <v>4</v>
      </c>
      <c r="BF100" s="1138">
        <f>SUMIFS(Table915[Count of EnergyRating],Table915[MainSpaceHeatingFuel],AN100,Table915[EnergyRating (group)],AO100,Table915[CountyName (group)],BF$4)</f>
        <v>10</v>
      </c>
      <c r="BG100" s="1138">
        <f>SUMIFS(Table915[Count of EnergyRating],Table915[MainSpaceHeatingFuel],AN100,Table915[EnergyRating (group)],AO100,Table915[CountyName (group)],BG$4)</f>
        <v>0</v>
      </c>
      <c r="BH100" s="1138">
        <f>SUMIFS(Table915[Count of EnergyRating],Table915[MainSpaceHeatingFuel],AN100,Table915[EnergyRating (group)],AO100,Table915[CountyName (group)],BH$4)</f>
        <v>3</v>
      </c>
      <c r="BI100" s="1138">
        <f>SUMIFS(Table915[Count of EnergyRating],Table915[MainSpaceHeatingFuel],AN100,Table915[EnergyRating (group)],AO100,Table915[CountyName (group)],BI$4)</f>
        <v>2</v>
      </c>
      <c r="BJ100" s="1138">
        <f>SUMIFS(Table915[Count of EnergyRating],Table915[MainSpaceHeatingFuel],AN100,Table915[EnergyRating (group)],AO100,Table915[CountyName (group)],BJ$4)</f>
        <v>1</v>
      </c>
      <c r="BK100" s="1138">
        <f>SUMIFS(Table915[Count of EnergyRating],Table915[MainSpaceHeatingFuel],AN100,Table915[EnergyRating (group)],AO100,Table915[CountyName (group)],BK$4)</f>
        <v>1</v>
      </c>
      <c r="BL100" s="1138">
        <f>SUMIFS(Table915[Count of EnergyRating],Table915[MainSpaceHeatingFuel],AN100,Table915[EnergyRating (group)],AO100,Table915[CountyName (group)],BL$4)</f>
        <v>0</v>
      </c>
      <c r="BM100" s="1144">
        <f>SUMIFS(Table915[Count of EnergyRating],Table915[MainSpaceHeatingFuel],AN100,Table915[EnergyRating (group)],AO100,Table915[CountyName (group)],BM$4)</f>
        <v>1</v>
      </c>
      <c r="BN100" s="1138">
        <f>SUMIFS(Table915[Count of EnergyRating],Table915[MainSpaceHeatingFuel],AN100,Table915[EnergyRating (group)],AO100,Table915[CountyName (group)],BN$4)</f>
        <v>0</v>
      </c>
      <c r="BO100" s="1138">
        <f>SUMIFS(Table915[Count of EnergyRating],Table915[MainSpaceHeatingFuel],AN100,Table915[EnergyRating (group)],AO100,Table915[CountyName (group)],BO$4)</f>
        <v>0</v>
      </c>
    </row>
    <row r="101" spans="3:67" ht="15.75" thickBot="1">
      <c r="C101" s="1174" t="s">
        <v>1164</v>
      </c>
      <c r="D101" s="1174" t="s">
        <v>1107</v>
      </c>
      <c r="E101" s="1174" t="s">
        <v>1165</v>
      </c>
      <c r="F101" s="1174" t="s">
        <v>938</v>
      </c>
      <c r="G101" s="1175">
        <f t="shared" si="79"/>
        <v>2.2234394403226294E-2</v>
      </c>
      <c r="H101" s="1175">
        <f t="shared" si="80"/>
        <v>0.73907745547544978</v>
      </c>
      <c r="I101" s="1175">
        <f t="shared" si="80"/>
        <v>9.405329045341243E-2</v>
      </c>
      <c r="J101" s="1175">
        <f t="shared" si="80"/>
        <v>3.0842433600192252E-2</v>
      </c>
      <c r="K101" s="1175">
        <f t="shared" si="80"/>
        <v>2.8381986454414698E-2</v>
      </c>
      <c r="L101" s="1175">
        <f t="shared" si="80"/>
        <v>1.1703035466032886E-2</v>
      </c>
      <c r="M101" s="1175">
        <f t="shared" si="80"/>
        <v>5.9891435606855975E-2</v>
      </c>
      <c r="N101" s="1175">
        <f t="shared" si="80"/>
        <v>6.6829590230618852E-2</v>
      </c>
      <c r="O101" s="1175">
        <f t="shared" si="80"/>
        <v>2.5247241665630693E-2</v>
      </c>
      <c r="P101" s="1175">
        <f t="shared" si="80"/>
        <v>3.0240194404842061E-2</v>
      </c>
      <c r="Q101" s="1175">
        <f t="shared" si="80"/>
        <v>4.5333672593513431E-2</v>
      </c>
      <c r="R101" s="1175">
        <f t="shared" si="80"/>
        <v>5.712439185314367E-2</v>
      </c>
      <c r="S101" s="1175">
        <f t="shared" si="80"/>
        <v>3.7279339017692835E-2</v>
      </c>
      <c r="T101" s="1175">
        <f t="shared" si="80"/>
        <v>0.2254833290721491</v>
      </c>
      <c r="U101" s="1175">
        <f t="shared" si="80"/>
        <v>3.8679157587497001E-2</v>
      </c>
      <c r="V101" s="1175">
        <f t="shared" si="80"/>
        <v>7.8153637140833676E-2</v>
      </c>
      <c r="W101" s="1175">
        <f t="shared" si="80"/>
        <v>5.4133198828314688E-2</v>
      </c>
      <c r="X101" s="1175">
        <f t="shared" si="80"/>
        <v>5.3677025254675839E-2</v>
      </c>
      <c r="Y101" s="1175">
        <f t="shared" si="80"/>
        <v>6.8028158194477842E-2</v>
      </c>
      <c r="Z101" s="1175">
        <f t="shared" si="80"/>
        <v>6.7506232473772947E-3</v>
      </c>
      <c r="AA101" s="1175">
        <f t="shared" si="80"/>
        <v>3.0870196323607355E-2</v>
      </c>
      <c r="AB101" s="1175">
        <f t="shared" si="80"/>
        <v>1.32466259330249E-2</v>
      </c>
      <c r="AC101" s="1175">
        <f t="shared" si="80"/>
        <v>2.1919260729123355E-2</v>
      </c>
      <c r="AD101" s="1175">
        <f t="shared" si="80"/>
        <v>1.9003079614456617E-2</v>
      </c>
      <c r="AE101" s="1175">
        <f t="shared" si="80"/>
        <v>3.9159685770121085E-2</v>
      </c>
      <c r="AF101" s="1175">
        <f t="shared" si="80"/>
        <v>1.6320970020648785E-2</v>
      </c>
      <c r="AG101" s="1184">
        <f t="shared" si="59"/>
        <v>1.9136634089413338</v>
      </c>
      <c r="AI101" s="58" t="s">
        <v>1120</v>
      </c>
      <c r="AJ101" s="1167">
        <f>SUM(G101:AF101)</f>
        <v>1.9136634089413338</v>
      </c>
      <c r="AK101" s="1149">
        <f>'SHWLP-Att'!S50</f>
        <v>1.9136634089413331</v>
      </c>
      <c r="AL101" s="1169">
        <f>(AK101-AJ101)/AK101</f>
        <v>-3.4809351093963225E-16</v>
      </c>
      <c r="AN101" s="1153" t="s">
        <v>1147</v>
      </c>
      <c r="AO101" s="1153" t="s">
        <v>60</v>
      </c>
      <c r="AP101" s="1144">
        <f>SUMIFS(Table915[Count of EnergyRating],Table915[MainSpaceHeatingFuel],AN101,Table915[EnergyRating (group)],AO101,Table915[CountyName (group)],AP$4)</f>
        <v>2</v>
      </c>
      <c r="AQ101" s="1138">
        <f>SUMIFS(Table915[Count of EnergyRating],Table915[MainSpaceHeatingFuel],AN101,Table915[EnergyRating (group)],AO101,Table915[CountyName (group)],AQ$4)</f>
        <v>0</v>
      </c>
      <c r="AR101" s="1138">
        <f>SUMIFS(Table915[Count of EnergyRating],Table915[MainSpaceHeatingFuel],AN101,Table915[EnergyRating (group)],AO101,Table915[CountyName (group)],AR$4)</f>
        <v>2</v>
      </c>
      <c r="AS101" s="1138">
        <f>SUMIFS(Table915[Count of EnergyRating],Table915[MainSpaceHeatingFuel],AN101,Table915[EnergyRating (group)],AO101,Table915[CountyName (group)],AS$4)</f>
        <v>5</v>
      </c>
      <c r="AT101" s="1138">
        <f>SUMIFS(Table915[Count of EnergyRating],Table915[MainSpaceHeatingFuel],AN101,Table915[EnergyRating (group)],AO101,Table915[CountyName (group)],AT$4)</f>
        <v>0</v>
      </c>
      <c r="AU101" s="1138">
        <f>SUMIFS(Table915[Count of EnergyRating],Table915[MainSpaceHeatingFuel],AN101,Table915[EnergyRating (group)],AO101,Table915[CountyName (group)],AU$4)</f>
        <v>10</v>
      </c>
      <c r="AV101" s="1138">
        <f>SUMIFS(Table915[Count of EnergyRating],Table915[MainSpaceHeatingFuel],AN101,Table915[EnergyRating (group)],AO101,Table915[CountyName (group)],AV$4)</f>
        <v>1</v>
      </c>
      <c r="AW101" s="1138">
        <f>SUMIFS(Table915[Count of EnergyRating],Table915[MainSpaceHeatingFuel],AN101,Table915[EnergyRating (group)],AO101,Table915[CountyName (group)],AW$4)</f>
        <v>0</v>
      </c>
      <c r="AX101" s="1138">
        <f>SUMIFS(Table915[Count of EnergyRating],Table915[MainSpaceHeatingFuel],AN101,Table915[EnergyRating (group)],AO101,Table915[CountyName (group)],AX$4)</f>
        <v>4</v>
      </c>
      <c r="AY101" s="1138">
        <f>SUMIFS(Table915[Count of EnergyRating],Table915[MainSpaceHeatingFuel],AN101,Table915[EnergyRating (group)],AO101,Table915[CountyName (group)],AY$4)</f>
        <v>4</v>
      </c>
      <c r="AZ101" s="1138">
        <f>SUMIFS(Table915[Count of EnergyRating],Table915[MainSpaceHeatingFuel],AN101,Table915[EnergyRating (group)],AO101,Table915[CountyName (group)],AZ$4)</f>
        <v>3</v>
      </c>
      <c r="BA101" s="1138">
        <f>SUMIFS(Table915[Count of EnergyRating],Table915[MainSpaceHeatingFuel],AN101,Table915[EnergyRating (group)],AO101,Table915[CountyName (group)],BA$4)</f>
        <v>1</v>
      </c>
      <c r="BB101" s="1138">
        <f>SUMIFS(Table915[Count of EnergyRating],Table915[MainSpaceHeatingFuel],AN101,Table915[EnergyRating (group)],AO101,Table915[CountyName (group)],BB$4)</f>
        <v>5</v>
      </c>
      <c r="BC101" s="1138">
        <f>SUMIFS(Table915[Count of EnergyRating],Table915[MainSpaceHeatingFuel],AN101,Table915[EnergyRating (group)],AO101,Table915[CountyName (group)],BC$4)</f>
        <v>2</v>
      </c>
      <c r="BD101" s="1138">
        <f>SUMIFS(Table915[Count of EnergyRating],Table915[MainSpaceHeatingFuel],AN101,Table915[EnergyRating (group)],AO101,Table915[CountyName (group)],BD$4)</f>
        <v>12</v>
      </c>
      <c r="BE101" s="1138">
        <f>SUMIFS(Table915[Count of EnergyRating],Table915[MainSpaceHeatingFuel],AN101,Table915[EnergyRating (group)],AO101,Table915[CountyName (group)],BE$4)</f>
        <v>1</v>
      </c>
      <c r="BF101" s="1138">
        <f>SUMIFS(Table915[Count of EnergyRating],Table915[MainSpaceHeatingFuel],AN101,Table915[EnergyRating (group)],AO101,Table915[CountyName (group)],BF$4)</f>
        <v>5</v>
      </c>
      <c r="BG101" s="1138">
        <f>SUMIFS(Table915[Count of EnergyRating],Table915[MainSpaceHeatingFuel],AN101,Table915[EnergyRating (group)],AO101,Table915[CountyName (group)],BG$4)</f>
        <v>5</v>
      </c>
      <c r="BH101" s="1138">
        <f>SUMIFS(Table915[Count of EnergyRating],Table915[MainSpaceHeatingFuel],AN101,Table915[EnergyRating (group)],AO101,Table915[CountyName (group)],BH$4)</f>
        <v>1</v>
      </c>
      <c r="BI101" s="1138">
        <f>SUMIFS(Table915[Count of EnergyRating],Table915[MainSpaceHeatingFuel],AN101,Table915[EnergyRating (group)],AO101,Table915[CountyName (group)],BI$4)</f>
        <v>1</v>
      </c>
      <c r="BJ101" s="1138">
        <f>SUMIFS(Table915[Count of EnergyRating],Table915[MainSpaceHeatingFuel],AN101,Table915[EnergyRating (group)],AO101,Table915[CountyName (group)],BJ$4)</f>
        <v>3</v>
      </c>
      <c r="BK101" s="1138">
        <f>SUMIFS(Table915[Count of EnergyRating],Table915[MainSpaceHeatingFuel],AN101,Table915[EnergyRating (group)],AO101,Table915[CountyName (group)],BK$4)</f>
        <v>2</v>
      </c>
      <c r="BL101" s="1138">
        <f>SUMIFS(Table915[Count of EnergyRating],Table915[MainSpaceHeatingFuel],AN101,Table915[EnergyRating (group)],AO101,Table915[CountyName (group)],BL$4)</f>
        <v>0</v>
      </c>
      <c r="BM101" s="1144">
        <f>SUMIFS(Table915[Count of EnergyRating],Table915[MainSpaceHeatingFuel],AN101,Table915[EnergyRating (group)],AO101,Table915[CountyName (group)],BM$4)</f>
        <v>0</v>
      </c>
      <c r="BN101" s="1138">
        <f>SUMIFS(Table915[Count of EnergyRating],Table915[MainSpaceHeatingFuel],AN101,Table915[EnergyRating (group)],AO101,Table915[CountyName (group)],BN$4)</f>
        <v>0</v>
      </c>
      <c r="BO101" s="1138">
        <f>SUMIFS(Table915[Count of EnergyRating],Table915[MainSpaceHeatingFuel],AN101,Table915[EnergyRating (group)],AO101,Table915[CountyName (group)],BO$4)</f>
        <v>0</v>
      </c>
    </row>
    <row r="102" spans="3:67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SUMIFS(Table915[Count of EnergyRating],Table915[MainSpaceHeatingFuel],AN102,Table915[EnergyRating (group)],AO102,Table915[CountyName (group)],AP$4)</f>
        <v>1</v>
      </c>
      <c r="AQ102" s="1138">
        <f>SUMIFS(Table915[Count of EnergyRating],Table915[MainSpaceHeatingFuel],AN102,Table915[EnergyRating (group)],AO102,Table915[CountyName (group)],AQ$4)</f>
        <v>2</v>
      </c>
      <c r="AR102" s="1138">
        <f>SUMIFS(Table915[Count of EnergyRating],Table915[MainSpaceHeatingFuel],AN102,Table915[EnergyRating (group)],AO102,Table915[CountyName (group)],AR$4)</f>
        <v>0</v>
      </c>
      <c r="AS102" s="1138">
        <f>SUMIFS(Table915[Count of EnergyRating],Table915[MainSpaceHeatingFuel],AN102,Table915[EnergyRating (group)],AO102,Table915[CountyName (group)],AS$4)</f>
        <v>0</v>
      </c>
      <c r="AT102" s="1138">
        <f>SUMIFS(Table915[Count of EnergyRating],Table915[MainSpaceHeatingFuel],AN102,Table915[EnergyRating (group)],AO102,Table915[CountyName (group)],AT$4)</f>
        <v>0</v>
      </c>
      <c r="AU102" s="1138">
        <f>SUMIFS(Table915[Count of EnergyRating],Table915[MainSpaceHeatingFuel],AN102,Table915[EnergyRating (group)],AO102,Table915[CountyName (group)],AU$4)</f>
        <v>0</v>
      </c>
      <c r="AV102" s="1138">
        <f>SUMIFS(Table915[Count of EnergyRating],Table915[MainSpaceHeatingFuel],AN102,Table915[EnergyRating (group)],AO102,Table915[CountyName (group)],AV$4)</f>
        <v>0</v>
      </c>
      <c r="AW102" s="1138">
        <f>SUMIFS(Table915[Count of EnergyRating],Table915[MainSpaceHeatingFuel],AN102,Table915[EnergyRating (group)],AO102,Table915[CountyName (group)],AW$4)</f>
        <v>0</v>
      </c>
      <c r="AX102" s="1138">
        <f>SUMIFS(Table915[Count of EnergyRating],Table915[MainSpaceHeatingFuel],AN102,Table915[EnergyRating (group)],AO102,Table915[CountyName (group)],AX$4)</f>
        <v>3</v>
      </c>
      <c r="AY102" s="1138">
        <f>SUMIFS(Table915[Count of EnergyRating],Table915[MainSpaceHeatingFuel],AN102,Table915[EnergyRating (group)],AO102,Table915[CountyName (group)],AY$4)</f>
        <v>9</v>
      </c>
      <c r="AZ102" s="1138">
        <f>SUMIFS(Table915[Count of EnergyRating],Table915[MainSpaceHeatingFuel],AN102,Table915[EnergyRating (group)],AO102,Table915[CountyName (group)],AZ$4)</f>
        <v>1</v>
      </c>
      <c r="BA102" s="1138">
        <f>SUMIFS(Table915[Count of EnergyRating],Table915[MainSpaceHeatingFuel],AN102,Table915[EnergyRating (group)],AO102,Table915[CountyName (group)],BA$4)</f>
        <v>4</v>
      </c>
      <c r="BB102" s="1138">
        <f>SUMIFS(Table915[Count of EnergyRating],Table915[MainSpaceHeatingFuel],AN102,Table915[EnergyRating (group)],AO102,Table915[CountyName (group)],BB$4)</f>
        <v>0</v>
      </c>
      <c r="BC102" s="1138">
        <f>SUMIFS(Table915[Count of EnergyRating],Table915[MainSpaceHeatingFuel],AN102,Table915[EnergyRating (group)],AO102,Table915[CountyName (group)],BC$4)</f>
        <v>4</v>
      </c>
      <c r="BD102" s="1138">
        <f>SUMIFS(Table915[Count of EnergyRating],Table915[MainSpaceHeatingFuel],AN102,Table915[EnergyRating (group)],AO102,Table915[CountyName (group)],BD$4)</f>
        <v>7</v>
      </c>
      <c r="BE102" s="1138">
        <f>SUMIFS(Table915[Count of EnergyRating],Table915[MainSpaceHeatingFuel],AN102,Table915[EnergyRating (group)],AO102,Table915[CountyName (group)],BE$4)</f>
        <v>1</v>
      </c>
      <c r="BF102" s="1138">
        <f>SUMIFS(Table915[Count of EnergyRating],Table915[MainSpaceHeatingFuel],AN102,Table915[EnergyRating (group)],AO102,Table915[CountyName (group)],BF$4)</f>
        <v>3</v>
      </c>
      <c r="BG102" s="1138">
        <f>SUMIFS(Table915[Count of EnergyRating],Table915[MainSpaceHeatingFuel],AN102,Table915[EnergyRating (group)],AO102,Table915[CountyName (group)],BG$4)</f>
        <v>0</v>
      </c>
      <c r="BH102" s="1161">
        <f>SUMIFS(Table915[Count of EnergyRating],Table915[MainSpaceHeatingFuel],AN102,Table915[EnergyRating (group)],AO102,Table915[CountyName (group)],BH$4)</f>
        <v>1</v>
      </c>
      <c r="BI102" s="1138">
        <f>SUMIFS(Table915[Count of EnergyRating],Table915[MainSpaceHeatingFuel],AN102,Table915[EnergyRating (group)],AO102,Table915[CountyName (group)],BI$4)</f>
        <v>0</v>
      </c>
      <c r="BJ102" s="1138">
        <f>SUMIFS(Table915[Count of EnergyRating],Table915[MainSpaceHeatingFuel],AN102,Table915[EnergyRating (group)],AO102,Table915[CountyName (group)],BJ$4)</f>
        <v>0</v>
      </c>
      <c r="BK102" s="1138">
        <f>SUMIFS(Table915[Count of EnergyRating],Table915[MainSpaceHeatingFuel],AN102,Table915[EnergyRating (group)],AO102,Table915[CountyName (group)],BK$4)</f>
        <v>0</v>
      </c>
      <c r="BL102" s="1138">
        <f>SUMIFS(Table915[Count of EnergyRating],Table915[MainSpaceHeatingFuel],AN102,Table915[EnergyRating (group)],AO102,Table915[CountyName (group)],BL$4)</f>
        <v>0</v>
      </c>
      <c r="BM102" s="1144">
        <f>SUMIFS(Table915[Count of EnergyRating],Table915[MainSpaceHeatingFuel],AN102,Table915[EnergyRating (group)],AO102,Table915[CountyName (group)],BM$4)</f>
        <v>0</v>
      </c>
      <c r="BN102" s="1138">
        <f>SUMIFS(Table915[Count of EnergyRating],Table915[MainSpaceHeatingFuel],AN102,Table915[EnergyRating (group)],AO102,Table915[CountyName (group)],BN$4)</f>
        <v>0</v>
      </c>
      <c r="BO102" s="1138">
        <f>SUMIFS(Table915[Count of EnergyRating],Table915[MainSpaceHeatingFuel],AN102,Table915[EnergyRating (group)],AO102,Table915[CountyName (group)],BO$4)</f>
        <v>0</v>
      </c>
    </row>
    <row r="103" spans="3:67" ht="15.75" thickBot="1">
      <c r="C103" s="1174" t="s">
        <v>1166</v>
      </c>
      <c r="D103" s="1174" t="s">
        <v>1107</v>
      </c>
      <c r="E103" s="1174" t="s">
        <v>843</v>
      </c>
      <c r="F103" s="1174" t="s">
        <v>938</v>
      </c>
      <c r="G103" s="1175">
        <f>G213</f>
        <v>9.017369625553881E-2</v>
      </c>
      <c r="H103" s="1175">
        <f t="shared" ref="H103:AF103" si="82">H213</f>
        <v>2.9973987494657934</v>
      </c>
      <c r="I103" s="1175">
        <f t="shared" si="82"/>
        <v>0.38144204386107938</v>
      </c>
      <c r="J103" s="1175">
        <f t="shared" si="82"/>
        <v>0.12508441600918088</v>
      </c>
      <c r="K103" s="1175">
        <f t="shared" si="82"/>
        <v>0.11510583914522281</v>
      </c>
      <c r="L103" s="1175">
        <f t="shared" si="82"/>
        <v>4.746277079751355E-2</v>
      </c>
      <c r="M103" s="1175">
        <f t="shared" si="82"/>
        <v>0.24289540001760251</v>
      </c>
      <c r="N103" s="1175">
        <f t="shared" si="82"/>
        <v>0.27103374443441169</v>
      </c>
      <c r="O103" s="1175">
        <f t="shared" si="82"/>
        <v>0.10239258420802401</v>
      </c>
      <c r="P103" s="1175">
        <f t="shared" si="82"/>
        <v>0.12264197780781443</v>
      </c>
      <c r="Q103" s="1175">
        <f t="shared" si="82"/>
        <v>0.1838550107756636</v>
      </c>
      <c r="R103" s="1175">
        <f t="shared" si="82"/>
        <v>0.23167339151815655</v>
      </c>
      <c r="S103" s="1175">
        <f t="shared" si="82"/>
        <v>0.15118989670799882</v>
      </c>
      <c r="T103" s="1175">
        <f t="shared" si="82"/>
        <v>0.9144690364712309</v>
      </c>
      <c r="U103" s="1175">
        <f t="shared" si="82"/>
        <v>0.15686699374231552</v>
      </c>
      <c r="V103" s="1175">
        <f t="shared" si="82"/>
        <v>0.31695949118274741</v>
      </c>
      <c r="W103" s="1175">
        <f t="shared" si="82"/>
        <v>0.21954232438086241</v>
      </c>
      <c r="X103" s="1175">
        <f t="shared" si="82"/>
        <v>0.21769226916806361</v>
      </c>
      <c r="Y103" s="1175">
        <f t="shared" si="82"/>
        <v>0.27589465054026707</v>
      </c>
      <c r="Z103" s="1175">
        <f t="shared" si="82"/>
        <v>2.7377793125602307E-2</v>
      </c>
      <c r="AA103" s="1175">
        <f t="shared" si="82"/>
        <v>0.12519701036831021</v>
      </c>
      <c r="AB103" s="1175">
        <f t="shared" si="82"/>
        <v>5.3722948402948403E-2</v>
      </c>
      <c r="AC103" s="1175">
        <f t="shared" si="82"/>
        <v>8.8895641738149886E-2</v>
      </c>
      <c r="AD103" s="1175">
        <f t="shared" si="82"/>
        <v>7.7068792520168045E-2</v>
      </c>
      <c r="AE103" s="1175">
        <f t="shared" si="82"/>
        <v>0.15881582138278783</v>
      </c>
      <c r="AF103" s="1175">
        <f t="shared" si="82"/>
        <v>6.6191242565355704E-2</v>
      </c>
      <c r="AG103" s="1184">
        <f t="shared" si="59"/>
        <v>7.7610435365928101</v>
      </c>
      <c r="AI103" s="58" t="s">
        <v>1120</v>
      </c>
      <c r="AJ103" s="1167">
        <f>SUM(G103:AF103)</f>
        <v>7.7610435365928101</v>
      </c>
      <c r="AK103" s="1149">
        <f>'SHWLP-Att'!S51</f>
        <v>7.7610435365928074</v>
      </c>
      <c r="AL103" s="1169">
        <f>(AK103-AJ103)/AK103</f>
        <v>-3.4332177709573048E-16</v>
      </c>
      <c r="AN103" s="1153" t="s">
        <v>1147</v>
      </c>
      <c r="AO103" s="1153" t="s">
        <v>64</v>
      </c>
      <c r="AP103" s="1144">
        <f>SUMIFS(Table915[Count of EnergyRating],Table915[MainSpaceHeatingFuel],AN103,Table915[EnergyRating (group)],AO103,Table915[CountyName (group)],AP$4)</f>
        <v>1</v>
      </c>
      <c r="AQ103" s="1138">
        <f>SUMIFS(Table915[Count of EnergyRating],Table915[MainSpaceHeatingFuel],AN103,Table915[EnergyRating (group)],AO103,Table915[CountyName (group)],AQ$4)</f>
        <v>6</v>
      </c>
      <c r="AR103" s="1138">
        <f>SUMIFS(Table915[Count of EnergyRating],Table915[MainSpaceHeatingFuel],AN103,Table915[EnergyRating (group)],AO103,Table915[CountyName (group)],AR$4)</f>
        <v>2</v>
      </c>
      <c r="AS103" s="1138">
        <f>SUMIFS(Table915[Count of EnergyRating],Table915[MainSpaceHeatingFuel],AN103,Table915[EnergyRating (group)],AO103,Table915[CountyName (group)],AS$4)</f>
        <v>0</v>
      </c>
      <c r="AT103" s="1138">
        <f>SUMIFS(Table915[Count of EnergyRating],Table915[MainSpaceHeatingFuel],AN103,Table915[EnergyRating (group)],AO103,Table915[CountyName (group)],AT$4)</f>
        <v>1</v>
      </c>
      <c r="AU103" s="1138">
        <f>SUMIFS(Table915[Count of EnergyRating],Table915[MainSpaceHeatingFuel],AN103,Table915[EnergyRating (group)],AO103,Table915[CountyName (group)],AU$4)</f>
        <v>2</v>
      </c>
      <c r="AV103" s="1138">
        <f>SUMIFS(Table915[Count of EnergyRating],Table915[MainSpaceHeatingFuel],AN103,Table915[EnergyRating (group)],AO103,Table915[CountyName (group)],AV$4)</f>
        <v>0</v>
      </c>
      <c r="AW103" s="1138">
        <f>SUMIFS(Table915[Count of EnergyRating],Table915[MainSpaceHeatingFuel],AN103,Table915[EnergyRating (group)],AO103,Table915[CountyName (group)],AW$4)</f>
        <v>1</v>
      </c>
      <c r="AX103" s="1138">
        <f>SUMIFS(Table915[Count of EnergyRating],Table915[MainSpaceHeatingFuel],AN103,Table915[EnergyRating (group)],AO103,Table915[CountyName (group)],AX$4)</f>
        <v>1</v>
      </c>
      <c r="AY103" s="1138">
        <f>SUMIFS(Table915[Count of EnergyRating],Table915[MainSpaceHeatingFuel],AN103,Table915[EnergyRating (group)],AO103,Table915[CountyName (group)],AY$4)</f>
        <v>2</v>
      </c>
      <c r="AZ103" s="1138">
        <f>SUMIFS(Table915[Count of EnergyRating],Table915[MainSpaceHeatingFuel],AN103,Table915[EnergyRating (group)],AO103,Table915[CountyName (group)],AZ$4)</f>
        <v>1</v>
      </c>
      <c r="BA103" s="1138">
        <f>SUMIFS(Table915[Count of EnergyRating],Table915[MainSpaceHeatingFuel],AN103,Table915[EnergyRating (group)],AO103,Table915[CountyName (group)],BA$4)</f>
        <v>8</v>
      </c>
      <c r="BB103" s="1138">
        <f>SUMIFS(Table915[Count of EnergyRating],Table915[MainSpaceHeatingFuel],AN103,Table915[EnergyRating (group)],AO103,Table915[CountyName (group)],BB$4)</f>
        <v>0</v>
      </c>
      <c r="BC103" s="1138">
        <f>SUMIFS(Table915[Count of EnergyRating],Table915[MainSpaceHeatingFuel],AN103,Table915[EnergyRating (group)],AO103,Table915[CountyName (group)],BC$4)</f>
        <v>2</v>
      </c>
      <c r="BD103" s="1138">
        <f>SUMIFS(Table915[Count of EnergyRating],Table915[MainSpaceHeatingFuel],AN103,Table915[EnergyRating (group)],AO103,Table915[CountyName (group)],BD$4)</f>
        <v>3</v>
      </c>
      <c r="BE103" s="1138">
        <f>SUMIFS(Table915[Count of EnergyRating],Table915[MainSpaceHeatingFuel],AN103,Table915[EnergyRating (group)],AO103,Table915[CountyName (group)],BE$4)</f>
        <v>1</v>
      </c>
      <c r="BF103" s="1138">
        <f>SUMIFS(Table915[Count of EnergyRating],Table915[MainSpaceHeatingFuel],AN103,Table915[EnergyRating (group)],AO103,Table915[CountyName (group)],BF$4)</f>
        <v>4</v>
      </c>
      <c r="BG103" s="1138">
        <f>SUMIFS(Table915[Count of EnergyRating],Table915[MainSpaceHeatingFuel],AN103,Table915[EnergyRating (group)],AO103,Table915[CountyName (group)],BG$4)</f>
        <v>1</v>
      </c>
      <c r="BH103" s="1138">
        <f>SUMIFS(Table915[Count of EnergyRating],Table915[MainSpaceHeatingFuel],AN103,Table915[EnergyRating (group)],AO103,Table915[CountyName (group)],BH$4)</f>
        <v>0</v>
      </c>
      <c r="BI103" s="1138">
        <f>SUMIFS(Table915[Count of EnergyRating],Table915[MainSpaceHeatingFuel],AN103,Table915[EnergyRating (group)],AO103,Table915[CountyName (group)],BI$4)</f>
        <v>0</v>
      </c>
      <c r="BJ103" s="1138">
        <f>SUMIFS(Table915[Count of EnergyRating],Table915[MainSpaceHeatingFuel],AN103,Table915[EnergyRating (group)],AO103,Table915[CountyName (group)],BJ$4)</f>
        <v>0</v>
      </c>
      <c r="BK103" s="1138">
        <f>SUMIFS(Table915[Count of EnergyRating],Table915[MainSpaceHeatingFuel],AN103,Table915[EnergyRating (group)],AO103,Table915[CountyName (group)],BK$4)</f>
        <v>1</v>
      </c>
      <c r="BL103" s="1138">
        <f>SUMIFS(Table915[Count of EnergyRating],Table915[MainSpaceHeatingFuel],AN103,Table915[EnergyRating (group)],AO103,Table915[CountyName (group)],BL$4)</f>
        <v>0</v>
      </c>
      <c r="BM103" s="1144">
        <f>SUMIFS(Table915[Count of EnergyRating],Table915[MainSpaceHeatingFuel],AN103,Table915[EnergyRating (group)],AO103,Table915[CountyName (group)],BM$4)</f>
        <v>2</v>
      </c>
      <c r="BN103" s="1138">
        <f>SUMIFS(Table915[Count of EnergyRating],Table915[MainSpaceHeatingFuel],AN103,Table915[EnergyRating (group)],AO103,Table915[CountyName (group)],BN$4)</f>
        <v>3</v>
      </c>
      <c r="BO103" s="1138">
        <f>SUMIFS(Table915[Count of EnergyRating],Table915[MainSpaceHeatingFuel],AN103,Table915[EnergyRating (group)],AO103,Table915[CountyName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776.09758263234824</v>
      </c>
      <c r="G107" s="1167">
        <f t="shared" ref="G107:AF107" si="83">SUM(G7:G12,G15:G20,G23:G28,G31:G36,G39:G44,G47:G52,G55:G60,G63:G68,G71:G76,G79:G84,G87:G92,G95:G100)</f>
        <v>9.0173696255538758</v>
      </c>
      <c r="H107" s="1167">
        <f t="shared" si="83"/>
        <v>299.74037494657955</v>
      </c>
      <c r="I107" s="1167">
        <f t="shared" si="83"/>
        <v>38.144204386107944</v>
      </c>
      <c r="J107" s="1167">
        <f t="shared" si="83"/>
        <v>12.508441600918092</v>
      </c>
      <c r="K107" s="1167">
        <f t="shared" si="83"/>
        <v>11.510583914522277</v>
      </c>
      <c r="L107" s="1167">
        <f t="shared" si="83"/>
        <v>4.7462770797513549</v>
      </c>
      <c r="M107" s="1167">
        <f t="shared" si="83"/>
        <v>24.289540001760248</v>
      </c>
      <c r="N107" s="1167">
        <f t="shared" si="83"/>
        <v>27.103374443441169</v>
      </c>
      <c r="O107" s="1167">
        <f t="shared" si="83"/>
        <v>10.239258420802404</v>
      </c>
      <c r="P107" s="1167">
        <f t="shared" si="83"/>
        <v>12.264197780781446</v>
      </c>
      <c r="Q107" s="1167">
        <f t="shared" si="83"/>
        <v>18.385501077566374</v>
      </c>
      <c r="R107" s="1167">
        <f t="shared" si="83"/>
        <v>23.16733915181565</v>
      </c>
      <c r="S107" s="1167">
        <f t="shared" si="83"/>
        <v>15.118989670799884</v>
      </c>
      <c r="T107" s="1167">
        <f t="shared" si="83"/>
        <v>91.446903647123108</v>
      </c>
      <c r="U107" s="1167">
        <f t="shared" si="83"/>
        <v>15.686699374231551</v>
      </c>
      <c r="V107" s="1167">
        <f t="shared" si="83"/>
        <v>31.69594911827474</v>
      </c>
      <c r="W107" s="1167">
        <f t="shared" si="83"/>
        <v>21.954232438086233</v>
      </c>
      <c r="X107" s="1167">
        <f t="shared" si="83"/>
        <v>21.76922691680635</v>
      </c>
      <c r="Y107" s="1167">
        <f t="shared" si="83"/>
        <v>27.589898566178498</v>
      </c>
      <c r="Z107" s="1167">
        <f t="shared" si="83"/>
        <v>2.737779312560233</v>
      </c>
      <c r="AA107" s="1167">
        <f t="shared" si="83"/>
        <v>12.519701036831021</v>
      </c>
      <c r="AB107" s="1167">
        <f t="shared" si="83"/>
        <v>5.3722948402948409</v>
      </c>
      <c r="AC107" s="1167">
        <f t="shared" si="83"/>
        <v>8.8895641738149873</v>
      </c>
      <c r="AD107" s="1167">
        <f t="shared" si="83"/>
        <v>7.7068792520168063</v>
      </c>
      <c r="AE107" s="1167">
        <f t="shared" si="83"/>
        <v>15.881582138278791</v>
      </c>
      <c r="AF107" s="1167">
        <f t="shared" si="83"/>
        <v>6.6114197174508345</v>
      </c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287"/>
      <c r="D108" s="1287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 ht="15">
      <c r="C109" s="1287"/>
      <c r="D109" s="1287"/>
      <c r="E109" s="1168" t="s">
        <v>1172</v>
      </c>
      <c r="F109" s="1170">
        <f t="shared" ref="F109:AF109" si="84">(F108-F107)/F108</f>
        <v>8.7243769483732159E-6</v>
      </c>
      <c r="G109" s="1170">
        <f t="shared" si="84"/>
        <v>3.9398558851714815E-16</v>
      </c>
      <c r="H109" s="1170">
        <f t="shared" si="84"/>
        <v>-1.6681130609049112E-6</v>
      </c>
      <c r="I109" s="1170">
        <f t="shared" si="84"/>
        <v>0</v>
      </c>
      <c r="J109" s="1170">
        <f t="shared" si="84"/>
        <v>-2.840252840561482E-16</v>
      </c>
      <c r="K109" s="1170">
        <f t="shared" si="84"/>
        <v>3.0864756342362738E-16</v>
      </c>
      <c r="L109" s="1170">
        <f t="shared" si="84"/>
        <v>0</v>
      </c>
      <c r="M109" s="1170">
        <f t="shared" si="84"/>
        <v>1.4626516922687864E-16</v>
      </c>
      <c r="N109" s="1170">
        <f t="shared" si="84"/>
        <v>1.3108012385004823E-16</v>
      </c>
      <c r="O109" s="1170">
        <f t="shared" si="84"/>
        <v>-5.2045473404343855E-16</v>
      </c>
      <c r="P109" s="1170">
        <f t="shared" si="84"/>
        <v>-1.4484085067381109E-16</v>
      </c>
      <c r="Q109" s="1170">
        <f t="shared" si="84"/>
        <v>-7.7293812419079618E-16</v>
      </c>
      <c r="R109" s="1170">
        <f t="shared" si="84"/>
        <v>3.0670019163785323E-16</v>
      </c>
      <c r="S109" s="1170">
        <f t="shared" si="84"/>
        <v>-2.3498353766733818E-16</v>
      </c>
      <c r="T109" s="1170">
        <f t="shared" si="84"/>
        <v>0</v>
      </c>
      <c r="U109" s="1170">
        <f t="shared" si="84"/>
        <v>0</v>
      </c>
      <c r="V109" s="1170">
        <f t="shared" si="84"/>
        <v>1.1208731013365156E-16</v>
      </c>
      <c r="W109" s="1170">
        <f t="shared" si="84"/>
        <v>0</v>
      </c>
      <c r="X109" s="1170">
        <f t="shared" si="84"/>
        <v>1.6319889045107628E-16</v>
      </c>
      <c r="Y109" s="1170">
        <f t="shared" si="84"/>
        <v>-1.5712959673015464E-5</v>
      </c>
      <c r="Z109" s="1170">
        <f t="shared" si="84"/>
        <v>-6.4883127403687351E-16</v>
      </c>
      <c r="AA109" s="1170">
        <f t="shared" si="84"/>
        <v>-2.8376984948354347E-16</v>
      </c>
      <c r="AB109" s="1170">
        <f t="shared" si="84"/>
        <v>-1.6532570272174052E-16</v>
      </c>
      <c r="AC109" s="1170">
        <f t="shared" si="84"/>
        <v>-1.9982496381911164E-16</v>
      </c>
      <c r="AD109" s="1170">
        <f t="shared" si="84"/>
        <v>-2.3048977171082544E-16</v>
      </c>
      <c r="AE109" s="1170">
        <f t="shared" si="84"/>
        <v>-4.4740047280774731E-16</v>
      </c>
      <c r="AF109" s="1170">
        <f t="shared" si="84"/>
        <v>1.1639816365630325E-3</v>
      </c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 ht="15">
      <c r="C110" s="1287" t="s">
        <v>1175</v>
      </c>
      <c r="D110" s="1287"/>
      <c r="E110" s="1146" t="s">
        <v>1170</v>
      </c>
      <c r="F110" s="1167">
        <f>SUM(G110:AF110)</f>
        <v>776.10435365928095</v>
      </c>
      <c r="G110" s="1167">
        <f>G103+G101+G93+G85+G77+G69+G61+G53+G45+G37+G29+G21+G13</f>
        <v>9.0173696255538811</v>
      </c>
      <c r="H110" s="1167">
        <f t="shared" ref="H110:AF110" si="85">H103+H101+H93+H85+H77+H69+H61+H53+H45+H37+H29+H21+H13</f>
        <v>299.73987494657933</v>
      </c>
      <c r="I110" s="1167">
        <f t="shared" si="85"/>
        <v>38.144204386107937</v>
      </c>
      <c r="J110" s="1167">
        <f t="shared" si="85"/>
        <v>12.508441600918086</v>
      </c>
      <c r="K110" s="1167">
        <f t="shared" si="85"/>
        <v>11.510583914522281</v>
      </c>
      <c r="L110" s="1167">
        <f t="shared" si="85"/>
        <v>4.7462770797513549</v>
      </c>
      <c r="M110" s="1167">
        <f t="shared" si="85"/>
        <v>24.289540001760251</v>
      </c>
      <c r="N110" s="1167">
        <f t="shared" si="85"/>
        <v>27.103374443441169</v>
      </c>
      <c r="O110" s="1167">
        <f t="shared" si="85"/>
        <v>10.2392584208024</v>
      </c>
      <c r="P110" s="1167">
        <f t="shared" si="85"/>
        <v>12.264197780781444</v>
      </c>
      <c r="Q110" s="1167">
        <f t="shared" si="85"/>
        <v>18.38550107756636</v>
      </c>
      <c r="R110" s="1167">
        <f t="shared" si="85"/>
        <v>23.167339151815654</v>
      </c>
      <c r="S110" s="1167">
        <f t="shared" si="85"/>
        <v>15.118989670799882</v>
      </c>
      <c r="T110" s="1167">
        <f t="shared" si="85"/>
        <v>91.446903647123094</v>
      </c>
      <c r="U110" s="1167">
        <f t="shared" si="85"/>
        <v>15.68669937423155</v>
      </c>
      <c r="V110" s="1167">
        <f t="shared" si="85"/>
        <v>31.69594911827474</v>
      </c>
      <c r="W110" s="1167">
        <f t="shared" si="85"/>
        <v>21.95423243808624</v>
      </c>
      <c r="X110" s="1167">
        <f t="shared" si="85"/>
        <v>21.76922691680636</v>
      </c>
      <c r="Y110" s="1167">
        <f t="shared" si="85"/>
        <v>27.589465054026704</v>
      </c>
      <c r="Z110" s="1167">
        <f t="shared" si="85"/>
        <v>2.7377793125602308</v>
      </c>
      <c r="AA110" s="1167">
        <f t="shared" si="85"/>
        <v>12.519701036831023</v>
      </c>
      <c r="AB110" s="1167">
        <f t="shared" si="85"/>
        <v>5.3722948402948401</v>
      </c>
      <c r="AC110" s="1167">
        <f t="shared" si="85"/>
        <v>8.8895641738149891</v>
      </c>
      <c r="AD110" s="1167">
        <f t="shared" si="85"/>
        <v>7.7068792520168046</v>
      </c>
      <c r="AE110" s="1167">
        <f t="shared" si="85"/>
        <v>15.881582138278782</v>
      </c>
      <c r="AF110" s="1167">
        <f t="shared" si="85"/>
        <v>6.619124256535569</v>
      </c>
      <c r="AG110" s="1176"/>
      <c r="AH110" s="1162"/>
    </row>
    <row r="111" spans="3:67" s="1151" customFormat="1">
      <c r="C111" s="1287"/>
      <c r="D111" s="1287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76"/>
      <c r="AH111" s="1162"/>
    </row>
    <row r="112" spans="3:67" s="1151" customFormat="1" ht="15">
      <c r="C112" s="1287"/>
      <c r="D112" s="1287"/>
      <c r="E112" s="1168" t="s">
        <v>1172</v>
      </c>
      <c r="F112" s="1170">
        <f t="shared" ref="F112:AF112" si="86">(F111-F110)/F111</f>
        <v>-1.4648395822751165E-16</v>
      </c>
      <c r="G112" s="1170">
        <f t="shared" si="86"/>
        <v>-1.9699279425857408E-16</v>
      </c>
      <c r="H112" s="1170">
        <f t="shared" si="86"/>
        <v>-1.8964249875309E-16</v>
      </c>
      <c r="I112" s="1170">
        <f t="shared" si="86"/>
        <v>1.8627803284812481E-16</v>
      </c>
      <c r="J112" s="1170">
        <f t="shared" si="86"/>
        <v>1.420126420280741E-16</v>
      </c>
      <c r="K112" s="1170">
        <f t="shared" si="86"/>
        <v>0</v>
      </c>
      <c r="L112" s="1170">
        <f t="shared" si="86"/>
        <v>0</v>
      </c>
      <c r="M112" s="1170">
        <f t="shared" si="86"/>
        <v>0</v>
      </c>
      <c r="N112" s="1170">
        <f t="shared" si="86"/>
        <v>1.3108012385004823E-16</v>
      </c>
      <c r="O112" s="1170">
        <f t="shared" si="86"/>
        <v>-1.7348491134781287E-16</v>
      </c>
      <c r="P112" s="1170">
        <f t="shared" si="86"/>
        <v>0</v>
      </c>
      <c r="Q112" s="1170">
        <f t="shared" si="86"/>
        <v>0</v>
      </c>
      <c r="R112" s="1170">
        <f t="shared" si="86"/>
        <v>1.5335009581892661E-16</v>
      </c>
      <c r="S112" s="1170">
        <f t="shared" si="86"/>
        <v>-1.1749176883366909E-16</v>
      </c>
      <c r="T112" s="1170">
        <f t="shared" si="86"/>
        <v>1.5540006439189122E-16</v>
      </c>
      <c r="U112" s="1170">
        <f t="shared" si="86"/>
        <v>1.1323968140284893E-16</v>
      </c>
      <c r="V112" s="1170">
        <f t="shared" si="86"/>
        <v>1.1208731013365156E-16</v>
      </c>
      <c r="W112" s="1170">
        <f t="shared" si="86"/>
        <v>-3.2364726836336561E-16</v>
      </c>
      <c r="X112" s="1170">
        <f t="shared" si="86"/>
        <v>-3.2639778090215257E-16</v>
      </c>
      <c r="Y112" s="1170">
        <f t="shared" si="86"/>
        <v>0</v>
      </c>
      <c r="Z112" s="1170">
        <f t="shared" si="86"/>
        <v>1.6220781850921838E-16</v>
      </c>
      <c r="AA112" s="1170">
        <f t="shared" si="86"/>
        <v>-4.2565477422531517E-16</v>
      </c>
      <c r="AB112" s="1170">
        <f t="shared" si="86"/>
        <v>0</v>
      </c>
      <c r="AC112" s="1170">
        <f t="shared" si="86"/>
        <v>-3.9964992763822328E-16</v>
      </c>
      <c r="AD112" s="1170">
        <f t="shared" si="86"/>
        <v>0</v>
      </c>
      <c r="AE112" s="1170">
        <f t="shared" si="86"/>
        <v>1.1185011820193683E-16</v>
      </c>
      <c r="AF112" s="1170">
        <f t="shared" si="86"/>
        <v>2.6836735050657442E-16</v>
      </c>
      <c r="AG112" s="1176"/>
      <c r="AH112" s="1162"/>
    </row>
    <row r="113" spans="3:66">
      <c r="D113" s="1137"/>
      <c r="G113" s="1138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">
      <c r="C114" s="1286" t="s">
        <v>1121</v>
      </c>
      <c r="D114" s="1286"/>
      <c r="E114" s="1286"/>
      <c r="F114" s="1286"/>
      <c r="G114" s="1286"/>
      <c r="H114" s="1286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76"/>
      <c r="AH114" s="1162"/>
    </row>
    <row r="115" spans="3:66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76"/>
      <c r="AH115" s="1162"/>
    </row>
    <row r="116" spans="3:66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76"/>
      <c r="AH116" s="1162"/>
    </row>
    <row r="117" spans="3:66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76"/>
      <c r="AH118" s="1162"/>
    </row>
    <row r="119" spans="3:66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76"/>
      <c r="AH119" s="1162"/>
    </row>
    <row r="120" spans="3:66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6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6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6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6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6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6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6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6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6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6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6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6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13"/>
  <sheetViews>
    <sheetView zoomScale="70" zoomScaleNormal="70" workbookViewId="0">
      <selection activeCell="F7" sqref="F7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2.8554687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N5" s="1153" t="s">
        <v>402</v>
      </c>
      <c r="AO5" s="1153" t="s">
        <v>48</v>
      </c>
      <c r="AP5" s="1144">
        <f>SUMIFS(Table9[Count of EnergyRating],Table9[MainSpaceHeatingFuel],AN5,Table9[EnergyRating (group)],AO5,Table9[CountyName (group)],AP$4)</f>
        <v>0</v>
      </c>
      <c r="AQ5" s="1173">
        <f>SUMIFS(Table9[Count of EnergyRating],Table9[MainSpaceHeatingFuel],AN5,Table9[EnergyRating (group)],AO5,Table9[CountyName (group)],AQ$4)</f>
        <v>0</v>
      </c>
      <c r="AR5" s="1173">
        <f>SUMIFS(Table9[Count of EnergyRating],Table9[MainSpaceHeatingFuel],AN5,Table9[EnergyRating (group)],AO5,Table9[CountyName (group)],AR$4)</f>
        <v>0</v>
      </c>
      <c r="AS5" s="1173">
        <f>SUMIFS(Table9[Count of EnergyRating],Table9[MainSpaceHeatingFuel],AN5,Table9[EnergyRating (group)],AO5,Table9[CountyName (group)],AS$4)</f>
        <v>0</v>
      </c>
      <c r="AT5" s="1173">
        <f>SUMIFS(Table9[Count of EnergyRating],Table9[MainSpaceHeatingFuel],AN5,Table9[EnergyRating (group)],AO5,Table9[CountyName (group)],AT$4)</f>
        <v>0</v>
      </c>
      <c r="AU5" s="1173">
        <f>SUMIFS(Table9[Count of EnergyRating],Table9[MainSpaceHeatingFuel],AN5,Table9[EnergyRating (group)],AO5,Table9[CountyName (group)],AU$4)</f>
        <v>0</v>
      </c>
      <c r="AV5" s="1173">
        <f>SUMIFS(Table9[Count of EnergyRating],Table9[MainSpaceHeatingFuel],AN5,Table9[EnergyRating (group)],AO5,Table9[CountyName (group)],AV$4)</f>
        <v>0</v>
      </c>
      <c r="AW5" s="1173">
        <f>SUMIFS(Table9[Count of EnergyRating],Table9[MainSpaceHeatingFuel],AN5,Table9[EnergyRating (group)],AO5,Table9[CountyName (group)],AW$4)</f>
        <v>0</v>
      </c>
      <c r="AX5" s="1173">
        <f>SUMIFS(Table9[Count of EnergyRating],Table9[MainSpaceHeatingFuel],AN5,Table9[EnergyRating (group)],AO5,Table9[CountyName (group)],AX$4)</f>
        <v>0</v>
      </c>
      <c r="AY5" s="1173">
        <f>SUMIFS(Table9[Count of EnergyRating],Table9[MainSpaceHeatingFuel],AN5,Table9[EnergyRating (group)],AO5,Table9[CountyName (group)],AY$4)</f>
        <v>0</v>
      </c>
      <c r="AZ5" s="1173">
        <f>SUMIFS(Table9[Count of EnergyRating],Table9[MainSpaceHeatingFuel],AN5,Table9[EnergyRating (group)],AO5,Table9[CountyName (group)],AZ$4)</f>
        <v>0</v>
      </c>
      <c r="BA5" s="1173">
        <f>SUMIFS(Table9[Count of EnergyRating],Table9[MainSpaceHeatingFuel],AN5,Table9[EnergyRating (group)],AO5,Table9[CountyName (group)],BA$4)</f>
        <v>0</v>
      </c>
      <c r="BB5" s="1173">
        <f>SUMIFS(Table9[Count of EnergyRating],Table9[MainSpaceHeatingFuel],AN5,Table9[EnergyRating (group)],AO5,Table9[CountyName (group)],BB$4)</f>
        <v>0</v>
      </c>
      <c r="BC5" s="1173">
        <f>SUMIFS(Table9[Count of EnergyRating],Table9[MainSpaceHeatingFuel],AN5,Table9[EnergyRating (group)],AO5,Table9[CountyName (group)],BC$4)</f>
        <v>3</v>
      </c>
      <c r="BD5" s="1173">
        <f>SUMIFS(Table9[Count of EnergyRating],Table9[MainSpaceHeatingFuel],AN5,Table9[EnergyRating (group)],AO5,Table9[CountyName (group)],BD$4)</f>
        <v>0</v>
      </c>
      <c r="BE5" s="1173">
        <f>SUMIFS(Table9[Count of EnergyRating],Table9[MainSpaceHeatingFuel],AN5,Table9[EnergyRating (group)],AO5,Table9[CountyName (group)],BE$4)</f>
        <v>0</v>
      </c>
      <c r="BF5" s="1173">
        <f>SUMIFS(Table9[Count of EnergyRating],Table9[MainSpaceHeatingFuel],AN5,Table9[EnergyRating (group)],AO5,Table9[CountyName (group)],BF$4)</f>
        <v>0</v>
      </c>
      <c r="BG5" s="1173">
        <f>SUMIFS(Table9[Count of EnergyRating],Table9[MainSpaceHeatingFuel],AN5,Table9[EnergyRating (group)],AO5,Table9[CountyName (group)],BG$4)</f>
        <v>0</v>
      </c>
      <c r="BH5" s="1173">
        <f>SUMIFS(Table9[Count of EnergyRating],Table9[MainSpaceHeatingFuel],AN5,Table9[EnergyRating (group)],AO5,Table9[CountyName (group)],BH$4)</f>
        <v>1</v>
      </c>
      <c r="BI5" s="1173">
        <f>SUMIFS(Table9[Count of EnergyRating],Table9[MainSpaceHeatingFuel],AN5,Table9[EnergyRating (group)],AO5,Table9[CountyName (group)],BI$4)</f>
        <v>0</v>
      </c>
      <c r="BJ5" s="1173">
        <f>SUMIFS(Table9[Count of EnergyRating],Table9[MainSpaceHeatingFuel],AN5,Table9[EnergyRating (group)],AO5,Table9[CountyName (group)],BJ$4)</f>
        <v>0</v>
      </c>
      <c r="BK5" s="1173">
        <f>SUMIFS(Table9[Count of EnergyRating],Table9[MainSpaceHeatingFuel],AN5,Table9[EnergyRating (group)],AO5,Table9[CountyName (group)],BK$4)</f>
        <v>0</v>
      </c>
      <c r="BL5" s="1173">
        <f>SUMIFS(Table9[Count of EnergyRating],Table9[MainSpaceHeatingFuel],AN5,Table9[EnergyRating (group)],AO5,Table9[CountyName (group)],BL$4)</f>
        <v>0</v>
      </c>
      <c r="BM5" s="1144">
        <f>SUMIFS(Table9[Count of EnergyRating],Table9[MainSpaceHeatingFuel],AN5,Table9[EnergyRating (group)],AO5,Table9[CountyName (group)],BM$4)</f>
        <v>0</v>
      </c>
      <c r="BN5" s="1173">
        <f>SUMIFS(Table9[Count of EnergyRating],Table9[MainSpaceHeatingFuel],AN5,Table9[EnergyRating (group)],AO5,Table9[CountyName (group)],BN$4)</f>
        <v>0</v>
      </c>
      <c r="BO5" s="1173">
        <f>SUMIFS(Table9[Count of EnergyRating],Table9[MainSpaceHeatingFuel],AN5,Table9[EnergyRating (group)],AO5,Table9[CountyName (group)],BO$4)</f>
        <v>0</v>
      </c>
    </row>
    <row r="6" spans="1:67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N6" s="1153" t="s">
        <v>402</v>
      </c>
      <c r="AO6" s="1153" t="s">
        <v>50</v>
      </c>
      <c r="AP6" s="1144">
        <f>SUMIFS(Table9[Count of EnergyRating],Table9[MainSpaceHeatingFuel],AN6,Table9[EnergyRating (group)],AO6,Table9[CountyName (group)],AP$4)</f>
        <v>0</v>
      </c>
      <c r="AQ6" s="1173">
        <f>SUMIFS(Table9[Count of EnergyRating],Table9[MainSpaceHeatingFuel],AN6,Table9[EnergyRating (group)],AO6,Table9[CountyName (group)],AQ$4)</f>
        <v>1</v>
      </c>
      <c r="AR6" s="1173">
        <f>SUMIFS(Table9[Count of EnergyRating],Table9[MainSpaceHeatingFuel],AN6,Table9[EnergyRating (group)],AO6,Table9[CountyName (group)],AR$4)</f>
        <v>0</v>
      </c>
      <c r="AS6" s="1173">
        <f>SUMIFS(Table9[Count of EnergyRating],Table9[MainSpaceHeatingFuel],AN6,Table9[EnergyRating (group)],AO6,Table9[CountyName (group)],AS$4)</f>
        <v>0</v>
      </c>
      <c r="AT6" s="1173">
        <f>SUMIFS(Table9[Count of EnergyRating],Table9[MainSpaceHeatingFuel],AN6,Table9[EnergyRating (group)],AO6,Table9[CountyName (group)],AT$4)</f>
        <v>0</v>
      </c>
      <c r="AU6" s="1173">
        <f>SUMIFS(Table9[Count of EnergyRating],Table9[MainSpaceHeatingFuel],AN6,Table9[EnergyRating (group)],AO6,Table9[CountyName (group)],AU$4)</f>
        <v>0</v>
      </c>
      <c r="AV6" s="1173">
        <f>SUMIFS(Table9[Count of EnergyRating],Table9[MainSpaceHeatingFuel],AN6,Table9[EnergyRating (group)],AO6,Table9[CountyName (group)],AV$4)</f>
        <v>0</v>
      </c>
      <c r="AW6" s="1173">
        <f>SUMIFS(Table9[Count of EnergyRating],Table9[MainSpaceHeatingFuel],AN6,Table9[EnergyRating (group)],AO6,Table9[CountyName (group)],AW$4)</f>
        <v>3</v>
      </c>
      <c r="AX6" s="1173">
        <f>SUMIFS(Table9[Count of EnergyRating],Table9[MainSpaceHeatingFuel],AN6,Table9[EnergyRating (group)],AO6,Table9[CountyName (group)],AX$4)</f>
        <v>0</v>
      </c>
      <c r="AY6" s="1173">
        <f>SUMIFS(Table9[Count of EnergyRating],Table9[MainSpaceHeatingFuel],AN6,Table9[EnergyRating (group)],AO6,Table9[CountyName (group)],AY$4)</f>
        <v>0</v>
      </c>
      <c r="AZ6" s="1173">
        <f>SUMIFS(Table9[Count of EnergyRating],Table9[MainSpaceHeatingFuel],AN6,Table9[EnergyRating (group)],AO6,Table9[CountyName (group)],AZ$4)</f>
        <v>0</v>
      </c>
      <c r="BA6" s="1173">
        <f>SUMIFS(Table9[Count of EnergyRating],Table9[MainSpaceHeatingFuel],AN6,Table9[EnergyRating (group)],AO6,Table9[CountyName (group)],BA$4)</f>
        <v>0</v>
      </c>
      <c r="BB6" s="1173">
        <f>SUMIFS(Table9[Count of EnergyRating],Table9[MainSpaceHeatingFuel],AN6,Table9[EnergyRating (group)],AO6,Table9[CountyName (group)],BB$4)</f>
        <v>0</v>
      </c>
      <c r="BC6" s="1173">
        <f>SUMIFS(Table9[Count of EnergyRating],Table9[MainSpaceHeatingFuel],AN6,Table9[EnergyRating (group)],AO6,Table9[CountyName (group)],BC$4)</f>
        <v>3</v>
      </c>
      <c r="BD6" s="1173">
        <f>SUMIFS(Table9[Count of EnergyRating],Table9[MainSpaceHeatingFuel],AN6,Table9[EnergyRating (group)],AO6,Table9[CountyName (group)],BD$4)</f>
        <v>0</v>
      </c>
      <c r="BE6" s="1173">
        <f>SUMIFS(Table9[Count of EnergyRating],Table9[MainSpaceHeatingFuel],AN6,Table9[EnergyRating (group)],AO6,Table9[CountyName (group)],BE$4)</f>
        <v>1</v>
      </c>
      <c r="BF6" s="1173">
        <f>SUMIFS(Table9[Count of EnergyRating],Table9[MainSpaceHeatingFuel],AN6,Table9[EnergyRating (group)],AO6,Table9[CountyName (group)],BF$4)</f>
        <v>0</v>
      </c>
      <c r="BG6" s="1173">
        <f>SUMIFS(Table9[Count of EnergyRating],Table9[MainSpaceHeatingFuel],AN6,Table9[EnergyRating (group)],AO6,Table9[CountyName (group)],BG$4)</f>
        <v>0</v>
      </c>
      <c r="BH6" s="1173">
        <f>SUMIFS(Table9[Count of EnergyRating],Table9[MainSpaceHeatingFuel],AN6,Table9[EnergyRating (group)],AO6,Table9[CountyName (group)],BH$4)</f>
        <v>4</v>
      </c>
      <c r="BI6" s="1173">
        <f>SUMIFS(Table9[Count of EnergyRating],Table9[MainSpaceHeatingFuel],AN6,Table9[EnergyRating (group)],AO6,Table9[CountyName (group)],BI$4)</f>
        <v>0</v>
      </c>
      <c r="BJ6" s="1173">
        <f>SUMIFS(Table9[Count of EnergyRating],Table9[MainSpaceHeatingFuel],AN6,Table9[EnergyRating (group)],AO6,Table9[CountyName (group)],BJ$4)</f>
        <v>0</v>
      </c>
      <c r="BK6" s="1173">
        <f>SUMIFS(Table9[Count of EnergyRating],Table9[MainSpaceHeatingFuel],AN6,Table9[EnergyRating (group)],AO6,Table9[CountyName (group)],BK$4)</f>
        <v>0</v>
      </c>
      <c r="BL6" s="1173">
        <f>SUMIFS(Table9[Count of EnergyRating],Table9[MainSpaceHeatingFuel],AN6,Table9[EnergyRating (group)],AO6,Table9[CountyName (group)],BL$4)</f>
        <v>0</v>
      </c>
      <c r="BM6" s="1144">
        <f>SUMIFS(Table9[Count of EnergyRating],Table9[MainSpaceHeatingFuel],AN6,Table9[EnergyRating (group)],AO6,Table9[CountyName (group)],BM$4)</f>
        <v>1</v>
      </c>
      <c r="BN6" s="1173">
        <f>SUMIFS(Table9[Count of EnergyRating],Table9[MainSpaceHeatingFuel],AN6,Table9[EnergyRating (group)],AO6,Table9[CountyName (group)],BN$4)</f>
        <v>0</v>
      </c>
      <c r="BO6" s="1173">
        <f>SUMIFS(Table9[Count of EnergyRating],Table9[MainSpaceHeatingFuel],AN6,Table9[EnergyRating (group)],AO6,Table9[CountyName (group)],BO$4)</f>
        <v>1</v>
      </c>
    </row>
    <row r="7" spans="1:67" ht="15.95" customHeight="1">
      <c r="C7" s="1143" t="s">
        <v>1177</v>
      </c>
      <c r="D7" s="1143" t="s">
        <v>1107</v>
      </c>
      <c r="E7" s="1143" t="s">
        <v>841</v>
      </c>
      <c r="F7" s="1143" t="s">
        <v>1178</v>
      </c>
      <c r="G7" s="1154">
        <f t="shared" ref="G7:AF7" si="0">IFERROR(G117*((SUM(AP$5:AP$8)/SUM(AP$5:AP$13))/(SUM(G$117)/SUM(G$117:G$122))),G117)</f>
        <v>7.5116645644919475E-3</v>
      </c>
      <c r="H7" s="1154">
        <f t="shared" si="0"/>
        <v>9.7324918379859654E-2</v>
      </c>
      <c r="I7" s="1154">
        <f t="shared" si="0"/>
        <v>3.7777364148109713E-2</v>
      </c>
      <c r="J7" s="1154">
        <f t="shared" si="0"/>
        <v>9.3056358313700852E-3</v>
      </c>
      <c r="K7" s="1154">
        <f t="shared" si="0"/>
        <v>3.7966488901554907E-3</v>
      </c>
      <c r="L7" s="1154">
        <f t="shared" si="0"/>
        <v>1.4452138367309476E-3</v>
      </c>
      <c r="M7" s="1154">
        <f t="shared" si="0"/>
        <v>1.0012003415727421E-2</v>
      </c>
      <c r="N7" s="1154">
        <f t="shared" si="0"/>
        <v>1.4418090778942357E-2</v>
      </c>
      <c r="O7" s="1154">
        <f t="shared" si="0"/>
        <v>2.8568108532296588E-3</v>
      </c>
      <c r="P7" s="1154">
        <f t="shared" si="0"/>
        <v>1.3498675404750341E-2</v>
      </c>
      <c r="Q7" s="1154">
        <f t="shared" si="0"/>
        <v>6.9742524403151093E-3</v>
      </c>
      <c r="R7" s="1154">
        <f t="shared" si="0"/>
        <v>3.4080750979788611E-2</v>
      </c>
      <c r="S7" s="1154">
        <f t="shared" si="0"/>
        <v>7.7254865235923554E-3</v>
      </c>
      <c r="T7" s="1154">
        <f t="shared" si="0"/>
        <v>6.2193857283465256E-2</v>
      </c>
      <c r="U7" s="1154">
        <f t="shared" si="0"/>
        <v>1.0141902183640047E-2</v>
      </c>
      <c r="V7" s="1154">
        <f t="shared" si="0"/>
        <v>9.5099087329842333E-3</v>
      </c>
      <c r="W7" s="1154">
        <f t="shared" si="0"/>
        <v>4.2013954826015439E-3</v>
      </c>
      <c r="X7" s="1154">
        <f t="shared" si="0"/>
        <v>3.5134438055884989E-3</v>
      </c>
      <c r="Y7" s="1154">
        <f t="shared" si="0"/>
        <v>1.8027793976824073E-2</v>
      </c>
      <c r="Z7" s="1154">
        <f t="shared" si="0"/>
        <v>2.9818413442330458E-4</v>
      </c>
      <c r="AA7" s="1154">
        <f t="shared" si="0"/>
        <v>5.4129875148182576E-3</v>
      </c>
      <c r="AB7" s="1154">
        <f t="shared" si="0"/>
        <v>2.9828691032541339E-4</v>
      </c>
      <c r="AC7" s="1154">
        <f t="shared" si="0"/>
        <v>2.8978075498911748E-3</v>
      </c>
      <c r="AD7" s="1154">
        <f t="shared" si="0"/>
        <v>4.840041364362788E-3</v>
      </c>
      <c r="AE7" s="1154">
        <f t="shared" si="0"/>
        <v>1.0438696489603433E-2</v>
      </c>
      <c r="AF7" s="1154">
        <f t="shared" si="0"/>
        <v>2.0323524370820536E-3</v>
      </c>
      <c r="AG7" s="1181">
        <f>SUM(G7:AF7)</f>
        <v>0.38053417391267375</v>
      </c>
      <c r="AN7" s="1153" t="s">
        <v>402</v>
      </c>
      <c r="AO7" s="1153" t="s">
        <v>52</v>
      </c>
      <c r="AP7" s="1144">
        <f>SUMIFS(Table9[Count of EnergyRating],Table9[MainSpaceHeatingFuel],AN7,Table9[EnergyRating (group)],AO7,Table9[CountyName (group)],AP$4)</f>
        <v>2</v>
      </c>
      <c r="AQ7" s="1173">
        <f>SUMIFS(Table9[Count of EnergyRating],Table9[MainSpaceHeatingFuel],AN7,Table9[EnergyRating (group)],AO7,Table9[CountyName (group)],AQ$4)</f>
        <v>3</v>
      </c>
      <c r="AR7" s="1173">
        <f>SUMIFS(Table9[Count of EnergyRating],Table9[MainSpaceHeatingFuel],AN7,Table9[EnergyRating (group)],AO7,Table9[CountyName (group)],AR$4)</f>
        <v>0</v>
      </c>
      <c r="AS7" s="1173">
        <f>SUMIFS(Table9[Count of EnergyRating],Table9[MainSpaceHeatingFuel],AN7,Table9[EnergyRating (group)],AO7,Table9[CountyName (group)],AS$4)</f>
        <v>0</v>
      </c>
      <c r="AT7" s="1173">
        <f>SUMIFS(Table9[Count of EnergyRating],Table9[MainSpaceHeatingFuel],AN7,Table9[EnergyRating (group)],AO7,Table9[CountyName (group)],AT$4)</f>
        <v>3</v>
      </c>
      <c r="AU7" s="1173">
        <f>SUMIFS(Table9[Count of EnergyRating],Table9[MainSpaceHeatingFuel],AN7,Table9[EnergyRating (group)],AO7,Table9[CountyName (group)],AU$4)</f>
        <v>0</v>
      </c>
      <c r="AV7" s="1173">
        <f>SUMIFS(Table9[Count of EnergyRating],Table9[MainSpaceHeatingFuel],AN7,Table9[EnergyRating (group)],AO7,Table9[CountyName (group)],AV$4)</f>
        <v>2</v>
      </c>
      <c r="AW7" s="1173">
        <f>SUMIFS(Table9[Count of EnergyRating],Table9[MainSpaceHeatingFuel],AN7,Table9[EnergyRating (group)],AO7,Table9[CountyName (group)],AW$4)</f>
        <v>1</v>
      </c>
      <c r="AX7" s="1173">
        <f>SUMIFS(Table9[Count of EnergyRating],Table9[MainSpaceHeatingFuel],AN7,Table9[EnergyRating (group)],AO7,Table9[CountyName (group)],AX$4)</f>
        <v>0</v>
      </c>
      <c r="AY7" s="1173">
        <f>SUMIFS(Table9[Count of EnergyRating],Table9[MainSpaceHeatingFuel],AN7,Table9[EnergyRating (group)],AO7,Table9[CountyName (group)],AY$4)</f>
        <v>0</v>
      </c>
      <c r="AZ7" s="1173">
        <f>SUMIFS(Table9[Count of EnergyRating],Table9[MainSpaceHeatingFuel],AN7,Table9[EnergyRating (group)],AO7,Table9[CountyName (group)],AZ$4)</f>
        <v>0</v>
      </c>
      <c r="BA7" s="1173">
        <f>SUMIFS(Table9[Count of EnergyRating],Table9[MainSpaceHeatingFuel],AN7,Table9[EnergyRating (group)],AO7,Table9[CountyName (group)],BA$4)</f>
        <v>0</v>
      </c>
      <c r="BB7" s="1173">
        <f>SUMIFS(Table9[Count of EnergyRating],Table9[MainSpaceHeatingFuel],AN7,Table9[EnergyRating (group)],AO7,Table9[CountyName (group)],BB$4)</f>
        <v>0</v>
      </c>
      <c r="BC7" s="1173">
        <f>SUMIFS(Table9[Count of EnergyRating],Table9[MainSpaceHeatingFuel],AN7,Table9[EnergyRating (group)],AO7,Table9[CountyName (group)],BC$4)</f>
        <v>9</v>
      </c>
      <c r="BD7" s="1173">
        <f>SUMIFS(Table9[Count of EnergyRating],Table9[MainSpaceHeatingFuel],AN7,Table9[EnergyRating (group)],AO7,Table9[CountyName (group)],BD$4)</f>
        <v>0</v>
      </c>
      <c r="BE7" s="1173">
        <f>SUMIFS(Table9[Count of EnergyRating],Table9[MainSpaceHeatingFuel],AN7,Table9[EnergyRating (group)],AO7,Table9[CountyName (group)],BE$4)</f>
        <v>0</v>
      </c>
      <c r="BF7" s="1173">
        <f>SUMIFS(Table9[Count of EnergyRating],Table9[MainSpaceHeatingFuel],AN7,Table9[EnergyRating (group)],AO7,Table9[CountyName (group)],BF$4)</f>
        <v>0</v>
      </c>
      <c r="BG7" s="1173">
        <f>SUMIFS(Table9[Count of EnergyRating],Table9[MainSpaceHeatingFuel],AN7,Table9[EnergyRating (group)],AO7,Table9[CountyName (group)],BG$4)</f>
        <v>0</v>
      </c>
      <c r="BH7" s="1173">
        <f>SUMIFS(Table9[Count of EnergyRating],Table9[MainSpaceHeatingFuel],AN7,Table9[EnergyRating (group)],AO7,Table9[CountyName (group)],BH$4)</f>
        <v>4</v>
      </c>
      <c r="BI7" s="1173">
        <f>SUMIFS(Table9[Count of EnergyRating],Table9[MainSpaceHeatingFuel],AN7,Table9[EnergyRating (group)],AO7,Table9[CountyName (group)],BI$4)</f>
        <v>0</v>
      </c>
      <c r="BJ7" s="1173">
        <f>SUMIFS(Table9[Count of EnergyRating],Table9[MainSpaceHeatingFuel],AN7,Table9[EnergyRating (group)],AO7,Table9[CountyName (group)],BJ$4)</f>
        <v>0</v>
      </c>
      <c r="BK7" s="1173">
        <f>SUMIFS(Table9[Count of EnergyRating],Table9[MainSpaceHeatingFuel],AN7,Table9[EnergyRating (group)],AO7,Table9[CountyName (group)],BK$4)</f>
        <v>1</v>
      </c>
      <c r="BL7" s="1173">
        <f>SUMIFS(Table9[Count of EnergyRating],Table9[MainSpaceHeatingFuel],AN7,Table9[EnergyRating (group)],AO7,Table9[CountyName (group)],BL$4)</f>
        <v>2</v>
      </c>
      <c r="BM7" s="1144">
        <f>SUMIFS(Table9[Count of EnergyRating],Table9[MainSpaceHeatingFuel],AN7,Table9[EnergyRating (group)],AO7,Table9[CountyName (group)],BM$4)</f>
        <v>3</v>
      </c>
      <c r="BN7" s="1173">
        <f>SUMIFS(Table9[Count of EnergyRating],Table9[MainSpaceHeatingFuel],AN7,Table9[EnergyRating (group)],AO7,Table9[CountyName (group)],BN$4)</f>
        <v>0</v>
      </c>
      <c r="BO7" s="1173">
        <f>SUMIFS(Table9[Count of EnergyRating],Table9[MainSpaceHeatingFuel],AN7,Table9[EnergyRating (group)],AO7,Table9[CountyName (group)],BO$4)</f>
        <v>1</v>
      </c>
    </row>
    <row r="8" spans="1:67" ht="15.95" customHeight="1">
      <c r="C8" s="1145" t="s">
        <v>1177</v>
      </c>
      <c r="D8" s="1145" t="s">
        <v>1107</v>
      </c>
      <c r="E8" s="1145" t="s">
        <v>841</v>
      </c>
      <c r="F8" s="1145" t="s">
        <v>1179</v>
      </c>
      <c r="G8" s="1155">
        <f t="shared" ref="G8:P12" si="1">IFERROR(G118*((SUM(AP9)/SUM(AP$5:AP$13))/(SUM(G118)/SUM(G$117:G$122))),G118)</f>
        <v>1.6632971535660738E-2</v>
      </c>
      <c r="H8" s="1155">
        <f t="shared" si="1"/>
        <v>0.76643373224139499</v>
      </c>
      <c r="I8" s="1155">
        <f t="shared" si="1"/>
        <v>8.5597901146200236E-2</v>
      </c>
      <c r="J8" s="1155">
        <f t="shared" si="1"/>
        <v>2.1025516270705084E-2</v>
      </c>
      <c r="K8" s="1155">
        <f t="shared" si="1"/>
        <v>1.5186595560621963E-2</v>
      </c>
      <c r="L8" s="1155">
        <f t="shared" si="1"/>
        <v>5.5302682289307655E-3</v>
      </c>
      <c r="M8" s="1155">
        <f t="shared" si="1"/>
        <v>2.0858340449432126E-2</v>
      </c>
      <c r="N8" s="1155">
        <f t="shared" si="1"/>
        <v>4.7690607961117015E-2</v>
      </c>
      <c r="O8" s="1155">
        <f t="shared" si="1"/>
        <v>9.3631042268367114E-3</v>
      </c>
      <c r="P8" s="1155">
        <f t="shared" si="1"/>
        <v>2.5485942301753203E-2</v>
      </c>
      <c r="Q8" s="1155">
        <f t="shared" ref="Q8:Z12" si="2">IFERROR(Q118*((SUM(AZ9)/SUM(AZ$5:AZ$13))/(SUM(Q118)/SUM(Q$117:Q$122))),Q118)</f>
        <v>2.1407400259878685E-2</v>
      </c>
      <c r="R8" s="1155">
        <f t="shared" si="2"/>
        <v>4.5154234440778221E-2</v>
      </c>
      <c r="S8" s="1155">
        <f t="shared" si="2"/>
        <v>2.230340977013438E-2</v>
      </c>
      <c r="T8" s="1155">
        <f t="shared" si="2"/>
        <v>0.19124611114665563</v>
      </c>
      <c r="U8" s="1155">
        <f t="shared" si="2"/>
        <v>2.8409723459661036E-2</v>
      </c>
      <c r="V8" s="1155">
        <f t="shared" si="2"/>
        <v>8.2419209019196693E-2</v>
      </c>
      <c r="W8" s="1155">
        <f t="shared" si="2"/>
        <v>1.3734385908970463E-2</v>
      </c>
      <c r="X8" s="1155">
        <f t="shared" si="2"/>
        <v>2.9864272347502246E-2</v>
      </c>
      <c r="Y8" s="1155">
        <f t="shared" si="2"/>
        <v>0.11675142765943212</v>
      </c>
      <c r="Z8" s="1155">
        <f t="shared" si="2"/>
        <v>7.1564192261593098E-3</v>
      </c>
      <c r="AA8" s="1155">
        <f t="shared" ref="AA8:AF12" si="3">IFERROR(AA118*((SUM(BJ9)/SUM(BJ$5:BJ$13))/(SUM(AA118)/SUM(AA$117:AA$122))),AA118)</f>
        <v>1.8514571384610705E-2</v>
      </c>
      <c r="AB8" s="1155">
        <f t="shared" si="3"/>
        <v>7.4571727581353364E-3</v>
      </c>
      <c r="AC8" s="1155">
        <f t="shared" si="3"/>
        <v>2.173355662418381E-2</v>
      </c>
      <c r="AD8" s="1155">
        <f t="shared" si="3"/>
        <v>1.521155857371162E-2</v>
      </c>
      <c r="AE8" s="1155">
        <f t="shared" si="3"/>
        <v>2.6128709131506337E-2</v>
      </c>
      <c r="AF8" s="1155">
        <f t="shared" si="3"/>
        <v>1.1032770372731147E-2</v>
      </c>
      <c r="AG8" s="1182">
        <f t="shared" ref="AG8:AG71" si="4">SUM(G8:AF8)</f>
        <v>1.6723299120059008</v>
      </c>
      <c r="AN8" s="1153" t="s">
        <v>402</v>
      </c>
      <c r="AO8" s="1153" t="s">
        <v>54</v>
      </c>
      <c r="AP8" s="1144">
        <f>SUMIFS(Table9[Count of EnergyRating],Table9[MainSpaceHeatingFuel],AN8,Table9[EnergyRating (group)],AO8,Table9[CountyName (group)],AP$4)</f>
        <v>12</v>
      </c>
      <c r="AQ8" s="1173">
        <f>SUMIFS(Table9[Count of EnergyRating],Table9[MainSpaceHeatingFuel],AN8,Table9[EnergyRating (group)],AO8,Table9[CountyName (group)],AQ$4)</f>
        <v>4</v>
      </c>
      <c r="AR8" s="1173">
        <f>SUMIFS(Table9[Count of EnergyRating],Table9[MainSpaceHeatingFuel],AN8,Table9[EnergyRating (group)],AO8,Table9[CountyName (group)],AR$4)</f>
        <v>0</v>
      </c>
      <c r="AS8" s="1173">
        <f>SUMIFS(Table9[Count of EnergyRating],Table9[MainSpaceHeatingFuel],AN8,Table9[EnergyRating (group)],AO8,Table9[CountyName (group)],AS$4)</f>
        <v>0</v>
      </c>
      <c r="AT8" s="1173">
        <f>SUMIFS(Table9[Count of EnergyRating],Table9[MainSpaceHeatingFuel],AN8,Table9[EnergyRating (group)],AO8,Table9[CountyName (group)],AT$4)</f>
        <v>4</v>
      </c>
      <c r="AU8" s="1173">
        <f>SUMIFS(Table9[Count of EnergyRating],Table9[MainSpaceHeatingFuel],AN8,Table9[EnergyRating (group)],AO8,Table9[CountyName (group)],AU$4)</f>
        <v>0</v>
      </c>
      <c r="AV8" s="1173">
        <f>SUMIFS(Table9[Count of EnergyRating],Table9[MainSpaceHeatingFuel],AN8,Table9[EnergyRating (group)],AO8,Table9[CountyName (group)],AV$4)</f>
        <v>10</v>
      </c>
      <c r="AW8" s="1173">
        <f>SUMIFS(Table9[Count of EnergyRating],Table9[MainSpaceHeatingFuel],AN8,Table9[EnergyRating (group)],AO8,Table9[CountyName (group)],AW$4)</f>
        <v>9</v>
      </c>
      <c r="AX8" s="1173">
        <f>SUMIFS(Table9[Count of EnergyRating],Table9[MainSpaceHeatingFuel],AN8,Table9[EnergyRating (group)],AO8,Table9[CountyName (group)],AX$4)</f>
        <v>0</v>
      </c>
      <c r="AY8" s="1173">
        <f>SUMIFS(Table9[Count of EnergyRating],Table9[MainSpaceHeatingFuel],AN8,Table9[EnergyRating (group)],AO8,Table9[CountyName (group)],AY$4)</f>
        <v>0</v>
      </c>
      <c r="AZ8" s="1173">
        <f>SUMIFS(Table9[Count of EnergyRating],Table9[MainSpaceHeatingFuel],AN8,Table9[EnergyRating (group)],AO8,Table9[CountyName (group)],AZ$4)</f>
        <v>0</v>
      </c>
      <c r="BA8" s="1173">
        <f>SUMIFS(Table9[Count of EnergyRating],Table9[MainSpaceHeatingFuel],AN8,Table9[EnergyRating (group)],AO8,Table9[CountyName (group)],BA$4)</f>
        <v>0</v>
      </c>
      <c r="BB8" s="1173">
        <f>SUMIFS(Table9[Count of EnergyRating],Table9[MainSpaceHeatingFuel],AN8,Table9[EnergyRating (group)],AO8,Table9[CountyName (group)],BB$4)</f>
        <v>0</v>
      </c>
      <c r="BC8" s="1173">
        <f>SUMIFS(Table9[Count of EnergyRating],Table9[MainSpaceHeatingFuel],AN8,Table9[EnergyRating (group)],AO8,Table9[CountyName (group)],BC$4)</f>
        <v>25</v>
      </c>
      <c r="BD8" s="1173">
        <f>SUMIFS(Table9[Count of EnergyRating],Table9[MainSpaceHeatingFuel],AN8,Table9[EnergyRating (group)],AO8,Table9[CountyName (group)],BD$4)</f>
        <v>0</v>
      </c>
      <c r="BE8" s="1173">
        <f>SUMIFS(Table9[Count of EnergyRating],Table9[MainSpaceHeatingFuel],AN8,Table9[EnergyRating (group)],AO8,Table9[CountyName (group)],BE$4)</f>
        <v>5</v>
      </c>
      <c r="BF8" s="1173">
        <f>SUMIFS(Table9[Count of EnergyRating],Table9[MainSpaceHeatingFuel],AN8,Table9[EnergyRating (group)],AO8,Table9[CountyName (group)],BF$4)</f>
        <v>0</v>
      </c>
      <c r="BG8" s="1173">
        <f>SUMIFS(Table9[Count of EnergyRating],Table9[MainSpaceHeatingFuel],AN8,Table9[EnergyRating (group)],AO8,Table9[CountyName (group)],BG$4)</f>
        <v>2</v>
      </c>
      <c r="BH8" s="1173">
        <f>SUMIFS(Table9[Count of EnergyRating],Table9[MainSpaceHeatingFuel],AN8,Table9[EnergyRating (group)],AO8,Table9[CountyName (group)],BH$4)</f>
        <v>12</v>
      </c>
      <c r="BI8" s="1173">
        <f>SUMIFS(Table9[Count of EnergyRating],Table9[MainSpaceHeatingFuel],AN8,Table9[EnergyRating (group)],AO8,Table9[CountyName (group)],BI$4)</f>
        <v>1</v>
      </c>
      <c r="BJ8" s="1173">
        <f>SUMIFS(Table9[Count of EnergyRating],Table9[MainSpaceHeatingFuel],AN8,Table9[EnergyRating (group)],AO8,Table9[CountyName (group)],BJ$4)</f>
        <v>0</v>
      </c>
      <c r="BK8" s="1173">
        <f>SUMIFS(Table9[Count of EnergyRating],Table9[MainSpaceHeatingFuel],AN8,Table9[EnergyRating (group)],AO8,Table9[CountyName (group)],BK$4)</f>
        <v>0</v>
      </c>
      <c r="BL8" s="1173">
        <f>SUMIFS(Table9[Count of EnergyRating],Table9[MainSpaceHeatingFuel],AN8,Table9[EnergyRating (group)],AO8,Table9[CountyName (group)],BL$4)</f>
        <v>4</v>
      </c>
      <c r="BM8" s="1144">
        <f>SUMIFS(Table9[Count of EnergyRating],Table9[MainSpaceHeatingFuel],AN8,Table9[EnergyRating (group)],AO8,Table9[CountyName (group)],BM$4)</f>
        <v>10</v>
      </c>
      <c r="BN8" s="1173">
        <f>SUMIFS(Table9[Count of EnergyRating],Table9[MainSpaceHeatingFuel],AN8,Table9[EnergyRating (group)],AO8,Table9[CountyName (group)],BN$4)</f>
        <v>0</v>
      </c>
      <c r="BO8" s="1173">
        <f>SUMIFS(Table9[Count of EnergyRating],Table9[MainSpaceHeatingFuel],AN8,Table9[EnergyRating (group)],AO8,Table9[CountyName (group)],BO$4)</f>
        <v>5</v>
      </c>
    </row>
    <row r="9" spans="1:67" ht="15.95" customHeight="1">
      <c r="C9" s="1143" t="s">
        <v>1177</v>
      </c>
      <c r="D9" s="1143" t="s">
        <v>1107</v>
      </c>
      <c r="E9" s="1143" t="s">
        <v>841</v>
      </c>
      <c r="F9" s="1143" t="s">
        <v>1180</v>
      </c>
      <c r="G9" s="1154">
        <f t="shared" si="1"/>
        <v>6.4385696267073838E-3</v>
      </c>
      <c r="H9" s="1154">
        <f t="shared" si="1"/>
        <v>0.8880898802162196</v>
      </c>
      <c r="I9" s="1154">
        <f t="shared" si="1"/>
        <v>4.808528176027637E-2</v>
      </c>
      <c r="J9" s="1154">
        <f t="shared" si="1"/>
        <v>1.0464534474181201E-2</v>
      </c>
      <c r="K9" s="1154">
        <f t="shared" si="1"/>
        <v>1.3559460321983895E-2</v>
      </c>
      <c r="L9" s="1154">
        <f t="shared" si="1"/>
        <v>7.7562881449783679E-3</v>
      </c>
      <c r="M9" s="1154">
        <f t="shared" si="1"/>
        <v>1.8355339595500276E-2</v>
      </c>
      <c r="N9" s="1154">
        <f t="shared" si="1"/>
        <v>4.9908775773262005E-2</v>
      </c>
      <c r="O9" s="1154">
        <f t="shared" si="1"/>
        <v>1.0648236179539789E-2</v>
      </c>
      <c r="P9" s="1154">
        <f t="shared" si="1"/>
        <v>2.5524615962302148E-2</v>
      </c>
      <c r="Q9" s="1154">
        <f t="shared" si="2"/>
        <v>2.3412106638730199E-2</v>
      </c>
      <c r="R9" s="1154">
        <f t="shared" si="2"/>
        <v>2.7783071370371303E-2</v>
      </c>
      <c r="S9" s="1154">
        <f t="shared" si="2"/>
        <v>2.0207787375625112E-2</v>
      </c>
      <c r="T9" s="1154">
        <f t="shared" si="2"/>
        <v>0.11972317527067063</v>
      </c>
      <c r="U9" s="1154">
        <f t="shared" si="2"/>
        <v>2.4981592515876519E-2</v>
      </c>
      <c r="V9" s="1154">
        <f t="shared" si="2"/>
        <v>5.54744676090747E-2</v>
      </c>
      <c r="W9" s="1154">
        <f t="shared" si="2"/>
        <v>2.3544661558235078E-2</v>
      </c>
      <c r="X9" s="1154">
        <f t="shared" si="2"/>
        <v>3.3377716153090743E-2</v>
      </c>
      <c r="Y9" s="1154">
        <f t="shared" si="2"/>
        <v>9.2714369023666671E-2</v>
      </c>
      <c r="Z9" s="1154">
        <f t="shared" si="2"/>
        <v>3.5782096130796549E-3</v>
      </c>
      <c r="AA9" s="1154">
        <f t="shared" si="3"/>
        <v>2.1961006750577203E-2</v>
      </c>
      <c r="AB9" s="1154">
        <f t="shared" si="3"/>
        <v>3.8777298342303739E-3</v>
      </c>
      <c r="AC9" s="1154">
        <f t="shared" si="3"/>
        <v>1.4489037749455874E-2</v>
      </c>
      <c r="AD9" s="1154">
        <f t="shared" si="3"/>
        <v>6.9143448062325549E-3</v>
      </c>
      <c r="AE9" s="1154">
        <f t="shared" si="3"/>
        <v>1.6189162019139423E-2</v>
      </c>
      <c r="AF9" s="1154">
        <f t="shared" si="3"/>
        <v>5.5163851863655753E-3</v>
      </c>
      <c r="AG9" s="1181">
        <f t="shared" si="4"/>
        <v>1.5725758055293724</v>
      </c>
      <c r="AN9" s="1153" t="s">
        <v>402</v>
      </c>
      <c r="AO9" s="1153" t="s">
        <v>56</v>
      </c>
      <c r="AP9" s="1144">
        <f>SUMIFS(Table9[Count of EnergyRating],Table9[MainSpaceHeatingFuel],AN9,Table9[EnergyRating (group)],AO9,Table9[CountyName (group)],AP$4)</f>
        <v>31</v>
      </c>
      <c r="AQ9" s="1173">
        <f>SUMIFS(Table9[Count of EnergyRating],Table9[MainSpaceHeatingFuel],AN9,Table9[EnergyRating (group)],AO9,Table9[CountyName (group)],AQ$4)</f>
        <v>63</v>
      </c>
      <c r="AR9" s="1173">
        <f>SUMIFS(Table9[Count of EnergyRating],Table9[MainSpaceHeatingFuel],AN9,Table9[EnergyRating (group)],AO9,Table9[CountyName (group)],AR$4)</f>
        <v>0</v>
      </c>
      <c r="AS9" s="1173">
        <f>SUMIFS(Table9[Count of EnergyRating],Table9[MainSpaceHeatingFuel],AN9,Table9[EnergyRating (group)],AO9,Table9[CountyName (group)],AS$4)</f>
        <v>0</v>
      </c>
      <c r="AT9" s="1173">
        <f>SUMIFS(Table9[Count of EnergyRating],Table9[MainSpaceHeatingFuel],AN9,Table9[EnergyRating (group)],AO9,Table9[CountyName (group)],AT$4)</f>
        <v>28</v>
      </c>
      <c r="AU9" s="1173">
        <f>SUMIFS(Table9[Count of EnergyRating],Table9[MainSpaceHeatingFuel],AN9,Table9[EnergyRating (group)],AO9,Table9[CountyName (group)],AU$4)</f>
        <v>0</v>
      </c>
      <c r="AV9" s="1173">
        <f>SUMIFS(Table9[Count of EnergyRating],Table9[MainSpaceHeatingFuel],AN9,Table9[EnergyRating (group)],AO9,Table9[CountyName (group)],AV$4)</f>
        <v>25</v>
      </c>
      <c r="AW9" s="1173">
        <f>SUMIFS(Table9[Count of EnergyRating],Table9[MainSpaceHeatingFuel],AN9,Table9[EnergyRating (group)],AO9,Table9[CountyName (group)],AW$4)</f>
        <v>43</v>
      </c>
      <c r="AX9" s="1173">
        <f>SUMIFS(Table9[Count of EnergyRating],Table9[MainSpaceHeatingFuel],AN9,Table9[EnergyRating (group)],AO9,Table9[CountyName (group)],AX$4)</f>
        <v>0</v>
      </c>
      <c r="AY9" s="1173">
        <f>SUMIFS(Table9[Count of EnergyRating],Table9[MainSpaceHeatingFuel],AN9,Table9[EnergyRating (group)],AO9,Table9[CountyName (group)],AY$4)</f>
        <v>0</v>
      </c>
      <c r="AZ9" s="1173">
        <f>SUMIFS(Table9[Count of EnergyRating],Table9[MainSpaceHeatingFuel],AN9,Table9[EnergyRating (group)],AO9,Table9[CountyName (group)],AZ$4)</f>
        <v>0</v>
      </c>
      <c r="BA9" s="1173">
        <f>SUMIFS(Table9[Count of EnergyRating],Table9[MainSpaceHeatingFuel],AN9,Table9[EnergyRating (group)],AO9,Table9[CountyName (group)],BA$4)</f>
        <v>0</v>
      </c>
      <c r="BB9" s="1173">
        <f>SUMIFS(Table9[Count of EnergyRating],Table9[MainSpaceHeatingFuel],AN9,Table9[EnergyRating (group)],AO9,Table9[CountyName (group)],BB$4)</f>
        <v>0</v>
      </c>
      <c r="BC9" s="1173">
        <f>SUMIFS(Table9[Count of EnergyRating],Table9[MainSpaceHeatingFuel],AN9,Table9[EnergyRating (group)],AO9,Table9[CountyName (group)],BC$4)</f>
        <v>123</v>
      </c>
      <c r="BD9" s="1173">
        <f>SUMIFS(Table9[Count of EnergyRating],Table9[MainSpaceHeatingFuel],AN9,Table9[EnergyRating (group)],AO9,Table9[CountyName (group)],BD$4)</f>
        <v>0</v>
      </c>
      <c r="BE9" s="1173">
        <f>SUMIFS(Table9[Count of EnergyRating],Table9[MainSpaceHeatingFuel],AN9,Table9[EnergyRating (group)],AO9,Table9[CountyName (group)],BE$4)</f>
        <v>52</v>
      </c>
      <c r="BF9" s="1173">
        <f>SUMIFS(Table9[Count of EnergyRating],Table9[MainSpaceHeatingFuel],AN9,Table9[EnergyRating (group)],AO9,Table9[CountyName (group)],BF$4)</f>
        <v>0</v>
      </c>
      <c r="BG9" s="1173">
        <f>SUMIFS(Table9[Count of EnergyRating],Table9[MainSpaceHeatingFuel],AN9,Table9[EnergyRating (group)],AO9,Table9[CountyName (group)],BG$4)</f>
        <v>17</v>
      </c>
      <c r="BH9" s="1173">
        <f>SUMIFS(Table9[Count of EnergyRating],Table9[MainSpaceHeatingFuel],AN9,Table9[EnergyRating (group)],AO9,Table9[CountyName (group)],BH$4)</f>
        <v>136</v>
      </c>
      <c r="BI9" s="1173">
        <f>SUMIFS(Table9[Count of EnergyRating],Table9[MainSpaceHeatingFuel],AN9,Table9[EnergyRating (group)],AO9,Table9[CountyName (group)],BI$4)</f>
        <v>24</v>
      </c>
      <c r="BJ9" s="1173">
        <f>SUMIFS(Table9[Count of EnergyRating],Table9[MainSpaceHeatingFuel],AN9,Table9[EnergyRating (group)],AO9,Table9[CountyName (group)],BJ$4)</f>
        <v>0</v>
      </c>
      <c r="BK9" s="1173">
        <f>SUMIFS(Table9[Count of EnergyRating],Table9[MainSpaceHeatingFuel],AN9,Table9[EnergyRating (group)],AO9,Table9[CountyName (group)],BK$4)</f>
        <v>25</v>
      </c>
      <c r="BL9" s="1173">
        <f>SUMIFS(Table9[Count of EnergyRating],Table9[MainSpaceHeatingFuel],AN9,Table9[EnergyRating (group)],AO9,Table9[CountyName (group)],BL$4)</f>
        <v>45</v>
      </c>
      <c r="BM9" s="1144">
        <f>SUMIFS(Table9[Count of EnergyRating],Table9[MainSpaceHeatingFuel],AN9,Table9[EnergyRating (group)],AO9,Table9[CountyName (group)],BM$4)</f>
        <v>44</v>
      </c>
      <c r="BN9" s="1173">
        <f>SUMIFS(Table9[Count of EnergyRating],Table9[MainSpaceHeatingFuel],AN9,Table9[EnergyRating (group)],AO9,Table9[CountyName (group)],BN$4)</f>
        <v>0</v>
      </c>
      <c r="BO9" s="1173">
        <f>SUMIFS(Table9[Count of EnergyRating],Table9[MainSpaceHeatingFuel],AN9,Table9[EnergyRating (group)],AO9,Table9[CountyName (group)],BO$4)</f>
        <v>38</v>
      </c>
    </row>
    <row r="10" spans="1:67" ht="15.95" customHeight="1">
      <c r="C10" s="1145" t="s">
        <v>1177</v>
      </c>
      <c r="D10" s="1145" t="s">
        <v>1107</v>
      </c>
      <c r="E10" s="1145" t="s">
        <v>841</v>
      </c>
      <c r="F10" s="1145" t="s">
        <v>1181</v>
      </c>
      <c r="G10" s="1155">
        <f t="shared" si="1"/>
        <v>5.3654746889228195E-4</v>
      </c>
      <c r="H10" s="1155">
        <f t="shared" si="1"/>
        <v>0.80293057663384237</v>
      </c>
      <c r="I10" s="1155">
        <f t="shared" si="1"/>
        <v>2.6685806473726318E-2</v>
      </c>
      <c r="J10" s="1155">
        <f t="shared" si="1"/>
        <v>4.8705897783055362E-3</v>
      </c>
      <c r="K10" s="1155">
        <f t="shared" si="1"/>
        <v>4.8814057159142022E-3</v>
      </c>
      <c r="L10" s="1155">
        <f t="shared" si="1"/>
        <v>3.3390298740714054E-3</v>
      </c>
      <c r="M10" s="1155">
        <f t="shared" si="1"/>
        <v>9.1776697977501345E-3</v>
      </c>
      <c r="N10" s="1155">
        <f t="shared" si="1"/>
        <v>2.5508929839667245E-2</v>
      </c>
      <c r="O10" s="1155">
        <f t="shared" si="1"/>
        <v>5.8748889266426428E-3</v>
      </c>
      <c r="P10" s="1155">
        <f t="shared" si="1"/>
        <v>1.1640771825231737E-2</v>
      </c>
      <c r="Q10" s="1155">
        <f t="shared" si="2"/>
        <v>1.5572272764293019E-2</v>
      </c>
      <c r="R10" s="1155">
        <f t="shared" si="2"/>
        <v>1.2300078198921666E-2</v>
      </c>
      <c r="S10" s="1155">
        <f t="shared" si="2"/>
        <v>1.3284749108049842E-2</v>
      </c>
      <c r="T10" s="1155">
        <f t="shared" si="2"/>
        <v>7.9297168036418203E-2</v>
      </c>
      <c r="U10" s="1155">
        <f t="shared" si="2"/>
        <v>1.1889049868869702E-2</v>
      </c>
      <c r="V10" s="1155">
        <f t="shared" si="2"/>
        <v>3.1699695776614113E-2</v>
      </c>
      <c r="W10" s="1155">
        <f t="shared" si="2"/>
        <v>1.3298373657892036E-2</v>
      </c>
      <c r="X10" s="1155">
        <f t="shared" si="2"/>
        <v>8.7836095139712488E-3</v>
      </c>
      <c r="Y10" s="1155">
        <f t="shared" si="2"/>
        <v>3.4338655193950622E-2</v>
      </c>
      <c r="Z10" s="1155">
        <f t="shared" si="2"/>
        <v>1.7891048065398275E-3</v>
      </c>
      <c r="AA10" s="1155">
        <f t="shared" si="3"/>
        <v>9.0969863729580755E-3</v>
      </c>
      <c r="AB10" s="1155">
        <f t="shared" si="3"/>
        <v>4.1760167445557871E-3</v>
      </c>
      <c r="AC10" s="1155">
        <f t="shared" si="3"/>
        <v>4.8296792498186249E-3</v>
      </c>
      <c r="AD10" s="1155">
        <f t="shared" si="3"/>
        <v>3.1114551628046495E-3</v>
      </c>
      <c r="AE10" s="1155">
        <f t="shared" si="3"/>
        <v>9.6071207875385901E-3</v>
      </c>
      <c r="AF10" s="1155">
        <f t="shared" si="3"/>
        <v>6.3873933736864549E-3</v>
      </c>
      <c r="AG10" s="1182">
        <f t="shared" si="4"/>
        <v>1.1549076249509262</v>
      </c>
      <c r="AN10" s="1153" t="s">
        <v>402</v>
      </c>
      <c r="AO10" s="1153" t="s">
        <v>58</v>
      </c>
      <c r="AP10" s="1144">
        <f>SUMIFS(Table9[Count of EnergyRating],Table9[MainSpaceHeatingFuel],AN10,Table9[EnergyRating (group)],AO10,Table9[CountyName (group)],AP$4)</f>
        <v>12</v>
      </c>
      <c r="AQ10" s="1173">
        <f>SUMIFS(Table9[Count of EnergyRating],Table9[MainSpaceHeatingFuel],AN10,Table9[EnergyRating (group)],AO10,Table9[CountyName (group)],AQ$4)</f>
        <v>73</v>
      </c>
      <c r="AR10" s="1173">
        <f>SUMIFS(Table9[Count of EnergyRating],Table9[MainSpaceHeatingFuel],AN10,Table9[EnergyRating (group)],AO10,Table9[CountyName (group)],AR$4)</f>
        <v>0</v>
      </c>
      <c r="AS10" s="1173">
        <f>SUMIFS(Table9[Count of EnergyRating],Table9[MainSpaceHeatingFuel],AN10,Table9[EnergyRating (group)],AO10,Table9[CountyName (group)],AS$4)</f>
        <v>0</v>
      </c>
      <c r="AT10" s="1173">
        <f>SUMIFS(Table9[Count of EnergyRating],Table9[MainSpaceHeatingFuel],AN10,Table9[EnergyRating (group)],AO10,Table9[CountyName (group)],AT$4)</f>
        <v>25</v>
      </c>
      <c r="AU10" s="1173">
        <f>SUMIFS(Table9[Count of EnergyRating],Table9[MainSpaceHeatingFuel],AN10,Table9[EnergyRating (group)],AO10,Table9[CountyName (group)],AU$4)</f>
        <v>0</v>
      </c>
      <c r="AV10" s="1173">
        <f>SUMIFS(Table9[Count of EnergyRating],Table9[MainSpaceHeatingFuel],AN10,Table9[EnergyRating (group)],AO10,Table9[CountyName (group)],AV$4)</f>
        <v>22</v>
      </c>
      <c r="AW10" s="1173">
        <f>SUMIFS(Table9[Count of EnergyRating],Table9[MainSpaceHeatingFuel],AN10,Table9[EnergyRating (group)],AO10,Table9[CountyName (group)],AW$4)</f>
        <v>45</v>
      </c>
      <c r="AX10" s="1173">
        <f>SUMIFS(Table9[Count of EnergyRating],Table9[MainSpaceHeatingFuel],AN10,Table9[EnergyRating (group)],AO10,Table9[CountyName (group)],AX$4)</f>
        <v>0</v>
      </c>
      <c r="AY10" s="1173">
        <f>SUMIFS(Table9[Count of EnergyRating],Table9[MainSpaceHeatingFuel],AN10,Table9[EnergyRating (group)],AO10,Table9[CountyName (group)],AY$4)</f>
        <v>0</v>
      </c>
      <c r="AZ10" s="1173">
        <f>SUMIFS(Table9[Count of EnergyRating],Table9[MainSpaceHeatingFuel],AN10,Table9[EnergyRating (group)],AO10,Table9[CountyName (group)],AZ$4)</f>
        <v>0</v>
      </c>
      <c r="BA10" s="1173">
        <f>SUMIFS(Table9[Count of EnergyRating],Table9[MainSpaceHeatingFuel],AN10,Table9[EnergyRating (group)],AO10,Table9[CountyName (group)],BA$4)</f>
        <v>0</v>
      </c>
      <c r="BB10" s="1173">
        <f>SUMIFS(Table9[Count of EnergyRating],Table9[MainSpaceHeatingFuel],AN10,Table9[EnergyRating (group)],AO10,Table9[CountyName (group)],BB$4)</f>
        <v>0</v>
      </c>
      <c r="BC10" s="1173">
        <f>SUMIFS(Table9[Count of EnergyRating],Table9[MainSpaceHeatingFuel],AN10,Table9[EnergyRating (group)],AO10,Table9[CountyName (group)],BC$4)</f>
        <v>77</v>
      </c>
      <c r="BD10" s="1173">
        <f>SUMIFS(Table9[Count of EnergyRating],Table9[MainSpaceHeatingFuel],AN10,Table9[EnergyRating (group)],AO10,Table9[CountyName (group)],BD$4)</f>
        <v>0</v>
      </c>
      <c r="BE10" s="1173">
        <f>SUMIFS(Table9[Count of EnergyRating],Table9[MainSpaceHeatingFuel],AN10,Table9[EnergyRating (group)],AO10,Table9[CountyName (group)],BE$4)</f>
        <v>35</v>
      </c>
      <c r="BF10" s="1173">
        <f>SUMIFS(Table9[Count of EnergyRating],Table9[MainSpaceHeatingFuel],AN10,Table9[EnergyRating (group)],AO10,Table9[CountyName (group)],BF$4)</f>
        <v>0</v>
      </c>
      <c r="BG10" s="1173">
        <f>SUMIFS(Table9[Count of EnergyRating],Table9[MainSpaceHeatingFuel],AN10,Table9[EnergyRating (group)],AO10,Table9[CountyName (group)],BG$4)</f>
        <v>19</v>
      </c>
      <c r="BH10" s="1173">
        <f>SUMIFS(Table9[Count of EnergyRating],Table9[MainSpaceHeatingFuel],AN10,Table9[EnergyRating (group)],AO10,Table9[CountyName (group)],BH$4)</f>
        <v>108</v>
      </c>
      <c r="BI10" s="1173">
        <f>SUMIFS(Table9[Count of EnergyRating],Table9[MainSpaceHeatingFuel],AN10,Table9[EnergyRating (group)],AO10,Table9[CountyName (group)],BI$4)</f>
        <v>12</v>
      </c>
      <c r="BJ10" s="1173">
        <f>SUMIFS(Table9[Count of EnergyRating],Table9[MainSpaceHeatingFuel],AN10,Table9[EnergyRating (group)],AO10,Table9[CountyName (group)],BJ$4)</f>
        <v>0</v>
      </c>
      <c r="BK10" s="1173">
        <f>SUMIFS(Table9[Count of EnergyRating],Table9[MainSpaceHeatingFuel],AN10,Table9[EnergyRating (group)],AO10,Table9[CountyName (group)],BK$4)</f>
        <v>13</v>
      </c>
      <c r="BL10" s="1173">
        <f>SUMIFS(Table9[Count of EnergyRating],Table9[MainSpaceHeatingFuel],AN10,Table9[EnergyRating (group)],AO10,Table9[CountyName (group)],BL$4)</f>
        <v>30</v>
      </c>
      <c r="BM10" s="1144">
        <f>SUMIFS(Table9[Count of EnergyRating],Table9[MainSpaceHeatingFuel],AN10,Table9[EnergyRating (group)],AO10,Table9[CountyName (group)],BM$4)</f>
        <v>20</v>
      </c>
      <c r="BN10" s="1173">
        <f>SUMIFS(Table9[Count of EnergyRating],Table9[MainSpaceHeatingFuel],AN10,Table9[EnergyRating (group)],AO10,Table9[CountyName (group)],BN$4)</f>
        <v>0</v>
      </c>
      <c r="BO10" s="1173">
        <f>SUMIFS(Table9[Count of EnergyRating],Table9[MainSpaceHeatingFuel],AN10,Table9[EnergyRating (group)],AO10,Table9[CountyName (group)],BO$4)</f>
        <v>19</v>
      </c>
    </row>
    <row r="11" spans="1:67" ht="15.95" customHeight="1">
      <c r="C11" s="1143" t="s">
        <v>1177</v>
      </c>
      <c r="D11" s="1143" t="s">
        <v>1107</v>
      </c>
      <c r="E11" s="1143" t="s">
        <v>841</v>
      </c>
      <c r="F11" s="1143" t="s">
        <v>1182</v>
      </c>
      <c r="G11" s="1154">
        <f t="shared" si="1"/>
        <v>3.2192848133536915E-3</v>
      </c>
      <c r="H11" s="1154">
        <f t="shared" si="1"/>
        <v>0.53528705108922825</v>
      </c>
      <c r="I11" s="1154">
        <f t="shared" si="1"/>
        <v>8.7427785018684336E-3</v>
      </c>
      <c r="J11" s="1154">
        <f t="shared" si="1"/>
        <v>2.0736174303677031E-3</v>
      </c>
      <c r="K11" s="1154">
        <f t="shared" si="1"/>
        <v>1.0847568257587117E-3</v>
      </c>
      <c r="L11" s="1154">
        <f t="shared" si="1"/>
        <v>8.6953902970609502E-4</v>
      </c>
      <c r="M11" s="1154">
        <f t="shared" si="1"/>
        <v>1.168067065168199E-2</v>
      </c>
      <c r="N11" s="1154">
        <f t="shared" si="1"/>
        <v>9.9817551546523987E-3</v>
      </c>
      <c r="O11" s="1154">
        <f t="shared" si="1"/>
        <v>2.7079566146243433E-3</v>
      </c>
      <c r="P11" s="1154">
        <f t="shared" si="1"/>
        <v>4.4474709631284045E-3</v>
      </c>
      <c r="Q11" s="1154">
        <f t="shared" si="2"/>
        <v>4.725379321578572E-3</v>
      </c>
      <c r="R11" s="1154">
        <f t="shared" si="2"/>
        <v>4.4237123346998978E-3</v>
      </c>
      <c r="S11" s="1154">
        <f t="shared" si="2"/>
        <v>3.5550737049710839E-3</v>
      </c>
      <c r="T11" s="1154">
        <f t="shared" si="2"/>
        <v>3.7316314370079151E-2</v>
      </c>
      <c r="U11" s="1154">
        <f t="shared" si="2"/>
        <v>3.6104783344113509E-3</v>
      </c>
      <c r="V11" s="1154">
        <f t="shared" si="2"/>
        <v>1.2679878310645647E-2</v>
      </c>
      <c r="W11" s="1154">
        <f t="shared" si="2"/>
        <v>5.5046546698651463E-3</v>
      </c>
      <c r="X11" s="1154">
        <f t="shared" si="2"/>
        <v>7.0268876111769978E-3</v>
      </c>
      <c r="Y11" s="1154">
        <f t="shared" si="2"/>
        <v>1.545239483727778E-2</v>
      </c>
      <c r="Z11" s="1154">
        <f t="shared" si="2"/>
        <v>8.9455240326991373E-4</v>
      </c>
      <c r="AA11" s="1154">
        <f t="shared" si="3"/>
        <v>3.4865101958033149E-3</v>
      </c>
      <c r="AB11" s="1154">
        <f t="shared" si="3"/>
        <v>1.4914345516270672E-3</v>
      </c>
      <c r="AC11" s="1154">
        <f t="shared" si="3"/>
        <v>1.9318716999274501E-3</v>
      </c>
      <c r="AD11" s="1154">
        <f t="shared" si="3"/>
        <v>2.420020682181394E-3</v>
      </c>
      <c r="AE11" s="1154">
        <f t="shared" si="3"/>
        <v>3.2910206158004167E-3</v>
      </c>
      <c r="AF11" s="1154">
        <f t="shared" si="3"/>
        <v>2.0323524370820536E-3</v>
      </c>
      <c r="AG11" s="1181">
        <f t="shared" si="4"/>
        <v>0.6899374171547672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SUMIFS(Table9[Count of EnergyRating],Table9[MainSpaceHeatingFuel],AN11,Table9[EnergyRating (group)],AO11,Table9[CountyName (group)],AP$4)</f>
        <v>1</v>
      </c>
      <c r="AQ11" s="1173">
        <f>SUMIFS(Table9[Count of EnergyRating],Table9[MainSpaceHeatingFuel],AN11,Table9[EnergyRating (group)],AO11,Table9[CountyName (group)],AQ$4)</f>
        <v>66</v>
      </c>
      <c r="AR11" s="1173">
        <f>SUMIFS(Table9[Count of EnergyRating],Table9[MainSpaceHeatingFuel],AN11,Table9[EnergyRating (group)],AO11,Table9[CountyName (group)],AR$4)</f>
        <v>0</v>
      </c>
      <c r="AS11" s="1173">
        <f>SUMIFS(Table9[Count of EnergyRating],Table9[MainSpaceHeatingFuel],AN11,Table9[EnergyRating (group)],AO11,Table9[CountyName (group)],AS$4)</f>
        <v>0</v>
      </c>
      <c r="AT11" s="1173">
        <f>SUMIFS(Table9[Count of EnergyRating],Table9[MainSpaceHeatingFuel],AN11,Table9[EnergyRating (group)],AO11,Table9[CountyName (group)],AT$4)</f>
        <v>9</v>
      </c>
      <c r="AU11" s="1173">
        <f>SUMIFS(Table9[Count of EnergyRating],Table9[MainSpaceHeatingFuel],AN11,Table9[EnergyRating (group)],AO11,Table9[CountyName (group)],AU$4)</f>
        <v>0</v>
      </c>
      <c r="AV11" s="1173">
        <f>SUMIFS(Table9[Count of EnergyRating],Table9[MainSpaceHeatingFuel],AN11,Table9[EnergyRating (group)],AO11,Table9[CountyName (group)],AV$4)</f>
        <v>11</v>
      </c>
      <c r="AW11" s="1173">
        <f>SUMIFS(Table9[Count of EnergyRating],Table9[MainSpaceHeatingFuel],AN11,Table9[EnergyRating (group)],AO11,Table9[CountyName (group)],AW$4)</f>
        <v>23</v>
      </c>
      <c r="AX11" s="1173">
        <f>SUMIFS(Table9[Count of EnergyRating],Table9[MainSpaceHeatingFuel],AN11,Table9[EnergyRating (group)],AO11,Table9[CountyName (group)],AX$4)</f>
        <v>0</v>
      </c>
      <c r="AY11" s="1173">
        <f>SUMIFS(Table9[Count of EnergyRating],Table9[MainSpaceHeatingFuel],AN11,Table9[EnergyRating (group)],AO11,Table9[CountyName (group)],AY$4)</f>
        <v>0</v>
      </c>
      <c r="AZ11" s="1173">
        <f>SUMIFS(Table9[Count of EnergyRating],Table9[MainSpaceHeatingFuel],AN11,Table9[EnergyRating (group)],AO11,Table9[CountyName (group)],AZ$4)</f>
        <v>0</v>
      </c>
      <c r="BA11" s="1173">
        <f>SUMIFS(Table9[Count of EnergyRating],Table9[MainSpaceHeatingFuel],AN11,Table9[EnergyRating (group)],AO11,Table9[CountyName (group)],BA$4)</f>
        <v>0</v>
      </c>
      <c r="BB11" s="1173">
        <f>SUMIFS(Table9[Count of EnergyRating],Table9[MainSpaceHeatingFuel],AN11,Table9[EnergyRating (group)],AO11,Table9[CountyName (group)],BB$4)</f>
        <v>0</v>
      </c>
      <c r="BC11" s="1173">
        <f>SUMIFS(Table9[Count of EnergyRating],Table9[MainSpaceHeatingFuel],AN11,Table9[EnergyRating (group)],AO11,Table9[CountyName (group)],BC$4)</f>
        <v>51</v>
      </c>
      <c r="BD11" s="1173">
        <f>SUMIFS(Table9[Count of EnergyRating],Table9[MainSpaceHeatingFuel],AN11,Table9[EnergyRating (group)],AO11,Table9[CountyName (group)],BD$4)</f>
        <v>0</v>
      </c>
      <c r="BE11" s="1173">
        <f>SUMIFS(Table9[Count of EnergyRating],Table9[MainSpaceHeatingFuel],AN11,Table9[EnergyRating (group)],AO11,Table9[CountyName (group)],BE$4)</f>
        <v>20</v>
      </c>
      <c r="BF11" s="1173">
        <f>SUMIFS(Table9[Count of EnergyRating],Table9[MainSpaceHeatingFuel],AN11,Table9[EnergyRating (group)],AO11,Table9[CountyName (group)],BF$4)</f>
        <v>0</v>
      </c>
      <c r="BG11" s="1173">
        <f>SUMIFS(Table9[Count of EnergyRating],Table9[MainSpaceHeatingFuel],AN11,Table9[EnergyRating (group)],AO11,Table9[CountyName (group)],BG$4)</f>
        <v>5</v>
      </c>
      <c r="BH11" s="1173">
        <f>SUMIFS(Table9[Count of EnergyRating],Table9[MainSpaceHeatingFuel],AN11,Table9[EnergyRating (group)],AO11,Table9[CountyName (group)],BH$4)</f>
        <v>40</v>
      </c>
      <c r="BI11" s="1173">
        <f>SUMIFS(Table9[Count of EnergyRating],Table9[MainSpaceHeatingFuel],AN11,Table9[EnergyRating (group)],AO11,Table9[CountyName (group)],BI$4)</f>
        <v>6</v>
      </c>
      <c r="BJ11" s="1173">
        <f>SUMIFS(Table9[Count of EnergyRating],Table9[MainSpaceHeatingFuel],AN11,Table9[EnergyRating (group)],AO11,Table9[CountyName (group)],BJ$4)</f>
        <v>0</v>
      </c>
      <c r="BK11" s="1173">
        <f>SUMIFS(Table9[Count of EnergyRating],Table9[MainSpaceHeatingFuel],AN11,Table9[EnergyRating (group)],AO11,Table9[CountyName (group)],BK$4)</f>
        <v>14</v>
      </c>
      <c r="BL11" s="1173">
        <f>SUMIFS(Table9[Count of EnergyRating],Table9[MainSpaceHeatingFuel],AN11,Table9[EnergyRating (group)],AO11,Table9[CountyName (group)],BL$4)</f>
        <v>10</v>
      </c>
      <c r="BM11" s="1144">
        <f>SUMIFS(Table9[Count of EnergyRating],Table9[MainSpaceHeatingFuel],AN11,Table9[EnergyRating (group)],AO11,Table9[CountyName (group)],BM$4)</f>
        <v>9</v>
      </c>
      <c r="BN11" s="1173">
        <f>SUMIFS(Table9[Count of EnergyRating],Table9[MainSpaceHeatingFuel],AN11,Table9[EnergyRating (group)],AO11,Table9[CountyName (group)],BN$4)</f>
        <v>0</v>
      </c>
      <c r="BO11" s="1173">
        <f>SUMIFS(Table9[Count of EnergyRating],Table9[MainSpaceHeatingFuel],AN11,Table9[EnergyRating (group)],AO11,Table9[CountyName (group)],BO$4)</f>
        <v>22</v>
      </c>
    </row>
    <row r="12" spans="1:67" ht="15.95" customHeight="1" thickBot="1">
      <c r="C12" s="1147" t="s">
        <v>1177</v>
      </c>
      <c r="D12" s="1147" t="s">
        <v>1107</v>
      </c>
      <c r="E12" s="1147" t="s">
        <v>841</v>
      </c>
      <c r="F12" s="1147" t="s">
        <v>1183</v>
      </c>
      <c r="G12" s="1156">
        <f t="shared" si="1"/>
        <v>2.6827373444614096E-3</v>
      </c>
      <c r="H12" s="1156">
        <f t="shared" si="1"/>
        <v>0.49879020669678081</v>
      </c>
      <c r="I12" s="1156">
        <f t="shared" si="1"/>
        <v>7.4211957050743663E-3</v>
      </c>
      <c r="J12" s="1156">
        <f t="shared" si="1"/>
        <v>3.2309852984799101E-3</v>
      </c>
      <c r="K12" s="1156">
        <f t="shared" si="1"/>
        <v>3.2542704772761349E-3</v>
      </c>
      <c r="L12" s="1156">
        <f t="shared" si="1"/>
        <v>1.1825730804002892E-3</v>
      </c>
      <c r="M12" s="1156">
        <f t="shared" si="1"/>
        <v>1.8355339595500272E-2</v>
      </c>
      <c r="N12" s="1156">
        <f t="shared" si="1"/>
        <v>9.9817551546524004E-3</v>
      </c>
      <c r="O12" s="1156">
        <f t="shared" si="1"/>
        <v>2.7538541843637387E-3</v>
      </c>
      <c r="P12" s="1156">
        <f t="shared" si="1"/>
        <v>3.4806294494048383E-3</v>
      </c>
      <c r="Q12" s="1156">
        <f t="shared" si="2"/>
        <v>5.5845391982292216E-3</v>
      </c>
      <c r="R12" s="1156">
        <f t="shared" si="2"/>
        <v>7.6066273072278711E-3</v>
      </c>
      <c r="S12" s="1156">
        <f t="shared" si="2"/>
        <v>5.4261651286400753E-3</v>
      </c>
      <c r="T12" s="1156">
        <f t="shared" si="2"/>
        <v>3.8871160802165787E-2</v>
      </c>
      <c r="U12" s="1156">
        <f t="shared" si="2"/>
        <v>5.5433606750558114E-3</v>
      </c>
      <c r="V12" s="1156">
        <f t="shared" si="2"/>
        <v>2.535975662129129E-2</v>
      </c>
      <c r="W12" s="1156">
        <f t="shared" si="2"/>
        <v>9.0472542098773683E-3</v>
      </c>
      <c r="X12" s="1156">
        <f t="shared" si="2"/>
        <v>1.0540331416765497E-2</v>
      </c>
      <c r="Y12" s="1156">
        <f t="shared" si="2"/>
        <v>1.0301596558185187E-2</v>
      </c>
      <c r="Z12" s="1156">
        <f t="shared" si="2"/>
        <v>2.0872889409631321E-3</v>
      </c>
      <c r="AA12" s="1156">
        <f t="shared" si="3"/>
        <v>3.847183664334692E-3</v>
      </c>
      <c r="AB12" s="1156">
        <f t="shared" si="3"/>
        <v>2.3862952826033072E-3</v>
      </c>
      <c r="AC12" s="1156">
        <f t="shared" si="3"/>
        <v>2.8978075498911743E-3</v>
      </c>
      <c r="AD12" s="1156">
        <f t="shared" si="3"/>
        <v>4.49432412405116E-3</v>
      </c>
      <c r="AE12" s="1156">
        <f t="shared" si="3"/>
        <v>3.9891158979398992E-3</v>
      </c>
      <c r="AF12" s="1156">
        <f t="shared" si="3"/>
        <v>2.9033606244029341E-3</v>
      </c>
      <c r="AG12" s="1183">
        <f t="shared" si="4"/>
        <v>0.69201971498801829</v>
      </c>
      <c r="AI12" s="58" t="s">
        <v>1176</v>
      </c>
      <c r="AJ12" s="1167">
        <f>SUM(G7:AF12)</f>
        <v>6.1623046485416575</v>
      </c>
      <c r="AK12" s="1149">
        <f>'SHWLP-Apt'!S14</f>
        <v>6.1623046485416584</v>
      </c>
      <c r="AL12" s="1169">
        <f>(AK12-AJ12)/AK12</f>
        <v>1.4413088452391221E-16</v>
      </c>
      <c r="AN12" s="1153" t="s">
        <v>402</v>
      </c>
      <c r="AO12" s="1153" t="s">
        <v>62</v>
      </c>
      <c r="AP12" s="1144">
        <f>SUMIFS(Table9[Count of EnergyRating],Table9[MainSpaceHeatingFuel],AN12,Table9[EnergyRating (group)],AO12,Table9[CountyName (group)],AP$4)</f>
        <v>6</v>
      </c>
      <c r="AQ12" s="1173">
        <f>SUMIFS(Table9[Count of EnergyRating],Table9[MainSpaceHeatingFuel],AN12,Table9[EnergyRating (group)],AO12,Table9[CountyName (group)],AQ$4)</f>
        <v>44</v>
      </c>
      <c r="AR12" s="1173">
        <f>SUMIFS(Table9[Count of EnergyRating],Table9[MainSpaceHeatingFuel],AN12,Table9[EnergyRating (group)],AO12,Table9[CountyName (group)],AR$4)</f>
        <v>0</v>
      </c>
      <c r="AS12" s="1173">
        <f>SUMIFS(Table9[Count of EnergyRating],Table9[MainSpaceHeatingFuel],AN12,Table9[EnergyRating (group)],AO12,Table9[CountyName (group)],AS$4)</f>
        <v>0</v>
      </c>
      <c r="AT12" s="1173">
        <f>SUMIFS(Table9[Count of EnergyRating],Table9[MainSpaceHeatingFuel],AN12,Table9[EnergyRating (group)],AO12,Table9[CountyName (group)],AT$4)</f>
        <v>2</v>
      </c>
      <c r="AU12" s="1173">
        <f>SUMIFS(Table9[Count of EnergyRating],Table9[MainSpaceHeatingFuel],AN12,Table9[EnergyRating (group)],AO12,Table9[CountyName (group)],AU$4)</f>
        <v>0</v>
      </c>
      <c r="AV12" s="1173">
        <f>SUMIFS(Table9[Count of EnergyRating],Table9[MainSpaceHeatingFuel],AN12,Table9[EnergyRating (group)],AO12,Table9[CountyName (group)],AV$4)</f>
        <v>14</v>
      </c>
      <c r="AW12" s="1173">
        <f>SUMIFS(Table9[Count of EnergyRating],Table9[MainSpaceHeatingFuel],AN12,Table9[EnergyRating (group)],AO12,Table9[CountyName (group)],AW$4)</f>
        <v>9</v>
      </c>
      <c r="AX12" s="1173">
        <f>SUMIFS(Table9[Count of EnergyRating],Table9[MainSpaceHeatingFuel],AN12,Table9[EnergyRating (group)],AO12,Table9[CountyName (group)],AX$4)</f>
        <v>0</v>
      </c>
      <c r="AY12" s="1173">
        <f>SUMIFS(Table9[Count of EnergyRating],Table9[MainSpaceHeatingFuel],AN12,Table9[EnergyRating (group)],AO12,Table9[CountyName (group)],AY$4)</f>
        <v>0</v>
      </c>
      <c r="AZ12" s="1173">
        <f>SUMIFS(Table9[Count of EnergyRating],Table9[MainSpaceHeatingFuel],AN12,Table9[EnergyRating (group)],AO12,Table9[CountyName (group)],AZ$4)</f>
        <v>0</v>
      </c>
      <c r="BA12" s="1173">
        <f>SUMIFS(Table9[Count of EnergyRating],Table9[MainSpaceHeatingFuel],AN12,Table9[EnergyRating (group)],AO12,Table9[CountyName (group)],BA$4)</f>
        <v>0</v>
      </c>
      <c r="BB12" s="1173">
        <f>SUMIFS(Table9[Count of EnergyRating],Table9[MainSpaceHeatingFuel],AN12,Table9[EnergyRating (group)],AO12,Table9[CountyName (group)],BB$4)</f>
        <v>0</v>
      </c>
      <c r="BC12" s="1173">
        <f>SUMIFS(Table9[Count of EnergyRating],Table9[MainSpaceHeatingFuel],AN12,Table9[EnergyRating (group)],AO12,Table9[CountyName (group)],BC$4)</f>
        <v>24</v>
      </c>
      <c r="BD12" s="1173">
        <f>SUMIFS(Table9[Count of EnergyRating],Table9[MainSpaceHeatingFuel],AN12,Table9[EnergyRating (group)],AO12,Table9[CountyName (group)],BD$4)</f>
        <v>0</v>
      </c>
      <c r="BE12" s="1173">
        <f>SUMIFS(Table9[Count of EnergyRating],Table9[MainSpaceHeatingFuel],AN12,Table9[EnergyRating (group)],AO12,Table9[CountyName (group)],BE$4)</f>
        <v>8</v>
      </c>
      <c r="BF12" s="1173">
        <f>SUMIFS(Table9[Count of EnergyRating],Table9[MainSpaceHeatingFuel],AN12,Table9[EnergyRating (group)],AO12,Table9[CountyName (group)],BF$4)</f>
        <v>0</v>
      </c>
      <c r="BG12" s="1173">
        <f>SUMIFS(Table9[Count of EnergyRating],Table9[MainSpaceHeatingFuel],AN12,Table9[EnergyRating (group)],AO12,Table9[CountyName (group)],BG$4)</f>
        <v>4</v>
      </c>
      <c r="BH12" s="1173">
        <f>SUMIFS(Table9[Count of EnergyRating],Table9[MainSpaceHeatingFuel],AN12,Table9[EnergyRating (group)],AO12,Table9[CountyName (group)],BH$4)</f>
        <v>18</v>
      </c>
      <c r="BI12" s="1173">
        <f>SUMIFS(Table9[Count of EnergyRating],Table9[MainSpaceHeatingFuel],AN12,Table9[EnergyRating (group)],AO12,Table9[CountyName (group)],BI$4)</f>
        <v>3</v>
      </c>
      <c r="BJ12" s="1173">
        <f>SUMIFS(Table9[Count of EnergyRating],Table9[MainSpaceHeatingFuel],AN12,Table9[EnergyRating (group)],AO12,Table9[CountyName (group)],BJ$4)</f>
        <v>0</v>
      </c>
      <c r="BK12" s="1173">
        <f>SUMIFS(Table9[Count of EnergyRating],Table9[MainSpaceHeatingFuel],AN12,Table9[EnergyRating (group)],AO12,Table9[CountyName (group)],BK$4)</f>
        <v>5</v>
      </c>
      <c r="BL12" s="1173">
        <f>SUMIFS(Table9[Count of EnergyRating],Table9[MainSpaceHeatingFuel],AN12,Table9[EnergyRating (group)],AO12,Table9[CountyName (group)],BL$4)</f>
        <v>4</v>
      </c>
      <c r="BM12" s="1144">
        <f>SUMIFS(Table9[Count of EnergyRating],Table9[MainSpaceHeatingFuel],AN12,Table9[EnergyRating (group)],AO12,Table9[CountyName (group)],BM$4)</f>
        <v>7</v>
      </c>
      <c r="BN12" s="1173">
        <f>SUMIFS(Table9[Count of EnergyRating],Table9[MainSpaceHeatingFuel],AN12,Table9[EnergyRating (group)],AO12,Table9[CountyName (group)],BN$4)</f>
        <v>0</v>
      </c>
      <c r="BO12" s="1173">
        <f>SUMIFS(Table9[Count of EnergyRating],Table9[MainSpaceHeatingFuel],AN12,Table9[EnergyRating (group)],AO12,Table9[CountyName (group)],BO$4)</f>
        <v>7</v>
      </c>
    </row>
    <row r="13" spans="1:67" ht="15.95" customHeight="1" thickBot="1">
      <c r="C13" s="1174" t="s">
        <v>1184</v>
      </c>
      <c r="D13" s="1174" t="s">
        <v>1107</v>
      </c>
      <c r="E13" s="1174" t="s">
        <v>841</v>
      </c>
      <c r="F13" s="1174" t="s">
        <v>943</v>
      </c>
      <c r="G13" s="1175">
        <f>G123</f>
        <v>3.4271179642894438E-2</v>
      </c>
      <c r="H13" s="1175">
        <f t="shared" ref="H13:AF13" si="5">H123</f>
        <v>3.3222161830882357</v>
      </c>
      <c r="I13" s="1175">
        <f t="shared" si="5"/>
        <v>0.19838777776049527</v>
      </c>
      <c r="J13" s="1175">
        <f t="shared" si="5"/>
        <v>4.7183911007537667E-2</v>
      </c>
      <c r="K13" s="1175">
        <f t="shared" si="5"/>
        <v>3.8660274501739748E-2</v>
      </c>
      <c r="L13" s="1175">
        <f t="shared" si="5"/>
        <v>1.8627846238614819E-2</v>
      </c>
      <c r="M13" s="1175">
        <f t="shared" si="5"/>
        <v>8.1868610709705747E-2</v>
      </c>
      <c r="N13" s="1175">
        <f t="shared" si="5"/>
        <v>0.14578893383122099</v>
      </c>
      <c r="O13" s="1175">
        <f t="shared" si="5"/>
        <v>3.1663543457283984E-2</v>
      </c>
      <c r="P13" s="1175">
        <f t="shared" si="5"/>
        <v>7.7831380155050492E-2</v>
      </c>
      <c r="Q13" s="1175">
        <f t="shared" si="5"/>
        <v>7.1904883877422263E-2</v>
      </c>
      <c r="R13" s="1175">
        <f t="shared" si="5"/>
        <v>0.12158971650970242</v>
      </c>
      <c r="S13" s="1175">
        <f t="shared" si="5"/>
        <v>6.711596242051561E-2</v>
      </c>
      <c r="T13" s="1175">
        <f t="shared" si="5"/>
        <v>0.48937100125444655</v>
      </c>
      <c r="U13" s="1175">
        <f t="shared" si="5"/>
        <v>7.8292381445721843E-2</v>
      </c>
      <c r="V13" s="1175">
        <f t="shared" si="5"/>
        <v>0.2010099141313384</v>
      </c>
      <c r="W13" s="1175">
        <f t="shared" si="5"/>
        <v>6.417968142425548E-2</v>
      </c>
      <c r="X13" s="1175">
        <f t="shared" si="5"/>
        <v>8.6188772983729581E-2</v>
      </c>
      <c r="Y13" s="1175">
        <f t="shared" si="5"/>
        <v>0.26621952906011415</v>
      </c>
      <c r="Z13" s="1175">
        <f t="shared" si="5"/>
        <v>1.4629591985095291E-2</v>
      </c>
      <c r="AA13" s="1175">
        <f t="shared" si="5"/>
        <v>5.7689131611666569E-2</v>
      </c>
      <c r="AB13" s="1175">
        <f t="shared" si="5"/>
        <v>1.8224261711465281E-2</v>
      </c>
      <c r="AC13" s="1175">
        <f t="shared" si="5"/>
        <v>4.5155585231507721E-2</v>
      </c>
      <c r="AD13" s="1175">
        <f t="shared" si="5"/>
        <v>3.4243380180117335E-2</v>
      </c>
      <c r="AE13" s="1175">
        <f t="shared" si="5"/>
        <v>6.4469518622353408E-2</v>
      </c>
      <c r="AF13" s="1175">
        <f t="shared" si="5"/>
        <v>2.7682800285522766E-2</v>
      </c>
      <c r="AG13" s="1184">
        <f t="shared" si="4"/>
        <v>5.7044657531277538</v>
      </c>
      <c r="AI13" s="58" t="s">
        <v>1120</v>
      </c>
      <c r="AJ13" s="1167">
        <f>SUM(G13:AF13)</f>
        <v>5.7044657531277538</v>
      </c>
      <c r="AK13" s="1149">
        <f>'SHWLP-Apt'!S40</f>
        <v>5.7044657531277529</v>
      </c>
      <c r="AL13" s="1169">
        <f>(AK13-AJ13)/AK13</f>
        <v>-1.5569879076110465E-16</v>
      </c>
      <c r="AN13" s="1153" t="s">
        <v>402</v>
      </c>
      <c r="AO13" s="1153" t="s">
        <v>64</v>
      </c>
      <c r="AP13" s="1144">
        <f>SUMIFS(Table9[Count of EnergyRating],Table9[MainSpaceHeatingFuel],AN13,Table9[EnergyRating (group)],AO13,Table9[CountyName (group)],AP$4)</f>
        <v>5</v>
      </c>
      <c r="AQ13" s="1173">
        <f>SUMIFS(Table9[Count of EnergyRating],Table9[MainSpaceHeatingFuel],AN13,Table9[EnergyRating (group)],AO13,Table9[CountyName (group)],AQ$4)</f>
        <v>41</v>
      </c>
      <c r="AR13" s="1173">
        <f>SUMIFS(Table9[Count of EnergyRating],Table9[MainSpaceHeatingFuel],AN13,Table9[EnergyRating (group)],AO13,Table9[CountyName (group)],AR$4)</f>
        <v>0</v>
      </c>
      <c r="AS13" s="1173">
        <f>SUMIFS(Table9[Count of EnergyRating],Table9[MainSpaceHeatingFuel],AN13,Table9[EnergyRating (group)],AO13,Table9[CountyName (group)],AS$4)</f>
        <v>0</v>
      </c>
      <c r="AT13" s="1173">
        <f>SUMIFS(Table9[Count of EnergyRating],Table9[MainSpaceHeatingFuel],AN13,Table9[EnergyRating (group)],AO13,Table9[CountyName (group)],AT$4)</f>
        <v>6</v>
      </c>
      <c r="AU13" s="1173">
        <f>SUMIFS(Table9[Count of EnergyRating],Table9[MainSpaceHeatingFuel],AN13,Table9[EnergyRating (group)],AO13,Table9[CountyName (group)],AU$4)</f>
        <v>0</v>
      </c>
      <c r="AV13" s="1173">
        <f>SUMIFS(Table9[Count of EnergyRating],Table9[MainSpaceHeatingFuel],AN13,Table9[EnergyRating (group)],AO13,Table9[CountyName (group)],AV$4)</f>
        <v>22</v>
      </c>
      <c r="AW13" s="1173">
        <f>SUMIFS(Table9[Count of EnergyRating],Table9[MainSpaceHeatingFuel],AN13,Table9[EnergyRating (group)],AO13,Table9[CountyName (group)],AW$4)</f>
        <v>9</v>
      </c>
      <c r="AX13" s="1173">
        <f>SUMIFS(Table9[Count of EnergyRating],Table9[MainSpaceHeatingFuel],AN13,Table9[EnergyRating (group)],AO13,Table9[CountyName (group)],AX$4)</f>
        <v>0</v>
      </c>
      <c r="AY13" s="1173">
        <f>SUMIFS(Table9[Count of EnergyRating],Table9[MainSpaceHeatingFuel],AN13,Table9[EnergyRating (group)],AO13,Table9[CountyName (group)],AY$4)</f>
        <v>0</v>
      </c>
      <c r="AZ13" s="1173">
        <f>SUMIFS(Table9[Count of EnergyRating],Table9[MainSpaceHeatingFuel],AN13,Table9[EnergyRating (group)],AO13,Table9[CountyName (group)],AZ$4)</f>
        <v>0</v>
      </c>
      <c r="BA13" s="1173">
        <f>SUMIFS(Table9[Count of EnergyRating],Table9[MainSpaceHeatingFuel],AN13,Table9[EnergyRating (group)],AO13,Table9[CountyName (group)],BA$4)</f>
        <v>0</v>
      </c>
      <c r="BB13" s="1173">
        <f>SUMIFS(Table9[Count of EnergyRating],Table9[MainSpaceHeatingFuel],AN13,Table9[EnergyRating (group)],AO13,Table9[CountyName (group)],BB$4)</f>
        <v>0</v>
      </c>
      <c r="BC13" s="1173">
        <f>SUMIFS(Table9[Count of EnergyRating],Table9[MainSpaceHeatingFuel],AN13,Table9[EnergyRating (group)],AO13,Table9[CountyName (group)],BC$4)</f>
        <v>25</v>
      </c>
      <c r="BD13" s="1173">
        <f>SUMIFS(Table9[Count of EnergyRating],Table9[MainSpaceHeatingFuel],AN13,Table9[EnergyRating (group)],AO13,Table9[CountyName (group)],BD$4)</f>
        <v>0</v>
      </c>
      <c r="BE13" s="1173">
        <f>SUMIFS(Table9[Count of EnergyRating],Table9[MainSpaceHeatingFuel],AN13,Table9[EnergyRating (group)],AO13,Table9[CountyName (group)],BE$4)</f>
        <v>16</v>
      </c>
      <c r="BF13" s="1173">
        <f>SUMIFS(Table9[Count of EnergyRating],Table9[MainSpaceHeatingFuel],AN13,Table9[EnergyRating (group)],AO13,Table9[CountyName (group)],BF$4)</f>
        <v>0</v>
      </c>
      <c r="BG13" s="1173">
        <f>SUMIFS(Table9[Count of EnergyRating],Table9[MainSpaceHeatingFuel],AN13,Table9[EnergyRating (group)],AO13,Table9[CountyName (group)],BG$4)</f>
        <v>6</v>
      </c>
      <c r="BH13" s="1173">
        <f>SUMIFS(Table9[Count of EnergyRating],Table9[MainSpaceHeatingFuel],AN13,Table9[EnergyRating (group)],AO13,Table9[CountyName (group)],BH$4)</f>
        <v>12</v>
      </c>
      <c r="BI13" s="1173">
        <f>SUMIFS(Table9[Count of EnergyRating],Table9[MainSpaceHeatingFuel],AN13,Table9[EnergyRating (group)],AO13,Table9[CountyName (group)],BI$4)</f>
        <v>7</v>
      </c>
      <c r="BJ13" s="1173">
        <f>SUMIFS(Table9[Count of EnergyRating],Table9[MainSpaceHeatingFuel],AN13,Table9[EnergyRating (group)],AO13,Table9[CountyName (group)],BJ$4)</f>
        <v>0</v>
      </c>
      <c r="BK13" s="1173">
        <f>SUMIFS(Table9[Count of EnergyRating],Table9[MainSpaceHeatingFuel],AN13,Table9[EnergyRating (group)],AO13,Table9[CountyName (group)],BK$4)</f>
        <v>8</v>
      </c>
      <c r="BL13" s="1173">
        <f>SUMIFS(Table9[Count of EnergyRating],Table9[MainSpaceHeatingFuel],AN13,Table9[EnergyRating (group)],AO13,Table9[CountyName (group)],BL$4)</f>
        <v>6</v>
      </c>
      <c r="BM13" s="1144">
        <f>SUMIFS(Table9[Count of EnergyRating],Table9[MainSpaceHeatingFuel],AN13,Table9[EnergyRating (group)],AO13,Table9[CountyName (group)],BM$4)</f>
        <v>13</v>
      </c>
      <c r="BN13" s="1173">
        <f>SUMIFS(Table9[Count of EnergyRating],Table9[MainSpaceHeatingFuel],AN13,Table9[EnergyRating (group)],AO13,Table9[CountyName (group)],BN$4)</f>
        <v>0</v>
      </c>
      <c r="BO13" s="1173">
        <f>SUMIFS(Table9[Count of EnergyRating],Table9[MainSpaceHeatingFuel],AN13,Table9[EnergyRating (group)],AO13,Table9[CountyName (group)],BO$4)</f>
        <v>10</v>
      </c>
    </row>
    <row r="14" spans="1:67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N14" s="1157" t="s">
        <v>402</v>
      </c>
      <c r="AO14" s="1157" t="s">
        <v>1120</v>
      </c>
      <c r="AP14" s="1158">
        <f>SUMIFS(Table9[Count of EnergyRating],Table9[MainWaterHeatingFuel],AN14,Table9[CountyName (group)],AP$4)</f>
        <v>110</v>
      </c>
      <c r="AQ14" s="1159">
        <f>SUMIFS(Table9[Count of EnergyRating],Table9[MainWaterHeatingFuel],$AN$14,Table9[CountyName (group)],AQ4)</f>
        <v>244</v>
      </c>
      <c r="AR14" s="1159">
        <f>SUMIFS(Table9[Count of EnergyRating],Table9[MainWaterHeatingFuel],$AN$14,Table9[CountyName (group)],AR4)</f>
        <v>0</v>
      </c>
      <c r="AS14" s="1159">
        <f>SUMIFS(Table9[Count of EnergyRating],Table9[MainWaterHeatingFuel],$AN$14,Table9[CountyName (group)],AS4)</f>
        <v>0</v>
      </c>
      <c r="AT14" s="1159">
        <f>SUMIFS(Table9[Count of EnergyRating],Table9[MainWaterHeatingFuel],$AN$14,Table9[CountyName (group)],AT4)</f>
        <v>76</v>
      </c>
      <c r="AU14" s="1159">
        <f>SUMIFS(Table9[Count of EnergyRating],Table9[MainWaterHeatingFuel],$AN$14,Table9[CountyName (group)],AU4)</f>
        <v>0</v>
      </c>
      <c r="AV14" s="1159">
        <f>SUMIFS(Table9[Count of EnergyRating],Table9[MainWaterHeatingFuel],$AN$14,Table9[CountyName (group)],AV4)</f>
        <v>102</v>
      </c>
      <c r="AW14" s="1159">
        <f>SUMIFS(Table9[Count of EnergyRating],Table9[MainWaterHeatingFuel],$AN$14,Table9[CountyName (group)],AW4)</f>
        <v>138</v>
      </c>
      <c r="AX14" s="1159">
        <f>SUMIFS(Table9[Count of EnergyRating],Table9[MainWaterHeatingFuel],$AN$14,Table9[CountyName (group)],AX4)</f>
        <v>0</v>
      </c>
      <c r="AY14" s="1159">
        <f>SUMIFS(Table9[Count of EnergyRating],Table9[MainWaterHeatingFuel],$AN$14,Table9[CountyName (group)],AY4)</f>
        <v>0</v>
      </c>
      <c r="AZ14" s="1159">
        <f>SUMIFS(Table9[Count of EnergyRating],Table9[MainWaterHeatingFuel],$AN$14,Table9[CountyName (group)],AZ4)</f>
        <v>0</v>
      </c>
      <c r="BA14" s="1159">
        <f>SUMIFS(Table9[Count of EnergyRating],Table9[MainWaterHeatingFuel],$AN$14,Table9[CountyName (group)],BA4)</f>
        <v>0</v>
      </c>
      <c r="BB14" s="1158">
        <f>SUMIFS(Table9[Count of EnergyRating],Table9[MainWaterHeatingFuel],$AN$14,Table9[CountyName (group)],BB4)</f>
        <v>0</v>
      </c>
      <c r="BC14" s="1159">
        <f>SUMIFS(Table9[Count of EnergyRating],Table9[MainWaterHeatingFuel],$AN$14,Table9[CountyName (group)],BC4)</f>
        <v>322</v>
      </c>
      <c r="BD14" s="1159">
        <f>SUMIFS(Table9[Count of EnergyRating],Table9[MainWaterHeatingFuel],$AN$14,Table9[CountyName (group)],BD4)</f>
        <v>0</v>
      </c>
      <c r="BE14" s="1159">
        <f>SUMIFS(Table9[Count of EnergyRating],Table9[MainWaterHeatingFuel],$AN$14,Table9[CountyName (group)],BE4)</f>
        <v>136</v>
      </c>
      <c r="BF14" s="1159">
        <f>SUMIFS(Table9[Count of EnergyRating],Table9[MainWaterHeatingFuel],$AN$14,Table9[CountyName (group)],BF4)</f>
        <v>0</v>
      </c>
      <c r="BG14" s="1159">
        <f>SUMIFS(Table9[Count of EnergyRating],Table9[MainWaterHeatingFuel],$AN$14,Table9[CountyName (group)],BG4)</f>
        <v>50</v>
      </c>
      <c r="BH14" s="1159">
        <f>SUMIFS(Table9[Count of EnergyRating],Table9[MainWaterHeatingFuel],$AN$14,Table9[CountyName (group)],BH4)</f>
        <v>328</v>
      </c>
      <c r="BI14" s="1159">
        <f>SUMIFS(Table9[Count of EnergyRating],Table9[MainWaterHeatingFuel],$AN$14,Table9[CountyName (group)],BI4)</f>
        <v>53</v>
      </c>
      <c r="BJ14" s="1159">
        <f>SUMIFS(Table9[Count of EnergyRating],Table9[MainWaterHeatingFuel],$AN$14,Table9[CountyName (group)],BJ4)</f>
        <v>0</v>
      </c>
      <c r="BK14" s="1159">
        <f>SUMIFS(Table9[Count of EnergyRating],Table9[MainWaterHeatingFuel],$AN$14,Table9[CountyName (group)],BK4)</f>
        <v>62</v>
      </c>
      <c r="BL14" s="1159">
        <f>SUMIFS(Table9[Count of EnergyRating],Table9[MainWaterHeatingFuel],$AN$14,Table9[CountyName (group)],BL4)</f>
        <v>169</v>
      </c>
      <c r="BM14" s="1158">
        <f>SUMIFS(Table9[Count of EnergyRating],Table9[MainWaterHeatingFuel],$AN$14,Table9[CountyName (group)],BM4)</f>
        <v>103</v>
      </c>
      <c r="BN14" s="1159">
        <f>SUMIFS(Table9[Count of EnergyRating],Table9[MainWaterHeatingFuel],$AN$14,Table9[CountyName (group)],BN4)</f>
        <v>0</v>
      </c>
      <c r="BO14" s="1159">
        <f>SUMIFS(Table9[Count of EnergyRating],Table9[MainWaterHeatingFuel],$AN$14,Table9[CountyName (group)],BO4)</f>
        <v>96</v>
      </c>
    </row>
    <row r="15" spans="1:67">
      <c r="C15" s="1143" t="s">
        <v>1185</v>
      </c>
      <c r="D15" s="1143" t="s">
        <v>1107</v>
      </c>
      <c r="E15" s="1143" t="s">
        <v>840</v>
      </c>
      <c r="F15" s="1143" t="s">
        <v>1178</v>
      </c>
      <c r="G15" s="1154">
        <f t="shared" ref="G15:AF15" si="6">IFERROR(G125*((SUM(AP$15:AP$18)/SUM(AP$15:AP$23))/(SUM(G$125)/SUM(G$125:G$130))),G125)</f>
        <v>0.14696324042779466</v>
      </c>
      <c r="H15" s="1154">
        <f t="shared" si="6"/>
        <v>21.175314753262732</v>
      </c>
      <c r="I15" s="1154">
        <f t="shared" si="6"/>
        <v>0.52881569008244833</v>
      </c>
      <c r="J15" s="1154">
        <f t="shared" si="6"/>
        <v>0.13026229713986445</v>
      </c>
      <c r="K15" s="1154">
        <f t="shared" si="6"/>
        <v>0.25289283426614978</v>
      </c>
      <c r="L15" s="1154">
        <f t="shared" si="6"/>
        <v>2.0230414948784092E-2</v>
      </c>
      <c r="M15" s="1154">
        <f t="shared" si="6"/>
        <v>0.42023625182856011</v>
      </c>
      <c r="N15" s="1154">
        <f t="shared" si="6"/>
        <v>0.81586737049010916</v>
      </c>
      <c r="O15" s="1154">
        <f t="shared" si="6"/>
        <v>3.9990254398446778E-2</v>
      </c>
      <c r="P15" s="1154">
        <f t="shared" si="6"/>
        <v>0.18895736932242288</v>
      </c>
      <c r="Q15" s="1154">
        <f t="shared" si="6"/>
        <v>9.7627089666047467E-2</v>
      </c>
      <c r="R15" s="1154">
        <f t="shared" si="6"/>
        <v>0.47706970177290131</v>
      </c>
      <c r="S15" s="1154">
        <f t="shared" si="6"/>
        <v>0.10814302636835947</v>
      </c>
      <c r="T15" s="1154">
        <f t="shared" si="6"/>
        <v>3.4258041213960491</v>
      </c>
      <c r="U15" s="1154">
        <f t="shared" si="6"/>
        <v>0.14196853388085476</v>
      </c>
      <c r="V15" s="1154">
        <f t="shared" si="6"/>
        <v>0.75173233790079719</v>
      </c>
      <c r="W15" s="1154">
        <f t="shared" si="6"/>
        <v>5.8812040001800611E-2</v>
      </c>
      <c r="X15" s="1154">
        <f t="shared" si="6"/>
        <v>0.29499046700006315</v>
      </c>
      <c r="Y15" s="1154">
        <f t="shared" si="6"/>
        <v>1.3116702637008717</v>
      </c>
      <c r="Z15" s="1154">
        <f t="shared" si="6"/>
        <v>7.3741476108280718E-2</v>
      </c>
      <c r="AA15" s="1154">
        <f t="shared" si="6"/>
        <v>7.5772166550151579E-2</v>
      </c>
      <c r="AB15" s="1154">
        <f t="shared" si="6"/>
        <v>8.3112024743665455E-2</v>
      </c>
      <c r="AC15" s="1154">
        <f t="shared" si="6"/>
        <v>0.27682281317093338</v>
      </c>
      <c r="AD15" s="1154">
        <f t="shared" si="6"/>
        <v>6.9557698184071953E-2</v>
      </c>
      <c r="AE15" s="1154">
        <f t="shared" si="6"/>
        <v>0.14612312457980436</v>
      </c>
      <c r="AF15" s="1154">
        <f t="shared" si="6"/>
        <v>9.3024720395252919E-2</v>
      </c>
      <c r="AG15" s="1181">
        <f t="shared" si="4"/>
        <v>31.205502081587223</v>
      </c>
      <c r="AN15" s="1153" t="s">
        <v>403</v>
      </c>
      <c r="AO15" s="1153" t="s">
        <v>48</v>
      </c>
      <c r="AP15" s="1144">
        <f>SUMIFS(Table9[Count of EnergyRating],Table9[MainSpaceHeatingFuel],AN15,Table9[EnergyRating (group)],AO15,Table9[CountyName (group)],AP$4)</f>
        <v>4</v>
      </c>
      <c r="AQ15" s="1173">
        <f>SUMIFS(Table9[Count of EnergyRating],Table9[MainSpaceHeatingFuel],AN15,Table9[EnergyRating (group)],AO15,Table9[CountyName (group)],AQ$4)</f>
        <v>1564</v>
      </c>
      <c r="AR15" s="1173">
        <f>SUMIFS(Table9[Count of EnergyRating],Table9[MainSpaceHeatingFuel],AN15,Table9[EnergyRating (group)],AO15,Table9[CountyName (group)],AR$4)</f>
        <v>0</v>
      </c>
      <c r="AS15" s="1173">
        <f>SUMIFS(Table9[Count of EnergyRating],Table9[MainSpaceHeatingFuel],AN15,Table9[EnergyRating (group)],AO15,Table9[CountyName (group)],AS$4)</f>
        <v>0</v>
      </c>
      <c r="AT15" s="1173">
        <f>SUMIFS(Table9[Count of EnergyRating],Table9[MainSpaceHeatingFuel],AN15,Table9[EnergyRating (group)],AO15,Table9[CountyName (group)],AT$4)</f>
        <v>0</v>
      </c>
      <c r="AU15" s="1173">
        <f>SUMIFS(Table9[Count of EnergyRating],Table9[MainSpaceHeatingFuel],AN15,Table9[EnergyRating (group)],AO15,Table9[CountyName (group)],AU$4)</f>
        <v>0</v>
      </c>
      <c r="AV15" s="1173">
        <f>SUMIFS(Table9[Count of EnergyRating],Table9[MainSpaceHeatingFuel],AN15,Table9[EnergyRating (group)],AO15,Table9[CountyName (group)],AV$4)</f>
        <v>45</v>
      </c>
      <c r="AW15" s="1173">
        <f>SUMIFS(Table9[Count of EnergyRating],Table9[MainSpaceHeatingFuel],AN15,Table9[EnergyRating (group)],AO15,Table9[CountyName (group)],AW$4)</f>
        <v>19</v>
      </c>
      <c r="AX15" s="1173">
        <f>SUMIFS(Table9[Count of EnergyRating],Table9[MainSpaceHeatingFuel],AN15,Table9[EnergyRating (group)],AO15,Table9[CountyName (group)],AX$4)</f>
        <v>0</v>
      </c>
      <c r="AY15" s="1173">
        <f>SUMIFS(Table9[Count of EnergyRating],Table9[MainSpaceHeatingFuel],AN15,Table9[EnergyRating (group)],AO15,Table9[CountyName (group)],AY$4)</f>
        <v>0</v>
      </c>
      <c r="AZ15" s="1173">
        <f>SUMIFS(Table9[Count of EnergyRating],Table9[MainSpaceHeatingFuel],AN15,Table9[EnergyRating (group)],AO15,Table9[CountyName (group)],AZ$4)</f>
        <v>0</v>
      </c>
      <c r="BA15" s="1173">
        <f>SUMIFS(Table9[Count of EnergyRating],Table9[MainSpaceHeatingFuel],AN15,Table9[EnergyRating (group)],AO15,Table9[CountyName (group)],BA$4)</f>
        <v>0</v>
      </c>
      <c r="BB15" s="1173">
        <f>SUMIFS(Table9[Count of EnergyRating],Table9[MainSpaceHeatingFuel],AN15,Table9[EnergyRating (group)],AO15,Table9[CountyName (group)],BB$4)</f>
        <v>0</v>
      </c>
      <c r="BC15" s="1173">
        <f>SUMIFS(Table9[Count of EnergyRating],Table9[MainSpaceHeatingFuel],AN15,Table9[EnergyRating (group)],AO15,Table9[CountyName (group)],BC$4)</f>
        <v>45</v>
      </c>
      <c r="BD15" s="1173">
        <f>SUMIFS(Table9[Count of EnergyRating],Table9[MainSpaceHeatingFuel],AN15,Table9[EnergyRating (group)],AO15,Table9[CountyName (group)],BD$4)</f>
        <v>0</v>
      </c>
      <c r="BE15" s="1173">
        <f>SUMIFS(Table9[Count of EnergyRating],Table9[MainSpaceHeatingFuel],AN15,Table9[EnergyRating (group)],AO15,Table9[CountyName (group)],BE$4)</f>
        <v>7</v>
      </c>
      <c r="BF15" s="1173">
        <f>SUMIFS(Table9[Count of EnergyRating],Table9[MainSpaceHeatingFuel],AN15,Table9[EnergyRating (group)],AO15,Table9[CountyName (group)],BF$4)</f>
        <v>0</v>
      </c>
      <c r="BG15" s="1173">
        <f>SUMIFS(Table9[Count of EnergyRating],Table9[MainSpaceHeatingFuel],AN15,Table9[EnergyRating (group)],AO15,Table9[CountyName (group)],BG$4)</f>
        <v>15</v>
      </c>
      <c r="BH15" s="1173">
        <f>SUMIFS(Table9[Count of EnergyRating],Table9[MainSpaceHeatingFuel],AN15,Table9[EnergyRating (group)],AO15,Table9[CountyName (group)],BH$4)</f>
        <v>14</v>
      </c>
      <c r="BI15" s="1173">
        <f>SUMIFS(Table9[Count of EnergyRating],Table9[MainSpaceHeatingFuel],AN15,Table9[EnergyRating (group)],AO15,Table9[CountyName (group)],BI$4)</f>
        <v>0</v>
      </c>
      <c r="BJ15" s="1173">
        <f>SUMIFS(Table9[Count of EnergyRating],Table9[MainSpaceHeatingFuel],AN15,Table9[EnergyRating (group)],AO15,Table9[CountyName (group)],BJ$4)</f>
        <v>0</v>
      </c>
      <c r="BK15" s="1173">
        <f>SUMIFS(Table9[Count of EnergyRating],Table9[MainSpaceHeatingFuel],AN15,Table9[EnergyRating (group)],AO15,Table9[CountyName (group)],BK$4)</f>
        <v>0</v>
      </c>
      <c r="BL15" s="1173">
        <f>SUMIFS(Table9[Count of EnergyRating],Table9[MainSpaceHeatingFuel],AN15,Table9[EnergyRating (group)],AO15,Table9[CountyName (group)],BL$4)</f>
        <v>0</v>
      </c>
      <c r="BM15" s="1144">
        <f>SUMIFS(Table9[Count of EnergyRating],Table9[MainSpaceHeatingFuel],AN15,Table9[EnergyRating (group)],AO15,Table9[CountyName (group)],BM$4)</f>
        <v>0</v>
      </c>
      <c r="BN15" s="1173">
        <f>SUMIFS(Table9[Count of EnergyRating],Table9[MainSpaceHeatingFuel],AN15,Table9[EnergyRating (group)],AO15,Table9[CountyName (group)],BN$4)</f>
        <v>0</v>
      </c>
      <c r="BO15" s="1173">
        <f>SUMIFS(Table9[Count of EnergyRating],Table9[MainSpaceHeatingFuel],AN15,Table9[EnergyRating (group)],AO15,Table9[CountyName (group)],BO$4)</f>
        <v>0</v>
      </c>
    </row>
    <row r="16" spans="1:67">
      <c r="C16" s="1145" t="s">
        <v>1185</v>
      </c>
      <c r="D16" s="1145" t="s">
        <v>1107</v>
      </c>
      <c r="E16" s="1145" t="s">
        <v>840</v>
      </c>
      <c r="F16" s="1145" t="s">
        <v>1179</v>
      </c>
      <c r="G16" s="1155">
        <f t="shared" ref="G16:AF16" si="7">IFERROR(G126*((SUM(AP$19)/SUM(AP$15:AP$23))/(SUM(G$126)/SUM(G$125:G$130))),G126)</f>
        <v>0.25911939759637481</v>
      </c>
      <c r="H16" s="1155">
        <f t="shared" si="7"/>
        <v>20.596543896213873</v>
      </c>
      <c r="I16" s="1155">
        <f t="shared" si="7"/>
        <v>1.1982178795420817</v>
      </c>
      <c r="J16" s="1155">
        <f t="shared" si="7"/>
        <v>0.29431971093697928</v>
      </c>
      <c r="K16" s="1155">
        <f t="shared" si="7"/>
        <v>0.26931444688083489</v>
      </c>
      <c r="L16" s="1155">
        <f t="shared" si="7"/>
        <v>7.7413887278035429E-2</v>
      </c>
      <c r="M16" s="1155">
        <f t="shared" si="7"/>
        <v>0.62642285355733385</v>
      </c>
      <c r="N16" s="1155">
        <f t="shared" si="7"/>
        <v>1.2084451232300306</v>
      </c>
      <c r="O16" s="1155">
        <f t="shared" si="7"/>
        <v>0.13106675213273974</v>
      </c>
      <c r="P16" s="1155">
        <f t="shared" si="7"/>
        <v>0.35675771641620624</v>
      </c>
      <c r="Q16" s="1155">
        <f t="shared" si="7"/>
        <v>0.29966540537120517</v>
      </c>
      <c r="R16" s="1155">
        <f t="shared" si="7"/>
        <v>0.63207871127079684</v>
      </c>
      <c r="S16" s="1155">
        <f t="shared" si="7"/>
        <v>0.31220793972136873</v>
      </c>
      <c r="T16" s="1155">
        <f t="shared" si="7"/>
        <v>3.0425362099630093</v>
      </c>
      <c r="U16" s="1155">
        <f t="shared" si="7"/>
        <v>0.39768543558177055</v>
      </c>
      <c r="V16" s="1155">
        <f t="shared" si="7"/>
        <v>1.759776159433674</v>
      </c>
      <c r="W16" s="1155">
        <f t="shared" si="7"/>
        <v>0.19225689579176983</v>
      </c>
      <c r="X16" s="1155">
        <f t="shared" si="7"/>
        <v>0.63020690677286229</v>
      </c>
      <c r="Y16" s="1155">
        <f t="shared" si="7"/>
        <v>2.3124260945245001</v>
      </c>
      <c r="Z16" s="1155">
        <f t="shared" si="7"/>
        <v>0</v>
      </c>
      <c r="AA16" s="1155">
        <f t="shared" si="7"/>
        <v>0.25917096293293318</v>
      </c>
      <c r="AB16" s="1155">
        <f t="shared" si="7"/>
        <v>0.17497268367087465</v>
      </c>
      <c r="AC16" s="1155">
        <f t="shared" si="7"/>
        <v>0.40600679265070233</v>
      </c>
      <c r="AD16" s="1155">
        <f t="shared" si="7"/>
        <v>0.34005985778879622</v>
      </c>
      <c r="AE16" s="1155">
        <f t="shared" si="7"/>
        <v>0.36575530511258492</v>
      </c>
      <c r="AF16" s="1155">
        <f t="shared" si="7"/>
        <v>0.25000393606224219</v>
      </c>
      <c r="AG16" s="1182">
        <f t="shared" si="4"/>
        <v>36.392430960433565</v>
      </c>
      <c r="AN16" s="1153" t="s">
        <v>403</v>
      </c>
      <c r="AO16" s="1153" t="s">
        <v>50</v>
      </c>
      <c r="AP16" s="1144">
        <f>SUMIFS(Table9[Count of EnergyRating],Table9[MainSpaceHeatingFuel],AN16,Table9[EnergyRating (group)],AO16,Table9[CountyName (group)],AP$4)</f>
        <v>14</v>
      </c>
      <c r="AQ16" s="1173">
        <f>SUMIFS(Table9[Count of EnergyRating],Table9[MainSpaceHeatingFuel],AN16,Table9[EnergyRating (group)],AO16,Table9[CountyName (group)],AQ$4)</f>
        <v>1695</v>
      </c>
      <c r="AR16" s="1173">
        <f>SUMIFS(Table9[Count of EnergyRating],Table9[MainSpaceHeatingFuel],AN16,Table9[EnergyRating (group)],AO16,Table9[CountyName (group)],AR$4)</f>
        <v>0</v>
      </c>
      <c r="AS16" s="1173">
        <f>SUMIFS(Table9[Count of EnergyRating],Table9[MainSpaceHeatingFuel],AN16,Table9[EnergyRating (group)],AO16,Table9[CountyName (group)],AS$4)</f>
        <v>0</v>
      </c>
      <c r="AT16" s="1173">
        <f>SUMIFS(Table9[Count of EnergyRating],Table9[MainSpaceHeatingFuel],AN16,Table9[EnergyRating (group)],AO16,Table9[CountyName (group)],AT$4)</f>
        <v>5</v>
      </c>
      <c r="AU16" s="1173">
        <f>SUMIFS(Table9[Count of EnergyRating],Table9[MainSpaceHeatingFuel],AN16,Table9[EnergyRating (group)],AO16,Table9[CountyName (group)],AU$4)</f>
        <v>0</v>
      </c>
      <c r="AV16" s="1173">
        <f>SUMIFS(Table9[Count of EnergyRating],Table9[MainSpaceHeatingFuel],AN16,Table9[EnergyRating (group)],AO16,Table9[CountyName (group)],AV$4)</f>
        <v>33</v>
      </c>
      <c r="AW16" s="1173">
        <f>SUMIFS(Table9[Count of EnergyRating],Table9[MainSpaceHeatingFuel],AN16,Table9[EnergyRating (group)],AO16,Table9[CountyName (group)],AW$4)</f>
        <v>41</v>
      </c>
      <c r="AX16" s="1173">
        <f>SUMIFS(Table9[Count of EnergyRating],Table9[MainSpaceHeatingFuel],AN16,Table9[EnergyRating (group)],AO16,Table9[CountyName (group)],AX$4)</f>
        <v>0</v>
      </c>
      <c r="AY16" s="1173">
        <f>SUMIFS(Table9[Count of EnergyRating],Table9[MainSpaceHeatingFuel],AN16,Table9[EnergyRating (group)],AO16,Table9[CountyName (group)],AY$4)</f>
        <v>0</v>
      </c>
      <c r="AZ16" s="1173">
        <f>SUMIFS(Table9[Count of EnergyRating],Table9[MainSpaceHeatingFuel],AN16,Table9[EnergyRating (group)],AO16,Table9[CountyName (group)],AZ$4)</f>
        <v>0</v>
      </c>
      <c r="BA16" s="1173">
        <f>SUMIFS(Table9[Count of EnergyRating],Table9[MainSpaceHeatingFuel],AN16,Table9[EnergyRating (group)],AO16,Table9[CountyName (group)],BA$4)</f>
        <v>0</v>
      </c>
      <c r="BB16" s="1173">
        <f>SUMIFS(Table9[Count of EnergyRating],Table9[MainSpaceHeatingFuel],AN16,Table9[EnergyRating (group)],AO16,Table9[CountyName (group)],BB$4)</f>
        <v>0</v>
      </c>
      <c r="BC16" s="1173">
        <f>SUMIFS(Table9[Count of EnergyRating],Table9[MainSpaceHeatingFuel],AN16,Table9[EnergyRating (group)],AO16,Table9[CountyName (group)],BC$4)</f>
        <v>357</v>
      </c>
      <c r="BD16" s="1173">
        <f>SUMIFS(Table9[Count of EnergyRating],Table9[MainSpaceHeatingFuel],AN16,Table9[EnergyRating (group)],AO16,Table9[CountyName (group)],BD$4)</f>
        <v>0</v>
      </c>
      <c r="BE16" s="1173">
        <f>SUMIFS(Table9[Count of EnergyRating],Table9[MainSpaceHeatingFuel],AN16,Table9[EnergyRating (group)],AO16,Table9[CountyName (group)],BE$4)</f>
        <v>33</v>
      </c>
      <c r="BF16" s="1173">
        <f>SUMIFS(Table9[Count of EnergyRating],Table9[MainSpaceHeatingFuel],AN16,Table9[EnergyRating (group)],AO16,Table9[CountyName (group)],BF$4)</f>
        <v>0</v>
      </c>
      <c r="BG16" s="1173">
        <f>SUMIFS(Table9[Count of EnergyRating],Table9[MainSpaceHeatingFuel],AN16,Table9[EnergyRating (group)],AO16,Table9[CountyName (group)],BG$4)</f>
        <v>1</v>
      </c>
      <c r="BH16" s="1173">
        <f>SUMIFS(Table9[Count of EnergyRating],Table9[MainSpaceHeatingFuel],AN16,Table9[EnergyRating (group)],AO16,Table9[CountyName (group)],BH$4)</f>
        <v>22</v>
      </c>
      <c r="BI16" s="1173">
        <f>SUMIFS(Table9[Count of EnergyRating],Table9[MainSpaceHeatingFuel],AN16,Table9[EnergyRating (group)],AO16,Table9[CountyName (group)],BI$4)</f>
        <v>1</v>
      </c>
      <c r="BJ16" s="1173">
        <f>SUMIFS(Table9[Count of EnergyRating],Table9[MainSpaceHeatingFuel],AN16,Table9[EnergyRating (group)],AO16,Table9[CountyName (group)],BJ$4)</f>
        <v>0</v>
      </c>
      <c r="BK16" s="1173">
        <f>SUMIFS(Table9[Count of EnergyRating],Table9[MainSpaceHeatingFuel],AN16,Table9[EnergyRating (group)],AO16,Table9[CountyName (group)],BK$4)</f>
        <v>0</v>
      </c>
      <c r="BL16" s="1173">
        <f>SUMIFS(Table9[Count of EnergyRating],Table9[MainSpaceHeatingFuel],AN16,Table9[EnergyRating (group)],AO16,Table9[CountyName (group)],BL$4)</f>
        <v>0</v>
      </c>
      <c r="BM16" s="1144">
        <f>SUMIFS(Table9[Count of EnergyRating],Table9[MainSpaceHeatingFuel],AN16,Table9[EnergyRating (group)],AO16,Table9[CountyName (group)],BM$4)</f>
        <v>0</v>
      </c>
      <c r="BN16" s="1173">
        <f>SUMIFS(Table9[Count of EnergyRating],Table9[MainSpaceHeatingFuel],AN16,Table9[EnergyRating (group)],AO16,Table9[CountyName (group)],BN$4)</f>
        <v>0</v>
      </c>
      <c r="BO16" s="1173">
        <f>SUMIFS(Table9[Count of EnergyRating],Table9[MainSpaceHeatingFuel],AN16,Table9[EnergyRating (group)],AO16,Table9[CountyName (group)],BO$4)</f>
        <v>2</v>
      </c>
    </row>
    <row r="17" spans="3:67">
      <c r="C17" s="1143" t="s">
        <v>1185</v>
      </c>
      <c r="D17" s="1143" t="s">
        <v>1107</v>
      </c>
      <c r="E17" s="1143" t="s">
        <v>840</v>
      </c>
      <c r="F17" s="1143" t="s">
        <v>1180</v>
      </c>
      <c r="G17" s="1154">
        <f t="shared" ref="G17:AF17" si="8">IFERROR(G127*((SUM(AP$20)/SUM(AP$15:AP$23))/(SUM(G$127)/SUM(G$125:G$130))),G127)</f>
        <v>6.8325015286606297E-2</v>
      </c>
      <c r="H17" s="1154">
        <f t="shared" si="8"/>
        <v>5.37803228687683</v>
      </c>
      <c r="I17" s="1154">
        <f t="shared" si="8"/>
        <v>0.67310814373325956</v>
      </c>
      <c r="J17" s="1154">
        <f t="shared" si="8"/>
        <v>0.14648481025991861</v>
      </c>
      <c r="K17" s="1154">
        <f t="shared" si="8"/>
        <v>4.7622676582586655E-2</v>
      </c>
      <c r="L17" s="1154">
        <f t="shared" si="8"/>
        <v>0.10857419410693017</v>
      </c>
      <c r="M17" s="1154">
        <f t="shared" si="8"/>
        <v>0.13192447822476627</v>
      </c>
      <c r="N17" s="1154">
        <f t="shared" si="8"/>
        <v>0.15890051896615873</v>
      </c>
      <c r="O17" s="1154">
        <f t="shared" si="8"/>
        <v>0.14905630634703737</v>
      </c>
      <c r="P17" s="1154">
        <f t="shared" si="8"/>
        <v>0.35729907865659505</v>
      </c>
      <c r="Q17" s="1154">
        <f t="shared" si="8"/>
        <v>0.3277277175798799</v>
      </c>
      <c r="R17" s="1154">
        <f t="shared" si="8"/>
        <v>0.38891342449756311</v>
      </c>
      <c r="S17" s="1154">
        <f t="shared" si="8"/>
        <v>0.28287296551936097</v>
      </c>
      <c r="T17" s="1154">
        <f t="shared" si="8"/>
        <v>0.59989760050388874</v>
      </c>
      <c r="U17" s="1154">
        <f t="shared" si="8"/>
        <v>0.34969771934982385</v>
      </c>
      <c r="V17" s="1154">
        <f t="shared" si="8"/>
        <v>0.36296458420381739</v>
      </c>
      <c r="W17" s="1154">
        <f t="shared" si="8"/>
        <v>0.32958324992874821</v>
      </c>
      <c r="X17" s="1154">
        <f t="shared" si="8"/>
        <v>0.23867410511823289</v>
      </c>
      <c r="Y17" s="1154">
        <f t="shared" si="8"/>
        <v>0.3756882730600028</v>
      </c>
      <c r="Z17" s="1154">
        <f t="shared" si="8"/>
        <v>0.14748295221656144</v>
      </c>
      <c r="AA17" s="1154">
        <f t="shared" si="8"/>
        <v>0.30741490841395541</v>
      </c>
      <c r="AB17" s="1154">
        <f t="shared" si="8"/>
        <v>1.7497268367087464E-2</v>
      </c>
      <c r="AC17" s="1154">
        <f t="shared" si="8"/>
        <v>0</v>
      </c>
      <c r="AD17" s="1154">
        <f t="shared" si="8"/>
        <v>9.2743597578762604E-2</v>
      </c>
      <c r="AE17" s="1154">
        <f t="shared" si="8"/>
        <v>0.22661938115754307</v>
      </c>
      <c r="AF17" s="1154">
        <f t="shared" si="8"/>
        <v>5.8140450247033071E-2</v>
      </c>
      <c r="AG17" s="1181">
        <f t="shared" si="4"/>
        <v>11.325245706782949</v>
      </c>
      <c r="AN17" s="1153" t="s">
        <v>403</v>
      </c>
      <c r="AO17" s="1153" t="s">
        <v>52</v>
      </c>
      <c r="AP17" s="1144">
        <f>SUMIFS(Table9[Count of EnergyRating],Table9[MainSpaceHeatingFuel],AN17,Table9[EnergyRating (group)],AO17,Table9[CountyName (group)],AP$4)</f>
        <v>12</v>
      </c>
      <c r="AQ17" s="1173">
        <f>SUMIFS(Table9[Count of EnergyRating],Table9[MainSpaceHeatingFuel],AN17,Table9[EnergyRating (group)],AO17,Table9[CountyName (group)],AQ$4)</f>
        <v>4909</v>
      </c>
      <c r="AR17" s="1173">
        <f>SUMIFS(Table9[Count of EnergyRating],Table9[MainSpaceHeatingFuel],AN17,Table9[EnergyRating (group)],AO17,Table9[CountyName (group)],AR$4)</f>
        <v>0</v>
      </c>
      <c r="AS17" s="1173">
        <f>SUMIFS(Table9[Count of EnergyRating],Table9[MainSpaceHeatingFuel],AN17,Table9[EnergyRating (group)],AO17,Table9[CountyName (group)],AS$4)</f>
        <v>0</v>
      </c>
      <c r="AT17" s="1173">
        <f>SUMIFS(Table9[Count of EnergyRating],Table9[MainSpaceHeatingFuel],AN17,Table9[EnergyRating (group)],AO17,Table9[CountyName (group)],AT$4)</f>
        <v>66</v>
      </c>
      <c r="AU17" s="1173">
        <f>SUMIFS(Table9[Count of EnergyRating],Table9[MainSpaceHeatingFuel],AN17,Table9[EnergyRating (group)],AO17,Table9[CountyName (group)],AU$4)</f>
        <v>0</v>
      </c>
      <c r="AV17" s="1173">
        <f>SUMIFS(Table9[Count of EnergyRating],Table9[MainSpaceHeatingFuel],AN17,Table9[EnergyRating (group)],AO17,Table9[CountyName (group)],AV$4)</f>
        <v>154</v>
      </c>
      <c r="AW17" s="1173">
        <f>SUMIFS(Table9[Count of EnergyRating],Table9[MainSpaceHeatingFuel],AN17,Table9[EnergyRating (group)],AO17,Table9[CountyName (group)],AW$4)</f>
        <v>210</v>
      </c>
      <c r="AX17" s="1173">
        <f>SUMIFS(Table9[Count of EnergyRating],Table9[MainSpaceHeatingFuel],AN17,Table9[EnergyRating (group)],AO17,Table9[CountyName (group)],AX$4)</f>
        <v>0</v>
      </c>
      <c r="AY17" s="1173">
        <f>SUMIFS(Table9[Count of EnergyRating],Table9[MainSpaceHeatingFuel],AN17,Table9[EnergyRating (group)],AO17,Table9[CountyName (group)],AY$4)</f>
        <v>0</v>
      </c>
      <c r="AZ17" s="1173">
        <f>SUMIFS(Table9[Count of EnergyRating],Table9[MainSpaceHeatingFuel],AN17,Table9[EnergyRating (group)],AO17,Table9[CountyName (group)],AZ$4)</f>
        <v>0</v>
      </c>
      <c r="BA17" s="1173">
        <f>SUMIFS(Table9[Count of EnergyRating],Table9[MainSpaceHeatingFuel],AN17,Table9[EnergyRating (group)],AO17,Table9[CountyName (group)],BA$4)</f>
        <v>0</v>
      </c>
      <c r="BB17" s="1173">
        <f>SUMIFS(Table9[Count of EnergyRating],Table9[MainSpaceHeatingFuel],AN17,Table9[EnergyRating (group)],AO17,Table9[CountyName (group)],BB$4)</f>
        <v>0</v>
      </c>
      <c r="BC17" s="1173">
        <f>SUMIFS(Table9[Count of EnergyRating],Table9[MainSpaceHeatingFuel],AN17,Table9[EnergyRating (group)],AO17,Table9[CountyName (group)],BC$4)</f>
        <v>800</v>
      </c>
      <c r="BD17" s="1173">
        <f>SUMIFS(Table9[Count of EnergyRating],Table9[MainSpaceHeatingFuel],AN17,Table9[EnergyRating (group)],AO17,Table9[CountyName (group)],BD$4)</f>
        <v>0</v>
      </c>
      <c r="BE17" s="1173">
        <f>SUMIFS(Table9[Count of EnergyRating],Table9[MainSpaceHeatingFuel],AN17,Table9[EnergyRating (group)],AO17,Table9[CountyName (group)],BE$4)</f>
        <v>145</v>
      </c>
      <c r="BF17" s="1173">
        <f>SUMIFS(Table9[Count of EnergyRating],Table9[MainSpaceHeatingFuel],AN17,Table9[EnergyRating (group)],AO17,Table9[CountyName (group)],BF$4)</f>
        <v>0</v>
      </c>
      <c r="BG17" s="1173">
        <f>SUMIFS(Table9[Count of EnergyRating],Table9[MainSpaceHeatingFuel],AN17,Table9[EnergyRating (group)],AO17,Table9[CountyName (group)],BG$4)</f>
        <v>17</v>
      </c>
      <c r="BH17" s="1173">
        <f>SUMIFS(Table9[Count of EnergyRating],Table9[MainSpaceHeatingFuel],AN17,Table9[EnergyRating (group)],AO17,Table9[CountyName (group)],BH$4)</f>
        <v>136</v>
      </c>
      <c r="BI17" s="1173">
        <f>SUMIFS(Table9[Count of EnergyRating],Table9[MainSpaceHeatingFuel],AN17,Table9[EnergyRating (group)],AO17,Table9[CountyName (group)],BI$4)</f>
        <v>0</v>
      </c>
      <c r="BJ17" s="1173">
        <f>SUMIFS(Table9[Count of EnergyRating],Table9[MainSpaceHeatingFuel],AN17,Table9[EnergyRating (group)],AO17,Table9[CountyName (group)],BJ$4)</f>
        <v>0</v>
      </c>
      <c r="BK17" s="1173">
        <f>SUMIFS(Table9[Count of EnergyRating],Table9[MainSpaceHeatingFuel],AN17,Table9[EnergyRating (group)],AO17,Table9[CountyName (group)],BK$4)</f>
        <v>5</v>
      </c>
      <c r="BL17" s="1173">
        <f>SUMIFS(Table9[Count of EnergyRating],Table9[MainSpaceHeatingFuel],AN17,Table9[EnergyRating (group)],AO17,Table9[CountyName (group)],BL$4)</f>
        <v>5</v>
      </c>
      <c r="BM17" s="1144">
        <f>SUMIFS(Table9[Count of EnergyRating],Table9[MainSpaceHeatingFuel],AN17,Table9[EnergyRating (group)],AO17,Table9[CountyName (group)],BM$4)</f>
        <v>2</v>
      </c>
      <c r="BN17" s="1173">
        <f>SUMIFS(Table9[Count of EnergyRating],Table9[MainSpaceHeatingFuel],AN17,Table9[EnergyRating (group)],AO17,Table9[CountyName (group)],BN$4)</f>
        <v>0</v>
      </c>
      <c r="BO17" s="1173">
        <f>SUMIFS(Table9[Count of EnergyRating],Table9[MainSpaceHeatingFuel],AN17,Table9[EnergyRating (group)],AO17,Table9[CountyName (group)],BO$4)</f>
        <v>2</v>
      </c>
    </row>
    <row r="18" spans="3:67">
      <c r="C18" s="1145" t="s">
        <v>1185</v>
      </c>
      <c r="D18" s="1145" t="s">
        <v>1107</v>
      </c>
      <c r="E18" s="1145" t="s">
        <v>840</v>
      </c>
      <c r="F18" s="1145" t="s">
        <v>1181</v>
      </c>
      <c r="G18" s="1155">
        <f t="shared" ref="G18:AF18" si="9">IFERROR(G128*((SUM(AP$21)/SUM(AP$15:AP$23))/(SUM(G$128)/SUM(G$125:G$130))),G128)</f>
        <v>2.965047833192349E-2</v>
      </c>
      <c r="H18" s="1155">
        <f t="shared" si="9"/>
        <v>1.8407937709938844</v>
      </c>
      <c r="I18" s="1155">
        <f t="shared" si="9"/>
        <v>0.37355367384773919</v>
      </c>
      <c r="J18" s="1155">
        <f t="shared" si="9"/>
        <v>6.8179566065676392E-2</v>
      </c>
      <c r="K18" s="1155">
        <f t="shared" si="9"/>
        <v>9.8529675688110302E-3</v>
      </c>
      <c r="L18" s="1155">
        <f t="shared" si="9"/>
        <v>4.6740460243342143E-2</v>
      </c>
      <c r="M18" s="1155">
        <f t="shared" si="9"/>
        <v>3.9315241855062792E-2</v>
      </c>
      <c r="N18" s="1155">
        <f t="shared" si="9"/>
        <v>1.7358880223193811E-2</v>
      </c>
      <c r="O18" s="1155">
        <f t="shared" si="9"/>
        <v>8.2237962122503366E-2</v>
      </c>
      <c r="P18" s="1155">
        <f t="shared" si="9"/>
        <v>0.1629500343570229</v>
      </c>
      <c r="Q18" s="1155">
        <f t="shared" si="9"/>
        <v>0.21798403233524119</v>
      </c>
      <c r="R18" s="1155">
        <f t="shared" si="9"/>
        <v>0.17217914715620272</v>
      </c>
      <c r="S18" s="1155">
        <f t="shared" si="9"/>
        <v>0.18596278288772802</v>
      </c>
      <c r="T18" s="1155">
        <f t="shared" si="9"/>
        <v>0.21385238536481216</v>
      </c>
      <c r="U18" s="1155">
        <f t="shared" si="9"/>
        <v>0.16642548395334686</v>
      </c>
      <c r="V18" s="1155">
        <f t="shared" si="9"/>
        <v>9.805204407401702E-2</v>
      </c>
      <c r="W18" s="1155">
        <f t="shared" si="9"/>
        <v>0.18615350227457078</v>
      </c>
      <c r="X18" s="1155">
        <f t="shared" si="9"/>
        <v>6.9725019472742192E-2</v>
      </c>
      <c r="Y18" s="1155">
        <f t="shared" si="9"/>
        <v>2.2670844063965686E-2</v>
      </c>
      <c r="Z18" s="1155">
        <f t="shared" si="9"/>
        <v>0</v>
      </c>
      <c r="AA18" s="1155">
        <f t="shared" si="9"/>
        <v>0.12734157702548884</v>
      </c>
      <c r="AB18" s="1155">
        <f t="shared" si="9"/>
        <v>0</v>
      </c>
      <c r="AC18" s="1155">
        <f t="shared" si="9"/>
        <v>0</v>
      </c>
      <c r="AD18" s="1155">
        <f t="shared" si="9"/>
        <v>0</v>
      </c>
      <c r="AE18" s="1155">
        <f t="shared" si="9"/>
        <v>0.13448254857193007</v>
      </c>
      <c r="AF18" s="1155">
        <f t="shared" si="9"/>
        <v>1.1628090049406613E-2</v>
      </c>
      <c r="AG18" s="1182">
        <f t="shared" si="4"/>
        <v>4.2770904928386129</v>
      </c>
      <c r="AN18" s="1153" t="s">
        <v>403</v>
      </c>
      <c r="AO18" s="1153" t="s">
        <v>54</v>
      </c>
      <c r="AP18" s="1144">
        <f>SUMIFS(Table9[Count of EnergyRating],Table9[MainSpaceHeatingFuel],AN18,Table9[EnergyRating (group)],AO18,Table9[CountyName (group)],AP$4)</f>
        <v>84</v>
      </c>
      <c r="AQ18" s="1173">
        <f>SUMIFS(Table9[Count of EnergyRating],Table9[MainSpaceHeatingFuel],AN18,Table9[EnergyRating (group)],AO18,Table9[CountyName (group)],AQ$4)</f>
        <v>7235</v>
      </c>
      <c r="AR18" s="1173">
        <f>SUMIFS(Table9[Count of EnergyRating],Table9[MainSpaceHeatingFuel],AN18,Table9[EnergyRating (group)],AO18,Table9[CountyName (group)],AR$4)</f>
        <v>0</v>
      </c>
      <c r="AS18" s="1173">
        <f>SUMIFS(Table9[Count of EnergyRating],Table9[MainSpaceHeatingFuel],AN18,Table9[EnergyRating (group)],AO18,Table9[CountyName (group)],AS$4)</f>
        <v>0</v>
      </c>
      <c r="AT18" s="1173">
        <f>SUMIFS(Table9[Count of EnergyRating],Table9[MainSpaceHeatingFuel],AN18,Table9[EnergyRating (group)],AO18,Table9[CountyName (group)],AT$4)</f>
        <v>83</v>
      </c>
      <c r="AU18" s="1173">
        <f>SUMIFS(Table9[Count of EnergyRating],Table9[MainSpaceHeatingFuel],AN18,Table9[EnergyRating (group)],AO18,Table9[CountyName (group)],AU$4)</f>
        <v>0</v>
      </c>
      <c r="AV18" s="1173">
        <f>SUMIFS(Table9[Count of EnergyRating],Table9[MainSpaceHeatingFuel],AN18,Table9[EnergyRating (group)],AO18,Table9[CountyName (group)],AV$4)</f>
        <v>249</v>
      </c>
      <c r="AW18" s="1173">
        <f>SUMIFS(Table9[Count of EnergyRating],Table9[MainSpaceHeatingFuel],AN18,Table9[EnergyRating (group)],AO18,Table9[CountyName (group)],AW$4)</f>
        <v>341</v>
      </c>
      <c r="AX18" s="1173">
        <f>SUMIFS(Table9[Count of EnergyRating],Table9[MainSpaceHeatingFuel],AN18,Table9[EnergyRating (group)],AO18,Table9[CountyName (group)],AX$4)</f>
        <v>0</v>
      </c>
      <c r="AY18" s="1173">
        <f>SUMIFS(Table9[Count of EnergyRating],Table9[MainSpaceHeatingFuel],AN18,Table9[EnergyRating (group)],AO18,Table9[CountyName (group)],AY$4)</f>
        <v>0</v>
      </c>
      <c r="AZ18" s="1173">
        <f>SUMIFS(Table9[Count of EnergyRating],Table9[MainSpaceHeatingFuel],AN18,Table9[EnergyRating (group)],AO18,Table9[CountyName (group)],AZ$4)</f>
        <v>0</v>
      </c>
      <c r="BA18" s="1173">
        <f>SUMIFS(Table9[Count of EnergyRating],Table9[MainSpaceHeatingFuel],AN18,Table9[EnergyRating (group)],AO18,Table9[CountyName (group)],BA$4)</f>
        <v>0</v>
      </c>
      <c r="BB18" s="1173">
        <f>SUMIFS(Table9[Count of EnergyRating],Table9[MainSpaceHeatingFuel],AN18,Table9[EnergyRating (group)],AO18,Table9[CountyName (group)],BB$4)</f>
        <v>0</v>
      </c>
      <c r="BC18" s="1173">
        <f>SUMIFS(Table9[Count of EnergyRating],Table9[MainSpaceHeatingFuel],AN18,Table9[EnergyRating (group)],AO18,Table9[CountyName (group)],BC$4)</f>
        <v>1265</v>
      </c>
      <c r="BD18" s="1173">
        <f>SUMIFS(Table9[Count of EnergyRating],Table9[MainSpaceHeatingFuel],AN18,Table9[EnergyRating (group)],AO18,Table9[CountyName (group)],BD$4)</f>
        <v>0</v>
      </c>
      <c r="BE18" s="1173">
        <f>SUMIFS(Table9[Count of EnergyRating],Table9[MainSpaceHeatingFuel],AN18,Table9[EnergyRating (group)],AO18,Table9[CountyName (group)],BE$4)</f>
        <v>252</v>
      </c>
      <c r="BF18" s="1173">
        <f>SUMIFS(Table9[Count of EnergyRating],Table9[MainSpaceHeatingFuel],AN18,Table9[EnergyRating (group)],AO18,Table9[CountyName (group)],BF$4)</f>
        <v>0</v>
      </c>
      <c r="BG18" s="1173">
        <f>SUMIFS(Table9[Count of EnergyRating],Table9[MainSpaceHeatingFuel],AN18,Table9[EnergyRating (group)],AO18,Table9[CountyName (group)],BG$4)</f>
        <v>77</v>
      </c>
      <c r="BH18" s="1173">
        <f>SUMIFS(Table9[Count of EnergyRating],Table9[MainSpaceHeatingFuel],AN18,Table9[EnergyRating (group)],AO18,Table9[CountyName (group)],BH$4)</f>
        <v>233</v>
      </c>
      <c r="BI18" s="1173">
        <f>SUMIFS(Table9[Count of EnergyRating],Table9[MainSpaceHeatingFuel],AN18,Table9[EnergyRating (group)],AO18,Table9[CountyName (group)],BI$4)</f>
        <v>1</v>
      </c>
      <c r="BJ18" s="1173">
        <f>SUMIFS(Table9[Count of EnergyRating],Table9[MainSpaceHeatingFuel],AN18,Table9[EnergyRating (group)],AO18,Table9[CountyName (group)],BJ$4)</f>
        <v>0</v>
      </c>
      <c r="BK18" s="1173">
        <f>SUMIFS(Table9[Count of EnergyRating],Table9[MainSpaceHeatingFuel],AN18,Table9[EnergyRating (group)],AO18,Table9[CountyName (group)],BK$4)</f>
        <v>14</v>
      </c>
      <c r="BL18" s="1173">
        <f>SUMIFS(Table9[Count of EnergyRating],Table9[MainSpaceHeatingFuel],AN18,Table9[EnergyRating (group)],AO18,Table9[CountyName (group)],BL$4)</f>
        <v>10</v>
      </c>
      <c r="BM18" s="1144">
        <f>SUMIFS(Table9[Count of EnergyRating],Table9[MainSpaceHeatingFuel],AN18,Table9[EnergyRating (group)],AO18,Table9[CountyName (group)],BM$4)</f>
        <v>7</v>
      </c>
      <c r="BN18" s="1173">
        <f>SUMIFS(Table9[Count of EnergyRating],Table9[MainSpaceHeatingFuel],AN18,Table9[EnergyRating (group)],AO18,Table9[CountyName (group)],BN$4)</f>
        <v>0</v>
      </c>
      <c r="BO18" s="1173">
        <f>SUMIFS(Table9[Count of EnergyRating],Table9[MainSpaceHeatingFuel],AN18,Table9[EnergyRating (group)],AO18,Table9[CountyName (group)],BO$4)</f>
        <v>12</v>
      </c>
    </row>
    <row r="19" spans="3:67" ht="15">
      <c r="C19" s="1143" t="s">
        <v>1185</v>
      </c>
      <c r="D19" s="1143" t="s">
        <v>1107</v>
      </c>
      <c r="E19" s="1143" t="s">
        <v>840</v>
      </c>
      <c r="F19" s="1143" t="s">
        <v>1182</v>
      </c>
      <c r="G19" s="1154">
        <f t="shared" ref="G19:AF19" si="10">IFERROR(G129*((SUM(AP$22)/SUM(AP$15:AP$23))/(SUM(G$129)/SUM(G$125:G$130))),G129)</f>
        <v>7.734907390936561E-3</v>
      </c>
      <c r="H19" s="1154">
        <f t="shared" si="10"/>
        <v>0.71624612000583543</v>
      </c>
      <c r="I19" s="1154">
        <f t="shared" si="10"/>
        <v>0.12238329886059265</v>
      </c>
      <c r="J19" s="1154">
        <f t="shared" si="10"/>
        <v>2.9026943968555294E-2</v>
      </c>
      <c r="K19" s="1154">
        <f t="shared" si="10"/>
        <v>3.2843225229370102E-3</v>
      </c>
      <c r="L19" s="1154">
        <f t="shared" si="10"/>
        <v>1.2171994855037015E-2</v>
      </c>
      <c r="M19" s="1154">
        <f t="shared" si="10"/>
        <v>1.0484064494683414E-2</v>
      </c>
      <c r="N19" s="1154">
        <f t="shared" si="10"/>
        <v>4.005895436121649E-3</v>
      </c>
      <c r="O19" s="1154">
        <f t="shared" si="10"/>
        <v>3.7906560665841402E-2</v>
      </c>
      <c r="P19" s="1154">
        <f t="shared" si="10"/>
        <v>6.2256657644709751E-2</v>
      </c>
      <c r="Q19" s="1154">
        <f t="shared" si="10"/>
        <v>6.6146878777590443E-2</v>
      </c>
      <c r="R19" s="1154">
        <f t="shared" si="10"/>
        <v>6.1924079240388702E-2</v>
      </c>
      <c r="S19" s="1154">
        <f t="shared" si="10"/>
        <v>4.9764688378406086E-2</v>
      </c>
      <c r="T19" s="1154">
        <f t="shared" si="10"/>
        <v>8.1930459328077396E-2</v>
      </c>
      <c r="U19" s="1154">
        <f t="shared" si="10"/>
        <v>5.0540254329390605E-2</v>
      </c>
      <c r="V19" s="1154">
        <f t="shared" si="10"/>
        <v>3.7844648589971483E-2</v>
      </c>
      <c r="W19" s="1154">
        <f t="shared" si="10"/>
        <v>7.7055343154637912E-2</v>
      </c>
      <c r="X19" s="1154">
        <f t="shared" si="10"/>
        <v>4.290770429091828E-2</v>
      </c>
      <c r="Y19" s="1154">
        <f t="shared" si="10"/>
        <v>0</v>
      </c>
      <c r="Z19" s="1154">
        <f t="shared" si="10"/>
        <v>0</v>
      </c>
      <c r="AA19" s="1154">
        <f t="shared" si="10"/>
        <v>4.8804921591266641E-2</v>
      </c>
      <c r="AB19" s="1154">
        <f t="shared" si="10"/>
        <v>0</v>
      </c>
      <c r="AC19" s="1154">
        <f t="shared" si="10"/>
        <v>0</v>
      </c>
      <c r="AD19" s="1154">
        <f t="shared" si="10"/>
        <v>7.7286331315635495E-3</v>
      </c>
      <c r="AE19" s="1154">
        <f t="shared" si="10"/>
        <v>4.6068416292806502E-2</v>
      </c>
      <c r="AF19" s="1154">
        <f t="shared" si="10"/>
        <v>5.8140450247033066E-3</v>
      </c>
      <c r="AG19" s="1181">
        <f t="shared" si="4"/>
        <v>1.5820308379749715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SUMIFS(Table9[Count of EnergyRating],Table9[MainSpaceHeatingFuel],AN19,Table9[EnergyRating (group)],AO19,Table9[CountyName (group)],AP$4)</f>
        <v>201</v>
      </c>
      <c r="AQ19" s="1173">
        <f>SUMIFS(Table9[Count of EnergyRating],Table9[MainSpaceHeatingFuel],AN19,Table9[EnergyRating (group)],AO19,Table9[CountyName (group)],AQ$4)</f>
        <v>14982</v>
      </c>
      <c r="AR19" s="1173">
        <f>SUMIFS(Table9[Count of EnergyRating],Table9[MainSpaceHeatingFuel],AN19,Table9[EnergyRating (group)],AO19,Table9[CountyName (group)],AR$4)</f>
        <v>0</v>
      </c>
      <c r="AS19" s="1173">
        <f>SUMIFS(Table9[Count of EnergyRating],Table9[MainSpaceHeatingFuel],AN19,Table9[EnergyRating (group)],AO19,Table9[CountyName (group)],AS$4)</f>
        <v>0</v>
      </c>
      <c r="AT19" s="1173">
        <f>SUMIFS(Table9[Count of EnergyRating],Table9[MainSpaceHeatingFuel],AN19,Table9[EnergyRating (group)],AO19,Table9[CountyName (group)],AT$4)</f>
        <v>164</v>
      </c>
      <c r="AU19" s="1173">
        <f>SUMIFS(Table9[Count of EnergyRating],Table9[MainSpaceHeatingFuel],AN19,Table9[EnergyRating (group)],AO19,Table9[CountyName (group)],AU$4)</f>
        <v>0</v>
      </c>
      <c r="AV19" s="1173">
        <f>SUMIFS(Table9[Count of EnergyRating],Table9[MainSpaceHeatingFuel],AN19,Table9[EnergyRating (group)],AO19,Table9[CountyName (group)],AV$4)</f>
        <v>717</v>
      </c>
      <c r="AW19" s="1173">
        <f>SUMIFS(Table9[Count of EnergyRating],Table9[MainSpaceHeatingFuel],AN19,Table9[EnergyRating (group)],AO19,Table9[CountyName (group)],AW$4)</f>
        <v>905</v>
      </c>
      <c r="AX19" s="1173">
        <f>SUMIFS(Table9[Count of EnergyRating],Table9[MainSpaceHeatingFuel],AN19,Table9[EnergyRating (group)],AO19,Table9[CountyName (group)],AX$4)</f>
        <v>0</v>
      </c>
      <c r="AY19" s="1173">
        <f>SUMIFS(Table9[Count of EnergyRating],Table9[MainSpaceHeatingFuel],AN19,Table9[EnergyRating (group)],AO19,Table9[CountyName (group)],AY$4)</f>
        <v>0</v>
      </c>
      <c r="AZ19" s="1173">
        <f>SUMIFS(Table9[Count of EnergyRating],Table9[MainSpaceHeatingFuel],AN19,Table9[EnergyRating (group)],AO19,Table9[CountyName (group)],AZ$4)</f>
        <v>0</v>
      </c>
      <c r="BA19" s="1173">
        <f>SUMIFS(Table9[Count of EnergyRating],Table9[MainSpaceHeatingFuel],AN19,Table9[EnergyRating (group)],AO19,Table9[CountyName (group)],BA$4)</f>
        <v>0</v>
      </c>
      <c r="BB19" s="1173">
        <f>SUMIFS(Table9[Count of EnergyRating],Table9[MainSpaceHeatingFuel],AN19,Table9[EnergyRating (group)],AO19,Table9[CountyName (group)],BB$4)</f>
        <v>0</v>
      </c>
      <c r="BC19" s="1173">
        <f>SUMIFS(Table9[Count of EnergyRating],Table9[MainSpaceHeatingFuel],AN19,Table9[EnergyRating (group)],AO19,Table9[CountyName (group)],BC$4)</f>
        <v>2191</v>
      </c>
      <c r="BD19" s="1173">
        <f>SUMIFS(Table9[Count of EnergyRating],Table9[MainSpaceHeatingFuel],AN19,Table9[EnergyRating (group)],AO19,Table9[CountyName (group)],BD$4)</f>
        <v>0</v>
      </c>
      <c r="BE19" s="1173">
        <f>SUMIFS(Table9[Count of EnergyRating],Table9[MainSpaceHeatingFuel],AN19,Table9[EnergyRating (group)],AO19,Table9[CountyName (group)],BE$4)</f>
        <v>1023</v>
      </c>
      <c r="BF19" s="1173">
        <f>SUMIFS(Table9[Count of EnergyRating],Table9[MainSpaceHeatingFuel],AN19,Table9[EnergyRating (group)],AO19,Table9[CountyName (group)],BF$4)</f>
        <v>0</v>
      </c>
      <c r="BG19" s="1173">
        <f>SUMIFS(Table9[Count of EnergyRating],Table9[MainSpaceHeatingFuel],AN19,Table9[EnergyRating (group)],AO19,Table9[CountyName (group)],BG$4)</f>
        <v>235</v>
      </c>
      <c r="BH19" s="1173">
        <f>SUMIFS(Table9[Count of EnergyRating],Table9[MainSpaceHeatingFuel],AN19,Table9[EnergyRating (group)],AO19,Table9[CountyName (group)],BH$4)</f>
        <v>714</v>
      </c>
      <c r="BI19" s="1173">
        <f>SUMIFS(Table9[Count of EnergyRating],Table9[MainSpaceHeatingFuel],AN19,Table9[EnergyRating (group)],AO19,Table9[CountyName (group)],BI$4)</f>
        <v>0</v>
      </c>
      <c r="BJ19" s="1173">
        <f>SUMIFS(Table9[Count of EnergyRating],Table9[MainSpaceHeatingFuel],AN19,Table9[EnergyRating (group)],AO19,Table9[CountyName (group)],BJ$4)</f>
        <v>0</v>
      </c>
      <c r="BK19" s="1173">
        <f>SUMIFS(Table9[Count of EnergyRating],Table9[MainSpaceHeatingFuel],AN19,Table9[EnergyRating (group)],AO19,Table9[CountyName (group)],BK$4)</f>
        <v>40</v>
      </c>
      <c r="BL19" s="1173">
        <f>SUMIFS(Table9[Count of EnergyRating],Table9[MainSpaceHeatingFuel],AN19,Table9[EnergyRating (group)],AO19,Table9[CountyName (group)],BL$4)</f>
        <v>22</v>
      </c>
      <c r="BM19" s="1144">
        <f>SUMIFS(Table9[Count of EnergyRating],Table9[MainSpaceHeatingFuel],AN19,Table9[EnergyRating (group)],AO19,Table9[CountyName (group)],BM$4)</f>
        <v>44</v>
      </c>
      <c r="BN19" s="1173">
        <f>SUMIFS(Table9[Count of EnergyRating],Table9[MainSpaceHeatingFuel],AN19,Table9[EnergyRating (group)],AO19,Table9[CountyName (group)],BN$4)</f>
        <v>0</v>
      </c>
      <c r="BO19" s="1173">
        <f>SUMIFS(Table9[Count of EnergyRating],Table9[MainSpaceHeatingFuel],AN19,Table9[EnergyRating (group)],AO19,Table9[CountyName (group)],BO$4)</f>
        <v>43</v>
      </c>
    </row>
    <row r="20" spans="3:67" ht="15.75" thickBot="1">
      <c r="C20" s="1147" t="s">
        <v>1185</v>
      </c>
      <c r="D20" s="1147" t="s">
        <v>1107</v>
      </c>
      <c r="E20" s="1147" t="s">
        <v>840</v>
      </c>
      <c r="F20" s="1147" t="s">
        <v>1183</v>
      </c>
      <c r="G20" s="1156">
        <f t="shared" ref="G20:AF20" si="11">IFERROR(G130*((SUM(AP$23)/SUM(AP$15:AP$23))/(SUM(G$130)/SUM(G$125:G$130))),G130)</f>
        <v>6.4457561591138015E-3</v>
      </c>
      <c r="H20" s="1156">
        <f t="shared" si="11"/>
        <v>0.53065451501392036</v>
      </c>
      <c r="I20" s="1156">
        <f t="shared" si="11"/>
        <v>0.10388349787003795</v>
      </c>
      <c r="J20" s="1156">
        <f t="shared" si="11"/>
        <v>4.5228028974260585E-2</v>
      </c>
      <c r="K20" s="1156">
        <f t="shared" si="11"/>
        <v>1.6421612614685049E-3</v>
      </c>
      <c r="L20" s="1156">
        <f t="shared" si="11"/>
        <v>1.6553913002850341E-2</v>
      </c>
      <c r="M20" s="1156">
        <f t="shared" si="11"/>
        <v>9.6103924534597946E-3</v>
      </c>
      <c r="N20" s="1156">
        <f t="shared" si="11"/>
        <v>0</v>
      </c>
      <c r="O20" s="1156">
        <f t="shared" si="11"/>
        <v>3.8549044744923454E-2</v>
      </c>
      <c r="P20" s="1156">
        <f t="shared" si="11"/>
        <v>4.8722601634990238E-2</v>
      </c>
      <c r="Q20" s="1156">
        <f t="shared" si="11"/>
        <v>7.8173584009879615E-2</v>
      </c>
      <c r="R20" s="1156">
        <f t="shared" si="11"/>
        <v>0.10647920942554641</v>
      </c>
      <c r="S20" s="1156">
        <f t="shared" si="11"/>
        <v>7.5956629630198766E-2</v>
      </c>
      <c r="T20" s="1156">
        <f t="shared" si="11"/>
        <v>3.6104948178474781E-2</v>
      </c>
      <c r="U20" s="1156">
        <f t="shared" si="11"/>
        <v>7.7597158162296689E-2</v>
      </c>
      <c r="V20" s="1156">
        <f t="shared" si="11"/>
        <v>2.9243592092250695E-2</v>
      </c>
      <c r="W20" s="1156">
        <f t="shared" si="11"/>
        <v>0.12664541548188013</v>
      </c>
      <c r="X20" s="1156">
        <f t="shared" si="11"/>
        <v>2.6817315181823925E-2</v>
      </c>
      <c r="Y20" s="1156">
        <f t="shared" si="11"/>
        <v>3.2386920091379543E-3</v>
      </c>
      <c r="Z20" s="1156">
        <f t="shared" si="11"/>
        <v>0</v>
      </c>
      <c r="AA20" s="1156">
        <f t="shared" si="11"/>
        <v>5.3853706583466637E-2</v>
      </c>
      <c r="AB20" s="1156">
        <f t="shared" si="11"/>
        <v>0</v>
      </c>
      <c r="AC20" s="1156">
        <f t="shared" si="11"/>
        <v>0</v>
      </c>
      <c r="AD20" s="1156">
        <f t="shared" si="11"/>
        <v>7.7286331315635495E-3</v>
      </c>
      <c r="AE20" s="1156">
        <f t="shared" si="11"/>
        <v>5.5840504597341203E-2</v>
      </c>
      <c r="AF20" s="1156">
        <f t="shared" si="11"/>
        <v>0</v>
      </c>
      <c r="AG20" s="1183">
        <f t="shared" si="4"/>
        <v>1.4789692995988852</v>
      </c>
      <c r="AI20" s="58" t="s">
        <v>1176</v>
      </c>
      <c r="AJ20" s="1167">
        <f>SUM(G15:AF20)</f>
        <v>86.261269379216273</v>
      </c>
      <c r="AK20" s="1149">
        <f>'SHWLP-Apt'!S16</f>
        <v>86.261269379216202</v>
      </c>
      <c r="AL20" s="1169">
        <f>(AK20-AJ20)/AK20</f>
        <v>-8.2371003913292563E-16</v>
      </c>
      <c r="AN20" s="1153" t="s">
        <v>403</v>
      </c>
      <c r="AO20" s="1153" t="s">
        <v>58</v>
      </c>
      <c r="AP20" s="1144">
        <f>SUMIFS(Table9[Count of EnergyRating],Table9[MainSpaceHeatingFuel],AN20,Table9[EnergyRating (group)],AO20,Table9[CountyName (group)],AP$4)</f>
        <v>53</v>
      </c>
      <c r="AQ20" s="1173">
        <f>SUMIFS(Table9[Count of EnergyRating],Table9[MainSpaceHeatingFuel],AN20,Table9[EnergyRating (group)],AO20,Table9[CountyName (group)],AQ$4)</f>
        <v>3912</v>
      </c>
      <c r="AR20" s="1173">
        <f>SUMIFS(Table9[Count of EnergyRating],Table9[MainSpaceHeatingFuel],AN20,Table9[EnergyRating (group)],AO20,Table9[CountyName (group)],AR$4)</f>
        <v>0</v>
      </c>
      <c r="AS20" s="1173">
        <f>SUMIFS(Table9[Count of EnergyRating],Table9[MainSpaceHeatingFuel],AN20,Table9[EnergyRating (group)],AO20,Table9[CountyName (group)],AS$4)</f>
        <v>0</v>
      </c>
      <c r="AT20" s="1173">
        <f>SUMIFS(Table9[Count of EnergyRating],Table9[MainSpaceHeatingFuel],AN20,Table9[EnergyRating (group)],AO20,Table9[CountyName (group)],AT$4)</f>
        <v>29</v>
      </c>
      <c r="AU20" s="1173">
        <f>SUMIFS(Table9[Count of EnergyRating],Table9[MainSpaceHeatingFuel],AN20,Table9[EnergyRating (group)],AO20,Table9[CountyName (group)],AU$4)</f>
        <v>0</v>
      </c>
      <c r="AV20" s="1173">
        <f>SUMIFS(Table9[Count of EnergyRating],Table9[MainSpaceHeatingFuel],AN20,Table9[EnergyRating (group)],AO20,Table9[CountyName (group)],AV$4)</f>
        <v>151</v>
      </c>
      <c r="AW20" s="1173">
        <f>SUMIFS(Table9[Count of EnergyRating],Table9[MainSpaceHeatingFuel],AN20,Table9[EnergyRating (group)],AO20,Table9[CountyName (group)],AW$4)</f>
        <v>119</v>
      </c>
      <c r="AX20" s="1173">
        <f>SUMIFS(Table9[Count of EnergyRating],Table9[MainSpaceHeatingFuel],AN20,Table9[EnergyRating (group)],AO20,Table9[CountyName (group)],AX$4)</f>
        <v>0</v>
      </c>
      <c r="AY20" s="1173">
        <f>SUMIFS(Table9[Count of EnergyRating],Table9[MainSpaceHeatingFuel],AN20,Table9[EnergyRating (group)],AO20,Table9[CountyName (group)],AY$4)</f>
        <v>0</v>
      </c>
      <c r="AZ20" s="1173">
        <f>SUMIFS(Table9[Count of EnergyRating],Table9[MainSpaceHeatingFuel],AN20,Table9[EnergyRating (group)],AO20,Table9[CountyName (group)],AZ$4)</f>
        <v>0</v>
      </c>
      <c r="BA20" s="1173">
        <f>SUMIFS(Table9[Count of EnergyRating],Table9[MainSpaceHeatingFuel],AN20,Table9[EnergyRating (group)],AO20,Table9[CountyName (group)],BA$4)</f>
        <v>0</v>
      </c>
      <c r="BB20" s="1173">
        <f>SUMIFS(Table9[Count of EnergyRating],Table9[MainSpaceHeatingFuel],AN20,Table9[EnergyRating (group)],AO20,Table9[CountyName (group)],BB$4)</f>
        <v>0</v>
      </c>
      <c r="BC20" s="1173">
        <f>SUMIFS(Table9[Count of EnergyRating],Table9[MainSpaceHeatingFuel],AN20,Table9[EnergyRating (group)],AO20,Table9[CountyName (group)],BC$4)</f>
        <v>432</v>
      </c>
      <c r="BD20" s="1173">
        <f>SUMIFS(Table9[Count of EnergyRating],Table9[MainSpaceHeatingFuel],AN20,Table9[EnergyRating (group)],AO20,Table9[CountyName (group)],BD$4)</f>
        <v>0</v>
      </c>
      <c r="BE20" s="1173">
        <f>SUMIFS(Table9[Count of EnergyRating],Table9[MainSpaceHeatingFuel],AN20,Table9[EnergyRating (group)],AO20,Table9[CountyName (group)],BE$4)</f>
        <v>211</v>
      </c>
      <c r="BF20" s="1173">
        <f>SUMIFS(Table9[Count of EnergyRating],Table9[MainSpaceHeatingFuel],AN20,Table9[EnergyRating (group)],AO20,Table9[CountyName (group)],BF$4)</f>
        <v>0</v>
      </c>
      <c r="BG20" s="1173">
        <f>SUMIFS(Table9[Count of EnergyRating],Table9[MainSpaceHeatingFuel],AN20,Table9[EnergyRating (group)],AO20,Table9[CountyName (group)],BG$4)</f>
        <v>89</v>
      </c>
      <c r="BH20" s="1173">
        <f>SUMIFS(Table9[Count of EnergyRating],Table9[MainSpaceHeatingFuel],AN20,Table9[EnergyRating (group)],AO20,Table9[CountyName (group)],BH$4)</f>
        <v>116</v>
      </c>
      <c r="BI20" s="1173">
        <f>SUMIFS(Table9[Count of EnergyRating],Table9[MainSpaceHeatingFuel],AN20,Table9[EnergyRating (group)],AO20,Table9[CountyName (group)],BI$4)</f>
        <v>4</v>
      </c>
      <c r="BJ20" s="1173">
        <f>SUMIFS(Table9[Count of EnergyRating],Table9[MainSpaceHeatingFuel],AN20,Table9[EnergyRating (group)],AO20,Table9[CountyName (group)],BJ$4)</f>
        <v>0</v>
      </c>
      <c r="BK20" s="1173">
        <f>SUMIFS(Table9[Count of EnergyRating],Table9[MainSpaceHeatingFuel],AN20,Table9[EnergyRating (group)],AO20,Table9[CountyName (group)],BK$4)</f>
        <v>4</v>
      </c>
      <c r="BL20" s="1173">
        <f>SUMIFS(Table9[Count of EnergyRating],Table9[MainSpaceHeatingFuel],AN20,Table9[EnergyRating (group)],AO20,Table9[CountyName (group)],BL$4)</f>
        <v>0</v>
      </c>
      <c r="BM20" s="1144">
        <f>SUMIFS(Table9[Count of EnergyRating],Table9[MainSpaceHeatingFuel],AN20,Table9[EnergyRating (group)],AO20,Table9[CountyName (group)],BM$4)</f>
        <v>12</v>
      </c>
      <c r="BN20" s="1173">
        <f>SUMIFS(Table9[Count of EnergyRating],Table9[MainSpaceHeatingFuel],AN20,Table9[EnergyRating (group)],AO20,Table9[CountyName (group)],BN$4)</f>
        <v>0</v>
      </c>
      <c r="BO20" s="1173">
        <f>SUMIFS(Table9[Count of EnergyRating],Table9[MainSpaceHeatingFuel],AN20,Table9[EnergyRating (group)],AO20,Table9[CountyName (group)],BO$4)</f>
        <v>10</v>
      </c>
    </row>
    <row r="21" spans="3:67" ht="15.75" thickBot="1">
      <c r="C21" s="1174" t="s">
        <v>1186</v>
      </c>
      <c r="D21" s="1174" t="s">
        <v>1107</v>
      </c>
      <c r="E21" s="1174" t="s">
        <v>840</v>
      </c>
      <c r="F21" s="1174" t="s">
        <v>943</v>
      </c>
      <c r="G21" s="1175">
        <f>G131</f>
        <v>0.51494155457978208</v>
      </c>
      <c r="H21" s="1175">
        <f t="shared" ref="H21:AF21" si="12">H131</f>
        <v>49.917953913333164</v>
      </c>
      <c r="I21" s="1175">
        <f t="shared" si="12"/>
        <v>2.9808752355216512</v>
      </c>
      <c r="J21" s="1175">
        <f t="shared" si="12"/>
        <v>0.70896177892181533</v>
      </c>
      <c r="K21" s="1175">
        <f t="shared" si="12"/>
        <v>0.58088989231902699</v>
      </c>
      <c r="L21" s="1175">
        <f t="shared" si="12"/>
        <v>0.2798926736849065</v>
      </c>
      <c r="M21" s="1175">
        <f t="shared" si="12"/>
        <v>1.2301166784868334</v>
      </c>
      <c r="N21" s="1175">
        <f t="shared" si="12"/>
        <v>2.1905513906972569</v>
      </c>
      <c r="O21" s="1175">
        <f t="shared" si="12"/>
        <v>0.47576052126874629</v>
      </c>
      <c r="P21" s="1175">
        <f t="shared" si="12"/>
        <v>1.1694552772840239</v>
      </c>
      <c r="Q21" s="1175">
        <f t="shared" si="12"/>
        <v>1.080406717000634</v>
      </c>
      <c r="R21" s="1175">
        <f t="shared" si="12"/>
        <v>1.826946089770874</v>
      </c>
      <c r="S21" s="1175">
        <f t="shared" si="12"/>
        <v>1.0084507853555651</v>
      </c>
      <c r="T21" s="1175">
        <f t="shared" si="12"/>
        <v>7.353043191919328</v>
      </c>
      <c r="U21" s="1175">
        <f t="shared" si="12"/>
        <v>1.1763820514352257</v>
      </c>
      <c r="V21" s="1175">
        <f t="shared" si="12"/>
        <v>3.0202741413425684</v>
      </c>
      <c r="W21" s="1175">
        <f t="shared" si="12"/>
        <v>0.96433169997092305</v>
      </c>
      <c r="X21" s="1175">
        <f t="shared" si="12"/>
        <v>1.2950292697837598</v>
      </c>
      <c r="Y21" s="1175">
        <f t="shared" si="12"/>
        <v>4.000081105528432</v>
      </c>
      <c r="Z21" s="1175">
        <f t="shared" si="12"/>
        <v>0.21981691083209659</v>
      </c>
      <c r="AA21" s="1175">
        <f t="shared" si="12"/>
        <v>0.86680795420557977</v>
      </c>
      <c r="AB21" s="1175">
        <f t="shared" si="12"/>
        <v>0.27382861502161454</v>
      </c>
      <c r="AC21" s="1175">
        <f t="shared" si="12"/>
        <v>0.67848517323778368</v>
      </c>
      <c r="AD21" s="1175">
        <f t="shared" si="12"/>
        <v>0.51452385379655596</v>
      </c>
      <c r="AE21" s="1175">
        <f t="shared" si="12"/>
        <v>0.96868664832457696</v>
      </c>
      <c r="AF21" s="1175">
        <f t="shared" si="12"/>
        <v>0.41594787114671949</v>
      </c>
      <c r="AG21" s="1184">
        <f t="shared" si="4"/>
        <v>85.712440994769452</v>
      </c>
      <c r="AI21" s="58" t="s">
        <v>1120</v>
      </c>
      <c r="AJ21" s="1167">
        <f>SUM(G21:AF21)</f>
        <v>85.712440994769452</v>
      </c>
      <c r="AK21" s="1149">
        <f>'SHWLP-Apt'!S42</f>
        <v>85.712440994769423</v>
      </c>
      <c r="AL21" s="1169">
        <f>(AK21-AJ21)/AK21</f>
        <v>-3.3159374649169579E-16</v>
      </c>
      <c r="AN21" s="1153" t="s">
        <v>403</v>
      </c>
      <c r="AO21" s="1153" t="s">
        <v>60</v>
      </c>
      <c r="AP21" s="1144">
        <f>SUMIFS(Table9[Count of EnergyRating],Table9[MainSpaceHeatingFuel],AN21,Table9[EnergyRating (group)],AO21,Table9[CountyName (group)],AP$4)</f>
        <v>23</v>
      </c>
      <c r="AQ21" s="1173">
        <f>SUMIFS(Table9[Count of EnergyRating],Table9[MainSpaceHeatingFuel],AN21,Table9[EnergyRating (group)],AO21,Table9[CountyName (group)],AQ$4)</f>
        <v>1339</v>
      </c>
      <c r="AR21" s="1173">
        <f>SUMIFS(Table9[Count of EnergyRating],Table9[MainSpaceHeatingFuel],AN21,Table9[EnergyRating (group)],AO21,Table9[CountyName (group)],AR$4)</f>
        <v>0</v>
      </c>
      <c r="AS21" s="1173">
        <f>SUMIFS(Table9[Count of EnergyRating],Table9[MainSpaceHeatingFuel],AN21,Table9[EnergyRating (group)],AO21,Table9[CountyName (group)],AS$4)</f>
        <v>0</v>
      </c>
      <c r="AT21" s="1173">
        <f>SUMIFS(Table9[Count of EnergyRating],Table9[MainSpaceHeatingFuel],AN21,Table9[EnergyRating (group)],AO21,Table9[CountyName (group)],AT$4)</f>
        <v>6</v>
      </c>
      <c r="AU21" s="1173">
        <f>SUMIFS(Table9[Count of EnergyRating],Table9[MainSpaceHeatingFuel],AN21,Table9[EnergyRating (group)],AO21,Table9[CountyName (group)],AU$4)</f>
        <v>0</v>
      </c>
      <c r="AV21" s="1173">
        <f>SUMIFS(Table9[Count of EnergyRating],Table9[MainSpaceHeatingFuel],AN21,Table9[EnergyRating (group)],AO21,Table9[CountyName (group)],AV$4)</f>
        <v>45</v>
      </c>
      <c r="AW21" s="1173">
        <f>SUMIFS(Table9[Count of EnergyRating],Table9[MainSpaceHeatingFuel],AN21,Table9[EnergyRating (group)],AO21,Table9[CountyName (group)],AW$4)</f>
        <v>13</v>
      </c>
      <c r="AX21" s="1173">
        <f>SUMIFS(Table9[Count of EnergyRating],Table9[MainSpaceHeatingFuel],AN21,Table9[EnergyRating (group)],AO21,Table9[CountyName (group)],AX$4)</f>
        <v>0</v>
      </c>
      <c r="AY21" s="1173">
        <f>SUMIFS(Table9[Count of EnergyRating],Table9[MainSpaceHeatingFuel],AN21,Table9[EnergyRating (group)],AO21,Table9[CountyName (group)],AY$4)</f>
        <v>0</v>
      </c>
      <c r="AZ21" s="1173">
        <f>SUMIFS(Table9[Count of EnergyRating],Table9[MainSpaceHeatingFuel],AN21,Table9[EnergyRating (group)],AO21,Table9[CountyName (group)],AZ$4)</f>
        <v>0</v>
      </c>
      <c r="BA21" s="1173">
        <f>SUMIFS(Table9[Count of EnergyRating],Table9[MainSpaceHeatingFuel],AN21,Table9[EnergyRating (group)],AO21,Table9[CountyName (group)],BA$4)</f>
        <v>0</v>
      </c>
      <c r="BB21" s="1173">
        <f>SUMIFS(Table9[Count of EnergyRating],Table9[MainSpaceHeatingFuel],AN21,Table9[EnergyRating (group)],AO21,Table9[CountyName (group)],BB$4)</f>
        <v>0</v>
      </c>
      <c r="BC21" s="1173">
        <f>SUMIFS(Table9[Count of EnergyRating],Table9[MainSpaceHeatingFuel],AN21,Table9[EnergyRating (group)],AO21,Table9[CountyName (group)],BC$4)</f>
        <v>154</v>
      </c>
      <c r="BD21" s="1173">
        <f>SUMIFS(Table9[Count of EnergyRating],Table9[MainSpaceHeatingFuel],AN21,Table9[EnergyRating (group)],AO21,Table9[CountyName (group)],BD$4)</f>
        <v>0</v>
      </c>
      <c r="BE21" s="1173">
        <f>SUMIFS(Table9[Count of EnergyRating],Table9[MainSpaceHeatingFuel],AN21,Table9[EnergyRating (group)],AO21,Table9[CountyName (group)],BE$4)</f>
        <v>57</v>
      </c>
      <c r="BF21" s="1173">
        <f>SUMIFS(Table9[Count of EnergyRating],Table9[MainSpaceHeatingFuel],AN21,Table9[EnergyRating (group)],AO21,Table9[CountyName (group)],BF$4)</f>
        <v>0</v>
      </c>
      <c r="BG21" s="1173">
        <f>SUMIFS(Table9[Count of EnergyRating],Table9[MainSpaceHeatingFuel],AN21,Table9[EnergyRating (group)],AO21,Table9[CountyName (group)],BG$4)</f>
        <v>26</v>
      </c>
      <c r="BH21" s="1173">
        <f>SUMIFS(Table9[Count of EnergyRating],Table9[MainSpaceHeatingFuel],AN21,Table9[EnergyRating (group)],AO21,Table9[CountyName (group)],BH$4)</f>
        <v>7</v>
      </c>
      <c r="BI21" s="1173">
        <f>SUMIFS(Table9[Count of EnergyRating],Table9[MainSpaceHeatingFuel],AN21,Table9[EnergyRating (group)],AO21,Table9[CountyName (group)],BI$4)</f>
        <v>0</v>
      </c>
      <c r="BJ21" s="1173">
        <f>SUMIFS(Table9[Count of EnergyRating],Table9[MainSpaceHeatingFuel],AN21,Table9[EnergyRating (group)],AO21,Table9[CountyName (group)],BJ$4)</f>
        <v>0</v>
      </c>
      <c r="BK21" s="1173">
        <f>SUMIFS(Table9[Count of EnergyRating],Table9[MainSpaceHeatingFuel],AN21,Table9[EnergyRating (group)],AO21,Table9[CountyName (group)],BK$4)</f>
        <v>0</v>
      </c>
      <c r="BL21" s="1173">
        <f>SUMIFS(Table9[Count of EnergyRating],Table9[MainSpaceHeatingFuel],AN21,Table9[EnergyRating (group)],AO21,Table9[CountyName (group)],BL$4)</f>
        <v>0</v>
      </c>
      <c r="BM21" s="1144">
        <f>SUMIFS(Table9[Count of EnergyRating],Table9[MainSpaceHeatingFuel],AN21,Table9[EnergyRating (group)],AO21,Table9[CountyName (group)],BM$4)</f>
        <v>0</v>
      </c>
      <c r="BN21" s="1173">
        <f>SUMIFS(Table9[Count of EnergyRating],Table9[MainSpaceHeatingFuel],AN21,Table9[EnergyRating (group)],AO21,Table9[CountyName (group)],BN$4)</f>
        <v>0</v>
      </c>
      <c r="BO21" s="1173">
        <f>SUMIFS(Table9[Count of EnergyRating],Table9[MainSpaceHeatingFuel],AN21,Table9[EnergyRating (group)],AO21,Table9[CountyName (group)],BO$4)</f>
        <v>2</v>
      </c>
    </row>
    <row r="22" spans="3:67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N22" s="1153" t="s">
        <v>403</v>
      </c>
      <c r="AO22" s="1153" t="s">
        <v>62</v>
      </c>
      <c r="AP22" s="1144">
        <f>SUMIFS(Table9[Count of EnergyRating],Table9[MainSpaceHeatingFuel],AN22,Table9[EnergyRating (group)],AO22,Table9[CountyName (group)],AP$4)</f>
        <v>6</v>
      </c>
      <c r="AQ22" s="1173">
        <f>SUMIFS(Table9[Count of EnergyRating],Table9[MainSpaceHeatingFuel],AN22,Table9[EnergyRating (group)],AO22,Table9[CountyName (group)],AQ$4)</f>
        <v>521</v>
      </c>
      <c r="AR22" s="1173">
        <f>SUMIFS(Table9[Count of EnergyRating],Table9[MainSpaceHeatingFuel],AN22,Table9[EnergyRating (group)],AO22,Table9[CountyName (group)],AR$4)</f>
        <v>0</v>
      </c>
      <c r="AS22" s="1173">
        <f>SUMIFS(Table9[Count of EnergyRating],Table9[MainSpaceHeatingFuel],AN22,Table9[EnergyRating (group)],AO22,Table9[CountyName (group)],AS$4)</f>
        <v>0</v>
      </c>
      <c r="AT22" s="1173">
        <f>SUMIFS(Table9[Count of EnergyRating],Table9[MainSpaceHeatingFuel],AN22,Table9[EnergyRating (group)],AO22,Table9[CountyName (group)],AT$4)</f>
        <v>2</v>
      </c>
      <c r="AU22" s="1173">
        <f>SUMIFS(Table9[Count of EnergyRating],Table9[MainSpaceHeatingFuel],AN22,Table9[EnergyRating (group)],AO22,Table9[CountyName (group)],AU$4)</f>
        <v>0</v>
      </c>
      <c r="AV22" s="1173">
        <f>SUMIFS(Table9[Count of EnergyRating],Table9[MainSpaceHeatingFuel],AN22,Table9[EnergyRating (group)],AO22,Table9[CountyName (group)],AV$4)</f>
        <v>12</v>
      </c>
      <c r="AW22" s="1173">
        <f>SUMIFS(Table9[Count of EnergyRating],Table9[MainSpaceHeatingFuel],AN22,Table9[EnergyRating (group)],AO22,Table9[CountyName (group)],AW$4)</f>
        <v>3</v>
      </c>
      <c r="AX22" s="1173">
        <f>SUMIFS(Table9[Count of EnergyRating],Table9[MainSpaceHeatingFuel],AN22,Table9[EnergyRating (group)],AO22,Table9[CountyName (group)],AX$4)</f>
        <v>0</v>
      </c>
      <c r="AY22" s="1173">
        <f>SUMIFS(Table9[Count of EnergyRating],Table9[MainSpaceHeatingFuel],AN22,Table9[EnergyRating (group)],AO22,Table9[CountyName (group)],AY$4)</f>
        <v>0</v>
      </c>
      <c r="AZ22" s="1173">
        <f>SUMIFS(Table9[Count of EnergyRating],Table9[MainSpaceHeatingFuel],AN22,Table9[EnergyRating (group)],AO22,Table9[CountyName (group)],AZ$4)</f>
        <v>0</v>
      </c>
      <c r="BA22" s="1173">
        <f>SUMIFS(Table9[Count of EnergyRating],Table9[MainSpaceHeatingFuel],AN22,Table9[EnergyRating (group)],AO22,Table9[CountyName (group)],BA$4)</f>
        <v>0</v>
      </c>
      <c r="BB22" s="1173">
        <f>SUMIFS(Table9[Count of EnergyRating],Table9[MainSpaceHeatingFuel],AN22,Table9[EnergyRating (group)],AO22,Table9[CountyName (group)],BB$4)</f>
        <v>0</v>
      </c>
      <c r="BC22" s="1173">
        <f>SUMIFS(Table9[Count of EnergyRating],Table9[MainSpaceHeatingFuel],AN22,Table9[EnergyRating (group)],AO22,Table9[CountyName (group)],BC$4)</f>
        <v>59</v>
      </c>
      <c r="BD22" s="1173">
        <f>SUMIFS(Table9[Count of EnergyRating],Table9[MainSpaceHeatingFuel],AN22,Table9[EnergyRating (group)],AO22,Table9[CountyName (group)],BD$4)</f>
        <v>0</v>
      </c>
      <c r="BE22" s="1173">
        <f>SUMIFS(Table9[Count of EnergyRating],Table9[MainSpaceHeatingFuel],AN22,Table9[EnergyRating (group)],AO22,Table9[CountyName (group)],BE$4)</f>
        <v>22</v>
      </c>
      <c r="BF22" s="1173">
        <f>SUMIFS(Table9[Count of EnergyRating],Table9[MainSpaceHeatingFuel],AN22,Table9[EnergyRating (group)],AO22,Table9[CountyName (group)],BF$4)</f>
        <v>0</v>
      </c>
      <c r="BG22" s="1173">
        <f>SUMIFS(Table9[Count of EnergyRating],Table9[MainSpaceHeatingFuel],AN22,Table9[EnergyRating (group)],AO22,Table9[CountyName (group)],BG$4)</f>
        <v>16</v>
      </c>
      <c r="BH22" s="1173">
        <f>SUMIFS(Table9[Count of EnergyRating],Table9[MainSpaceHeatingFuel],AN22,Table9[EnergyRating (group)],AO22,Table9[CountyName (group)],BH$4)</f>
        <v>0</v>
      </c>
      <c r="BI22" s="1173">
        <f>SUMIFS(Table9[Count of EnergyRating],Table9[MainSpaceHeatingFuel],AN22,Table9[EnergyRating (group)],AO22,Table9[CountyName (group)],BI$4)</f>
        <v>0</v>
      </c>
      <c r="BJ22" s="1173">
        <f>SUMIFS(Table9[Count of EnergyRating],Table9[MainSpaceHeatingFuel],AN22,Table9[EnergyRating (group)],AO22,Table9[CountyName (group)],BJ$4)</f>
        <v>0</v>
      </c>
      <c r="BK22" s="1173">
        <f>SUMIFS(Table9[Count of EnergyRating],Table9[MainSpaceHeatingFuel],AN22,Table9[EnergyRating (group)],AO22,Table9[CountyName (group)],BK$4)</f>
        <v>0</v>
      </c>
      <c r="BL22" s="1173">
        <f>SUMIFS(Table9[Count of EnergyRating],Table9[MainSpaceHeatingFuel],AN22,Table9[EnergyRating (group)],AO22,Table9[CountyName (group)],BL$4)</f>
        <v>0</v>
      </c>
      <c r="BM22" s="1144">
        <f>SUMIFS(Table9[Count of EnergyRating],Table9[MainSpaceHeatingFuel],AN22,Table9[EnergyRating (group)],AO22,Table9[CountyName (group)],BM$4)</f>
        <v>1</v>
      </c>
      <c r="BN22" s="1173">
        <f>SUMIFS(Table9[Count of EnergyRating],Table9[MainSpaceHeatingFuel],AN22,Table9[EnergyRating (group)],AO22,Table9[CountyName (group)],BN$4)</f>
        <v>0</v>
      </c>
      <c r="BO22" s="1173">
        <f>SUMIFS(Table9[Count of EnergyRating],Table9[MainSpaceHeatingFuel],AN22,Table9[EnergyRating (group)],AO22,Table9[CountyName (group)],BO$4)</f>
        <v>1</v>
      </c>
    </row>
    <row r="23" spans="3:67">
      <c r="C23" s="1143" t="s">
        <v>1187</v>
      </c>
      <c r="D23" s="1143" t="s">
        <v>1107</v>
      </c>
      <c r="E23" s="1143" t="s">
        <v>838</v>
      </c>
      <c r="F23" s="1143" t="s">
        <v>1178</v>
      </c>
      <c r="G23" s="1154">
        <f t="shared" ref="G23:AF23" si="13">IFERROR(G133*((SUM(AP$25:AP$28)/SUM(AP$25:AP$33))/(SUM(G$133)/SUM(G$133:G$138))),G133)</f>
        <v>0</v>
      </c>
      <c r="H23" s="1154">
        <f t="shared" si="13"/>
        <v>0</v>
      </c>
      <c r="I23" s="1154">
        <f t="shared" si="13"/>
        <v>2.8022464866428566E-3</v>
      </c>
      <c r="J23" s="1154">
        <f t="shared" si="13"/>
        <v>6.9027275731039898E-4</v>
      </c>
      <c r="K23" s="1154">
        <f t="shared" si="13"/>
        <v>0</v>
      </c>
      <c r="L23" s="1154">
        <f t="shared" si="13"/>
        <v>1.0720296367287939E-4</v>
      </c>
      <c r="M23" s="1154">
        <f t="shared" si="13"/>
        <v>0</v>
      </c>
      <c r="N23" s="1154">
        <f t="shared" si="13"/>
        <v>0</v>
      </c>
      <c r="O23" s="1154">
        <f t="shared" si="13"/>
        <v>2.1191230137390538E-4</v>
      </c>
      <c r="P23" s="1154">
        <f t="shared" si="13"/>
        <v>1.0013037325471194E-3</v>
      </c>
      <c r="Q23" s="1154">
        <f t="shared" si="13"/>
        <v>5.1733557484876294E-4</v>
      </c>
      <c r="R23" s="1154">
        <f t="shared" si="13"/>
        <v>2.5280393920771062E-3</v>
      </c>
      <c r="S23" s="1154">
        <f t="shared" si="13"/>
        <v>5.7306056037863262E-4</v>
      </c>
      <c r="T23" s="1154">
        <f t="shared" si="13"/>
        <v>0</v>
      </c>
      <c r="U23" s="1154">
        <f t="shared" si="13"/>
        <v>7.5230526011706698E-4</v>
      </c>
      <c r="V23" s="1154">
        <f t="shared" si="13"/>
        <v>0</v>
      </c>
      <c r="W23" s="1154">
        <f t="shared" si="13"/>
        <v>3.1165079924472326E-4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4.0152418221058202E-4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54">
        <f t="shared" si="13"/>
        <v>7.7432084590226848E-4</v>
      </c>
      <c r="AF23" s="1154">
        <f t="shared" si="13"/>
        <v>0</v>
      </c>
      <c r="AG23" s="1181">
        <f t="shared" si="4"/>
        <v>1.0671174856326302E-2</v>
      </c>
      <c r="AN23" s="1153" t="s">
        <v>403</v>
      </c>
      <c r="AO23" s="1153" t="s">
        <v>64</v>
      </c>
      <c r="AP23" s="1144">
        <f>SUMIFS(Table9[Count of EnergyRating],Table9[MainSpaceHeatingFuel],AN23,Table9[EnergyRating (group)],AO23,Table9[CountyName (group)],AP$4)</f>
        <v>5</v>
      </c>
      <c r="AQ23" s="1173">
        <f>SUMIFS(Table9[Count of EnergyRating],Table9[MainSpaceHeatingFuel],AN23,Table9[EnergyRating (group)],AO23,Table9[CountyName (group)],AQ$4)</f>
        <v>386</v>
      </c>
      <c r="AR23" s="1173">
        <f>SUMIFS(Table9[Count of EnergyRating],Table9[MainSpaceHeatingFuel],AN23,Table9[EnergyRating (group)],AO23,Table9[CountyName (group)],AR$4)</f>
        <v>0</v>
      </c>
      <c r="AS23" s="1173">
        <f>SUMIFS(Table9[Count of EnergyRating],Table9[MainSpaceHeatingFuel],AN23,Table9[EnergyRating (group)],AO23,Table9[CountyName (group)],AS$4)</f>
        <v>0</v>
      </c>
      <c r="AT23" s="1173">
        <f>SUMIFS(Table9[Count of EnergyRating],Table9[MainSpaceHeatingFuel],AN23,Table9[EnergyRating (group)],AO23,Table9[CountyName (group)],AT$4)</f>
        <v>1</v>
      </c>
      <c r="AU23" s="1173">
        <f>SUMIFS(Table9[Count of EnergyRating],Table9[MainSpaceHeatingFuel],AN23,Table9[EnergyRating (group)],AO23,Table9[CountyName (group)],AU$4)</f>
        <v>0</v>
      </c>
      <c r="AV23" s="1173">
        <f>SUMIFS(Table9[Count of EnergyRating],Table9[MainSpaceHeatingFuel],AN23,Table9[EnergyRating (group)],AO23,Table9[CountyName (group)],AV$4)</f>
        <v>11</v>
      </c>
      <c r="AW23" s="1173">
        <f>SUMIFS(Table9[Count of EnergyRating],Table9[MainSpaceHeatingFuel],AN23,Table9[EnergyRating (group)],AO23,Table9[CountyName (group)],AW$4)</f>
        <v>0</v>
      </c>
      <c r="AX23" s="1173">
        <f>SUMIFS(Table9[Count of EnergyRating],Table9[MainSpaceHeatingFuel],AN23,Table9[EnergyRating (group)],AO23,Table9[CountyName (group)],AX$4)</f>
        <v>0</v>
      </c>
      <c r="AY23" s="1173">
        <f>SUMIFS(Table9[Count of EnergyRating],Table9[MainSpaceHeatingFuel],AN23,Table9[EnergyRating (group)],AO23,Table9[CountyName (group)],AY$4)</f>
        <v>0</v>
      </c>
      <c r="AZ23" s="1173">
        <f>SUMIFS(Table9[Count of EnergyRating],Table9[MainSpaceHeatingFuel],AN23,Table9[EnergyRating (group)],AO23,Table9[CountyName (group)],AZ$4)</f>
        <v>0</v>
      </c>
      <c r="BA23" s="1173">
        <f>SUMIFS(Table9[Count of EnergyRating],Table9[MainSpaceHeatingFuel],AN23,Table9[EnergyRating (group)],AO23,Table9[CountyName (group)],BA$4)</f>
        <v>0</v>
      </c>
      <c r="BB23" s="1173">
        <f>SUMIFS(Table9[Count of EnergyRating],Table9[MainSpaceHeatingFuel],AN23,Table9[EnergyRating (group)],AO23,Table9[CountyName (group)],BB$4)</f>
        <v>0</v>
      </c>
      <c r="BC23" s="1173">
        <f>SUMIFS(Table9[Count of EnergyRating],Table9[MainSpaceHeatingFuel],AN23,Table9[EnergyRating (group)],AO23,Table9[CountyName (group)],BC$4)</f>
        <v>26</v>
      </c>
      <c r="BD23" s="1173">
        <f>SUMIFS(Table9[Count of EnergyRating],Table9[MainSpaceHeatingFuel],AN23,Table9[EnergyRating (group)],AO23,Table9[CountyName (group)],BD$4)</f>
        <v>0</v>
      </c>
      <c r="BE23" s="1173">
        <f>SUMIFS(Table9[Count of EnergyRating],Table9[MainSpaceHeatingFuel],AN23,Table9[EnergyRating (group)],AO23,Table9[CountyName (group)],BE$4)</f>
        <v>17</v>
      </c>
      <c r="BF23" s="1173">
        <f>SUMIFS(Table9[Count of EnergyRating],Table9[MainSpaceHeatingFuel],AN23,Table9[EnergyRating (group)],AO23,Table9[CountyName (group)],BF$4)</f>
        <v>0</v>
      </c>
      <c r="BG23" s="1173">
        <f>SUMIFS(Table9[Count of EnergyRating],Table9[MainSpaceHeatingFuel],AN23,Table9[EnergyRating (group)],AO23,Table9[CountyName (group)],BG$4)</f>
        <v>10</v>
      </c>
      <c r="BH23" s="1173">
        <f>SUMIFS(Table9[Count of EnergyRating],Table9[MainSpaceHeatingFuel],AN23,Table9[EnergyRating (group)],AO23,Table9[CountyName (group)],BH$4)</f>
        <v>1</v>
      </c>
      <c r="BI23" s="1173">
        <f>SUMIFS(Table9[Count of EnergyRating],Table9[MainSpaceHeatingFuel],AN23,Table9[EnergyRating (group)],AO23,Table9[CountyName (group)],BI$4)</f>
        <v>0</v>
      </c>
      <c r="BJ23" s="1173">
        <f>SUMIFS(Table9[Count of EnergyRating],Table9[MainSpaceHeatingFuel],AN23,Table9[EnergyRating (group)],AO23,Table9[CountyName (group)],BJ$4)</f>
        <v>0</v>
      </c>
      <c r="BK23" s="1173">
        <f>SUMIFS(Table9[Count of EnergyRating],Table9[MainSpaceHeatingFuel],AN23,Table9[EnergyRating (group)],AO23,Table9[CountyName (group)],BK$4)</f>
        <v>0</v>
      </c>
      <c r="BL23" s="1173">
        <f>SUMIFS(Table9[Count of EnergyRating],Table9[MainSpaceHeatingFuel],AN23,Table9[EnergyRating (group)],AO23,Table9[CountyName (group)],BL$4)</f>
        <v>0</v>
      </c>
      <c r="BM23" s="1144">
        <f>SUMIFS(Table9[Count of EnergyRating],Table9[MainSpaceHeatingFuel],AN23,Table9[EnergyRating (group)],AO23,Table9[CountyName (group)],BM$4)</f>
        <v>1</v>
      </c>
      <c r="BN23" s="1173">
        <f>SUMIFS(Table9[Count of EnergyRating],Table9[MainSpaceHeatingFuel],AN23,Table9[EnergyRating (group)],AO23,Table9[CountyName (group)],BN$4)</f>
        <v>0</v>
      </c>
      <c r="BO23" s="1173">
        <f>SUMIFS(Table9[Count of EnergyRating],Table9[MainSpaceHeatingFuel],AN23,Table9[EnergyRating (group)],AO23,Table9[CountyName (group)],BO$4)</f>
        <v>0</v>
      </c>
    </row>
    <row r="24" spans="3:67">
      <c r="C24" s="1145" t="s">
        <v>1187</v>
      </c>
      <c r="D24" s="1145" t="s">
        <v>1107</v>
      </c>
      <c r="E24" s="1145" t="s">
        <v>838</v>
      </c>
      <c r="F24" s="1145" t="s">
        <v>1179</v>
      </c>
      <c r="G24" s="1155">
        <f t="shared" ref="G24:AF24" si="14">IFERROR(G134*((SUM(AP$29)/SUM(AP$25:AP$33))/(SUM(G$134)/SUM(G$133:G$138))),G134)</f>
        <v>0</v>
      </c>
      <c r="H24" s="1155">
        <f t="shared" si="14"/>
        <v>0</v>
      </c>
      <c r="I24" s="1155">
        <f t="shared" si="14"/>
        <v>6.3494746962896439E-3</v>
      </c>
      <c r="J24" s="1155">
        <f t="shared" si="14"/>
        <v>1.5596291702205404E-3</v>
      </c>
      <c r="K24" s="1155">
        <f t="shared" si="14"/>
        <v>0</v>
      </c>
      <c r="L24" s="1155">
        <f t="shared" si="14"/>
        <v>4.1022382223269256E-4</v>
      </c>
      <c r="M24" s="1155">
        <f t="shared" si="14"/>
        <v>0</v>
      </c>
      <c r="N24" s="1155">
        <f t="shared" si="14"/>
        <v>0</v>
      </c>
      <c r="O24" s="1155">
        <f t="shared" si="14"/>
        <v>6.9453564364248884E-4</v>
      </c>
      <c r="P24" s="1155">
        <f t="shared" si="14"/>
        <v>1.890494318075499E-3</v>
      </c>
      <c r="Q24" s="1155">
        <f t="shared" si="14"/>
        <v>1.5879565321500631E-3</v>
      </c>
      <c r="R24" s="1155">
        <f t="shared" si="14"/>
        <v>3.3494474183702427E-3</v>
      </c>
      <c r="S24" s="1155">
        <f t="shared" si="14"/>
        <v>1.6544206584524867E-3</v>
      </c>
      <c r="T24" s="1155">
        <f t="shared" si="14"/>
        <v>0</v>
      </c>
      <c r="U24" s="1155">
        <f t="shared" si="14"/>
        <v>2.10737433769089E-3</v>
      </c>
      <c r="V24" s="1155">
        <f t="shared" si="14"/>
        <v>0</v>
      </c>
      <c r="W24" s="1155">
        <f t="shared" si="14"/>
        <v>1.0187882486643908E-3</v>
      </c>
      <c r="X24" s="1155">
        <f t="shared" si="14"/>
        <v>0</v>
      </c>
      <c r="Y24" s="1155">
        <f t="shared" si="14"/>
        <v>0</v>
      </c>
      <c r="Z24" s="1155">
        <f t="shared" si="14"/>
        <v>0</v>
      </c>
      <c r="AA24" s="1155">
        <f t="shared" si="14"/>
        <v>1.3733724886366852E-3</v>
      </c>
      <c r="AB24" s="1155">
        <f t="shared" si="14"/>
        <v>0</v>
      </c>
      <c r="AC24" s="1155">
        <f t="shared" si="14"/>
        <v>0</v>
      </c>
      <c r="AD24" s="1155">
        <f t="shared" si="14"/>
        <v>0</v>
      </c>
      <c r="AE24" s="1155">
        <f t="shared" si="14"/>
        <v>1.9381734278022802E-3</v>
      </c>
      <c r="AF24" s="1155">
        <f t="shared" si="14"/>
        <v>0</v>
      </c>
      <c r="AG24" s="1182">
        <f t="shared" si="4"/>
        <v>2.3933890762227905E-2</v>
      </c>
      <c r="AN24" s="1157" t="s">
        <v>403</v>
      </c>
      <c r="AO24" s="1157" t="s">
        <v>1120</v>
      </c>
      <c r="AP24" s="1158">
        <f>SUMIFS(Table9[Count of EnergyRating],Table9[MainWaterHeatingFuel],AN24,Table9[CountyName (group)],AP$4)</f>
        <v>401</v>
      </c>
      <c r="AQ24" s="1159">
        <f>SUMIFS(Table9[Count of EnergyRating],Table9[MainWaterHeatingFuel],$AN$24,Table9[CountyName (group)],AQ4)</f>
        <v>36235</v>
      </c>
      <c r="AR24" s="1159">
        <f>SUMIFS(Table9[Count of EnergyRating],Table9[MainWaterHeatingFuel],AN$24,Table9[CountyName (group)],$AR4)</f>
        <v>0</v>
      </c>
      <c r="AS24" s="1159">
        <f>SUMIFS(Table9[Count of EnergyRating],Table9[MainWaterHeatingFuel],AN$24,Table9[CountyName (group)],$AS4)</f>
        <v>0</v>
      </c>
      <c r="AT24" s="1159">
        <f>SUMIFS(Table9[Count of EnergyRating],Table9[MainWaterHeatingFuel],AN$24,Table9[CountyName (group)],$AT4)</f>
        <v>346</v>
      </c>
      <c r="AU24" s="1159">
        <f>SUMIFS(Table9[Count of EnergyRating],Table9[MainWaterHeatingFuel],AN$24,Table9[CountyName (group)],$AU4)</f>
        <v>0</v>
      </c>
      <c r="AV24" s="1159">
        <f>SUMIFS(Table9[Count of EnergyRating],Table9[MainWaterHeatingFuel],AN$24,Table9[CountyName (group)],$AR4)</f>
        <v>0</v>
      </c>
      <c r="AW24" s="1159">
        <f>SUMIFS(Table9[Count of EnergyRating],Table9[MainWaterHeatingFuel],AN$24,Table9[CountyName (group)],$AW4)</f>
        <v>1647</v>
      </c>
      <c r="AX24" s="1159">
        <f>SUMIFS(Table9[Count of EnergyRating],Table9[MainWaterHeatingFuel],AN$24,Table9[CountyName (group)],$AX4)</f>
        <v>0</v>
      </c>
      <c r="AY24" s="1159">
        <f>SUMIFS(Table9[Count of EnergyRating],Table9[MainWaterHeatingFuel],AN$24,Table9[CountyName (group)],$AY4)</f>
        <v>0</v>
      </c>
      <c r="AZ24" s="1159">
        <f>SUMIFS(Table9[Count of EnergyRating],Table9[MainWaterHeatingFuel],AN$24,Table9[CountyName (group)],$AZ4)</f>
        <v>0</v>
      </c>
      <c r="BA24" s="1159">
        <f>SUMIFS(Table9[Count of EnergyRating],Table9[MainWaterHeatingFuel],AN$24,Table9[CountyName (group)],$BA4)</f>
        <v>0</v>
      </c>
      <c r="BB24" s="1158">
        <f>SUMIFS(Table9[Count of EnergyRating],Table9[MainWaterHeatingFuel],AN$24,Table9[CountyName (group)],$BB4)</f>
        <v>0</v>
      </c>
      <c r="BC24" s="1159">
        <f>SUMIFS(Table9[Count of EnergyRating],Table9[MainWaterHeatingFuel],AN$24,Table9[CountyName (group)],$BC4)</f>
        <v>5311</v>
      </c>
      <c r="BD24" s="1159">
        <f>SUMIFS(Table9[Count of EnergyRating],Table9[MainWaterHeatingFuel],AN$24,Table9[CountyName (group)],$BD4)</f>
        <v>0</v>
      </c>
      <c r="BE24" s="1159">
        <f>SUMIFS(Table9[Count of EnergyRating],Table9[MainWaterHeatingFuel],AN$24,Table9[CountyName (group)],$BE4)</f>
        <v>1720</v>
      </c>
      <c r="BF24" s="1159">
        <f>SUMIFS(Table9[Count of EnergyRating],Table9[MainWaterHeatingFuel],AN$24,Table9[CountyName (group)],$BF4)</f>
        <v>0</v>
      </c>
      <c r="BG24" s="1159">
        <f>SUMIFS(Table9[Count of EnergyRating],Table9[MainWaterHeatingFuel],AN$24,Table9[CountyName (group)],$BG4)</f>
        <v>473</v>
      </c>
      <c r="BH24" s="1159">
        <f>SUMIFS(Table9[Count of EnergyRating],Table9[MainWaterHeatingFuel],AN$24,Table9[CountyName (group)],$BH4)</f>
        <v>1243</v>
      </c>
      <c r="BI24" s="1159">
        <f>SUMIFS(Table9[Count of EnergyRating],Table9[MainWaterHeatingFuel],AN$24,Table9[CountyName (group)],$BI4)</f>
        <v>6</v>
      </c>
      <c r="BJ24" s="1159">
        <f>SUMIFS(Table9[Count of EnergyRating],Table9[MainWaterHeatingFuel],AN$24,Table9[CountyName (group)],$BJ4)</f>
        <v>0</v>
      </c>
      <c r="BK24" s="1159">
        <f>SUMIFS(Table9[Count of EnergyRating],Table9[MainWaterHeatingFuel],AN$24,Table9[CountyName (group)],$BK4)</f>
        <v>63</v>
      </c>
      <c r="BL24" s="1159">
        <f>SUMIFS(Table9[Count of EnergyRating],Table9[MainWaterHeatingFuel],AN$24,Table9[CountyName (group)],$BL4)</f>
        <v>37</v>
      </c>
      <c r="BM24" s="1158">
        <f>SUMIFS(Table9[Count of EnergyRating],Table9[MainWaterHeatingFuel],AN$24,Table9[CountyName (group)],$BM4)</f>
        <v>68</v>
      </c>
      <c r="BN24" s="1159">
        <f>SUMIFS(Table9[Count of EnergyRating],Table9[MainWaterHeatingFuel],AN$24,Table9[CountyName (group)],$BN4)</f>
        <v>0</v>
      </c>
      <c r="BO24" s="1159">
        <f>SUMIFS(Table9[Count of EnergyRating],Table9[MainWaterHeatingFuel],AN$24,Table9[CountyName (group)],$BO4)</f>
        <v>72</v>
      </c>
    </row>
    <row r="25" spans="3:67">
      <c r="C25" s="1143" t="s">
        <v>1187</v>
      </c>
      <c r="D25" s="1143" t="s">
        <v>1107</v>
      </c>
      <c r="E25" s="1143" t="s">
        <v>838</v>
      </c>
      <c r="F25" s="1143" t="s">
        <v>1180</v>
      </c>
      <c r="G25" s="1154">
        <f t="shared" ref="G25:AF25" si="15">IFERROR(G135*((SUM(AP$30)/SUM(AP$25:AP$33))/(SUM(G$135)/SUM(G$133:G$138))),G135)</f>
        <v>0</v>
      </c>
      <c r="H25" s="1154">
        <f t="shared" si="15"/>
        <v>1.9719549518790076E-2</v>
      </c>
      <c r="I25" s="1154">
        <f t="shared" si="15"/>
        <v>3.5668664267755356E-3</v>
      </c>
      <c r="J25" s="1154">
        <f t="shared" si="15"/>
        <v>7.7623745398591119E-4</v>
      </c>
      <c r="K25" s="1154">
        <f t="shared" si="15"/>
        <v>2.0652686035156306E-3</v>
      </c>
      <c r="L25" s="1154">
        <f t="shared" si="15"/>
        <v>5.7534536074144919E-4</v>
      </c>
      <c r="M25" s="1154">
        <f t="shared" si="15"/>
        <v>0</v>
      </c>
      <c r="N25" s="1154">
        <f t="shared" si="15"/>
        <v>0</v>
      </c>
      <c r="O25" s="1154">
        <f t="shared" si="15"/>
        <v>7.8986406531890874E-4</v>
      </c>
      <c r="P25" s="1154">
        <f t="shared" si="15"/>
        <v>1.8933630499693922E-3</v>
      </c>
      <c r="Q25" s="1154">
        <f t="shared" si="15"/>
        <v>1.7366614916825105E-3</v>
      </c>
      <c r="R25" s="1154">
        <f t="shared" si="15"/>
        <v>2.0608905859745221E-3</v>
      </c>
      <c r="S25" s="1154">
        <f t="shared" si="15"/>
        <v>1.4989717375240652E-3</v>
      </c>
      <c r="T25" s="1154">
        <f t="shared" si="15"/>
        <v>0</v>
      </c>
      <c r="U25" s="1154">
        <f t="shared" si="15"/>
        <v>1.8530826974560456E-3</v>
      </c>
      <c r="V25" s="1154">
        <f t="shared" si="15"/>
        <v>1.2390162273047268E-3</v>
      </c>
      <c r="W25" s="1154">
        <f t="shared" si="15"/>
        <v>1.7464941405675269E-3</v>
      </c>
      <c r="X25" s="1154">
        <f t="shared" si="15"/>
        <v>6.2785720359640612E-4</v>
      </c>
      <c r="Y25" s="1154">
        <f t="shared" si="15"/>
        <v>9.275021893133794E-3</v>
      </c>
      <c r="Z25" s="1154">
        <f t="shared" si="15"/>
        <v>0</v>
      </c>
      <c r="AA25" s="1154">
        <f t="shared" si="15"/>
        <v>1.6290219129283625E-3</v>
      </c>
      <c r="AB25" s="1154">
        <f t="shared" si="15"/>
        <v>0</v>
      </c>
      <c r="AC25" s="1154">
        <f t="shared" si="15"/>
        <v>1.3439702391088815E-3</v>
      </c>
      <c r="AD25" s="1154">
        <f t="shared" si="15"/>
        <v>0</v>
      </c>
      <c r="AE25" s="1154">
        <f t="shared" si="15"/>
        <v>1.2008784469970872E-3</v>
      </c>
      <c r="AF25" s="1154">
        <f t="shared" si="15"/>
        <v>2.7728278101972069E-4</v>
      </c>
      <c r="AG25" s="1181">
        <f t="shared" si="4"/>
        <v>5.3875643836390541E-2</v>
      </c>
      <c r="AN25" s="1153" t="s">
        <v>1144</v>
      </c>
      <c r="AO25" s="1153" t="s">
        <v>48</v>
      </c>
      <c r="AP25" s="1144">
        <f>SUMIFS(Table9[Count of EnergyRating],Table9[MainSpaceHeatingFuel],AN25,Table9[EnergyRating (group)],AO25,Table9[CountyName (group)],AP$4)</f>
        <v>0</v>
      </c>
      <c r="AQ25" s="1173">
        <f>SUMIFS(Table9[Count of EnergyRating],Table9[MainSpaceHeatingFuel],AN25,Table9[EnergyRating (group)],AO25,Table9[CountyName (group)],AQ$4)</f>
        <v>0</v>
      </c>
      <c r="AR25" s="1173">
        <f>SUMIFS(Table9[Count of EnergyRating],Table9[MainSpaceHeatingFuel],AN25,Table9[EnergyRating (group)],AO25,Table9[CountyName (group)],AR$4)</f>
        <v>0</v>
      </c>
      <c r="AS25" s="1173">
        <f>SUMIFS(Table9[Count of EnergyRating],Table9[MainSpaceHeatingFuel],AN25,Table9[EnergyRating (group)],AO25,Table9[CountyName (group)],AS$4)</f>
        <v>0</v>
      </c>
      <c r="AT25" s="1173">
        <f>SUMIFS(Table9[Count of EnergyRating],Table9[MainSpaceHeatingFuel],AN25,Table9[EnergyRating (group)],AO25,Table9[CountyName (group)],AT$4)</f>
        <v>0</v>
      </c>
      <c r="AU25" s="1173">
        <f>SUMIFS(Table9[Count of EnergyRating],Table9[MainSpaceHeatingFuel],AN25,Table9[EnergyRating (group)],AO25,Table9[CountyName (group)],AU$4)</f>
        <v>0</v>
      </c>
      <c r="AV25" s="1173">
        <f>SUMIFS(Table9[Count of EnergyRating],Table9[MainSpaceHeatingFuel],AN25,Table9[EnergyRating (group)],AO25,Table9[CountyName (group)],AV$4)</f>
        <v>0</v>
      </c>
      <c r="AW25" s="1173">
        <f>SUMIFS(Table9[Count of EnergyRating],Table9[MainSpaceHeatingFuel],AN25,Table9[EnergyRating (group)],AO25,Table9[CountyName (group)],AW$4)</f>
        <v>0</v>
      </c>
      <c r="AX25" s="1173">
        <f>SUMIFS(Table9[Count of EnergyRating],Table9[MainSpaceHeatingFuel],AN25,Table9[EnergyRating (group)],AO25,Table9[CountyName (group)],AX$4)</f>
        <v>0</v>
      </c>
      <c r="AY25" s="1173">
        <f>SUMIFS(Table9[Count of EnergyRating],Table9[MainSpaceHeatingFuel],AN25,Table9[EnergyRating (group)],AO25,Table9[CountyName (group)],AY$4)</f>
        <v>0</v>
      </c>
      <c r="AZ25" s="1173">
        <f>SUMIFS(Table9[Count of EnergyRating],Table9[MainSpaceHeatingFuel],AN25,Table9[EnergyRating (group)],AO25,Table9[CountyName (group)],AZ$4)</f>
        <v>0</v>
      </c>
      <c r="BA25" s="1173">
        <f>SUMIFS(Table9[Count of EnergyRating],Table9[MainSpaceHeatingFuel],AN25,Table9[EnergyRating (group)],AO25,Table9[CountyName (group)],BA$4)</f>
        <v>0</v>
      </c>
      <c r="BB25" s="1173">
        <f>SUMIFS(Table9[Count of EnergyRating],Table9[MainSpaceHeatingFuel],AN25,Table9[EnergyRating (group)],AO25,Table9[CountyName (group)],BB$4)</f>
        <v>0</v>
      </c>
      <c r="BC25" s="1173">
        <f>SUMIFS(Table9[Count of EnergyRating],Table9[MainSpaceHeatingFuel],AN25,Table9[EnergyRating (group)],AO25,Table9[CountyName (group)],BC$4)</f>
        <v>0</v>
      </c>
      <c r="BD25" s="1173">
        <f>SUMIFS(Table9[Count of EnergyRating],Table9[MainSpaceHeatingFuel],AN25,Table9[EnergyRating (group)],AO25,Table9[CountyName (group)],BD$4)</f>
        <v>0</v>
      </c>
      <c r="BE25" s="1173">
        <f>SUMIFS(Table9[Count of EnergyRating],Table9[MainSpaceHeatingFuel],AN25,Table9[EnergyRating (group)],AO25,Table9[CountyName (group)],BE$4)</f>
        <v>0</v>
      </c>
      <c r="BF25" s="1173">
        <f>SUMIFS(Table9[Count of EnergyRating],Table9[MainSpaceHeatingFuel],AN25,Table9[EnergyRating (group)],AO25,Table9[CountyName (group)],BF$4)</f>
        <v>0</v>
      </c>
      <c r="BG25" s="1173">
        <f>SUMIFS(Table9[Count of EnergyRating],Table9[MainSpaceHeatingFuel],AN25,Table9[EnergyRating (group)],AO25,Table9[CountyName (group)],BG$4)</f>
        <v>0</v>
      </c>
      <c r="BH25" s="1173">
        <f>SUMIFS(Table9[Count of EnergyRating],Table9[MainSpaceHeatingFuel],AN25,Table9[EnergyRating (group)],AO25,Table9[CountyName (group)],BH$4)</f>
        <v>0</v>
      </c>
      <c r="BI25" s="1173">
        <f>SUMIFS(Table9[Count of EnergyRating],Table9[MainSpaceHeatingFuel],AN25,Table9[EnergyRating (group)],AO25,Table9[CountyName (group)],BI$4)</f>
        <v>0</v>
      </c>
      <c r="BJ25" s="1173">
        <f>SUMIFS(Table9[Count of EnergyRating],Table9[MainSpaceHeatingFuel],AN25,Table9[EnergyRating (group)],AO25,Table9[CountyName (group)],BJ$4)</f>
        <v>0</v>
      </c>
      <c r="BK25" s="1173">
        <f>SUMIFS(Table9[Count of EnergyRating],Table9[MainSpaceHeatingFuel],AN25,Table9[EnergyRating (group)],AO25,Table9[CountyName (group)],BK$4)</f>
        <v>0</v>
      </c>
      <c r="BL25" s="1173">
        <f>SUMIFS(Table9[Count of EnergyRating],Table9[MainSpaceHeatingFuel],AN25,Table9[EnergyRating (group)],AO25,Table9[CountyName (group)],BL$4)</f>
        <v>0</v>
      </c>
      <c r="BM25" s="1144">
        <f>SUMIFS(Table9[Count of EnergyRating],Table9[MainSpaceHeatingFuel],AN25,Table9[EnergyRating (group)],AO25,Table9[CountyName (group)],BM$4)</f>
        <v>0</v>
      </c>
      <c r="BN25" s="1173">
        <f>SUMIFS(Table9[Count of EnergyRating],Table9[MainSpaceHeatingFuel],AN25,Table9[EnergyRating (group)],AO25,Table9[CountyName (group)],BN$4)</f>
        <v>0</v>
      </c>
      <c r="BO25" s="1173">
        <f>SUMIFS(Table9[Count of EnergyRating],Table9[MainSpaceHeatingFuel],AN25,Table9[EnergyRating (group)],AO25,Table9[CountyName (group)],BO$4)</f>
        <v>0</v>
      </c>
    </row>
    <row r="26" spans="3:67">
      <c r="C26" s="1145" t="s">
        <v>1187</v>
      </c>
      <c r="D26" s="1145" t="s">
        <v>1107</v>
      </c>
      <c r="E26" s="1145" t="s">
        <v>838</v>
      </c>
      <c r="F26" s="1145" t="s">
        <v>1181</v>
      </c>
      <c r="G26" s="1155">
        <f t="shared" ref="G26:AF26" si="16">IFERROR(G136*((SUM(AP$31)/SUM(AP$25:AP$33))/(SUM(G$136)/SUM(G$133:G$138))),G136)</f>
        <v>0</v>
      </c>
      <c r="H26" s="1155">
        <f t="shared" si="16"/>
        <v>3.4509211657882635E-2</v>
      </c>
      <c r="I26" s="1155">
        <f t="shared" si="16"/>
        <v>1.9794977527031249E-3</v>
      </c>
      <c r="J26" s="1155">
        <f t="shared" si="16"/>
        <v>3.6129024356026284E-4</v>
      </c>
      <c r="K26" s="1155">
        <f t="shared" si="16"/>
        <v>3.4421143391927169E-4</v>
      </c>
      <c r="L26" s="1155">
        <f t="shared" si="16"/>
        <v>2.4768230776313512E-4</v>
      </c>
      <c r="M26" s="1155">
        <f t="shared" si="16"/>
        <v>0</v>
      </c>
      <c r="N26" s="1155">
        <f t="shared" si="16"/>
        <v>0</v>
      </c>
      <c r="O26" s="1155">
        <f t="shared" si="16"/>
        <v>4.3578707052077724E-4</v>
      </c>
      <c r="P26" s="1155">
        <f t="shared" si="16"/>
        <v>8.6348830006179847E-4</v>
      </c>
      <c r="Q26" s="1155">
        <f t="shared" si="16"/>
        <v>1.1551188820824035E-3</v>
      </c>
      <c r="R26" s="1155">
        <f t="shared" si="16"/>
        <v>9.1239427883920603E-4</v>
      </c>
      <c r="S26" s="1155">
        <f t="shared" si="16"/>
        <v>9.8543512374267258E-4</v>
      </c>
      <c r="T26" s="1155">
        <f t="shared" si="16"/>
        <v>1.5685598367642248E-2</v>
      </c>
      <c r="U26" s="1155">
        <f t="shared" si="16"/>
        <v>8.8190505017616205E-4</v>
      </c>
      <c r="V26" s="1155">
        <f t="shared" si="16"/>
        <v>2.4780324546094536E-3</v>
      </c>
      <c r="W26" s="1155">
        <f t="shared" si="16"/>
        <v>9.8644576457980709E-4</v>
      </c>
      <c r="X26" s="1155">
        <f t="shared" si="16"/>
        <v>3.1392860179820302E-3</v>
      </c>
      <c r="Y26" s="1155">
        <f t="shared" si="16"/>
        <v>8.3475197038204146E-3</v>
      </c>
      <c r="Z26" s="1155">
        <f t="shared" si="16"/>
        <v>0</v>
      </c>
      <c r="AA26" s="1155">
        <f t="shared" si="16"/>
        <v>6.7479557342105527E-4</v>
      </c>
      <c r="AB26" s="1155">
        <f t="shared" si="16"/>
        <v>0</v>
      </c>
      <c r="AC26" s="1155">
        <f t="shared" si="16"/>
        <v>1.6541172173647771E-3</v>
      </c>
      <c r="AD26" s="1155">
        <f t="shared" si="16"/>
        <v>1.3719854335436086E-3</v>
      </c>
      <c r="AE26" s="1155">
        <f t="shared" si="16"/>
        <v>7.1263628579498598E-4</v>
      </c>
      <c r="AF26" s="1155">
        <f t="shared" si="16"/>
        <v>5.5456556203944138E-4</v>
      </c>
      <c r="AG26" s="1182">
        <f t="shared" si="4"/>
        <v>7.8281004482049263E-2</v>
      </c>
      <c r="AN26" s="1153" t="s">
        <v>1144</v>
      </c>
      <c r="AO26" s="1153" t="s">
        <v>50</v>
      </c>
      <c r="AP26" s="1144">
        <f>SUMIFS(Table9[Count of EnergyRating],Table9[MainSpaceHeatingFuel],AN26,Table9[EnergyRating (group)],AO26,Table9[CountyName (group)],AP$4)</f>
        <v>0</v>
      </c>
      <c r="AQ26" s="1173">
        <f>SUMIFS(Table9[Count of EnergyRating],Table9[MainSpaceHeatingFuel],AN26,Table9[EnergyRating (group)],AO26,Table9[CountyName (group)],AQ$4)</f>
        <v>0</v>
      </c>
      <c r="AR26" s="1173">
        <f>SUMIFS(Table9[Count of EnergyRating],Table9[MainSpaceHeatingFuel],AN26,Table9[EnergyRating (group)],AO26,Table9[CountyName (group)],AR$4)</f>
        <v>0</v>
      </c>
      <c r="AS26" s="1173">
        <f>SUMIFS(Table9[Count of EnergyRating],Table9[MainSpaceHeatingFuel],AN26,Table9[EnergyRating (group)],AO26,Table9[CountyName (group)],AS$4)</f>
        <v>0</v>
      </c>
      <c r="AT26" s="1173">
        <f>SUMIFS(Table9[Count of EnergyRating],Table9[MainSpaceHeatingFuel],AN26,Table9[EnergyRating (group)],AO26,Table9[CountyName (group)],AT$4)</f>
        <v>0</v>
      </c>
      <c r="AU26" s="1173">
        <f>SUMIFS(Table9[Count of EnergyRating],Table9[MainSpaceHeatingFuel],AN26,Table9[EnergyRating (group)],AO26,Table9[CountyName (group)],AU$4)</f>
        <v>0</v>
      </c>
      <c r="AV26" s="1173">
        <f>SUMIFS(Table9[Count of EnergyRating],Table9[MainSpaceHeatingFuel],AN26,Table9[EnergyRating (group)],AO26,Table9[CountyName (group)],AV$4)</f>
        <v>0</v>
      </c>
      <c r="AW26" s="1173">
        <f>SUMIFS(Table9[Count of EnergyRating],Table9[MainSpaceHeatingFuel],AN26,Table9[EnergyRating (group)],AO26,Table9[CountyName (group)],AW$4)</f>
        <v>0</v>
      </c>
      <c r="AX26" s="1173">
        <f>SUMIFS(Table9[Count of EnergyRating],Table9[MainSpaceHeatingFuel],AN26,Table9[EnergyRating (group)],AO26,Table9[CountyName (group)],AX$4)</f>
        <v>0</v>
      </c>
      <c r="AY26" s="1173">
        <f>SUMIFS(Table9[Count of EnergyRating],Table9[MainSpaceHeatingFuel],AN26,Table9[EnergyRating (group)],AO26,Table9[CountyName (group)],AY$4)</f>
        <v>0</v>
      </c>
      <c r="AZ26" s="1173">
        <f>SUMIFS(Table9[Count of EnergyRating],Table9[MainSpaceHeatingFuel],AN26,Table9[EnergyRating (group)],AO26,Table9[CountyName (group)],AZ$4)</f>
        <v>0</v>
      </c>
      <c r="BA26" s="1173">
        <f>SUMIFS(Table9[Count of EnergyRating],Table9[MainSpaceHeatingFuel],AN26,Table9[EnergyRating (group)],AO26,Table9[CountyName (group)],BA$4)</f>
        <v>0</v>
      </c>
      <c r="BB26" s="1173">
        <f>SUMIFS(Table9[Count of EnergyRating],Table9[MainSpaceHeatingFuel],AN26,Table9[EnergyRating (group)],AO26,Table9[CountyName (group)],BB$4)</f>
        <v>0</v>
      </c>
      <c r="BC26" s="1173">
        <f>SUMIFS(Table9[Count of EnergyRating],Table9[MainSpaceHeatingFuel],AN26,Table9[EnergyRating (group)],AO26,Table9[CountyName (group)],BC$4)</f>
        <v>0</v>
      </c>
      <c r="BD26" s="1173">
        <f>SUMIFS(Table9[Count of EnergyRating],Table9[MainSpaceHeatingFuel],AN26,Table9[EnergyRating (group)],AO26,Table9[CountyName (group)],BD$4)</f>
        <v>0</v>
      </c>
      <c r="BE26" s="1173">
        <f>SUMIFS(Table9[Count of EnergyRating],Table9[MainSpaceHeatingFuel],AN26,Table9[EnergyRating (group)],AO26,Table9[CountyName (group)],BE$4)</f>
        <v>0</v>
      </c>
      <c r="BF26" s="1173">
        <f>SUMIFS(Table9[Count of EnergyRating],Table9[MainSpaceHeatingFuel],AN26,Table9[EnergyRating (group)],AO26,Table9[CountyName (group)],BF$4)</f>
        <v>0</v>
      </c>
      <c r="BG26" s="1173">
        <f>SUMIFS(Table9[Count of EnergyRating],Table9[MainSpaceHeatingFuel],AN26,Table9[EnergyRating (group)],AO26,Table9[CountyName (group)],BG$4)</f>
        <v>0</v>
      </c>
      <c r="BH26" s="1173">
        <f>SUMIFS(Table9[Count of EnergyRating],Table9[MainSpaceHeatingFuel],AN26,Table9[EnergyRating (group)],AO26,Table9[CountyName (group)],BH$4)</f>
        <v>0</v>
      </c>
      <c r="BI26" s="1173">
        <f>SUMIFS(Table9[Count of EnergyRating],Table9[MainSpaceHeatingFuel],AN26,Table9[EnergyRating (group)],AO26,Table9[CountyName (group)],BI$4)</f>
        <v>0</v>
      </c>
      <c r="BJ26" s="1173">
        <f>SUMIFS(Table9[Count of EnergyRating],Table9[MainSpaceHeatingFuel],AN26,Table9[EnergyRating (group)],AO26,Table9[CountyName (group)],BJ$4)</f>
        <v>0</v>
      </c>
      <c r="BK26" s="1173">
        <f>SUMIFS(Table9[Count of EnergyRating],Table9[MainSpaceHeatingFuel],AN26,Table9[EnergyRating (group)],AO26,Table9[CountyName (group)],BK$4)</f>
        <v>0</v>
      </c>
      <c r="BL26" s="1173">
        <f>SUMIFS(Table9[Count of EnergyRating],Table9[MainSpaceHeatingFuel],AN26,Table9[EnergyRating (group)],AO26,Table9[CountyName (group)],BL$4)</f>
        <v>0</v>
      </c>
      <c r="BM26" s="1144">
        <f>SUMIFS(Table9[Count of EnergyRating],Table9[MainSpaceHeatingFuel],AN26,Table9[EnergyRating (group)],AO26,Table9[CountyName (group)],BM$4)</f>
        <v>0</v>
      </c>
      <c r="BN26" s="1173">
        <f>SUMIFS(Table9[Count of EnergyRating],Table9[MainSpaceHeatingFuel],AN26,Table9[EnergyRating (group)],AO26,Table9[CountyName (group)],BN$4)</f>
        <v>0</v>
      </c>
      <c r="BO26" s="1173">
        <f>SUMIFS(Table9[Count of EnergyRating],Table9[MainSpaceHeatingFuel],AN26,Table9[EnergyRating (group)],AO26,Table9[CountyName (group)],BO$4)</f>
        <v>0</v>
      </c>
    </row>
    <row r="27" spans="3:67" ht="15">
      <c r="C27" s="1143" t="s">
        <v>1187</v>
      </c>
      <c r="D27" s="1143" t="s">
        <v>1107</v>
      </c>
      <c r="E27" s="1143" t="s">
        <v>838</v>
      </c>
      <c r="F27" s="1143" t="s">
        <v>1182</v>
      </c>
      <c r="G27" s="1154">
        <f t="shared" ref="G27:AF27" si="17">IFERROR(G137*((SUM(AP$32)/SUM(AP$25:AP$33))/(SUM(G$137)/SUM(G$133:G$138))),G137)</f>
        <v>0</v>
      </c>
      <c r="H27" s="1154">
        <f t="shared" si="17"/>
        <v>3.4509211657882628E-2</v>
      </c>
      <c r="I27" s="1154">
        <f t="shared" si="17"/>
        <v>6.4852116850464296E-4</v>
      </c>
      <c r="J27" s="1154">
        <f t="shared" si="17"/>
        <v>1.5381663834743861E-4</v>
      </c>
      <c r="K27" s="1154">
        <f t="shared" si="17"/>
        <v>0</v>
      </c>
      <c r="L27" s="1154">
        <f t="shared" si="17"/>
        <v>6.45006009799831E-5</v>
      </c>
      <c r="M27" s="1154">
        <f t="shared" si="17"/>
        <v>3.280124239118957E-3</v>
      </c>
      <c r="N27" s="1154">
        <f t="shared" si="17"/>
        <v>0</v>
      </c>
      <c r="O27" s="1154">
        <f t="shared" si="17"/>
        <v>2.0087060281817078E-4</v>
      </c>
      <c r="P27" s="1154">
        <f t="shared" si="17"/>
        <v>3.2990416779769713E-4</v>
      </c>
      <c r="Q27" s="1154">
        <f t="shared" si="17"/>
        <v>3.5051883318362595E-4</v>
      </c>
      <c r="R27" s="1154">
        <f t="shared" si="17"/>
        <v>3.2814180203866183E-4</v>
      </c>
      <c r="S27" s="1154">
        <f t="shared" si="17"/>
        <v>2.6370799086071516E-4</v>
      </c>
      <c r="T27" s="1154">
        <f t="shared" si="17"/>
        <v>0</v>
      </c>
      <c r="U27" s="1154">
        <f t="shared" si="17"/>
        <v>2.6781779131116574E-4</v>
      </c>
      <c r="V27" s="1154">
        <f t="shared" si="17"/>
        <v>2.4780324546094536E-3</v>
      </c>
      <c r="W27" s="1154">
        <f t="shared" si="17"/>
        <v>4.0832386156787096E-4</v>
      </c>
      <c r="X27" s="1154">
        <f t="shared" si="17"/>
        <v>0</v>
      </c>
      <c r="Y27" s="1154">
        <f t="shared" si="17"/>
        <v>2.7825065679401386E-3</v>
      </c>
      <c r="Z27" s="1154">
        <f t="shared" si="17"/>
        <v>0</v>
      </c>
      <c r="AA27" s="1154">
        <f t="shared" si="17"/>
        <v>2.5862209201599917E-4</v>
      </c>
      <c r="AB27" s="1154">
        <f t="shared" si="17"/>
        <v>0</v>
      </c>
      <c r="AC27" s="1154">
        <f t="shared" si="17"/>
        <v>3.1014697825589569E-4</v>
      </c>
      <c r="AD27" s="1154">
        <f t="shared" si="17"/>
        <v>0</v>
      </c>
      <c r="AE27" s="1154">
        <f t="shared" si="17"/>
        <v>2.4412108060105058E-4</v>
      </c>
      <c r="AF27" s="1154">
        <f t="shared" si="17"/>
        <v>5.5456556203944138E-4</v>
      </c>
      <c r="AG27" s="1181">
        <f t="shared" si="4"/>
        <v>4.7433454089873532E-2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SUMIFS(Table9[Count of EnergyRating],Table9[MainSpaceHeatingFuel],AN27,Table9[EnergyRating (group)],AO27,Table9[CountyName (group)],AP$4)</f>
        <v>0</v>
      </c>
      <c r="AQ27" s="1173">
        <f>SUMIFS(Table9[Count of EnergyRating],Table9[MainSpaceHeatingFuel],AN27,Table9[EnergyRating (group)],AO27,Table9[CountyName (group)],AQ$4)</f>
        <v>0</v>
      </c>
      <c r="AR27" s="1173">
        <f>SUMIFS(Table9[Count of EnergyRating],Table9[MainSpaceHeatingFuel],AN27,Table9[EnergyRating (group)],AO27,Table9[CountyName (group)],AR$4)</f>
        <v>0</v>
      </c>
      <c r="AS27" s="1173">
        <f>SUMIFS(Table9[Count of EnergyRating],Table9[MainSpaceHeatingFuel],AN27,Table9[EnergyRating (group)],AO27,Table9[CountyName (group)],AS$4)</f>
        <v>0</v>
      </c>
      <c r="AT27" s="1173">
        <f>SUMIFS(Table9[Count of EnergyRating],Table9[MainSpaceHeatingFuel],AN27,Table9[EnergyRating (group)],AO27,Table9[CountyName (group)],AT$4)</f>
        <v>0</v>
      </c>
      <c r="AU27" s="1173">
        <f>SUMIFS(Table9[Count of EnergyRating],Table9[MainSpaceHeatingFuel],AN27,Table9[EnergyRating (group)],AO27,Table9[CountyName (group)],AU$4)</f>
        <v>0</v>
      </c>
      <c r="AV27" s="1173">
        <f>SUMIFS(Table9[Count of EnergyRating],Table9[MainSpaceHeatingFuel],AN27,Table9[EnergyRating (group)],AO27,Table9[CountyName (group)],AV$4)</f>
        <v>0</v>
      </c>
      <c r="AW27" s="1173">
        <f>SUMIFS(Table9[Count of EnergyRating],Table9[MainSpaceHeatingFuel],AN27,Table9[EnergyRating (group)],AO27,Table9[CountyName (group)],AW$4)</f>
        <v>0</v>
      </c>
      <c r="AX27" s="1173">
        <f>SUMIFS(Table9[Count of EnergyRating],Table9[MainSpaceHeatingFuel],AN27,Table9[EnergyRating (group)],AO27,Table9[CountyName (group)],AX$4)</f>
        <v>0</v>
      </c>
      <c r="AY27" s="1173">
        <f>SUMIFS(Table9[Count of EnergyRating],Table9[MainSpaceHeatingFuel],AN27,Table9[EnergyRating (group)],AO27,Table9[CountyName (group)],AY$4)</f>
        <v>0</v>
      </c>
      <c r="AZ27" s="1173">
        <f>SUMIFS(Table9[Count of EnergyRating],Table9[MainSpaceHeatingFuel],AN27,Table9[EnergyRating (group)],AO27,Table9[CountyName (group)],AZ$4)</f>
        <v>0</v>
      </c>
      <c r="BA27" s="1173">
        <f>SUMIFS(Table9[Count of EnergyRating],Table9[MainSpaceHeatingFuel],AN27,Table9[EnergyRating (group)],AO27,Table9[CountyName (group)],BA$4)</f>
        <v>0</v>
      </c>
      <c r="BB27" s="1173">
        <f>SUMIFS(Table9[Count of EnergyRating],Table9[MainSpaceHeatingFuel],AN27,Table9[EnergyRating (group)],AO27,Table9[CountyName (group)],BB$4)</f>
        <v>0</v>
      </c>
      <c r="BC27" s="1173">
        <f>SUMIFS(Table9[Count of EnergyRating],Table9[MainSpaceHeatingFuel],AN27,Table9[EnergyRating (group)],AO27,Table9[CountyName (group)],BC$4)</f>
        <v>0</v>
      </c>
      <c r="BD27" s="1173">
        <f>SUMIFS(Table9[Count of EnergyRating],Table9[MainSpaceHeatingFuel],AN27,Table9[EnergyRating (group)],AO27,Table9[CountyName (group)],BD$4)</f>
        <v>0</v>
      </c>
      <c r="BE27" s="1173">
        <f>SUMIFS(Table9[Count of EnergyRating],Table9[MainSpaceHeatingFuel],AN27,Table9[EnergyRating (group)],AO27,Table9[CountyName (group)],BE$4)</f>
        <v>0</v>
      </c>
      <c r="BF27" s="1173">
        <f>SUMIFS(Table9[Count of EnergyRating],Table9[MainSpaceHeatingFuel],AN27,Table9[EnergyRating (group)],AO27,Table9[CountyName (group)],BF$4)</f>
        <v>0</v>
      </c>
      <c r="BG27" s="1173">
        <f>SUMIFS(Table9[Count of EnergyRating],Table9[MainSpaceHeatingFuel],AN27,Table9[EnergyRating (group)],AO27,Table9[CountyName (group)],BG$4)</f>
        <v>0</v>
      </c>
      <c r="BH27" s="1173">
        <f>SUMIFS(Table9[Count of EnergyRating],Table9[MainSpaceHeatingFuel],AN27,Table9[EnergyRating (group)],AO27,Table9[CountyName (group)],BH$4)</f>
        <v>0</v>
      </c>
      <c r="BI27" s="1173">
        <f>SUMIFS(Table9[Count of EnergyRating],Table9[MainSpaceHeatingFuel],AN27,Table9[EnergyRating (group)],AO27,Table9[CountyName (group)],BI$4)</f>
        <v>0</v>
      </c>
      <c r="BJ27" s="1173">
        <f>SUMIFS(Table9[Count of EnergyRating],Table9[MainSpaceHeatingFuel],AN27,Table9[EnergyRating (group)],AO27,Table9[CountyName (group)],BJ$4)</f>
        <v>0</v>
      </c>
      <c r="BK27" s="1173">
        <f>SUMIFS(Table9[Count of EnergyRating],Table9[MainSpaceHeatingFuel],AN27,Table9[EnergyRating (group)],AO27,Table9[CountyName (group)],BK$4)</f>
        <v>0</v>
      </c>
      <c r="BL27" s="1173">
        <f>SUMIFS(Table9[Count of EnergyRating],Table9[MainSpaceHeatingFuel],AN27,Table9[EnergyRating (group)],AO27,Table9[CountyName (group)],BL$4)</f>
        <v>0</v>
      </c>
      <c r="BM27" s="1144">
        <f>SUMIFS(Table9[Count of EnergyRating],Table9[MainSpaceHeatingFuel],AN27,Table9[EnergyRating (group)],AO27,Table9[CountyName (group)],BM$4)</f>
        <v>0</v>
      </c>
      <c r="BN27" s="1173">
        <f>SUMIFS(Table9[Count of EnergyRating],Table9[MainSpaceHeatingFuel],AN27,Table9[EnergyRating (group)],AO27,Table9[CountyName (group)],BN$4)</f>
        <v>0</v>
      </c>
      <c r="BO27" s="1173">
        <f>SUMIFS(Table9[Count of EnergyRating],Table9[MainSpaceHeatingFuel],AN27,Table9[EnergyRating (group)],AO27,Table9[CountyName (group)],BO$4)</f>
        <v>0</v>
      </c>
    </row>
    <row r="28" spans="3:67" ht="15.75" thickBot="1">
      <c r="C28" s="1147" t="s">
        <v>1187</v>
      </c>
      <c r="D28" s="1147" t="s">
        <v>1107</v>
      </c>
      <c r="E28" s="1147" t="s">
        <v>838</v>
      </c>
      <c r="F28" s="1147" t="s">
        <v>1183</v>
      </c>
      <c r="G28" s="1156">
        <f t="shared" ref="G28:AF28" si="18">IFERROR(G138*((SUM(AP$33)/SUM(AP$25:AP$33))/(SUM(G$138)/SUM(G$133:G$138))),G138)</f>
        <v>2.7461984776671246E-3</v>
      </c>
      <c r="H28" s="1156">
        <f t="shared" si="18"/>
        <v>0.17747594566911071</v>
      </c>
      <c r="I28" s="1156">
        <f t="shared" si="18"/>
        <v>5.5048889884696433E-4</v>
      </c>
      <c r="J28" s="1156">
        <f t="shared" si="18"/>
        <v>2.3966778533205557E-4</v>
      </c>
      <c r="K28" s="1156">
        <f t="shared" si="18"/>
        <v>6.8842286783854338E-4</v>
      </c>
      <c r="L28" s="1156">
        <f t="shared" si="18"/>
        <v>8.7720817332777E-5</v>
      </c>
      <c r="M28" s="1156">
        <f t="shared" si="18"/>
        <v>3.2801242391189574E-3</v>
      </c>
      <c r="N28" s="1156">
        <f t="shared" si="18"/>
        <v>1.1682275087108691E-2</v>
      </c>
      <c r="O28" s="1156">
        <f t="shared" si="18"/>
        <v>2.0427518930661435E-4</v>
      </c>
      <c r="P28" s="1156">
        <f t="shared" si="18"/>
        <v>2.5818587045037163E-4</v>
      </c>
      <c r="Q28" s="1156">
        <f t="shared" si="18"/>
        <v>4.1424953012610339E-4</v>
      </c>
      <c r="R28" s="1156">
        <f t="shared" si="18"/>
        <v>5.6424383033477205E-4</v>
      </c>
      <c r="S28" s="1156">
        <f t="shared" si="18"/>
        <v>4.0250167026109152E-4</v>
      </c>
      <c r="T28" s="1156">
        <f t="shared" si="18"/>
        <v>2.3528397551463371E-2</v>
      </c>
      <c r="U28" s="1156">
        <f t="shared" si="18"/>
        <v>4.1119499272017368E-4</v>
      </c>
      <c r="V28" s="1156">
        <f t="shared" si="18"/>
        <v>9.9121298184378127E-3</v>
      </c>
      <c r="W28" s="1156">
        <f t="shared" si="18"/>
        <v>6.7110654475511459E-4</v>
      </c>
      <c r="X28" s="1156">
        <f t="shared" si="18"/>
        <v>3.1392860179820306E-3</v>
      </c>
      <c r="Y28" s="1156">
        <f t="shared" si="18"/>
        <v>9.2750218931337929E-4</v>
      </c>
      <c r="Z28" s="1156">
        <f t="shared" si="18"/>
        <v>1.1722900599568254E-3</v>
      </c>
      <c r="AA28" s="1156">
        <f t="shared" si="18"/>
        <v>2.8537610153489562E-4</v>
      </c>
      <c r="AB28" s="1156">
        <f t="shared" si="18"/>
        <v>1.4603360692607421E-3</v>
      </c>
      <c r="AC28" s="1156">
        <f t="shared" si="18"/>
        <v>3.1014697825589574E-4</v>
      </c>
      <c r="AD28" s="1156">
        <f t="shared" si="18"/>
        <v>1.3719854335436086E-3</v>
      </c>
      <c r="AE28" s="1156">
        <f t="shared" si="18"/>
        <v>2.9590434012248551E-4</v>
      </c>
      <c r="AF28" s="1156">
        <f t="shared" si="18"/>
        <v>8.3184834305916218E-4</v>
      </c>
      <c r="AG28" s="1183">
        <f t="shared" si="4"/>
        <v>0.24291180437324031</v>
      </c>
      <c r="AI28" s="58" t="s">
        <v>1176</v>
      </c>
      <c r="AJ28" s="1167">
        <f>SUM(G23:AF28)</f>
        <v>0.45710697240010767</v>
      </c>
      <c r="AK28" s="1149">
        <f>'SHWLP-Apt'!S7</f>
        <v>0.45710697240010773</v>
      </c>
      <c r="AL28" s="1169">
        <f>(AK28-AJ28)/AK28</f>
        <v>1.2144017611411247E-16</v>
      </c>
      <c r="AN28" s="1153" t="s">
        <v>1144</v>
      </c>
      <c r="AO28" s="1153" t="s">
        <v>54</v>
      </c>
      <c r="AP28" s="1144">
        <f>SUMIFS(Table9[Count of EnergyRating],Table9[MainSpaceHeatingFuel],AN28,Table9[EnergyRating (group)],AO28,Table9[CountyName (group)],AP$4)</f>
        <v>0</v>
      </c>
      <c r="AQ28" s="1173">
        <f>SUMIFS(Table9[Count of EnergyRating],Table9[MainSpaceHeatingFuel],AN28,Table9[EnergyRating (group)],AO28,Table9[CountyName (group)],AQ$4)</f>
        <v>0</v>
      </c>
      <c r="AR28" s="1173">
        <f>SUMIFS(Table9[Count of EnergyRating],Table9[MainSpaceHeatingFuel],AN28,Table9[EnergyRating (group)],AO28,Table9[CountyName (group)],AR$4)</f>
        <v>0</v>
      </c>
      <c r="AS28" s="1173">
        <f>SUMIFS(Table9[Count of EnergyRating],Table9[MainSpaceHeatingFuel],AN28,Table9[EnergyRating (group)],AO28,Table9[CountyName (group)],AS$4)</f>
        <v>0</v>
      </c>
      <c r="AT28" s="1173">
        <f>SUMIFS(Table9[Count of EnergyRating],Table9[MainSpaceHeatingFuel],AN28,Table9[EnergyRating (group)],AO28,Table9[CountyName (group)],AT$4)</f>
        <v>0</v>
      </c>
      <c r="AU28" s="1173">
        <f>SUMIFS(Table9[Count of EnergyRating],Table9[MainSpaceHeatingFuel],AN28,Table9[EnergyRating (group)],AO28,Table9[CountyName (group)],AU$4)</f>
        <v>0</v>
      </c>
      <c r="AV28" s="1173">
        <f>SUMIFS(Table9[Count of EnergyRating],Table9[MainSpaceHeatingFuel],AN28,Table9[EnergyRating (group)],AO28,Table9[CountyName (group)],AV$4)</f>
        <v>0</v>
      </c>
      <c r="AW28" s="1173">
        <f>SUMIFS(Table9[Count of EnergyRating],Table9[MainSpaceHeatingFuel],AN28,Table9[EnergyRating (group)],AO28,Table9[CountyName (group)],AW$4)</f>
        <v>0</v>
      </c>
      <c r="AX28" s="1173">
        <f>SUMIFS(Table9[Count of EnergyRating],Table9[MainSpaceHeatingFuel],AN28,Table9[EnergyRating (group)],AO28,Table9[CountyName (group)],AX$4)</f>
        <v>0</v>
      </c>
      <c r="AY28" s="1173">
        <f>SUMIFS(Table9[Count of EnergyRating],Table9[MainSpaceHeatingFuel],AN28,Table9[EnergyRating (group)],AO28,Table9[CountyName (group)],AY$4)</f>
        <v>0</v>
      </c>
      <c r="AZ28" s="1173">
        <f>SUMIFS(Table9[Count of EnergyRating],Table9[MainSpaceHeatingFuel],AN28,Table9[EnergyRating (group)],AO28,Table9[CountyName (group)],AZ$4)</f>
        <v>0</v>
      </c>
      <c r="BA28" s="1173">
        <f>SUMIFS(Table9[Count of EnergyRating],Table9[MainSpaceHeatingFuel],AN28,Table9[EnergyRating (group)],AO28,Table9[CountyName (group)],BA$4)</f>
        <v>0</v>
      </c>
      <c r="BB28" s="1173">
        <f>SUMIFS(Table9[Count of EnergyRating],Table9[MainSpaceHeatingFuel],AN28,Table9[EnergyRating (group)],AO28,Table9[CountyName (group)],BB$4)</f>
        <v>0</v>
      </c>
      <c r="BC28" s="1173">
        <f>SUMIFS(Table9[Count of EnergyRating],Table9[MainSpaceHeatingFuel],AN28,Table9[EnergyRating (group)],AO28,Table9[CountyName (group)],BC$4)</f>
        <v>0</v>
      </c>
      <c r="BD28" s="1173">
        <f>SUMIFS(Table9[Count of EnergyRating],Table9[MainSpaceHeatingFuel],AN28,Table9[EnergyRating (group)],AO28,Table9[CountyName (group)],BD$4)</f>
        <v>0</v>
      </c>
      <c r="BE28" s="1173">
        <f>SUMIFS(Table9[Count of EnergyRating],Table9[MainSpaceHeatingFuel],AN28,Table9[EnergyRating (group)],AO28,Table9[CountyName (group)],BE$4)</f>
        <v>0</v>
      </c>
      <c r="BF28" s="1173">
        <f>SUMIFS(Table9[Count of EnergyRating],Table9[MainSpaceHeatingFuel],AN28,Table9[EnergyRating (group)],AO28,Table9[CountyName (group)],BF$4)</f>
        <v>0</v>
      </c>
      <c r="BG28" s="1173">
        <f>SUMIFS(Table9[Count of EnergyRating],Table9[MainSpaceHeatingFuel],AN28,Table9[EnergyRating (group)],AO28,Table9[CountyName (group)],BG$4)</f>
        <v>0</v>
      </c>
      <c r="BH28" s="1173">
        <f>SUMIFS(Table9[Count of EnergyRating],Table9[MainSpaceHeatingFuel],AN28,Table9[EnergyRating (group)],AO28,Table9[CountyName (group)],BH$4)</f>
        <v>0</v>
      </c>
      <c r="BI28" s="1173">
        <f>SUMIFS(Table9[Count of EnergyRating],Table9[MainSpaceHeatingFuel],AN28,Table9[EnergyRating (group)],AO28,Table9[CountyName (group)],BI$4)</f>
        <v>0</v>
      </c>
      <c r="BJ28" s="1173">
        <f>SUMIFS(Table9[Count of EnergyRating],Table9[MainSpaceHeatingFuel],AN28,Table9[EnergyRating (group)],AO28,Table9[CountyName (group)],BJ$4)</f>
        <v>0</v>
      </c>
      <c r="BK28" s="1173">
        <f>SUMIFS(Table9[Count of EnergyRating],Table9[MainSpaceHeatingFuel],AN28,Table9[EnergyRating (group)],AO28,Table9[CountyName (group)],BK$4)</f>
        <v>0</v>
      </c>
      <c r="BL28" s="1173">
        <f>SUMIFS(Table9[Count of EnergyRating],Table9[MainSpaceHeatingFuel],AN28,Table9[EnergyRating (group)],AO28,Table9[CountyName (group)],BL$4)</f>
        <v>0</v>
      </c>
      <c r="BM28" s="1144">
        <f>SUMIFS(Table9[Count of EnergyRating],Table9[MainSpaceHeatingFuel],AN28,Table9[EnergyRating (group)],AO28,Table9[CountyName (group)],BM$4)</f>
        <v>0</v>
      </c>
      <c r="BN28" s="1173">
        <f>SUMIFS(Table9[Count of EnergyRating],Table9[MainSpaceHeatingFuel],AN28,Table9[EnergyRating (group)],AO28,Table9[CountyName (group)],BN$4)</f>
        <v>0</v>
      </c>
      <c r="BO28" s="1173">
        <f>SUMIFS(Table9[Count of EnergyRating],Table9[MainSpaceHeatingFuel],AN28,Table9[EnergyRating (group)],AO28,Table9[CountyName (group)],BO$4)</f>
        <v>0</v>
      </c>
    </row>
    <row r="29" spans="3:67" ht="15.75" thickBot="1">
      <c r="C29" s="1174" t="s">
        <v>1188</v>
      </c>
      <c r="D29" s="1174" t="s">
        <v>1107</v>
      </c>
      <c r="E29" s="1174" t="s">
        <v>838</v>
      </c>
      <c r="F29" s="1174" t="s">
        <v>943</v>
      </c>
      <c r="G29" s="1175">
        <f>G139</f>
        <v>4.4893145478407375E-4</v>
      </c>
      <c r="H29" s="1175">
        <f t="shared" ref="H29:AF29" si="19">H139</f>
        <v>4.3518996419786835E-2</v>
      </c>
      <c r="I29" s="1175">
        <f t="shared" si="19"/>
        <v>2.5987583330783978E-3</v>
      </c>
      <c r="J29" s="1175">
        <f t="shared" si="19"/>
        <v>6.1808032380957065E-4</v>
      </c>
      <c r="K29" s="1175">
        <f t="shared" si="19"/>
        <v>5.064259081614689E-4</v>
      </c>
      <c r="L29" s="1175">
        <f t="shared" si="19"/>
        <v>2.4401337212590641E-4</v>
      </c>
      <c r="M29" s="1175">
        <f t="shared" si="19"/>
        <v>1.0724286379993173E-3</v>
      </c>
      <c r="N29" s="1175">
        <f t="shared" si="19"/>
        <v>1.9097457058160801E-3</v>
      </c>
      <c r="O29" s="1175">
        <f t="shared" si="19"/>
        <v>4.1477301849586132E-4</v>
      </c>
      <c r="P29" s="1175">
        <f t="shared" si="19"/>
        <v>1.0195433914135354E-3</v>
      </c>
      <c r="Q29" s="1175">
        <f t="shared" si="19"/>
        <v>9.4190992144222471E-4</v>
      </c>
      <c r="R29" s="1175">
        <f t="shared" si="19"/>
        <v>1.5927507861784739E-3</v>
      </c>
      <c r="S29" s="1175">
        <f t="shared" si="19"/>
        <v>8.7917798461082026E-4</v>
      </c>
      <c r="T29" s="1175">
        <f t="shared" si="19"/>
        <v>6.4104602704519809E-3</v>
      </c>
      <c r="U29" s="1175">
        <f t="shared" si="19"/>
        <v>1.0255822258579557E-3</v>
      </c>
      <c r="V29" s="1175">
        <f t="shared" si="19"/>
        <v>2.6331067129086467E-3</v>
      </c>
      <c r="W29" s="1175">
        <f t="shared" si="19"/>
        <v>8.4071450266939266E-4</v>
      </c>
      <c r="X29" s="1175">
        <f t="shared" si="19"/>
        <v>1.1290201167517243E-3</v>
      </c>
      <c r="Y29" s="1175">
        <f t="shared" si="19"/>
        <v>3.4873127134293835E-3</v>
      </c>
      <c r="Z29" s="1175">
        <f t="shared" si="19"/>
        <v>1.9163869120355638E-4</v>
      </c>
      <c r="AA29" s="1175">
        <f t="shared" si="19"/>
        <v>7.5569227699534385E-4</v>
      </c>
      <c r="AB29" s="1175">
        <f t="shared" si="19"/>
        <v>2.3872666210338899E-4</v>
      </c>
      <c r="AC29" s="1175">
        <f t="shared" si="19"/>
        <v>5.9151049893346795E-4</v>
      </c>
      <c r="AD29" s="1175">
        <f t="shared" si="19"/>
        <v>4.4856729885490006E-4</v>
      </c>
      <c r="AE29" s="1175">
        <f t="shared" si="19"/>
        <v>8.4451119237626774E-4</v>
      </c>
      <c r="AF29" s="1175">
        <f t="shared" si="19"/>
        <v>3.6262772201520595E-4</v>
      </c>
      <c r="AG29" s="1184">
        <f t="shared" si="4"/>
        <v>7.4725006142253789E-2</v>
      </c>
      <c r="AI29" s="58" t="s">
        <v>1120</v>
      </c>
      <c r="AJ29" s="1167">
        <f>SUM(G29:AF29)</f>
        <v>7.4725006142253789E-2</v>
      </c>
      <c r="AK29" s="1149">
        <f>'SHWLP-Apt'!S33</f>
        <v>7.4725006142253761E-2</v>
      </c>
      <c r="AL29" s="1169">
        <f>(AK29-AJ29)/AK29</f>
        <v>-3.7143624401703909E-16</v>
      </c>
      <c r="AN29" s="1153" t="s">
        <v>1144</v>
      </c>
      <c r="AO29" s="1153" t="s">
        <v>56</v>
      </c>
      <c r="AP29" s="1144">
        <f>SUMIFS(Table9[Count of EnergyRating],Table9[MainSpaceHeatingFuel],AN29,Table9[EnergyRating (group)],AO29,Table9[CountyName (group)],AP$4)</f>
        <v>0</v>
      </c>
      <c r="AQ29" s="1173">
        <f>SUMIFS(Table9[Count of EnergyRating],Table9[MainSpaceHeatingFuel],AN29,Table9[EnergyRating (group)],AO29,Table9[CountyName (group)],AQ$4)</f>
        <v>0</v>
      </c>
      <c r="AR29" s="1173">
        <f>SUMIFS(Table9[Count of EnergyRating],Table9[MainSpaceHeatingFuel],AN29,Table9[EnergyRating (group)],AO29,Table9[CountyName (group)],AR$4)</f>
        <v>0</v>
      </c>
      <c r="AS29" s="1173">
        <f>SUMIFS(Table9[Count of EnergyRating],Table9[MainSpaceHeatingFuel],AN29,Table9[EnergyRating (group)],AO29,Table9[CountyName (group)],AS$4)</f>
        <v>0</v>
      </c>
      <c r="AT29" s="1173">
        <f>SUMIFS(Table9[Count of EnergyRating],Table9[MainSpaceHeatingFuel],AN29,Table9[EnergyRating (group)],AO29,Table9[CountyName (group)],AT$4)</f>
        <v>0</v>
      </c>
      <c r="AU29" s="1173">
        <f>SUMIFS(Table9[Count of EnergyRating],Table9[MainSpaceHeatingFuel],AN29,Table9[EnergyRating (group)],AO29,Table9[CountyName (group)],AU$4)</f>
        <v>0</v>
      </c>
      <c r="AV29" s="1173">
        <f>SUMIFS(Table9[Count of EnergyRating],Table9[MainSpaceHeatingFuel],AN29,Table9[EnergyRating (group)],AO29,Table9[CountyName (group)],AV$4)</f>
        <v>0</v>
      </c>
      <c r="AW29" s="1173">
        <f>SUMIFS(Table9[Count of EnergyRating],Table9[MainSpaceHeatingFuel],AN29,Table9[EnergyRating (group)],AO29,Table9[CountyName (group)],AW$4)</f>
        <v>0</v>
      </c>
      <c r="AX29" s="1173">
        <f>SUMIFS(Table9[Count of EnergyRating],Table9[MainSpaceHeatingFuel],AN29,Table9[EnergyRating (group)],AO29,Table9[CountyName (group)],AX$4)</f>
        <v>0</v>
      </c>
      <c r="AY29" s="1173">
        <f>SUMIFS(Table9[Count of EnergyRating],Table9[MainSpaceHeatingFuel],AN29,Table9[EnergyRating (group)],AO29,Table9[CountyName (group)],AY$4)</f>
        <v>0</v>
      </c>
      <c r="AZ29" s="1173">
        <f>SUMIFS(Table9[Count of EnergyRating],Table9[MainSpaceHeatingFuel],AN29,Table9[EnergyRating (group)],AO29,Table9[CountyName (group)],AZ$4)</f>
        <v>0</v>
      </c>
      <c r="BA29" s="1173">
        <f>SUMIFS(Table9[Count of EnergyRating],Table9[MainSpaceHeatingFuel],AN29,Table9[EnergyRating (group)],AO29,Table9[CountyName (group)],BA$4)</f>
        <v>0</v>
      </c>
      <c r="BB29" s="1173">
        <f>SUMIFS(Table9[Count of EnergyRating],Table9[MainSpaceHeatingFuel],AN29,Table9[EnergyRating (group)],AO29,Table9[CountyName (group)],BB$4)</f>
        <v>0</v>
      </c>
      <c r="BC29" s="1173">
        <f>SUMIFS(Table9[Count of EnergyRating],Table9[MainSpaceHeatingFuel],AN29,Table9[EnergyRating (group)],AO29,Table9[CountyName (group)],BC$4)</f>
        <v>0</v>
      </c>
      <c r="BD29" s="1173">
        <f>SUMIFS(Table9[Count of EnergyRating],Table9[MainSpaceHeatingFuel],AN29,Table9[EnergyRating (group)],AO29,Table9[CountyName (group)],BD$4)</f>
        <v>0</v>
      </c>
      <c r="BE29" s="1173">
        <f>SUMIFS(Table9[Count of EnergyRating],Table9[MainSpaceHeatingFuel],AN29,Table9[EnergyRating (group)],AO29,Table9[CountyName (group)],BE$4)</f>
        <v>0</v>
      </c>
      <c r="BF29" s="1173">
        <f>SUMIFS(Table9[Count of EnergyRating],Table9[MainSpaceHeatingFuel],AN29,Table9[EnergyRating (group)],AO29,Table9[CountyName (group)],BF$4)</f>
        <v>0</v>
      </c>
      <c r="BG29" s="1173">
        <f>SUMIFS(Table9[Count of EnergyRating],Table9[MainSpaceHeatingFuel],AN29,Table9[EnergyRating (group)],AO29,Table9[CountyName (group)],BG$4)</f>
        <v>0</v>
      </c>
      <c r="BH29" s="1173">
        <f>SUMIFS(Table9[Count of EnergyRating],Table9[MainSpaceHeatingFuel],AN29,Table9[EnergyRating (group)],AO29,Table9[CountyName (group)],BH$4)</f>
        <v>0</v>
      </c>
      <c r="BI29" s="1173">
        <f>SUMIFS(Table9[Count of EnergyRating],Table9[MainSpaceHeatingFuel],AN29,Table9[EnergyRating (group)],AO29,Table9[CountyName (group)],BI$4)</f>
        <v>0</v>
      </c>
      <c r="BJ29" s="1173">
        <f>SUMIFS(Table9[Count of EnergyRating],Table9[MainSpaceHeatingFuel],AN29,Table9[EnergyRating (group)],AO29,Table9[CountyName (group)],BJ$4)</f>
        <v>0</v>
      </c>
      <c r="BK29" s="1173">
        <f>SUMIFS(Table9[Count of EnergyRating],Table9[MainSpaceHeatingFuel],AN29,Table9[EnergyRating (group)],AO29,Table9[CountyName (group)],BK$4)</f>
        <v>0</v>
      </c>
      <c r="BL29" s="1173">
        <f>SUMIFS(Table9[Count of EnergyRating],Table9[MainSpaceHeatingFuel],AN29,Table9[EnergyRating (group)],AO29,Table9[CountyName (group)],BL$4)</f>
        <v>0</v>
      </c>
      <c r="BM29" s="1144">
        <f>SUMIFS(Table9[Count of EnergyRating],Table9[MainSpaceHeatingFuel],AN29,Table9[EnergyRating (group)],AO29,Table9[CountyName (group)],BM$4)</f>
        <v>0</v>
      </c>
      <c r="BN29" s="1173">
        <f>SUMIFS(Table9[Count of EnergyRating],Table9[MainSpaceHeatingFuel],AN29,Table9[EnergyRating (group)],AO29,Table9[CountyName (group)],BN$4)</f>
        <v>0</v>
      </c>
      <c r="BO29" s="1173">
        <f>SUMIFS(Table9[Count of EnergyRating],Table9[MainSpaceHeatingFuel],AN29,Table9[EnergyRating (group)],AO29,Table9[CountyName (group)],BO$4)</f>
        <v>0</v>
      </c>
    </row>
    <row r="30" spans="3:67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N30" s="1153" t="s">
        <v>1144</v>
      </c>
      <c r="AO30" s="1153" t="s">
        <v>58</v>
      </c>
      <c r="AP30" s="1144">
        <f>SUMIFS(Table9[Count of EnergyRating],Table9[MainSpaceHeatingFuel],AN30,Table9[EnergyRating (group)],AO30,Table9[CountyName (group)],AP$4)</f>
        <v>0</v>
      </c>
      <c r="AQ30" s="1173">
        <f>SUMIFS(Table9[Count of EnergyRating],Table9[MainSpaceHeatingFuel],AN30,Table9[EnergyRating (group)],AO30,Table9[CountyName (group)],AQ$4)</f>
        <v>4</v>
      </c>
      <c r="AR30" s="1173">
        <f>SUMIFS(Table9[Count of EnergyRating],Table9[MainSpaceHeatingFuel],AN30,Table9[EnergyRating (group)],AO30,Table9[CountyName (group)],AR$4)</f>
        <v>0</v>
      </c>
      <c r="AS30" s="1173">
        <f>SUMIFS(Table9[Count of EnergyRating],Table9[MainSpaceHeatingFuel],AN30,Table9[EnergyRating (group)],AO30,Table9[CountyName (group)],AS$4)</f>
        <v>0</v>
      </c>
      <c r="AT30" s="1173">
        <f>SUMIFS(Table9[Count of EnergyRating],Table9[MainSpaceHeatingFuel],AN30,Table9[EnergyRating (group)],AO30,Table9[CountyName (group)],AT$4)</f>
        <v>6</v>
      </c>
      <c r="AU30" s="1173">
        <f>SUMIFS(Table9[Count of EnergyRating],Table9[MainSpaceHeatingFuel],AN30,Table9[EnergyRating (group)],AO30,Table9[CountyName (group)],AU$4)</f>
        <v>0</v>
      </c>
      <c r="AV30" s="1173">
        <f>SUMIFS(Table9[Count of EnergyRating],Table9[MainSpaceHeatingFuel],AN30,Table9[EnergyRating (group)],AO30,Table9[CountyName (group)],AV$4)</f>
        <v>0</v>
      </c>
      <c r="AW30" s="1173">
        <f>SUMIFS(Table9[Count of EnergyRating],Table9[MainSpaceHeatingFuel],AN30,Table9[EnergyRating (group)],AO30,Table9[CountyName (group)],AW$4)</f>
        <v>0</v>
      </c>
      <c r="AX30" s="1173">
        <f>SUMIFS(Table9[Count of EnergyRating],Table9[MainSpaceHeatingFuel],AN30,Table9[EnergyRating (group)],AO30,Table9[CountyName (group)],AX$4)</f>
        <v>0</v>
      </c>
      <c r="AY30" s="1173">
        <f>SUMIFS(Table9[Count of EnergyRating],Table9[MainSpaceHeatingFuel],AN30,Table9[EnergyRating (group)],AO30,Table9[CountyName (group)],AY$4)</f>
        <v>0</v>
      </c>
      <c r="AZ30" s="1173">
        <f>SUMIFS(Table9[Count of EnergyRating],Table9[MainSpaceHeatingFuel],AN30,Table9[EnergyRating (group)],AO30,Table9[CountyName (group)],AZ$4)</f>
        <v>0</v>
      </c>
      <c r="BA30" s="1173">
        <f>SUMIFS(Table9[Count of EnergyRating],Table9[MainSpaceHeatingFuel],AN30,Table9[EnergyRating (group)],AO30,Table9[CountyName (group)],BA$4)</f>
        <v>0</v>
      </c>
      <c r="BB30" s="1173">
        <f>SUMIFS(Table9[Count of EnergyRating],Table9[MainSpaceHeatingFuel],AN30,Table9[EnergyRating (group)],AO30,Table9[CountyName (group)],BB$4)</f>
        <v>0</v>
      </c>
      <c r="BC30" s="1173">
        <f>SUMIFS(Table9[Count of EnergyRating],Table9[MainSpaceHeatingFuel],AN30,Table9[EnergyRating (group)],AO30,Table9[CountyName (group)],BC$4)</f>
        <v>0</v>
      </c>
      <c r="BD30" s="1173">
        <f>SUMIFS(Table9[Count of EnergyRating],Table9[MainSpaceHeatingFuel],AN30,Table9[EnergyRating (group)],AO30,Table9[CountyName (group)],BD$4)</f>
        <v>0</v>
      </c>
      <c r="BE30" s="1173">
        <f>SUMIFS(Table9[Count of EnergyRating],Table9[MainSpaceHeatingFuel],AN30,Table9[EnergyRating (group)],AO30,Table9[CountyName (group)],BE$4)</f>
        <v>1</v>
      </c>
      <c r="BF30" s="1173">
        <f>SUMIFS(Table9[Count of EnergyRating],Table9[MainSpaceHeatingFuel],AN30,Table9[EnergyRating (group)],AO30,Table9[CountyName (group)],BF$4)</f>
        <v>0</v>
      </c>
      <c r="BG30" s="1173">
        <f>SUMIFS(Table9[Count of EnergyRating],Table9[MainSpaceHeatingFuel],AN30,Table9[EnergyRating (group)],AO30,Table9[CountyName (group)],BG$4)</f>
        <v>1</v>
      </c>
      <c r="BH30" s="1173">
        <f>SUMIFS(Table9[Count of EnergyRating],Table9[MainSpaceHeatingFuel],AN30,Table9[EnergyRating (group)],AO30,Table9[CountyName (group)],BH$4)</f>
        <v>10</v>
      </c>
      <c r="BI30" s="1173">
        <f>SUMIFS(Table9[Count of EnergyRating],Table9[MainSpaceHeatingFuel],AN30,Table9[EnergyRating (group)],AO30,Table9[CountyName (group)],BI$4)</f>
        <v>0</v>
      </c>
      <c r="BJ30" s="1173">
        <f>SUMIFS(Table9[Count of EnergyRating],Table9[MainSpaceHeatingFuel],AN30,Table9[EnergyRating (group)],AO30,Table9[CountyName (group)],BJ$4)</f>
        <v>0</v>
      </c>
      <c r="BK30" s="1173">
        <f>SUMIFS(Table9[Count of EnergyRating],Table9[MainSpaceHeatingFuel],AN30,Table9[EnergyRating (group)],AO30,Table9[CountyName (group)],BK$4)</f>
        <v>0</v>
      </c>
      <c r="BL30" s="1173">
        <f>SUMIFS(Table9[Count of EnergyRating],Table9[MainSpaceHeatingFuel],AN30,Table9[EnergyRating (group)],AO30,Table9[CountyName (group)],BL$4)</f>
        <v>13</v>
      </c>
      <c r="BM30" s="1144">
        <f>SUMIFS(Table9[Count of EnergyRating],Table9[MainSpaceHeatingFuel],AN30,Table9[EnergyRating (group)],AO30,Table9[CountyName (group)],BM$4)</f>
        <v>0</v>
      </c>
      <c r="BN30" s="1173">
        <f>SUMIFS(Table9[Count of EnergyRating],Table9[MainSpaceHeatingFuel],AN30,Table9[EnergyRating (group)],AO30,Table9[CountyName (group)],BN$4)</f>
        <v>0</v>
      </c>
      <c r="BO30" s="1173">
        <f>SUMIFS(Table9[Count of EnergyRating],Table9[MainSpaceHeatingFuel],AN30,Table9[EnergyRating (group)],AO30,Table9[CountyName (group)],BO$4)</f>
        <v>1</v>
      </c>
    </row>
    <row r="31" spans="3:67">
      <c r="C31" s="1143" t="s">
        <v>1189</v>
      </c>
      <c r="D31" s="1143" t="s">
        <v>1107</v>
      </c>
      <c r="E31" s="1143" t="s">
        <v>837</v>
      </c>
      <c r="F31" s="1143" t="s">
        <v>1178</v>
      </c>
      <c r="G31" s="1154">
        <f t="shared" ref="G31:AF31" si="20">IFERROR(G141*((SUM(AP$35:AP$38)/SUM(AP$35:AP$43))/(SUM(G$141)/SUM(G$141:G$146))),G141)</f>
        <v>2.3512698791233415E-6</v>
      </c>
      <c r="H31" s="1154">
        <f t="shared" si="20"/>
        <v>0</v>
      </c>
      <c r="I31" s="1154">
        <f t="shared" si="20"/>
        <v>2.8889139037555223E-5</v>
      </c>
      <c r="J31" s="1154">
        <f t="shared" si="20"/>
        <v>7.1162139928907107E-6</v>
      </c>
      <c r="K31" s="1154">
        <f t="shared" si="20"/>
        <v>6.5299483066271369E-6</v>
      </c>
      <c r="L31" s="1154">
        <f t="shared" si="20"/>
        <v>1.105185192503911E-6</v>
      </c>
      <c r="M31" s="1154">
        <f t="shared" si="20"/>
        <v>1.728191777047289E-5</v>
      </c>
      <c r="N31" s="1154">
        <f t="shared" si="20"/>
        <v>2.7988199482359563E-5</v>
      </c>
      <c r="O31" s="1154">
        <f t="shared" si="20"/>
        <v>2.1846629007619109E-6</v>
      </c>
      <c r="P31" s="1154">
        <f t="shared" si="20"/>
        <v>1.0322718892238343E-5</v>
      </c>
      <c r="Q31" s="1154">
        <f t="shared" si="20"/>
        <v>5.3333564417398235E-6</v>
      </c>
      <c r="R31" s="1154">
        <f t="shared" si="20"/>
        <v>2.6062261773990782E-5</v>
      </c>
      <c r="S31" s="1154">
        <f t="shared" si="20"/>
        <v>5.9078408286456965E-6</v>
      </c>
      <c r="T31" s="1154">
        <f t="shared" si="20"/>
        <v>1.152392219065601E-4</v>
      </c>
      <c r="U31" s="1154">
        <f t="shared" si="20"/>
        <v>7.7557243311037831E-6</v>
      </c>
      <c r="V31" s="1154">
        <f t="shared" si="20"/>
        <v>1.871954964191324E-5</v>
      </c>
      <c r="W31" s="1154">
        <f t="shared" si="20"/>
        <v>3.2128948375744662E-6</v>
      </c>
      <c r="X31" s="1154">
        <f t="shared" si="20"/>
        <v>7.1200301438767687E-5</v>
      </c>
      <c r="Y31" s="1154">
        <f t="shared" si="20"/>
        <v>2.5117790596541382E-5</v>
      </c>
      <c r="Z31" s="1154">
        <f t="shared" si="20"/>
        <v>4.9977484921808694E-7</v>
      </c>
      <c r="AA31" s="1154">
        <f t="shared" si="20"/>
        <v>4.139424558871979E-6</v>
      </c>
      <c r="AB31" s="1154">
        <f t="shared" si="20"/>
        <v>1.4703727821053769E-6</v>
      </c>
      <c r="AC31" s="1154">
        <f t="shared" si="20"/>
        <v>4.1480401174843051E-6</v>
      </c>
      <c r="AD31" s="1154">
        <f t="shared" si="20"/>
        <v>3.8529818317874891E-6</v>
      </c>
      <c r="AE31" s="1154">
        <f t="shared" si="20"/>
        <v>7.9826891330130758E-6</v>
      </c>
      <c r="AF31" s="1154">
        <f t="shared" si="20"/>
        <v>3.1651511432986597E-6</v>
      </c>
      <c r="AG31" s="1181">
        <f t="shared" si="4"/>
        <v>4.0757663166714897E-4</v>
      </c>
      <c r="AN31" s="1153" t="s">
        <v>1144</v>
      </c>
      <c r="AO31" s="1153" t="s">
        <v>60</v>
      </c>
      <c r="AP31" s="1144">
        <f>SUMIFS(Table9[Count of EnergyRating],Table9[MainSpaceHeatingFuel],AN31,Table9[EnergyRating (group)],AO31,Table9[CountyName (group)],AP$4)</f>
        <v>0</v>
      </c>
      <c r="AQ31" s="1173">
        <f>SUMIFS(Table9[Count of EnergyRating],Table9[MainSpaceHeatingFuel],AN31,Table9[EnergyRating (group)],AO31,Table9[CountyName (group)],AQ$4)</f>
        <v>7</v>
      </c>
      <c r="AR31" s="1173">
        <f>SUMIFS(Table9[Count of EnergyRating],Table9[MainSpaceHeatingFuel],AN31,Table9[EnergyRating (group)],AO31,Table9[CountyName (group)],AR$4)</f>
        <v>0</v>
      </c>
      <c r="AS31" s="1173">
        <f>SUMIFS(Table9[Count of EnergyRating],Table9[MainSpaceHeatingFuel],AN31,Table9[EnergyRating (group)],AO31,Table9[CountyName (group)],AS$4)</f>
        <v>0</v>
      </c>
      <c r="AT31" s="1173">
        <f>SUMIFS(Table9[Count of EnergyRating],Table9[MainSpaceHeatingFuel],AN31,Table9[EnergyRating (group)],AO31,Table9[CountyName (group)],AT$4)</f>
        <v>1</v>
      </c>
      <c r="AU31" s="1173">
        <f>SUMIFS(Table9[Count of EnergyRating],Table9[MainSpaceHeatingFuel],AN31,Table9[EnergyRating (group)],AO31,Table9[CountyName (group)],AU$4)</f>
        <v>0</v>
      </c>
      <c r="AV31" s="1173">
        <f>SUMIFS(Table9[Count of EnergyRating],Table9[MainSpaceHeatingFuel],AN31,Table9[EnergyRating (group)],AO31,Table9[CountyName (group)],AV$4)</f>
        <v>0</v>
      </c>
      <c r="AW31" s="1173">
        <f>SUMIFS(Table9[Count of EnergyRating],Table9[MainSpaceHeatingFuel],AN31,Table9[EnergyRating (group)],AO31,Table9[CountyName (group)],AW$4)</f>
        <v>0</v>
      </c>
      <c r="AX31" s="1173">
        <f>SUMIFS(Table9[Count of EnergyRating],Table9[MainSpaceHeatingFuel],AN31,Table9[EnergyRating (group)],AO31,Table9[CountyName (group)],AX$4)</f>
        <v>0</v>
      </c>
      <c r="AY31" s="1173">
        <f>SUMIFS(Table9[Count of EnergyRating],Table9[MainSpaceHeatingFuel],AN31,Table9[EnergyRating (group)],AO31,Table9[CountyName (group)],AY$4)</f>
        <v>0</v>
      </c>
      <c r="AZ31" s="1173">
        <f>SUMIFS(Table9[Count of EnergyRating],Table9[MainSpaceHeatingFuel],AN31,Table9[EnergyRating (group)],AO31,Table9[CountyName (group)],AZ$4)</f>
        <v>0</v>
      </c>
      <c r="BA31" s="1173">
        <f>SUMIFS(Table9[Count of EnergyRating],Table9[MainSpaceHeatingFuel],AN31,Table9[EnergyRating (group)],AO31,Table9[CountyName (group)],BA$4)</f>
        <v>0</v>
      </c>
      <c r="BB31" s="1173">
        <f>SUMIFS(Table9[Count of EnergyRating],Table9[MainSpaceHeatingFuel],AN31,Table9[EnergyRating (group)],AO31,Table9[CountyName (group)],BB$4)</f>
        <v>0</v>
      </c>
      <c r="BC31" s="1173">
        <f>SUMIFS(Table9[Count of EnergyRating],Table9[MainSpaceHeatingFuel],AN31,Table9[EnergyRating (group)],AO31,Table9[CountyName (group)],BC$4)</f>
        <v>6</v>
      </c>
      <c r="BD31" s="1173">
        <f>SUMIFS(Table9[Count of EnergyRating],Table9[MainSpaceHeatingFuel],AN31,Table9[EnergyRating (group)],AO31,Table9[CountyName (group)],BD$4)</f>
        <v>0</v>
      </c>
      <c r="BE31" s="1173">
        <f>SUMIFS(Table9[Count of EnergyRating],Table9[MainSpaceHeatingFuel],AN31,Table9[EnergyRating (group)],AO31,Table9[CountyName (group)],BE$4)</f>
        <v>2</v>
      </c>
      <c r="BF31" s="1173">
        <f>SUMIFS(Table9[Count of EnergyRating],Table9[MainSpaceHeatingFuel],AN31,Table9[EnergyRating (group)],AO31,Table9[CountyName (group)],BF$4)</f>
        <v>0</v>
      </c>
      <c r="BG31" s="1173">
        <f>SUMIFS(Table9[Count of EnergyRating],Table9[MainSpaceHeatingFuel],AN31,Table9[EnergyRating (group)],AO31,Table9[CountyName (group)],BG$4)</f>
        <v>5</v>
      </c>
      <c r="BH31" s="1173">
        <f>SUMIFS(Table9[Count of EnergyRating],Table9[MainSpaceHeatingFuel],AN31,Table9[EnergyRating (group)],AO31,Table9[CountyName (group)],BH$4)</f>
        <v>9</v>
      </c>
      <c r="BI31" s="1173">
        <f>SUMIFS(Table9[Count of EnergyRating],Table9[MainSpaceHeatingFuel],AN31,Table9[EnergyRating (group)],AO31,Table9[CountyName (group)],BI$4)</f>
        <v>0</v>
      </c>
      <c r="BJ31" s="1173">
        <f>SUMIFS(Table9[Count of EnergyRating],Table9[MainSpaceHeatingFuel],AN31,Table9[EnergyRating (group)],AO31,Table9[CountyName (group)],BJ$4)</f>
        <v>0</v>
      </c>
      <c r="BK31" s="1173">
        <f>SUMIFS(Table9[Count of EnergyRating],Table9[MainSpaceHeatingFuel],AN31,Table9[EnergyRating (group)],AO31,Table9[CountyName (group)],BK$4)</f>
        <v>0</v>
      </c>
      <c r="BL31" s="1173">
        <f>SUMIFS(Table9[Count of EnergyRating],Table9[MainSpaceHeatingFuel],AN31,Table9[EnergyRating (group)],AO31,Table9[CountyName (group)],BL$4)</f>
        <v>16</v>
      </c>
      <c r="BM31" s="1144">
        <f>SUMIFS(Table9[Count of EnergyRating],Table9[MainSpaceHeatingFuel],AN31,Table9[EnergyRating (group)],AO31,Table9[CountyName (group)],BM$4)</f>
        <v>2</v>
      </c>
      <c r="BN31" s="1173">
        <f>SUMIFS(Table9[Count of EnergyRating],Table9[MainSpaceHeatingFuel],AN31,Table9[EnergyRating (group)],AO31,Table9[CountyName (group)],BN$4)</f>
        <v>0</v>
      </c>
      <c r="BO31" s="1173">
        <f>SUMIFS(Table9[Count of EnergyRating],Table9[MainSpaceHeatingFuel],AN31,Table9[EnergyRating (group)],AO31,Table9[CountyName (group)],BO$4)</f>
        <v>2</v>
      </c>
    </row>
    <row r="32" spans="3:67">
      <c r="C32" s="1145" t="s">
        <v>1189</v>
      </c>
      <c r="D32" s="1145" t="s">
        <v>1107</v>
      </c>
      <c r="E32" s="1145" t="s">
        <v>837</v>
      </c>
      <c r="F32" s="1145" t="s">
        <v>1179</v>
      </c>
      <c r="G32" s="1155">
        <f t="shared" ref="G32:AF32" si="21">IFERROR(G142*((SUM(AP$39)/SUM(AP$35:AP$43))/(SUM(G$142)/SUM(G$141:G$146))),G142)</f>
        <v>1.0918057262754813E-5</v>
      </c>
      <c r="H32" s="1155">
        <f t="shared" si="21"/>
        <v>1.372236693317866E-3</v>
      </c>
      <c r="I32" s="1155">
        <f t="shared" si="21"/>
        <v>6.5458502023604568E-5</v>
      </c>
      <c r="J32" s="1155">
        <f t="shared" si="21"/>
        <v>1.6078651239387013E-5</v>
      </c>
      <c r="K32" s="1155">
        <f t="shared" si="21"/>
        <v>1.0373997977523775E-5</v>
      </c>
      <c r="L32" s="1155">
        <f t="shared" si="21"/>
        <v>4.2291115694092014E-6</v>
      </c>
      <c r="M32" s="1155">
        <f t="shared" si="21"/>
        <v>2.6786182469347948E-5</v>
      </c>
      <c r="N32" s="1155">
        <f t="shared" si="21"/>
        <v>5.1070014955457809E-5</v>
      </c>
      <c r="O32" s="1155">
        <f t="shared" si="21"/>
        <v>7.1601612746648323E-6</v>
      </c>
      <c r="P32" s="1155">
        <f t="shared" si="21"/>
        <v>1.9489632145108234E-5</v>
      </c>
      <c r="Q32" s="1155">
        <f t="shared" si="21"/>
        <v>1.6370685898454255E-5</v>
      </c>
      <c r="R32" s="1155">
        <f t="shared" si="21"/>
        <v>3.4530385756394252E-5</v>
      </c>
      <c r="S32" s="1155">
        <f t="shared" si="21"/>
        <v>1.7055883076829758E-5</v>
      </c>
      <c r="T32" s="1155">
        <f t="shared" si="21"/>
        <v>1.2958327884867747E-4</v>
      </c>
      <c r="U32" s="1155">
        <f t="shared" si="21"/>
        <v>2.1725508635988555E-5</v>
      </c>
      <c r="V32" s="1155">
        <f t="shared" si="21"/>
        <v>7.3051093416259146E-5</v>
      </c>
      <c r="W32" s="1155">
        <f t="shared" si="21"/>
        <v>1.0502971635715367E-5</v>
      </c>
      <c r="X32" s="1155">
        <f t="shared" si="21"/>
        <v>0</v>
      </c>
      <c r="Y32" s="1155">
        <f t="shared" si="21"/>
        <v>6.7860513644241077E-5</v>
      </c>
      <c r="Z32" s="1155">
        <f t="shared" si="21"/>
        <v>4.4298225271603158E-6</v>
      </c>
      <c r="AA32" s="1155">
        <f t="shared" si="21"/>
        <v>1.4158479264295722E-5</v>
      </c>
      <c r="AB32" s="1155">
        <f t="shared" si="21"/>
        <v>4.7275680252398448E-6</v>
      </c>
      <c r="AC32" s="1155">
        <f t="shared" si="21"/>
        <v>9.6709818611788472E-6</v>
      </c>
      <c r="AD32" s="1155">
        <f t="shared" si="21"/>
        <v>8.1869493703849736E-6</v>
      </c>
      <c r="AE32" s="1155">
        <f t="shared" si="21"/>
        <v>1.9981169358786392E-5</v>
      </c>
      <c r="AF32" s="1155">
        <f t="shared" si="21"/>
        <v>6.1799264794696382E-6</v>
      </c>
      <c r="AG32" s="1182">
        <f t="shared" si="4"/>
        <v>2.0218162220341997E-3</v>
      </c>
      <c r="AN32" s="1153" t="s">
        <v>1144</v>
      </c>
      <c r="AO32" s="1153" t="s">
        <v>62</v>
      </c>
      <c r="AP32" s="1144">
        <f>SUMIFS(Table9[Count of EnergyRating],Table9[MainSpaceHeatingFuel],AN32,Table9[EnergyRating (group)],AO32,Table9[CountyName (group)],AP$4)</f>
        <v>0</v>
      </c>
      <c r="AQ32" s="1173">
        <f>SUMIFS(Table9[Count of EnergyRating],Table9[MainSpaceHeatingFuel],AN32,Table9[EnergyRating (group)],AO32,Table9[CountyName (group)],AQ$4)</f>
        <v>7</v>
      </c>
      <c r="AR32" s="1173">
        <f>SUMIFS(Table9[Count of EnergyRating],Table9[MainSpaceHeatingFuel],AN32,Table9[EnergyRating (group)],AO32,Table9[CountyName (group)],AR$4)</f>
        <v>0</v>
      </c>
      <c r="AS32" s="1173">
        <f>SUMIFS(Table9[Count of EnergyRating],Table9[MainSpaceHeatingFuel],AN32,Table9[EnergyRating (group)],AO32,Table9[CountyName (group)],AS$4)</f>
        <v>0</v>
      </c>
      <c r="AT32" s="1173">
        <f>SUMIFS(Table9[Count of EnergyRating],Table9[MainSpaceHeatingFuel],AN32,Table9[EnergyRating (group)],AO32,Table9[CountyName (group)],AT$4)</f>
        <v>0</v>
      </c>
      <c r="AU32" s="1173">
        <f>SUMIFS(Table9[Count of EnergyRating],Table9[MainSpaceHeatingFuel],AN32,Table9[EnergyRating (group)],AO32,Table9[CountyName (group)],AU$4)</f>
        <v>0</v>
      </c>
      <c r="AV32" s="1173">
        <f>SUMIFS(Table9[Count of EnergyRating],Table9[MainSpaceHeatingFuel],AN32,Table9[EnergyRating (group)],AO32,Table9[CountyName (group)],AV$4)</f>
        <v>2</v>
      </c>
      <c r="AW32" s="1173">
        <f>SUMIFS(Table9[Count of EnergyRating],Table9[MainSpaceHeatingFuel],AN32,Table9[EnergyRating (group)],AO32,Table9[CountyName (group)],AW$4)</f>
        <v>0</v>
      </c>
      <c r="AX32" s="1173">
        <f>SUMIFS(Table9[Count of EnergyRating],Table9[MainSpaceHeatingFuel],AN32,Table9[EnergyRating (group)],AO32,Table9[CountyName (group)],AX$4)</f>
        <v>0</v>
      </c>
      <c r="AY32" s="1173">
        <f>SUMIFS(Table9[Count of EnergyRating],Table9[MainSpaceHeatingFuel],AN32,Table9[EnergyRating (group)],AO32,Table9[CountyName (group)],AY$4)</f>
        <v>0</v>
      </c>
      <c r="AZ32" s="1173">
        <f>SUMIFS(Table9[Count of EnergyRating],Table9[MainSpaceHeatingFuel],AN32,Table9[EnergyRating (group)],AO32,Table9[CountyName (group)],AZ$4)</f>
        <v>0</v>
      </c>
      <c r="BA32" s="1173">
        <f>SUMIFS(Table9[Count of EnergyRating],Table9[MainSpaceHeatingFuel],AN32,Table9[EnergyRating (group)],AO32,Table9[CountyName (group)],BA$4)</f>
        <v>0</v>
      </c>
      <c r="BB32" s="1173">
        <f>SUMIFS(Table9[Count of EnergyRating],Table9[MainSpaceHeatingFuel],AN32,Table9[EnergyRating (group)],AO32,Table9[CountyName (group)],BB$4)</f>
        <v>0</v>
      </c>
      <c r="BC32" s="1173">
        <f>SUMIFS(Table9[Count of EnergyRating],Table9[MainSpaceHeatingFuel],AN32,Table9[EnergyRating (group)],AO32,Table9[CountyName (group)],BC$4)</f>
        <v>0</v>
      </c>
      <c r="BD32" s="1173">
        <f>SUMIFS(Table9[Count of EnergyRating],Table9[MainSpaceHeatingFuel],AN32,Table9[EnergyRating (group)],AO32,Table9[CountyName (group)],BD$4)</f>
        <v>0</v>
      </c>
      <c r="BE32" s="1173">
        <f>SUMIFS(Table9[Count of EnergyRating],Table9[MainSpaceHeatingFuel],AN32,Table9[EnergyRating (group)],AO32,Table9[CountyName (group)],BE$4)</f>
        <v>2</v>
      </c>
      <c r="BF32" s="1173">
        <f>SUMIFS(Table9[Count of EnergyRating],Table9[MainSpaceHeatingFuel],AN32,Table9[EnergyRating (group)],AO32,Table9[CountyName (group)],BF$4)</f>
        <v>0</v>
      </c>
      <c r="BG32" s="1173">
        <f>SUMIFS(Table9[Count of EnergyRating],Table9[MainSpaceHeatingFuel],AN32,Table9[EnergyRating (group)],AO32,Table9[CountyName (group)],BG$4)</f>
        <v>0</v>
      </c>
      <c r="BH32" s="1173">
        <f>SUMIFS(Table9[Count of EnergyRating],Table9[MainSpaceHeatingFuel],AN32,Table9[EnergyRating (group)],AO32,Table9[CountyName (group)],BH$4)</f>
        <v>3</v>
      </c>
      <c r="BI32" s="1173">
        <f>SUMIFS(Table9[Count of EnergyRating],Table9[MainSpaceHeatingFuel],AN32,Table9[EnergyRating (group)],AO32,Table9[CountyName (group)],BI$4)</f>
        <v>0</v>
      </c>
      <c r="BJ32" s="1173">
        <f>SUMIFS(Table9[Count of EnergyRating],Table9[MainSpaceHeatingFuel],AN32,Table9[EnergyRating (group)],AO32,Table9[CountyName (group)],BJ$4)</f>
        <v>0</v>
      </c>
      <c r="BK32" s="1173">
        <f>SUMIFS(Table9[Count of EnergyRating],Table9[MainSpaceHeatingFuel],AN32,Table9[EnergyRating (group)],AO32,Table9[CountyName (group)],BK$4)</f>
        <v>0</v>
      </c>
      <c r="BL32" s="1173">
        <f>SUMIFS(Table9[Count of EnergyRating],Table9[MainSpaceHeatingFuel],AN32,Table9[EnergyRating (group)],AO32,Table9[CountyName (group)],BL$4)</f>
        <v>3</v>
      </c>
      <c r="BM32" s="1144">
        <f>SUMIFS(Table9[Count of EnergyRating],Table9[MainSpaceHeatingFuel],AN32,Table9[EnergyRating (group)],AO32,Table9[CountyName (group)],BM$4)</f>
        <v>0</v>
      </c>
      <c r="BN32" s="1173">
        <f>SUMIFS(Table9[Count of EnergyRating],Table9[MainSpaceHeatingFuel],AN32,Table9[EnergyRating (group)],AO32,Table9[CountyName (group)],BN$4)</f>
        <v>0</v>
      </c>
      <c r="BO32" s="1173">
        <f>SUMIFS(Table9[Count of EnergyRating],Table9[MainSpaceHeatingFuel],AN32,Table9[EnergyRating (group)],AO32,Table9[CountyName (group)],BO$4)</f>
        <v>2</v>
      </c>
    </row>
    <row r="33" spans="3:67">
      <c r="C33" s="1143" t="s">
        <v>1189</v>
      </c>
      <c r="D33" s="1143" t="s">
        <v>1107</v>
      </c>
      <c r="E33" s="1143" t="s">
        <v>837</v>
      </c>
      <c r="F33" s="1143" t="s">
        <v>1180</v>
      </c>
      <c r="G33" s="1154">
        <f t="shared" ref="G33:AF33" si="22">IFERROR(G143*((SUM(AP$40)/SUM(AP$35:AP$43))/(SUM(G$143)/SUM(G$141:G$146))),G143)</f>
        <v>7.7435134390733876E-6</v>
      </c>
      <c r="H33" s="1154">
        <f t="shared" si="22"/>
        <v>1.372236693317866E-3</v>
      </c>
      <c r="I33" s="1154">
        <f t="shared" si="22"/>
        <v>3.6771818832737472E-5</v>
      </c>
      <c r="J33" s="1154">
        <f t="shared" si="22"/>
        <v>8.002447979236198E-6</v>
      </c>
      <c r="K33" s="1154">
        <f t="shared" si="22"/>
        <v>8.6995983039585355E-6</v>
      </c>
      <c r="L33" s="1154">
        <f t="shared" si="22"/>
        <v>5.9313954715613311E-6</v>
      </c>
      <c r="M33" s="1154">
        <f t="shared" si="22"/>
        <v>1.1523227191694519E-5</v>
      </c>
      <c r="N33" s="1154">
        <f t="shared" si="22"/>
        <v>2.5184679631235677E-5</v>
      </c>
      <c r="O33" s="1154">
        <f t="shared" si="22"/>
        <v>8.1429285084423579E-6</v>
      </c>
      <c r="P33" s="1154">
        <f t="shared" si="22"/>
        <v>1.9519206700715382E-5</v>
      </c>
      <c r="Q33" s="1154">
        <f t="shared" si="22"/>
        <v>1.7903726718376395E-5</v>
      </c>
      <c r="R33" s="1154">
        <f t="shared" si="22"/>
        <v>2.1246294700768267E-5</v>
      </c>
      <c r="S33" s="1154">
        <f t="shared" si="22"/>
        <v>1.5453316881691395E-5</v>
      </c>
      <c r="T33" s="1154">
        <f t="shared" si="22"/>
        <v>7.5809644347319782E-5</v>
      </c>
      <c r="U33" s="1154">
        <f t="shared" si="22"/>
        <v>1.9103945334598409E-5</v>
      </c>
      <c r="V33" s="1154">
        <f t="shared" si="22"/>
        <v>4.3371461748480423E-5</v>
      </c>
      <c r="W33" s="1154">
        <f t="shared" si="22"/>
        <v>1.8005094232654914E-5</v>
      </c>
      <c r="X33" s="1154">
        <f t="shared" si="22"/>
        <v>0</v>
      </c>
      <c r="Y33" s="1154">
        <f t="shared" si="22"/>
        <v>7.0239957884043694E-5</v>
      </c>
      <c r="Z33" s="1154">
        <f t="shared" si="22"/>
        <v>4.5434077201644265E-6</v>
      </c>
      <c r="AA33" s="1154">
        <f t="shared" si="22"/>
        <v>1.6794040339467652E-5</v>
      </c>
      <c r="AB33" s="1154">
        <f t="shared" si="22"/>
        <v>4.4142954452540715E-6</v>
      </c>
      <c r="AC33" s="1154">
        <f t="shared" si="22"/>
        <v>1.2640657099359018E-5</v>
      </c>
      <c r="AD33" s="1154">
        <f t="shared" si="22"/>
        <v>8.5319932135812751E-6</v>
      </c>
      <c r="AE33" s="1154">
        <f t="shared" si="22"/>
        <v>1.2380190175227701E-5</v>
      </c>
      <c r="AF33" s="1154">
        <f t="shared" si="22"/>
        <v>5.0161740904786026E-6</v>
      </c>
      <c r="AG33" s="1181">
        <f t="shared" si="4"/>
        <v>1.8492097093079866E-3</v>
      </c>
      <c r="AN33" s="1153" t="s">
        <v>1144</v>
      </c>
      <c r="AO33" s="1153" t="s">
        <v>64</v>
      </c>
      <c r="AP33" s="1144">
        <f>SUMIFS(Table9[Count of EnergyRating],Table9[MainSpaceHeatingFuel],AN33,Table9[EnergyRating (group)],AO33,Table9[CountyName (group)],AP$4)</f>
        <v>2</v>
      </c>
      <c r="AQ33" s="1173">
        <f>SUMIFS(Table9[Count of EnergyRating],Table9[MainSpaceHeatingFuel],AN33,Table9[EnergyRating (group)],AO33,Table9[CountyName (group)],AQ$4)</f>
        <v>36</v>
      </c>
      <c r="AR33" s="1173">
        <f>SUMIFS(Table9[Count of EnergyRating],Table9[MainSpaceHeatingFuel],AN33,Table9[EnergyRating (group)],AO33,Table9[CountyName (group)],AR$4)</f>
        <v>0</v>
      </c>
      <c r="AS33" s="1173">
        <f>SUMIFS(Table9[Count of EnergyRating],Table9[MainSpaceHeatingFuel],AN33,Table9[EnergyRating (group)],AO33,Table9[CountyName (group)],AS$4)</f>
        <v>0</v>
      </c>
      <c r="AT33" s="1173">
        <f>SUMIFS(Table9[Count of EnergyRating],Table9[MainSpaceHeatingFuel],AN33,Table9[EnergyRating (group)],AO33,Table9[CountyName (group)],AT$4)</f>
        <v>2</v>
      </c>
      <c r="AU33" s="1173">
        <f>SUMIFS(Table9[Count of EnergyRating],Table9[MainSpaceHeatingFuel],AN33,Table9[EnergyRating (group)],AO33,Table9[CountyName (group)],AU$4)</f>
        <v>0</v>
      </c>
      <c r="AV33" s="1173">
        <f>SUMIFS(Table9[Count of EnergyRating],Table9[MainSpaceHeatingFuel],AN33,Table9[EnergyRating (group)],AO33,Table9[CountyName (group)],AV$4)</f>
        <v>2</v>
      </c>
      <c r="AW33" s="1173">
        <f>SUMIFS(Table9[Count of EnergyRating],Table9[MainSpaceHeatingFuel],AN33,Table9[EnergyRating (group)],AO33,Table9[CountyName (group)],AW$4)</f>
        <v>1</v>
      </c>
      <c r="AX33" s="1173">
        <f>SUMIFS(Table9[Count of EnergyRating],Table9[MainSpaceHeatingFuel],AN33,Table9[EnergyRating (group)],AO33,Table9[CountyName (group)],AX$4)</f>
        <v>0</v>
      </c>
      <c r="AY33" s="1173">
        <f>SUMIFS(Table9[Count of EnergyRating],Table9[MainSpaceHeatingFuel],AN33,Table9[EnergyRating (group)],AO33,Table9[CountyName (group)],AY$4)</f>
        <v>0</v>
      </c>
      <c r="AZ33" s="1173">
        <f>SUMIFS(Table9[Count of EnergyRating],Table9[MainSpaceHeatingFuel],AN33,Table9[EnergyRating (group)],AO33,Table9[CountyName (group)],AZ$4)</f>
        <v>0</v>
      </c>
      <c r="BA33" s="1173">
        <f>SUMIFS(Table9[Count of EnergyRating],Table9[MainSpaceHeatingFuel],AN33,Table9[EnergyRating (group)],AO33,Table9[CountyName (group)],BA$4)</f>
        <v>0</v>
      </c>
      <c r="BB33" s="1173">
        <f>SUMIFS(Table9[Count of EnergyRating],Table9[MainSpaceHeatingFuel],AN33,Table9[EnergyRating (group)],AO33,Table9[CountyName (group)],BB$4)</f>
        <v>0</v>
      </c>
      <c r="BC33" s="1173">
        <f>SUMIFS(Table9[Count of EnergyRating],Table9[MainSpaceHeatingFuel],AN33,Table9[EnergyRating (group)],AO33,Table9[CountyName (group)],BC$4)</f>
        <v>9</v>
      </c>
      <c r="BD33" s="1173">
        <f>SUMIFS(Table9[Count of EnergyRating],Table9[MainSpaceHeatingFuel],AN33,Table9[EnergyRating (group)],AO33,Table9[CountyName (group)],BD$4)</f>
        <v>0</v>
      </c>
      <c r="BE33" s="1173">
        <f>SUMIFS(Table9[Count of EnergyRating],Table9[MainSpaceHeatingFuel],AN33,Table9[EnergyRating (group)],AO33,Table9[CountyName (group)],BE$4)</f>
        <v>8</v>
      </c>
      <c r="BF33" s="1173">
        <f>SUMIFS(Table9[Count of EnergyRating],Table9[MainSpaceHeatingFuel],AN33,Table9[EnergyRating (group)],AO33,Table9[CountyName (group)],BF$4)</f>
        <v>0</v>
      </c>
      <c r="BG33" s="1173">
        <f>SUMIFS(Table9[Count of EnergyRating],Table9[MainSpaceHeatingFuel],AN33,Table9[EnergyRating (group)],AO33,Table9[CountyName (group)],BG$4)</f>
        <v>5</v>
      </c>
      <c r="BH33" s="1173">
        <f>SUMIFS(Table9[Count of EnergyRating],Table9[MainSpaceHeatingFuel],AN33,Table9[EnergyRating (group)],AO33,Table9[CountyName (group)],BH$4)</f>
        <v>1</v>
      </c>
      <c r="BI33" s="1173">
        <f>SUMIFS(Table9[Count of EnergyRating],Table9[MainSpaceHeatingFuel],AN33,Table9[EnergyRating (group)],AO33,Table9[CountyName (group)],BI$4)</f>
        <v>2</v>
      </c>
      <c r="BJ33" s="1173">
        <f>SUMIFS(Table9[Count of EnergyRating],Table9[MainSpaceHeatingFuel],AN33,Table9[EnergyRating (group)],AO33,Table9[CountyName (group)],BJ$4)</f>
        <v>0</v>
      </c>
      <c r="BK33" s="1173">
        <f>SUMIFS(Table9[Count of EnergyRating],Table9[MainSpaceHeatingFuel],AN33,Table9[EnergyRating (group)],AO33,Table9[CountyName (group)],BK$4)</f>
        <v>1</v>
      </c>
      <c r="BL33" s="1173">
        <f>SUMIFS(Table9[Count of EnergyRating],Table9[MainSpaceHeatingFuel],AN33,Table9[EnergyRating (group)],AO33,Table9[CountyName (group)],BL$4)</f>
        <v>3</v>
      </c>
      <c r="BM33" s="1144">
        <f>SUMIFS(Table9[Count of EnergyRating],Table9[MainSpaceHeatingFuel],AN33,Table9[EnergyRating (group)],AO33,Table9[CountyName (group)],BM$4)</f>
        <v>2</v>
      </c>
      <c r="BN33" s="1173">
        <f>SUMIFS(Table9[Count of EnergyRating],Table9[MainSpaceHeatingFuel],AN33,Table9[EnergyRating (group)],AO33,Table9[CountyName (group)],BN$4)</f>
        <v>0</v>
      </c>
      <c r="BO33" s="1173">
        <f>SUMIFS(Table9[Count of EnergyRating],Table9[MainSpaceHeatingFuel],AN33,Table9[EnergyRating (group)],AO33,Table9[CountyName (group)],BO$4)</f>
        <v>3</v>
      </c>
    </row>
    <row r="34" spans="3:67">
      <c r="C34" s="1145" t="s">
        <v>1189</v>
      </c>
      <c r="D34" s="1145" t="s">
        <v>1107</v>
      </c>
      <c r="E34" s="1145" t="s">
        <v>837</v>
      </c>
      <c r="F34" s="1145" t="s">
        <v>1181</v>
      </c>
      <c r="G34" s="1155">
        <f t="shared" ref="G34:AF34" si="23">IFERROR(G144*((SUM(AP$41)/SUM(AP$35:AP$43))/(SUM(G$144)/SUM(G$141:G$146))),G144)</f>
        <v>4.0052655719345104E-6</v>
      </c>
      <c r="H34" s="1155">
        <f t="shared" si="23"/>
        <v>0</v>
      </c>
      <c r="I34" s="1155">
        <f t="shared" si="23"/>
        <v>2.0407193326836337E-5</v>
      </c>
      <c r="J34" s="1155">
        <f t="shared" si="23"/>
        <v>3.7246416861882761E-6</v>
      </c>
      <c r="K34" s="1155">
        <f t="shared" si="23"/>
        <v>3.385199340034074E-6</v>
      </c>
      <c r="L34" s="1155">
        <f t="shared" si="23"/>
        <v>2.5534258532281967E-6</v>
      </c>
      <c r="M34" s="1155">
        <f t="shared" si="23"/>
        <v>6.6281359572279823E-6</v>
      </c>
      <c r="N34" s="1155">
        <f t="shared" si="23"/>
        <v>1.0509835394796961E-5</v>
      </c>
      <c r="O34" s="1155">
        <f t="shared" si="23"/>
        <v>4.4926502115544044E-6</v>
      </c>
      <c r="P34" s="1155">
        <f t="shared" si="23"/>
        <v>8.901941237750499E-6</v>
      </c>
      <c r="Q34" s="1155">
        <f t="shared" si="23"/>
        <v>1.1908442083323747E-5</v>
      </c>
      <c r="R34" s="1155">
        <f t="shared" si="23"/>
        <v>9.4061265859711951E-6</v>
      </c>
      <c r="S34" s="1155">
        <f t="shared" si="23"/>
        <v>1.0159124987037859E-5</v>
      </c>
      <c r="T34" s="1155">
        <f t="shared" si="23"/>
        <v>4.3278579075539366E-5</v>
      </c>
      <c r="U34" s="1155">
        <f t="shared" si="23"/>
        <v>9.0918046409913604E-6</v>
      </c>
      <c r="V34" s="1155">
        <f t="shared" si="23"/>
        <v>1.7807779000667237E-5</v>
      </c>
      <c r="W34" s="1155">
        <f t="shared" si="23"/>
        <v>1.0169543964740278E-5</v>
      </c>
      <c r="X34" s="1155">
        <f t="shared" si="23"/>
        <v>0</v>
      </c>
      <c r="Y34" s="1155">
        <f t="shared" si="23"/>
        <v>3.8503734062260637E-5</v>
      </c>
      <c r="Z34" s="1155">
        <f t="shared" si="23"/>
        <v>1.4993245476542607E-6</v>
      </c>
      <c r="AA34" s="1155">
        <f t="shared" si="23"/>
        <v>6.9566553960933526E-6</v>
      </c>
      <c r="AB34" s="1155">
        <f t="shared" si="23"/>
        <v>2.4492219889796786E-6</v>
      </c>
      <c r="AC34" s="1155">
        <f t="shared" si="23"/>
        <v>8.420592287208249E-6</v>
      </c>
      <c r="AD34" s="1155">
        <f t="shared" si="23"/>
        <v>4.2659966067906376E-6</v>
      </c>
      <c r="AE34" s="1155">
        <f t="shared" si="23"/>
        <v>7.3467658329379986E-6</v>
      </c>
      <c r="AF34" s="1155">
        <f t="shared" si="23"/>
        <v>3.4511277742492784E-6</v>
      </c>
      <c r="AG34" s="1182">
        <f t="shared" si="4"/>
        <v>2.4932310741399634E-4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1189</v>
      </c>
      <c r="D35" s="1143" t="s">
        <v>1107</v>
      </c>
      <c r="E35" s="1143" t="s">
        <v>837</v>
      </c>
      <c r="F35" s="1143" t="s">
        <v>1182</v>
      </c>
      <c r="G35" s="1154">
        <f t="shared" ref="G35:AF35" si="24">IFERROR(G145*((SUM(AP$42)/SUM(AP$35:AP$43))/(SUM(G$145)/SUM(G$141:G$146))),G145)</f>
        <v>1.5427689610414409E-6</v>
      </c>
      <c r="H35" s="1154">
        <f t="shared" si="24"/>
        <v>0</v>
      </c>
      <c r="I35" s="1154">
        <f t="shared" si="24"/>
        <v>6.6857852423159061E-6</v>
      </c>
      <c r="J35" s="1154">
        <f t="shared" si="24"/>
        <v>1.5857385396643155E-6</v>
      </c>
      <c r="K35" s="1154">
        <f t="shared" si="24"/>
        <v>1.1647997729149502E-6</v>
      </c>
      <c r="L35" s="1154">
        <f t="shared" si="24"/>
        <v>6.6495464927817622E-7</v>
      </c>
      <c r="M35" s="1154">
        <f t="shared" si="24"/>
        <v>2.523556350687718E-6</v>
      </c>
      <c r="N35" s="1154">
        <f t="shared" si="24"/>
        <v>2.724772139391804E-6</v>
      </c>
      <c r="O35" s="1154">
        <f t="shared" si="24"/>
        <v>2.0708309568883582E-6</v>
      </c>
      <c r="P35" s="1154">
        <f t="shared" si="24"/>
        <v>3.4010738948216197E-6</v>
      </c>
      <c r="Q35" s="1154">
        <f t="shared" si="24"/>
        <v>3.6135962183878963E-6</v>
      </c>
      <c r="R35" s="1154">
        <f t="shared" si="24"/>
        <v>3.382905175656307E-6</v>
      </c>
      <c r="S35" s="1154">
        <f t="shared" si="24"/>
        <v>2.7186390810383002E-6</v>
      </c>
      <c r="T35" s="1154">
        <f t="shared" si="24"/>
        <v>1.6517991013830858E-5</v>
      </c>
      <c r="U35" s="1154">
        <f t="shared" si="24"/>
        <v>2.7610081578470695E-6</v>
      </c>
      <c r="V35" s="1154">
        <f t="shared" si="24"/>
        <v>5.9919256385892895E-6</v>
      </c>
      <c r="W35" s="1154">
        <f t="shared" si="24"/>
        <v>4.2095243460605249E-6</v>
      </c>
      <c r="X35" s="1154">
        <f t="shared" si="24"/>
        <v>0</v>
      </c>
      <c r="Y35" s="1154">
        <f t="shared" si="24"/>
        <v>1.0506636903024573E-5</v>
      </c>
      <c r="Z35" s="1154">
        <f t="shared" si="24"/>
        <v>5.6792596502055331E-7</v>
      </c>
      <c r="AA35" s="1154">
        <f t="shared" si="24"/>
        <v>2.6662071341855581E-6</v>
      </c>
      <c r="AB35" s="1154">
        <f t="shared" si="24"/>
        <v>7.4046246178455382E-7</v>
      </c>
      <c r="AC35" s="1154">
        <f t="shared" si="24"/>
        <v>1.4457629449035045E-6</v>
      </c>
      <c r="AD35" s="1154">
        <f t="shared" si="24"/>
        <v>1.5683811054377346E-6</v>
      </c>
      <c r="AE35" s="1154">
        <f t="shared" si="24"/>
        <v>2.5167121711448509E-6</v>
      </c>
      <c r="AF35" s="1154">
        <f t="shared" si="24"/>
        <v>1.4446581380578374E-6</v>
      </c>
      <c r="AG35" s="1181">
        <f t="shared" si="4"/>
        <v>8.301661696197369E-5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SUMIFS(Table9[Count of EnergyRating],Table9[MainSpaceHeatingFuel],AN35,Table9[EnergyRating (group)],AO35,Table9[CountyName (group)],AP$4)</f>
        <v>0</v>
      </c>
      <c r="AQ35" s="1173">
        <f>SUMIFS(Table9[Count of EnergyRating],Table9[MainSpaceHeatingFuel],AN35,Table9[EnergyRating (group)],AO35,Table9[CountyName (group)],AQ$4)</f>
        <v>0</v>
      </c>
      <c r="AR35" s="1173">
        <f>SUMIFS(Table9[Count of EnergyRating],Table9[MainSpaceHeatingFuel],AN35,Table9[EnergyRating (group)],AO35,Table9[CountyName (group)],AR$4)</f>
        <v>0</v>
      </c>
      <c r="AS35" s="1173">
        <f>SUMIFS(Table9[Count of EnergyRating],Table9[MainSpaceHeatingFuel],AN35,Table9[EnergyRating (group)],AO35,Table9[CountyName (group)],AS$4)</f>
        <v>0</v>
      </c>
      <c r="AT35" s="1173">
        <f>SUMIFS(Table9[Count of EnergyRating],Table9[MainSpaceHeatingFuel],AN35,Table9[EnergyRating (group)],AO35,Table9[CountyName (group)],AT$4)</f>
        <v>0</v>
      </c>
      <c r="AU35" s="1173">
        <f>SUMIFS(Table9[Count of EnergyRating],Table9[MainSpaceHeatingFuel],AN35,Table9[EnergyRating (group)],AO35,Table9[CountyName (group)],AU$4)</f>
        <v>0</v>
      </c>
      <c r="AV35" s="1173">
        <f>SUMIFS(Table9[Count of EnergyRating],Table9[MainSpaceHeatingFuel],AN35,Table9[EnergyRating (group)],AO35,Table9[CountyName (group)],AV$4)</f>
        <v>0</v>
      </c>
      <c r="AW35" s="1173">
        <f>SUMIFS(Table9[Count of EnergyRating],Table9[MainSpaceHeatingFuel],AN35,Table9[EnergyRating (group)],AO35,Table9[CountyName (group)],AW$4)</f>
        <v>0</v>
      </c>
      <c r="AX35" s="1173">
        <f>SUMIFS(Table9[Count of EnergyRating],Table9[MainSpaceHeatingFuel],AN35,Table9[EnergyRating (group)],AO35,Table9[CountyName (group)],AX$4)</f>
        <v>0</v>
      </c>
      <c r="AY35" s="1173">
        <f>SUMIFS(Table9[Count of EnergyRating],Table9[MainSpaceHeatingFuel],AN35,Table9[EnergyRating (group)],AO35,Table9[CountyName (group)],AY$4)</f>
        <v>0</v>
      </c>
      <c r="AZ35" s="1173">
        <f>SUMIFS(Table9[Count of EnergyRating],Table9[MainSpaceHeatingFuel],AN35,Table9[EnergyRating (group)],AO35,Table9[CountyName (group)],AZ$4)</f>
        <v>0</v>
      </c>
      <c r="BA35" s="1173">
        <f>SUMIFS(Table9[Count of EnergyRating],Table9[MainSpaceHeatingFuel],AN35,Table9[EnergyRating (group)],AO35,Table9[CountyName (group)],BA$4)</f>
        <v>0</v>
      </c>
      <c r="BB35" s="1173">
        <f>SUMIFS(Table9[Count of EnergyRating],Table9[MainSpaceHeatingFuel],AN35,Table9[EnergyRating (group)],AO35,Table9[CountyName (group)],BB$4)</f>
        <v>0</v>
      </c>
      <c r="BC35" s="1173">
        <f>SUMIFS(Table9[Count of EnergyRating],Table9[MainSpaceHeatingFuel],AN35,Table9[EnergyRating (group)],AO35,Table9[CountyName (group)],BC$4)</f>
        <v>0</v>
      </c>
      <c r="BD35" s="1173">
        <f>SUMIFS(Table9[Count of EnergyRating],Table9[MainSpaceHeatingFuel],AN35,Table9[EnergyRating (group)],AO35,Table9[CountyName (group)],BD$4)</f>
        <v>0</v>
      </c>
      <c r="BE35" s="1173">
        <f>SUMIFS(Table9[Count of EnergyRating],Table9[MainSpaceHeatingFuel],AN35,Table9[EnergyRating (group)],AO35,Table9[CountyName (group)],BE$4)</f>
        <v>0</v>
      </c>
      <c r="BF35" s="1173">
        <f>SUMIFS(Table9[Count of EnergyRating],Table9[MainSpaceHeatingFuel],AN35,Table9[EnergyRating (group)],AO35,Table9[CountyName (group)],BF$4)</f>
        <v>0</v>
      </c>
      <c r="BG35" s="1173">
        <f>SUMIFS(Table9[Count of EnergyRating],Table9[MainSpaceHeatingFuel],AN35,Table9[EnergyRating (group)],AO35,Table9[CountyName (group)],BG$4)</f>
        <v>1</v>
      </c>
      <c r="BH35" s="1173">
        <f>SUMIFS(Table9[Count of EnergyRating],Table9[MainSpaceHeatingFuel],AN35,Table9[EnergyRating (group)],AO35,Table9[CountyName (group)],BH$4)</f>
        <v>0</v>
      </c>
      <c r="BI35" s="1173">
        <f>SUMIFS(Table9[Count of EnergyRating],Table9[MainSpaceHeatingFuel],AN35,Table9[EnergyRating (group)],AO35,Table9[CountyName (group)],BI$4)</f>
        <v>0</v>
      </c>
      <c r="BJ35" s="1173">
        <f>SUMIFS(Table9[Count of EnergyRating],Table9[MainSpaceHeatingFuel],AN35,Table9[EnergyRating (group)],AO35,Table9[CountyName (group)],BJ$4)</f>
        <v>0</v>
      </c>
      <c r="BK35" s="1173">
        <f>SUMIFS(Table9[Count of EnergyRating],Table9[MainSpaceHeatingFuel],AN35,Table9[EnergyRating (group)],AO35,Table9[CountyName (group)],BK$4)</f>
        <v>0</v>
      </c>
      <c r="BL35" s="1173">
        <f>SUMIFS(Table9[Count of EnergyRating],Table9[MainSpaceHeatingFuel],AN35,Table9[EnergyRating (group)],AO35,Table9[CountyName (group)],BL$4)</f>
        <v>0</v>
      </c>
      <c r="BM35" s="1144">
        <f>SUMIFS(Table9[Count of EnergyRating],Table9[MainSpaceHeatingFuel],AN35,Table9[EnergyRating (group)],AO35,Table9[CountyName (group)],BM$4)</f>
        <v>0</v>
      </c>
      <c r="BN35" s="1173">
        <f>SUMIFS(Table9[Count of EnergyRating],Table9[MainSpaceHeatingFuel],AN35,Table9[EnergyRating (group)],AO35,Table9[CountyName (group)],BN$4)</f>
        <v>0</v>
      </c>
      <c r="BO35" s="1173">
        <f>SUMIFS(Table9[Count of EnergyRating],Table9[MainSpaceHeatingFuel],AN35,Table9[EnergyRating (group)],AO35,Table9[CountyName (group)],BO$4)</f>
        <v>0</v>
      </c>
    </row>
    <row r="36" spans="3:67" ht="15.75" thickBot="1">
      <c r="C36" s="1147" t="s">
        <v>1189</v>
      </c>
      <c r="D36" s="1147" t="s">
        <v>1107</v>
      </c>
      <c r="E36" s="1147" t="s">
        <v>837</v>
      </c>
      <c r="F36" s="1147" t="s">
        <v>1183</v>
      </c>
      <c r="G36" s="1156">
        <f t="shared" ref="G36:AF36" si="25">IFERROR(G146*((SUM(AP$43)/SUM(AP$35:AP$43))/(SUM(G$146)/SUM(G$141:G$146))),G146)</f>
        <v>1.7504493981047122E-6</v>
      </c>
      <c r="H36" s="1156">
        <f t="shared" si="25"/>
        <v>0</v>
      </c>
      <c r="I36" s="1156">
        <f t="shared" si="25"/>
        <v>5.6751432870821055E-6</v>
      </c>
      <c r="J36" s="1156">
        <f t="shared" si="25"/>
        <v>2.4708019106397475E-6</v>
      </c>
      <c r="K36" s="1156">
        <f t="shared" si="25"/>
        <v>1.7835996522760173E-6</v>
      </c>
      <c r="L36" s="1156">
        <f t="shared" si="25"/>
        <v>9.0433832301831959E-7</v>
      </c>
      <c r="M36" s="1156">
        <f t="shared" si="25"/>
        <v>2.8884078712690749E-6</v>
      </c>
      <c r="N36" s="1156">
        <f t="shared" si="25"/>
        <v>2.9583240370539585E-6</v>
      </c>
      <c r="O36" s="1156">
        <f t="shared" si="25"/>
        <v>2.1059297866661269E-6</v>
      </c>
      <c r="P36" s="1156">
        <f t="shared" si="25"/>
        <v>2.6617100046430066E-6</v>
      </c>
      <c r="Q36" s="1156">
        <f t="shared" si="25"/>
        <v>4.2706137126402409E-6</v>
      </c>
      <c r="R36" s="1156">
        <f t="shared" si="25"/>
        <v>5.8169467044821855E-6</v>
      </c>
      <c r="S36" s="1156">
        <f t="shared" si="25"/>
        <v>4.1495017552689842E-6</v>
      </c>
      <c r="T36" s="1156">
        <f t="shared" si="25"/>
        <v>2.3839283974109598E-5</v>
      </c>
      <c r="U36" s="1156">
        <f t="shared" si="25"/>
        <v>4.2391236362904497E-6</v>
      </c>
      <c r="V36" s="1156">
        <f t="shared" si="25"/>
        <v>7.1119117392601856E-6</v>
      </c>
      <c r="W36" s="1156">
        <f t="shared" si="25"/>
        <v>6.9186241727331394E-6</v>
      </c>
      <c r="X36" s="1156">
        <f t="shared" si="25"/>
        <v>0</v>
      </c>
      <c r="Y36" s="1156">
        <f t="shared" si="25"/>
        <v>7.6945664378032897E-6</v>
      </c>
      <c r="Z36" s="1156">
        <f t="shared" si="25"/>
        <v>5.4520892641973115E-7</v>
      </c>
      <c r="AA36" s="1156">
        <f t="shared" si="25"/>
        <v>2.9420216653082019E-6</v>
      </c>
      <c r="AB36" s="1156">
        <f t="shared" si="25"/>
        <v>1.2530903199430912E-6</v>
      </c>
      <c r="AC36" s="1156">
        <f t="shared" si="25"/>
        <v>9.7686685466453012E-7</v>
      </c>
      <c r="AD36" s="1156">
        <f t="shared" si="25"/>
        <v>1.8820573265252813E-6</v>
      </c>
      <c r="AE36" s="1156">
        <f t="shared" si="25"/>
        <v>3.0505602074483039E-6</v>
      </c>
      <c r="AF36" s="1156">
        <f t="shared" si="25"/>
        <v>3.6116453451445944E-6</v>
      </c>
      <c r="AG36" s="1183">
        <f t="shared" si="4"/>
        <v>1.0150072704879489E-4</v>
      </c>
      <c r="AI36" s="58" t="s">
        <v>1176</v>
      </c>
      <c r="AJ36" s="1167">
        <f>SUM(G31:AF36)</f>
        <v>4.7124430144340982E-3</v>
      </c>
      <c r="AK36" s="1149">
        <f>'SHWLP-Apt'!S8</f>
        <v>4.7124430144340999E-3</v>
      </c>
      <c r="AL36" s="1169">
        <f>(AK36-AJ36)/AK36</f>
        <v>3.6811553384590342E-16</v>
      </c>
      <c r="AN36" s="1153" t="s">
        <v>399</v>
      </c>
      <c r="AO36" s="1153" t="s">
        <v>50</v>
      </c>
      <c r="AP36" s="1144">
        <f>SUMIFS(Table9[Count of EnergyRating],Table9[MainSpaceHeatingFuel],AN36,Table9[EnergyRating (group)],AO36,Table9[CountyName (group)],AP$4)</f>
        <v>0</v>
      </c>
      <c r="AQ36" s="1173">
        <f>SUMIFS(Table9[Count of EnergyRating],Table9[MainSpaceHeatingFuel],AN36,Table9[EnergyRating (group)],AO36,Table9[CountyName (group)],AQ$4)</f>
        <v>0</v>
      </c>
      <c r="AR36" s="1173">
        <f>SUMIFS(Table9[Count of EnergyRating],Table9[MainSpaceHeatingFuel],AN36,Table9[EnergyRating (group)],AO36,Table9[CountyName (group)],AR$4)</f>
        <v>0</v>
      </c>
      <c r="AS36" s="1173">
        <f>SUMIFS(Table9[Count of EnergyRating],Table9[MainSpaceHeatingFuel],AN36,Table9[EnergyRating (group)],AO36,Table9[CountyName (group)],AS$4)</f>
        <v>0</v>
      </c>
      <c r="AT36" s="1173">
        <f>SUMIFS(Table9[Count of EnergyRating],Table9[MainSpaceHeatingFuel],AN36,Table9[EnergyRating (group)],AO36,Table9[CountyName (group)],AT$4)</f>
        <v>0</v>
      </c>
      <c r="AU36" s="1173">
        <f>SUMIFS(Table9[Count of EnergyRating],Table9[MainSpaceHeatingFuel],AN36,Table9[EnergyRating (group)],AO36,Table9[CountyName (group)],AU$4)</f>
        <v>0</v>
      </c>
      <c r="AV36" s="1173">
        <f>SUMIFS(Table9[Count of EnergyRating],Table9[MainSpaceHeatingFuel],AN36,Table9[EnergyRating (group)],AO36,Table9[CountyName (group)],AV$4)</f>
        <v>0</v>
      </c>
      <c r="AW36" s="1173">
        <f>SUMIFS(Table9[Count of EnergyRating],Table9[MainSpaceHeatingFuel],AN36,Table9[EnergyRating (group)],AO36,Table9[CountyName (group)],AW$4)</f>
        <v>0</v>
      </c>
      <c r="AX36" s="1173">
        <f>SUMIFS(Table9[Count of EnergyRating],Table9[MainSpaceHeatingFuel],AN36,Table9[EnergyRating (group)],AO36,Table9[CountyName (group)],AX$4)</f>
        <v>0</v>
      </c>
      <c r="AY36" s="1173">
        <f>SUMIFS(Table9[Count of EnergyRating],Table9[MainSpaceHeatingFuel],AN36,Table9[EnergyRating (group)],AO36,Table9[CountyName (group)],AY$4)</f>
        <v>0</v>
      </c>
      <c r="AZ36" s="1173">
        <f>SUMIFS(Table9[Count of EnergyRating],Table9[MainSpaceHeatingFuel],AN36,Table9[EnergyRating (group)],AO36,Table9[CountyName (group)],AZ$4)</f>
        <v>0</v>
      </c>
      <c r="BA36" s="1173">
        <f>SUMIFS(Table9[Count of EnergyRating],Table9[MainSpaceHeatingFuel],AN36,Table9[EnergyRating (group)],AO36,Table9[CountyName (group)],BA$4)</f>
        <v>0</v>
      </c>
      <c r="BB36" s="1173">
        <f>SUMIFS(Table9[Count of EnergyRating],Table9[MainSpaceHeatingFuel],AN36,Table9[EnergyRating (group)],AO36,Table9[CountyName (group)],BB$4)</f>
        <v>0</v>
      </c>
      <c r="BC36" s="1173">
        <f>SUMIFS(Table9[Count of EnergyRating],Table9[MainSpaceHeatingFuel],AN36,Table9[EnergyRating (group)],AO36,Table9[CountyName (group)],BC$4)</f>
        <v>0</v>
      </c>
      <c r="BD36" s="1173">
        <f>SUMIFS(Table9[Count of EnergyRating],Table9[MainSpaceHeatingFuel],AN36,Table9[EnergyRating (group)],AO36,Table9[CountyName (group)],BD$4)</f>
        <v>0</v>
      </c>
      <c r="BE36" s="1173">
        <f>SUMIFS(Table9[Count of EnergyRating],Table9[MainSpaceHeatingFuel],AN36,Table9[EnergyRating (group)],AO36,Table9[CountyName (group)],BE$4)</f>
        <v>0</v>
      </c>
      <c r="BF36" s="1173">
        <f>SUMIFS(Table9[Count of EnergyRating],Table9[MainSpaceHeatingFuel],AN36,Table9[EnergyRating (group)],AO36,Table9[CountyName (group)],BF$4)</f>
        <v>0</v>
      </c>
      <c r="BG36" s="1173">
        <f>SUMIFS(Table9[Count of EnergyRating],Table9[MainSpaceHeatingFuel],AN36,Table9[EnergyRating (group)],AO36,Table9[CountyName (group)],BG$4)</f>
        <v>0</v>
      </c>
      <c r="BH36" s="1173">
        <f>SUMIFS(Table9[Count of EnergyRating],Table9[MainSpaceHeatingFuel],AN36,Table9[EnergyRating (group)],AO36,Table9[CountyName (group)],BH$4)</f>
        <v>0</v>
      </c>
      <c r="BI36" s="1173">
        <f>SUMIFS(Table9[Count of EnergyRating],Table9[MainSpaceHeatingFuel],AN36,Table9[EnergyRating (group)],AO36,Table9[CountyName (group)],BI$4)</f>
        <v>0</v>
      </c>
      <c r="BJ36" s="1173">
        <f>SUMIFS(Table9[Count of EnergyRating],Table9[MainSpaceHeatingFuel],AN36,Table9[EnergyRating (group)],AO36,Table9[CountyName (group)],BJ$4)</f>
        <v>0</v>
      </c>
      <c r="BK36" s="1173">
        <f>SUMIFS(Table9[Count of EnergyRating],Table9[MainSpaceHeatingFuel],AN36,Table9[EnergyRating (group)],AO36,Table9[CountyName (group)],BK$4)</f>
        <v>0</v>
      </c>
      <c r="BL36" s="1173">
        <f>SUMIFS(Table9[Count of EnergyRating],Table9[MainSpaceHeatingFuel],AN36,Table9[EnergyRating (group)],AO36,Table9[CountyName (group)],BL$4)</f>
        <v>0</v>
      </c>
      <c r="BM36" s="1144">
        <f>SUMIFS(Table9[Count of EnergyRating],Table9[MainSpaceHeatingFuel],AN36,Table9[EnergyRating (group)],AO36,Table9[CountyName (group)],BM$4)</f>
        <v>0</v>
      </c>
      <c r="BN36" s="1173">
        <f>SUMIFS(Table9[Count of EnergyRating],Table9[MainSpaceHeatingFuel],AN36,Table9[EnergyRating (group)],AO36,Table9[CountyName (group)],BN$4)</f>
        <v>0</v>
      </c>
      <c r="BO36" s="1173">
        <f>SUMIFS(Table9[Count of EnergyRating],Table9[MainSpaceHeatingFuel],AN36,Table9[EnergyRating (group)],AO36,Table9[CountyName (group)],BO$4)</f>
        <v>0</v>
      </c>
    </row>
    <row r="37" spans="3:67" ht="15.75" thickBot="1">
      <c r="C37" s="1174" t="s">
        <v>1190</v>
      </c>
      <c r="D37" s="1174" t="s">
        <v>1107</v>
      </c>
      <c r="E37" s="1174" t="s">
        <v>837</v>
      </c>
      <c r="F37" s="1174" t="s">
        <v>943</v>
      </c>
      <c r="G37" s="1175">
        <f>G147</f>
        <v>3.7927948626981063E-5</v>
      </c>
      <c r="H37" s="1175">
        <f>H147</f>
        <v>3.6766999570153618E-3</v>
      </c>
      <c r="I37" s="1175">
        <f t="shared" ref="I37:AF37" si="26">I147</f>
        <v>2.1955595113811816E-4</v>
      </c>
      <c r="J37" s="1175">
        <f t="shared" si="26"/>
        <v>5.2218481282565851E-5</v>
      </c>
      <c r="K37" s="1175">
        <f t="shared" si="26"/>
        <v>4.2785364276510545E-5</v>
      </c>
      <c r="L37" s="1175">
        <f t="shared" si="26"/>
        <v>2.061545597587767E-5</v>
      </c>
      <c r="M37" s="1175">
        <f t="shared" si="26"/>
        <v>9.060407297079499E-5</v>
      </c>
      <c r="N37" s="1175">
        <f t="shared" si="26"/>
        <v>1.6134475820062225E-4</v>
      </c>
      <c r="O37" s="1175">
        <f t="shared" si="26"/>
        <v>3.50420750645227E-5</v>
      </c>
      <c r="P37" s="1175">
        <f t="shared" si="26"/>
        <v>8.6136065896985653E-5</v>
      </c>
      <c r="Q37" s="1175">
        <f t="shared" si="26"/>
        <v>7.9577206566840524E-5</v>
      </c>
      <c r="R37" s="1175">
        <f t="shared" si="26"/>
        <v>1.3456346030112022E-4</v>
      </c>
      <c r="S37" s="1175">
        <f t="shared" si="26"/>
        <v>7.4277302423218162E-5</v>
      </c>
      <c r="T37" s="1175">
        <f t="shared" si="26"/>
        <v>5.4158737424613913E-4</v>
      </c>
      <c r="U37" s="1175">
        <f t="shared" si="26"/>
        <v>8.6646256484288069E-5</v>
      </c>
      <c r="V37" s="1175">
        <f t="shared" si="26"/>
        <v>2.224578720700081E-4</v>
      </c>
      <c r="W37" s="1175">
        <f t="shared" si="26"/>
        <v>7.1027717321655264E-5</v>
      </c>
      <c r="X37" s="1175">
        <f t="shared" si="26"/>
        <v>9.5385200860081696E-5</v>
      </c>
      <c r="Y37" s="1175">
        <f t="shared" si="26"/>
        <v>2.9462541782639167E-4</v>
      </c>
      <c r="Z37" s="1175">
        <f t="shared" si="26"/>
        <v>1.6190584013335277E-5</v>
      </c>
      <c r="AA37" s="1175">
        <f t="shared" si="26"/>
        <v>6.3844619382866523E-5</v>
      </c>
      <c r="AB37" s="1175">
        <f t="shared" si="26"/>
        <v>2.0168808577921941E-5</v>
      </c>
      <c r="AC37" s="1175">
        <f t="shared" si="26"/>
        <v>4.9973731127080736E-5</v>
      </c>
      <c r="AD37" s="1175">
        <f t="shared" si="26"/>
        <v>3.7897182933851904E-5</v>
      </c>
      <c r="AE37" s="1175">
        <f t="shared" si="26"/>
        <v>7.1348480437316675E-5</v>
      </c>
      <c r="AF37" s="1175">
        <f t="shared" si="26"/>
        <v>3.0636582633594124E-5</v>
      </c>
      <c r="AG37" s="1184">
        <f t="shared" si="4"/>
        <v>6.313137927654049E-3</v>
      </c>
      <c r="AI37" s="58" t="s">
        <v>1120</v>
      </c>
      <c r="AJ37" s="1167">
        <f>SUM(G37:AF37)</f>
        <v>6.313137927654049E-3</v>
      </c>
      <c r="AK37" s="1149">
        <f>'SHWLP-Apt'!S34</f>
        <v>6.313137927654049E-3</v>
      </c>
      <c r="AL37" s="1169">
        <f>(AK37-AJ37)/AK37</f>
        <v>0</v>
      </c>
      <c r="AN37" s="1153" t="s">
        <v>399</v>
      </c>
      <c r="AO37" s="1153" t="s">
        <v>52</v>
      </c>
      <c r="AP37" s="1144">
        <f>SUMIFS(Table9[Count of EnergyRating],Table9[MainSpaceHeatingFuel],AN37,Table9[EnergyRating (group)],AO37,Table9[CountyName (group)],AP$4)</f>
        <v>0</v>
      </c>
      <c r="AQ37" s="1173">
        <f>SUMIFS(Table9[Count of EnergyRating],Table9[MainSpaceHeatingFuel],AN37,Table9[EnergyRating (group)],AO37,Table9[CountyName (group)],AQ$4)</f>
        <v>0</v>
      </c>
      <c r="AR37" s="1173">
        <f>SUMIFS(Table9[Count of EnergyRating],Table9[MainSpaceHeatingFuel],AN37,Table9[EnergyRating (group)],AO37,Table9[CountyName (group)],AR$4)</f>
        <v>0</v>
      </c>
      <c r="AS37" s="1173">
        <f>SUMIFS(Table9[Count of EnergyRating],Table9[MainSpaceHeatingFuel],AN37,Table9[EnergyRating (group)],AO37,Table9[CountyName (group)],AS$4)</f>
        <v>0</v>
      </c>
      <c r="AT37" s="1173">
        <f>SUMIFS(Table9[Count of EnergyRating],Table9[MainSpaceHeatingFuel],AN37,Table9[EnergyRating (group)],AO37,Table9[CountyName (group)],AT$4)</f>
        <v>0</v>
      </c>
      <c r="AU37" s="1173">
        <f>SUMIFS(Table9[Count of EnergyRating],Table9[MainSpaceHeatingFuel],AN37,Table9[EnergyRating (group)],AO37,Table9[CountyName (group)],AU$4)</f>
        <v>0</v>
      </c>
      <c r="AV37" s="1173">
        <f>SUMIFS(Table9[Count of EnergyRating],Table9[MainSpaceHeatingFuel],AN37,Table9[EnergyRating (group)],AO37,Table9[CountyName (group)],AV$4)</f>
        <v>0</v>
      </c>
      <c r="AW37" s="1173">
        <f>SUMIFS(Table9[Count of EnergyRating],Table9[MainSpaceHeatingFuel],AN37,Table9[EnergyRating (group)],AO37,Table9[CountyName (group)],AW$4)</f>
        <v>0</v>
      </c>
      <c r="AX37" s="1173">
        <f>SUMIFS(Table9[Count of EnergyRating],Table9[MainSpaceHeatingFuel],AN37,Table9[EnergyRating (group)],AO37,Table9[CountyName (group)],AX$4)</f>
        <v>0</v>
      </c>
      <c r="AY37" s="1173">
        <f>SUMIFS(Table9[Count of EnergyRating],Table9[MainSpaceHeatingFuel],AN37,Table9[EnergyRating (group)],AO37,Table9[CountyName (group)],AY$4)</f>
        <v>0</v>
      </c>
      <c r="AZ37" s="1173">
        <f>SUMIFS(Table9[Count of EnergyRating],Table9[MainSpaceHeatingFuel],AN37,Table9[EnergyRating (group)],AO37,Table9[CountyName (group)],AZ$4)</f>
        <v>0</v>
      </c>
      <c r="BA37" s="1173">
        <f>SUMIFS(Table9[Count of EnergyRating],Table9[MainSpaceHeatingFuel],AN37,Table9[EnergyRating (group)],AO37,Table9[CountyName (group)],BA$4)</f>
        <v>0</v>
      </c>
      <c r="BB37" s="1173">
        <f>SUMIFS(Table9[Count of EnergyRating],Table9[MainSpaceHeatingFuel],AN37,Table9[EnergyRating (group)],AO37,Table9[CountyName (group)],BB$4)</f>
        <v>0</v>
      </c>
      <c r="BC37" s="1173">
        <f>SUMIFS(Table9[Count of EnergyRating],Table9[MainSpaceHeatingFuel],AN37,Table9[EnergyRating (group)],AO37,Table9[CountyName (group)],BC$4)</f>
        <v>0</v>
      </c>
      <c r="BD37" s="1173">
        <f>SUMIFS(Table9[Count of EnergyRating],Table9[MainSpaceHeatingFuel],AN37,Table9[EnergyRating (group)],AO37,Table9[CountyName (group)],BD$4)</f>
        <v>0</v>
      </c>
      <c r="BE37" s="1173">
        <f>SUMIFS(Table9[Count of EnergyRating],Table9[MainSpaceHeatingFuel],AN37,Table9[EnergyRating (group)],AO37,Table9[CountyName (group)],BE$4)</f>
        <v>0</v>
      </c>
      <c r="BF37" s="1173">
        <f>SUMIFS(Table9[Count of EnergyRating],Table9[MainSpaceHeatingFuel],AN37,Table9[EnergyRating (group)],AO37,Table9[CountyName (group)],BF$4)</f>
        <v>0</v>
      </c>
      <c r="BG37" s="1173">
        <f>SUMIFS(Table9[Count of EnergyRating],Table9[MainSpaceHeatingFuel],AN37,Table9[EnergyRating (group)],AO37,Table9[CountyName (group)],BG$4)</f>
        <v>0</v>
      </c>
      <c r="BH37" s="1173">
        <f>SUMIFS(Table9[Count of EnergyRating],Table9[MainSpaceHeatingFuel],AN37,Table9[EnergyRating (group)],AO37,Table9[CountyName (group)],BH$4)</f>
        <v>0</v>
      </c>
      <c r="BI37" s="1173">
        <f>SUMIFS(Table9[Count of EnergyRating],Table9[MainSpaceHeatingFuel],AN37,Table9[EnergyRating (group)],AO37,Table9[CountyName (group)],BI$4)</f>
        <v>0</v>
      </c>
      <c r="BJ37" s="1173">
        <f>SUMIFS(Table9[Count of EnergyRating],Table9[MainSpaceHeatingFuel],AN37,Table9[EnergyRating (group)],AO37,Table9[CountyName (group)],BJ$4)</f>
        <v>0</v>
      </c>
      <c r="BK37" s="1173">
        <f>SUMIFS(Table9[Count of EnergyRating],Table9[MainSpaceHeatingFuel],AN37,Table9[EnergyRating (group)],AO37,Table9[CountyName (group)],BK$4)</f>
        <v>0</v>
      </c>
      <c r="BL37" s="1173">
        <f>SUMIFS(Table9[Count of EnergyRating],Table9[MainSpaceHeatingFuel],AN37,Table9[EnergyRating (group)],AO37,Table9[CountyName (group)],BL$4)</f>
        <v>0</v>
      </c>
      <c r="BM37" s="1144">
        <f>SUMIFS(Table9[Count of EnergyRating],Table9[MainSpaceHeatingFuel],AN37,Table9[EnergyRating (group)],AO37,Table9[CountyName (group)],BM$4)</f>
        <v>0</v>
      </c>
      <c r="BN37" s="1173">
        <f>SUMIFS(Table9[Count of EnergyRating],Table9[MainSpaceHeatingFuel],AN37,Table9[EnergyRating (group)],AO37,Table9[CountyName (group)],BN$4)</f>
        <v>0</v>
      </c>
      <c r="BO37" s="1173">
        <f>SUMIFS(Table9[Count of EnergyRating],Table9[MainSpaceHeatingFuel],AN37,Table9[EnergyRating (group)],AO37,Table9[CountyName (group)],BO$4)</f>
        <v>0</v>
      </c>
    </row>
    <row r="38" spans="3:67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N38" s="1153" t="s">
        <v>399</v>
      </c>
      <c r="AO38" s="1153" t="s">
        <v>54</v>
      </c>
      <c r="AP38" s="1144">
        <f>SUMIFS(Table9[Count of EnergyRating],Table9[MainSpaceHeatingFuel],AN38,Table9[EnergyRating (group)],AO38,Table9[CountyName (group)],AP$4)</f>
        <v>0</v>
      </c>
      <c r="AQ38" s="1173">
        <f>SUMIFS(Table9[Count of EnergyRating],Table9[MainSpaceHeatingFuel],AN38,Table9[EnergyRating (group)],AO38,Table9[CountyName (group)],AQ$4)</f>
        <v>0</v>
      </c>
      <c r="AR38" s="1173">
        <f>SUMIFS(Table9[Count of EnergyRating],Table9[MainSpaceHeatingFuel],AN38,Table9[EnergyRating (group)],AO38,Table9[CountyName (group)],AR$4)</f>
        <v>0</v>
      </c>
      <c r="AS38" s="1173">
        <f>SUMIFS(Table9[Count of EnergyRating],Table9[MainSpaceHeatingFuel],AN38,Table9[EnergyRating (group)],AO38,Table9[CountyName (group)],AS$4)</f>
        <v>0</v>
      </c>
      <c r="AT38" s="1173">
        <f>SUMIFS(Table9[Count of EnergyRating],Table9[MainSpaceHeatingFuel],AN38,Table9[EnergyRating (group)],AO38,Table9[CountyName (group)],AT$4)</f>
        <v>0</v>
      </c>
      <c r="AU38" s="1173">
        <f>SUMIFS(Table9[Count of EnergyRating],Table9[MainSpaceHeatingFuel],AN38,Table9[EnergyRating (group)],AO38,Table9[CountyName (group)],AU$4)</f>
        <v>0</v>
      </c>
      <c r="AV38" s="1173">
        <f>SUMIFS(Table9[Count of EnergyRating],Table9[MainSpaceHeatingFuel],AN38,Table9[EnergyRating (group)],AO38,Table9[CountyName (group)],AV$4)</f>
        <v>0</v>
      </c>
      <c r="AW38" s="1173">
        <f>SUMIFS(Table9[Count of EnergyRating],Table9[MainSpaceHeatingFuel],AN38,Table9[EnergyRating (group)],AO38,Table9[CountyName (group)],AW$4)</f>
        <v>0</v>
      </c>
      <c r="AX38" s="1173">
        <f>SUMIFS(Table9[Count of EnergyRating],Table9[MainSpaceHeatingFuel],AN38,Table9[EnergyRating (group)],AO38,Table9[CountyName (group)],AX$4)</f>
        <v>0</v>
      </c>
      <c r="AY38" s="1173">
        <f>SUMIFS(Table9[Count of EnergyRating],Table9[MainSpaceHeatingFuel],AN38,Table9[EnergyRating (group)],AO38,Table9[CountyName (group)],AY$4)</f>
        <v>0</v>
      </c>
      <c r="AZ38" s="1173">
        <f>SUMIFS(Table9[Count of EnergyRating],Table9[MainSpaceHeatingFuel],AN38,Table9[EnergyRating (group)],AO38,Table9[CountyName (group)],AZ$4)</f>
        <v>0</v>
      </c>
      <c r="BA38" s="1173">
        <f>SUMIFS(Table9[Count of EnergyRating],Table9[MainSpaceHeatingFuel],AN38,Table9[EnergyRating (group)],AO38,Table9[CountyName (group)],BA$4)</f>
        <v>0</v>
      </c>
      <c r="BB38" s="1173">
        <f>SUMIFS(Table9[Count of EnergyRating],Table9[MainSpaceHeatingFuel],AN38,Table9[EnergyRating (group)],AO38,Table9[CountyName (group)],BB$4)</f>
        <v>0</v>
      </c>
      <c r="BC38" s="1173">
        <f>SUMIFS(Table9[Count of EnergyRating],Table9[MainSpaceHeatingFuel],AN38,Table9[EnergyRating (group)],AO38,Table9[CountyName (group)],BC$4)</f>
        <v>0</v>
      </c>
      <c r="BD38" s="1173">
        <f>SUMIFS(Table9[Count of EnergyRating],Table9[MainSpaceHeatingFuel],AN38,Table9[EnergyRating (group)],AO38,Table9[CountyName (group)],BD$4)</f>
        <v>0</v>
      </c>
      <c r="BE38" s="1173">
        <f>SUMIFS(Table9[Count of EnergyRating],Table9[MainSpaceHeatingFuel],AN38,Table9[EnergyRating (group)],AO38,Table9[CountyName (group)],BE$4)</f>
        <v>0</v>
      </c>
      <c r="BF38" s="1173">
        <f>SUMIFS(Table9[Count of EnergyRating],Table9[MainSpaceHeatingFuel],AN38,Table9[EnergyRating (group)],AO38,Table9[CountyName (group)],BF$4)</f>
        <v>0</v>
      </c>
      <c r="BG38" s="1173">
        <f>SUMIFS(Table9[Count of EnergyRating],Table9[MainSpaceHeatingFuel],AN38,Table9[EnergyRating (group)],AO38,Table9[CountyName (group)],BG$4)</f>
        <v>0</v>
      </c>
      <c r="BH38" s="1173">
        <f>SUMIFS(Table9[Count of EnergyRating],Table9[MainSpaceHeatingFuel],AN38,Table9[EnergyRating (group)],AO38,Table9[CountyName (group)],BH$4)</f>
        <v>0</v>
      </c>
      <c r="BI38" s="1173">
        <f>SUMIFS(Table9[Count of EnergyRating],Table9[MainSpaceHeatingFuel],AN38,Table9[EnergyRating (group)],AO38,Table9[CountyName (group)],BI$4)</f>
        <v>0</v>
      </c>
      <c r="BJ38" s="1173">
        <f>SUMIFS(Table9[Count of EnergyRating],Table9[MainSpaceHeatingFuel],AN38,Table9[EnergyRating (group)],AO38,Table9[CountyName (group)],BJ$4)</f>
        <v>0</v>
      </c>
      <c r="BK38" s="1173">
        <f>SUMIFS(Table9[Count of EnergyRating],Table9[MainSpaceHeatingFuel],AN38,Table9[EnergyRating (group)],AO38,Table9[CountyName (group)],BK$4)</f>
        <v>0</v>
      </c>
      <c r="BL38" s="1173">
        <f>SUMIFS(Table9[Count of EnergyRating],Table9[MainSpaceHeatingFuel],AN38,Table9[EnergyRating (group)],AO38,Table9[CountyName (group)],BL$4)</f>
        <v>0</v>
      </c>
      <c r="BM38" s="1144">
        <f>SUMIFS(Table9[Count of EnergyRating],Table9[MainSpaceHeatingFuel],AN38,Table9[EnergyRating (group)],AO38,Table9[CountyName (group)],BM$4)</f>
        <v>0</v>
      </c>
      <c r="BN38" s="1173">
        <f>SUMIFS(Table9[Count of EnergyRating],Table9[MainSpaceHeatingFuel],AN38,Table9[EnergyRating (group)],AO38,Table9[CountyName (group)],BN$4)</f>
        <v>0</v>
      </c>
      <c r="BO38" s="1173">
        <f>SUMIFS(Table9[Count of EnergyRating],Table9[MainSpaceHeatingFuel],AN38,Table9[EnergyRating (group)],AO38,Table9[CountyName (group)],BO$4)</f>
        <v>0</v>
      </c>
    </row>
    <row r="39" spans="3:67">
      <c r="C39" s="1143" t="s">
        <v>1191</v>
      </c>
      <c r="D39" s="1143" t="s">
        <v>1107</v>
      </c>
      <c r="E39" s="1143" t="s">
        <v>839</v>
      </c>
      <c r="F39" s="1143" t="s">
        <v>1178</v>
      </c>
      <c r="G39" s="1154">
        <f t="shared" ref="G39:AF39" si="27">IFERROR(G149*((SUM(AP$45:AP$48)/SUM(AP$45:AP$53))/(SUM(G$149)/SUM(G$149:G$154))),G149)</f>
        <v>7.8375662637444713E-7</v>
      </c>
      <c r="H39" s="1154">
        <f t="shared" si="27"/>
        <v>9.1482446221191074E-4</v>
      </c>
      <c r="I39" s="1154">
        <f t="shared" si="27"/>
        <v>9.6297130125184075E-6</v>
      </c>
      <c r="J39" s="1154">
        <f t="shared" si="27"/>
        <v>2.3720713309635704E-6</v>
      </c>
      <c r="K39" s="1154">
        <f t="shared" si="27"/>
        <v>2.1766494355423792E-6</v>
      </c>
      <c r="L39" s="1154">
        <f t="shared" si="27"/>
        <v>3.6839506416797037E-7</v>
      </c>
      <c r="M39" s="1154">
        <f t="shared" si="27"/>
        <v>5.7606392568242965E-6</v>
      </c>
      <c r="N39" s="1154">
        <f t="shared" si="27"/>
        <v>9.3293998274531875E-6</v>
      </c>
      <c r="O39" s="1154">
        <f t="shared" si="27"/>
        <v>7.2822096692063694E-7</v>
      </c>
      <c r="P39" s="1154">
        <f t="shared" si="27"/>
        <v>3.4409062974127814E-6</v>
      </c>
      <c r="Q39" s="1154">
        <f t="shared" si="27"/>
        <v>1.7777854805799412E-6</v>
      </c>
      <c r="R39" s="1154">
        <f t="shared" si="27"/>
        <v>8.6874205913302606E-6</v>
      </c>
      <c r="S39" s="1154">
        <f t="shared" si="27"/>
        <v>1.9692802762152323E-6</v>
      </c>
      <c r="T39" s="1154">
        <f t="shared" si="27"/>
        <v>3.8413073968853367E-5</v>
      </c>
      <c r="U39" s="1154">
        <f t="shared" si="27"/>
        <v>2.585241443701261E-6</v>
      </c>
      <c r="V39" s="1154">
        <f t="shared" si="27"/>
        <v>6.2398498806377468E-6</v>
      </c>
      <c r="W39" s="1154">
        <f t="shared" si="27"/>
        <v>1.0709649458581555E-6</v>
      </c>
      <c r="X39" s="1154">
        <f t="shared" si="27"/>
        <v>2.6567563185644931E-6</v>
      </c>
      <c r="Y39" s="1154">
        <f t="shared" si="27"/>
        <v>8.3725968655137942E-6</v>
      </c>
      <c r="Z39" s="1154">
        <f t="shared" si="27"/>
        <v>1.6659161640602897E-7</v>
      </c>
      <c r="AA39" s="1154">
        <f t="shared" si="27"/>
        <v>1.3798081862906597E-6</v>
      </c>
      <c r="AB39" s="1154">
        <f t="shared" si="27"/>
        <v>4.9012426070179241E-7</v>
      </c>
      <c r="AC39" s="1154">
        <f t="shared" si="27"/>
        <v>1.382680039161435E-6</v>
      </c>
      <c r="AD39" s="1154">
        <f t="shared" si="27"/>
        <v>1.2843272772624962E-6</v>
      </c>
      <c r="AE39" s="1154">
        <f t="shared" si="27"/>
        <v>2.6608963776710255E-6</v>
      </c>
      <c r="AF39" s="1154">
        <f t="shared" si="27"/>
        <v>1.0550503810995532E-6</v>
      </c>
      <c r="AG39" s="1181">
        <f t="shared" si="4"/>
        <v>1.0296066619399353E-3</v>
      </c>
      <c r="AN39" s="1153" t="s">
        <v>399</v>
      </c>
      <c r="AO39" s="1153" t="s">
        <v>56</v>
      </c>
      <c r="AP39" s="1144">
        <f>SUMIFS(Table9[Count of EnergyRating],Table9[MainSpaceHeatingFuel],AN39,Table9[EnergyRating (group)],AO39,Table9[CountyName (group)],AP$4)</f>
        <v>0</v>
      </c>
      <c r="AQ39" s="1173">
        <f>SUMIFS(Table9[Count of EnergyRating],Table9[MainSpaceHeatingFuel],AN39,Table9[EnergyRating (group)],AO39,Table9[CountyName (group)],AQ$4)</f>
        <v>1</v>
      </c>
      <c r="AR39" s="1173">
        <f>SUMIFS(Table9[Count of EnergyRating],Table9[MainSpaceHeatingFuel],AN39,Table9[EnergyRating (group)],AO39,Table9[CountyName (group)],AR$4)</f>
        <v>0</v>
      </c>
      <c r="AS39" s="1173">
        <f>SUMIFS(Table9[Count of EnergyRating],Table9[MainSpaceHeatingFuel],AN39,Table9[EnergyRating (group)],AO39,Table9[CountyName (group)],AS$4)</f>
        <v>0</v>
      </c>
      <c r="AT39" s="1173">
        <f>SUMIFS(Table9[Count of EnergyRating],Table9[MainSpaceHeatingFuel],AN39,Table9[EnergyRating (group)],AO39,Table9[CountyName (group)],AT$4)</f>
        <v>0</v>
      </c>
      <c r="AU39" s="1173">
        <f>SUMIFS(Table9[Count of EnergyRating],Table9[MainSpaceHeatingFuel],AN39,Table9[EnergyRating (group)],AO39,Table9[CountyName (group)],AU$4)</f>
        <v>0</v>
      </c>
      <c r="AV39" s="1173">
        <f>SUMIFS(Table9[Count of EnergyRating],Table9[MainSpaceHeatingFuel],AN39,Table9[EnergyRating (group)],AO39,Table9[CountyName (group)],AV$4)</f>
        <v>0</v>
      </c>
      <c r="AW39" s="1173">
        <f>SUMIFS(Table9[Count of EnergyRating],Table9[MainSpaceHeatingFuel],AN39,Table9[EnergyRating (group)],AO39,Table9[CountyName (group)],AW$4)</f>
        <v>0</v>
      </c>
      <c r="AX39" s="1173">
        <f>SUMIFS(Table9[Count of EnergyRating],Table9[MainSpaceHeatingFuel],AN39,Table9[EnergyRating (group)],AO39,Table9[CountyName (group)],AX$4)</f>
        <v>0</v>
      </c>
      <c r="AY39" s="1173">
        <f>SUMIFS(Table9[Count of EnergyRating],Table9[MainSpaceHeatingFuel],AN39,Table9[EnergyRating (group)],AO39,Table9[CountyName (group)],AY$4)</f>
        <v>0</v>
      </c>
      <c r="AZ39" s="1173">
        <f>SUMIFS(Table9[Count of EnergyRating],Table9[MainSpaceHeatingFuel],AN39,Table9[EnergyRating (group)],AO39,Table9[CountyName (group)],AZ$4)</f>
        <v>0</v>
      </c>
      <c r="BA39" s="1173">
        <f>SUMIFS(Table9[Count of EnergyRating],Table9[MainSpaceHeatingFuel],AN39,Table9[EnergyRating (group)],AO39,Table9[CountyName (group)],BA$4)</f>
        <v>0</v>
      </c>
      <c r="BB39" s="1173">
        <f>SUMIFS(Table9[Count of EnergyRating],Table9[MainSpaceHeatingFuel],AN39,Table9[EnergyRating (group)],AO39,Table9[CountyName (group)],BB$4)</f>
        <v>0</v>
      </c>
      <c r="BC39" s="1173">
        <f>SUMIFS(Table9[Count of EnergyRating],Table9[MainSpaceHeatingFuel],AN39,Table9[EnergyRating (group)],AO39,Table9[CountyName (group)],BC$4)</f>
        <v>0</v>
      </c>
      <c r="BD39" s="1173">
        <f>SUMIFS(Table9[Count of EnergyRating],Table9[MainSpaceHeatingFuel],AN39,Table9[EnergyRating (group)],AO39,Table9[CountyName (group)],BD$4)</f>
        <v>0</v>
      </c>
      <c r="BE39" s="1173">
        <f>SUMIFS(Table9[Count of EnergyRating],Table9[MainSpaceHeatingFuel],AN39,Table9[EnergyRating (group)],AO39,Table9[CountyName (group)],BE$4)</f>
        <v>0</v>
      </c>
      <c r="BF39" s="1173">
        <f>SUMIFS(Table9[Count of EnergyRating],Table9[MainSpaceHeatingFuel],AN39,Table9[EnergyRating (group)],AO39,Table9[CountyName (group)],BF$4)</f>
        <v>0</v>
      </c>
      <c r="BG39" s="1173">
        <f>SUMIFS(Table9[Count of EnergyRating],Table9[MainSpaceHeatingFuel],AN39,Table9[EnergyRating (group)],AO39,Table9[CountyName (group)],BG$4)</f>
        <v>0</v>
      </c>
      <c r="BH39" s="1173">
        <f>SUMIFS(Table9[Count of EnergyRating],Table9[MainSpaceHeatingFuel],AN39,Table9[EnergyRating (group)],AO39,Table9[CountyName (group)],BH$4)</f>
        <v>0</v>
      </c>
      <c r="BI39" s="1173">
        <f>SUMIFS(Table9[Count of EnergyRating],Table9[MainSpaceHeatingFuel],AN39,Table9[EnergyRating (group)],AO39,Table9[CountyName (group)],BI$4)</f>
        <v>0</v>
      </c>
      <c r="BJ39" s="1173">
        <f>SUMIFS(Table9[Count of EnergyRating],Table9[MainSpaceHeatingFuel],AN39,Table9[EnergyRating (group)],AO39,Table9[CountyName (group)],BJ$4)</f>
        <v>0</v>
      </c>
      <c r="BK39" s="1173">
        <f>SUMIFS(Table9[Count of EnergyRating],Table9[MainSpaceHeatingFuel],AN39,Table9[EnergyRating (group)],AO39,Table9[CountyName (group)],BK$4)</f>
        <v>0</v>
      </c>
      <c r="BL39" s="1173">
        <f>SUMIFS(Table9[Count of EnergyRating],Table9[MainSpaceHeatingFuel],AN39,Table9[EnergyRating (group)],AO39,Table9[CountyName (group)],BL$4)</f>
        <v>0</v>
      </c>
      <c r="BM39" s="1144">
        <f>SUMIFS(Table9[Count of EnergyRating],Table9[MainSpaceHeatingFuel],AN39,Table9[EnergyRating (group)],AO39,Table9[CountyName (group)],BM$4)</f>
        <v>0</v>
      </c>
      <c r="BN39" s="1173">
        <f>SUMIFS(Table9[Count of EnergyRating],Table9[MainSpaceHeatingFuel],AN39,Table9[EnergyRating (group)],AO39,Table9[CountyName (group)],BN$4)</f>
        <v>0</v>
      </c>
      <c r="BO39" s="1173">
        <f>SUMIFS(Table9[Count of EnergyRating],Table9[MainSpaceHeatingFuel],AN39,Table9[EnergyRating (group)],AO39,Table9[CountyName (group)],BO$4)</f>
        <v>0</v>
      </c>
    </row>
    <row r="40" spans="3:67">
      <c r="C40" s="1145" t="s">
        <v>1191</v>
      </c>
      <c r="D40" s="1145" t="s">
        <v>1107</v>
      </c>
      <c r="E40" s="1145" t="s">
        <v>839</v>
      </c>
      <c r="F40" s="1145" t="s">
        <v>1179</v>
      </c>
      <c r="G40" s="1155">
        <f t="shared" ref="G40:AF40" si="28">IFERROR(G150*((SUM(AP$49)/SUM(AP$45:AP$53))/(SUM(G$150)/SUM(G$149:G$154))),G150)</f>
        <v>3.6393524209182714E-6</v>
      </c>
      <c r="H40" s="1155">
        <f t="shared" si="28"/>
        <v>0</v>
      </c>
      <c r="I40" s="1155">
        <f t="shared" si="28"/>
        <v>2.1819500674534857E-5</v>
      </c>
      <c r="J40" s="1155">
        <f t="shared" si="28"/>
        <v>5.3595504131290047E-6</v>
      </c>
      <c r="K40" s="1155">
        <f t="shared" si="28"/>
        <v>3.4579993258412585E-6</v>
      </c>
      <c r="L40" s="1155">
        <f t="shared" si="28"/>
        <v>1.4097038564697338E-6</v>
      </c>
      <c r="M40" s="1155">
        <f t="shared" si="28"/>
        <v>8.9287274897826498E-6</v>
      </c>
      <c r="N40" s="1155">
        <f t="shared" si="28"/>
        <v>1.7023338318485937E-5</v>
      </c>
      <c r="O40" s="1155">
        <f t="shared" si="28"/>
        <v>2.3867204248882774E-6</v>
      </c>
      <c r="P40" s="1155">
        <f t="shared" si="28"/>
        <v>6.4965440483694123E-6</v>
      </c>
      <c r="Q40" s="1155">
        <f t="shared" si="28"/>
        <v>5.4568952994847521E-6</v>
      </c>
      <c r="R40" s="1155">
        <f t="shared" si="28"/>
        <v>1.1510128585464752E-5</v>
      </c>
      <c r="S40" s="1155">
        <f t="shared" si="28"/>
        <v>5.685294358943253E-6</v>
      </c>
      <c r="T40" s="1155">
        <f t="shared" si="28"/>
        <v>4.3194426282892489E-5</v>
      </c>
      <c r="U40" s="1155">
        <f t="shared" si="28"/>
        <v>7.2418362119961853E-6</v>
      </c>
      <c r="V40" s="1155">
        <f t="shared" si="28"/>
        <v>2.4350364472086384E-5</v>
      </c>
      <c r="W40" s="1155">
        <f t="shared" si="28"/>
        <v>3.5009905452384562E-6</v>
      </c>
      <c r="X40" s="1155">
        <f t="shared" si="28"/>
        <v>7.2510709404458222E-6</v>
      </c>
      <c r="Y40" s="1155">
        <f t="shared" si="28"/>
        <v>2.2620171214747024E-5</v>
      </c>
      <c r="Z40" s="1155">
        <f t="shared" si="28"/>
        <v>1.4766075090534387E-6</v>
      </c>
      <c r="AA40" s="1155">
        <f t="shared" si="28"/>
        <v>4.7194930880985741E-6</v>
      </c>
      <c r="AB40" s="1155">
        <f t="shared" si="28"/>
        <v>1.5758560084132817E-6</v>
      </c>
      <c r="AC40" s="1155">
        <f t="shared" si="28"/>
        <v>3.2236606203929496E-6</v>
      </c>
      <c r="AD40" s="1155">
        <f t="shared" si="28"/>
        <v>2.7289831234616579E-6</v>
      </c>
      <c r="AE40" s="1155">
        <f t="shared" si="28"/>
        <v>6.6603897862621311E-6</v>
      </c>
      <c r="AF40" s="1155">
        <f t="shared" si="28"/>
        <v>2.0599754931565462E-6</v>
      </c>
      <c r="AG40" s="1182">
        <f t="shared" si="4"/>
        <v>2.2377758051255706E-4</v>
      </c>
      <c r="AN40" s="1153" t="s">
        <v>399</v>
      </c>
      <c r="AO40" s="1153" t="s">
        <v>58</v>
      </c>
      <c r="AP40" s="1144">
        <f>SUMIFS(Table9[Count of EnergyRating],Table9[MainSpaceHeatingFuel],AN40,Table9[EnergyRating (group)],AO40,Table9[CountyName (group)],AP$4)</f>
        <v>0</v>
      </c>
      <c r="AQ40" s="1173">
        <f>SUMIFS(Table9[Count of EnergyRating],Table9[MainSpaceHeatingFuel],AN40,Table9[EnergyRating (group)],AO40,Table9[CountyName (group)],AQ$4)</f>
        <v>1</v>
      </c>
      <c r="AR40" s="1173">
        <f>SUMIFS(Table9[Count of EnergyRating],Table9[MainSpaceHeatingFuel],AN40,Table9[EnergyRating (group)],AO40,Table9[CountyName (group)],AR$4)</f>
        <v>0</v>
      </c>
      <c r="AS40" s="1173">
        <f>SUMIFS(Table9[Count of EnergyRating],Table9[MainSpaceHeatingFuel],AN40,Table9[EnergyRating (group)],AO40,Table9[CountyName (group)],AS$4)</f>
        <v>0</v>
      </c>
      <c r="AT40" s="1173">
        <f>SUMIFS(Table9[Count of EnergyRating],Table9[MainSpaceHeatingFuel],AN40,Table9[EnergyRating (group)],AO40,Table9[CountyName (group)],AT$4)</f>
        <v>0</v>
      </c>
      <c r="AU40" s="1173">
        <f>SUMIFS(Table9[Count of EnergyRating],Table9[MainSpaceHeatingFuel],AN40,Table9[EnergyRating (group)],AO40,Table9[CountyName (group)],AU$4)</f>
        <v>0</v>
      </c>
      <c r="AV40" s="1173">
        <f>SUMIFS(Table9[Count of EnergyRating],Table9[MainSpaceHeatingFuel],AN40,Table9[EnergyRating (group)],AO40,Table9[CountyName (group)],AV$4)</f>
        <v>0</v>
      </c>
      <c r="AW40" s="1173">
        <f>SUMIFS(Table9[Count of EnergyRating],Table9[MainSpaceHeatingFuel],AN40,Table9[EnergyRating (group)],AO40,Table9[CountyName (group)],AW$4)</f>
        <v>0</v>
      </c>
      <c r="AX40" s="1173">
        <f>SUMIFS(Table9[Count of EnergyRating],Table9[MainSpaceHeatingFuel],AN40,Table9[EnergyRating (group)],AO40,Table9[CountyName (group)],AX$4)</f>
        <v>0</v>
      </c>
      <c r="AY40" s="1173">
        <f>SUMIFS(Table9[Count of EnergyRating],Table9[MainSpaceHeatingFuel],AN40,Table9[EnergyRating (group)],AO40,Table9[CountyName (group)],AY$4)</f>
        <v>0</v>
      </c>
      <c r="AZ40" s="1173">
        <f>SUMIFS(Table9[Count of EnergyRating],Table9[MainSpaceHeatingFuel],AN40,Table9[EnergyRating (group)],AO40,Table9[CountyName (group)],AZ$4)</f>
        <v>0</v>
      </c>
      <c r="BA40" s="1173">
        <f>SUMIFS(Table9[Count of EnergyRating],Table9[MainSpaceHeatingFuel],AN40,Table9[EnergyRating (group)],AO40,Table9[CountyName (group)],BA$4)</f>
        <v>0</v>
      </c>
      <c r="BB40" s="1173">
        <f>SUMIFS(Table9[Count of EnergyRating],Table9[MainSpaceHeatingFuel],AN40,Table9[EnergyRating (group)],AO40,Table9[CountyName (group)],BB$4)</f>
        <v>0</v>
      </c>
      <c r="BC40" s="1173">
        <f>SUMIFS(Table9[Count of EnergyRating],Table9[MainSpaceHeatingFuel],AN40,Table9[EnergyRating (group)],AO40,Table9[CountyName (group)],BC$4)</f>
        <v>0</v>
      </c>
      <c r="BD40" s="1173">
        <f>SUMIFS(Table9[Count of EnergyRating],Table9[MainSpaceHeatingFuel],AN40,Table9[EnergyRating (group)],AO40,Table9[CountyName (group)],BD$4)</f>
        <v>0</v>
      </c>
      <c r="BE40" s="1173">
        <f>SUMIFS(Table9[Count of EnergyRating],Table9[MainSpaceHeatingFuel],AN40,Table9[EnergyRating (group)],AO40,Table9[CountyName (group)],BE$4)</f>
        <v>0</v>
      </c>
      <c r="BF40" s="1173">
        <f>SUMIFS(Table9[Count of EnergyRating],Table9[MainSpaceHeatingFuel],AN40,Table9[EnergyRating (group)],AO40,Table9[CountyName (group)],BF$4)</f>
        <v>0</v>
      </c>
      <c r="BG40" s="1173">
        <f>SUMIFS(Table9[Count of EnergyRating],Table9[MainSpaceHeatingFuel],AN40,Table9[EnergyRating (group)],AO40,Table9[CountyName (group)],BG$4)</f>
        <v>0</v>
      </c>
      <c r="BH40" s="1173">
        <f>SUMIFS(Table9[Count of EnergyRating],Table9[MainSpaceHeatingFuel],AN40,Table9[EnergyRating (group)],AO40,Table9[CountyName (group)],BH$4)</f>
        <v>0</v>
      </c>
      <c r="BI40" s="1173">
        <f>SUMIFS(Table9[Count of EnergyRating],Table9[MainSpaceHeatingFuel],AN40,Table9[EnergyRating (group)],AO40,Table9[CountyName (group)],BI$4)</f>
        <v>0</v>
      </c>
      <c r="BJ40" s="1173">
        <f>SUMIFS(Table9[Count of EnergyRating],Table9[MainSpaceHeatingFuel],AN40,Table9[EnergyRating (group)],AO40,Table9[CountyName (group)],BJ$4)</f>
        <v>0</v>
      </c>
      <c r="BK40" s="1173">
        <f>SUMIFS(Table9[Count of EnergyRating],Table9[MainSpaceHeatingFuel],AN40,Table9[EnergyRating (group)],AO40,Table9[CountyName (group)],BK$4)</f>
        <v>0</v>
      </c>
      <c r="BL40" s="1173">
        <f>SUMIFS(Table9[Count of EnergyRating],Table9[MainSpaceHeatingFuel],AN40,Table9[EnergyRating (group)],AO40,Table9[CountyName (group)],BL$4)</f>
        <v>0</v>
      </c>
      <c r="BM40" s="1144">
        <f>SUMIFS(Table9[Count of EnergyRating],Table9[MainSpaceHeatingFuel],AN40,Table9[EnergyRating (group)],AO40,Table9[CountyName (group)],BM$4)</f>
        <v>0</v>
      </c>
      <c r="BN40" s="1173">
        <f>SUMIFS(Table9[Count of EnergyRating],Table9[MainSpaceHeatingFuel],AN40,Table9[EnergyRating (group)],AO40,Table9[CountyName (group)],BN$4)</f>
        <v>0</v>
      </c>
      <c r="BO40" s="1173">
        <f>SUMIFS(Table9[Count of EnergyRating],Table9[MainSpaceHeatingFuel],AN40,Table9[EnergyRating (group)],AO40,Table9[CountyName (group)],BO$4)</f>
        <v>0</v>
      </c>
    </row>
    <row r="41" spans="3:67">
      <c r="C41" s="1143" t="s">
        <v>1191</v>
      </c>
      <c r="D41" s="1143" t="s">
        <v>1107</v>
      </c>
      <c r="E41" s="1143" t="s">
        <v>839</v>
      </c>
      <c r="F41" s="1143" t="s">
        <v>1180</v>
      </c>
      <c r="G41" s="1154">
        <f t="shared" ref="G41:AF41" si="29">IFERROR(G151*((SUM(AP$50)/SUM(AP$45:AP$53))/(SUM(G$151)/SUM(G$149:G$154))),G151)</f>
        <v>2.5811711463577957E-6</v>
      </c>
      <c r="H41" s="1154">
        <f t="shared" si="29"/>
        <v>0</v>
      </c>
      <c r="I41" s="1154">
        <f t="shared" si="29"/>
        <v>1.2257272944245825E-5</v>
      </c>
      <c r="J41" s="1154">
        <f t="shared" si="29"/>
        <v>2.6674826597453993E-6</v>
      </c>
      <c r="K41" s="1154">
        <f t="shared" si="29"/>
        <v>2.899866101319512E-6</v>
      </c>
      <c r="L41" s="1154">
        <f t="shared" si="29"/>
        <v>1.977131823853777E-6</v>
      </c>
      <c r="M41" s="1154">
        <f t="shared" si="29"/>
        <v>3.8410757305648399E-6</v>
      </c>
      <c r="N41" s="1154">
        <f t="shared" si="29"/>
        <v>8.3948932104118922E-6</v>
      </c>
      <c r="O41" s="1154">
        <f t="shared" si="29"/>
        <v>2.7143095028141193E-6</v>
      </c>
      <c r="P41" s="1154">
        <f t="shared" si="29"/>
        <v>6.5064022335717939E-6</v>
      </c>
      <c r="Q41" s="1154">
        <f t="shared" si="29"/>
        <v>5.967908906125465E-6</v>
      </c>
      <c r="R41" s="1154">
        <f t="shared" si="29"/>
        <v>7.0820982335894225E-6</v>
      </c>
      <c r="S41" s="1154">
        <f t="shared" si="29"/>
        <v>5.1511056272304648E-6</v>
      </c>
      <c r="T41" s="1154">
        <f t="shared" si="29"/>
        <v>2.5269881449106597E-5</v>
      </c>
      <c r="U41" s="1154">
        <f t="shared" si="29"/>
        <v>6.3679817781994691E-6</v>
      </c>
      <c r="V41" s="1154">
        <f t="shared" si="29"/>
        <v>1.445715391616014E-5</v>
      </c>
      <c r="W41" s="1154">
        <f t="shared" si="29"/>
        <v>6.001698077551638E-6</v>
      </c>
      <c r="X41" s="1154">
        <f t="shared" si="29"/>
        <v>7.4592356564394808E-6</v>
      </c>
      <c r="Y41" s="1154">
        <f t="shared" si="29"/>
        <v>2.3413319294681235E-5</v>
      </c>
      <c r="Z41" s="1154">
        <f t="shared" si="29"/>
        <v>1.514469240054809E-6</v>
      </c>
      <c r="AA41" s="1154">
        <f t="shared" si="29"/>
        <v>5.5980134464892177E-6</v>
      </c>
      <c r="AB41" s="1154">
        <f t="shared" si="29"/>
        <v>1.4714318150846905E-6</v>
      </c>
      <c r="AC41" s="1154">
        <f t="shared" si="29"/>
        <v>4.2135523664530059E-6</v>
      </c>
      <c r="AD41" s="1154">
        <f t="shared" si="29"/>
        <v>2.8439977378604253E-6</v>
      </c>
      <c r="AE41" s="1154">
        <f t="shared" si="29"/>
        <v>4.126730058409234E-6</v>
      </c>
      <c r="AF41" s="1154">
        <f t="shared" si="29"/>
        <v>1.6720580301595343E-6</v>
      </c>
      <c r="AG41" s="1181">
        <f t="shared" si="4"/>
        <v>1.664502409864798E-4</v>
      </c>
      <c r="AN41" s="1153" t="s">
        <v>399</v>
      </c>
      <c r="AO41" s="1153" t="s">
        <v>60</v>
      </c>
      <c r="AP41" s="1144">
        <f>SUMIFS(Table9[Count of EnergyRating],Table9[MainSpaceHeatingFuel],AN41,Table9[EnergyRating (group)],AO41,Table9[CountyName (group)],AP$4)</f>
        <v>0</v>
      </c>
      <c r="AQ41" s="1173">
        <f>SUMIFS(Table9[Count of EnergyRating],Table9[MainSpaceHeatingFuel],AN41,Table9[EnergyRating (group)],AO41,Table9[CountyName (group)],AQ$4)</f>
        <v>0</v>
      </c>
      <c r="AR41" s="1173">
        <f>SUMIFS(Table9[Count of EnergyRating],Table9[MainSpaceHeatingFuel],AN41,Table9[EnergyRating (group)],AO41,Table9[CountyName (group)],AR$4)</f>
        <v>0</v>
      </c>
      <c r="AS41" s="1173">
        <f>SUMIFS(Table9[Count of EnergyRating],Table9[MainSpaceHeatingFuel],AN41,Table9[EnergyRating (group)],AO41,Table9[CountyName (group)],AS$4)</f>
        <v>0</v>
      </c>
      <c r="AT41" s="1173">
        <f>SUMIFS(Table9[Count of EnergyRating],Table9[MainSpaceHeatingFuel],AN41,Table9[EnergyRating (group)],AO41,Table9[CountyName (group)],AT$4)</f>
        <v>0</v>
      </c>
      <c r="AU41" s="1173">
        <f>SUMIFS(Table9[Count of EnergyRating],Table9[MainSpaceHeatingFuel],AN41,Table9[EnergyRating (group)],AO41,Table9[CountyName (group)],AU$4)</f>
        <v>0</v>
      </c>
      <c r="AV41" s="1173">
        <f>SUMIFS(Table9[Count of EnergyRating],Table9[MainSpaceHeatingFuel],AN41,Table9[EnergyRating (group)],AO41,Table9[CountyName (group)],AV$4)</f>
        <v>0</v>
      </c>
      <c r="AW41" s="1173">
        <f>SUMIFS(Table9[Count of EnergyRating],Table9[MainSpaceHeatingFuel],AN41,Table9[EnergyRating (group)],AO41,Table9[CountyName (group)],AW$4)</f>
        <v>0</v>
      </c>
      <c r="AX41" s="1173">
        <f>SUMIFS(Table9[Count of EnergyRating],Table9[MainSpaceHeatingFuel],AN41,Table9[EnergyRating (group)],AO41,Table9[CountyName (group)],AX$4)</f>
        <v>0</v>
      </c>
      <c r="AY41" s="1173">
        <f>SUMIFS(Table9[Count of EnergyRating],Table9[MainSpaceHeatingFuel],AN41,Table9[EnergyRating (group)],AO41,Table9[CountyName (group)],AY$4)</f>
        <v>0</v>
      </c>
      <c r="AZ41" s="1173">
        <f>SUMIFS(Table9[Count of EnergyRating],Table9[MainSpaceHeatingFuel],AN41,Table9[EnergyRating (group)],AO41,Table9[CountyName (group)],AZ$4)</f>
        <v>0</v>
      </c>
      <c r="BA41" s="1173">
        <f>SUMIFS(Table9[Count of EnergyRating],Table9[MainSpaceHeatingFuel],AN41,Table9[EnergyRating (group)],AO41,Table9[CountyName (group)],BA$4)</f>
        <v>0</v>
      </c>
      <c r="BB41" s="1173">
        <f>SUMIFS(Table9[Count of EnergyRating],Table9[MainSpaceHeatingFuel],AN41,Table9[EnergyRating (group)],AO41,Table9[CountyName (group)],BB$4)</f>
        <v>0</v>
      </c>
      <c r="BC41" s="1173">
        <f>SUMIFS(Table9[Count of EnergyRating],Table9[MainSpaceHeatingFuel],AN41,Table9[EnergyRating (group)],AO41,Table9[CountyName (group)],BC$4)</f>
        <v>0</v>
      </c>
      <c r="BD41" s="1173">
        <f>SUMIFS(Table9[Count of EnergyRating],Table9[MainSpaceHeatingFuel],AN41,Table9[EnergyRating (group)],AO41,Table9[CountyName (group)],BD$4)</f>
        <v>0</v>
      </c>
      <c r="BE41" s="1173">
        <f>SUMIFS(Table9[Count of EnergyRating],Table9[MainSpaceHeatingFuel],AN41,Table9[EnergyRating (group)],AO41,Table9[CountyName (group)],BE$4)</f>
        <v>0</v>
      </c>
      <c r="BF41" s="1173">
        <f>SUMIFS(Table9[Count of EnergyRating],Table9[MainSpaceHeatingFuel],AN41,Table9[EnergyRating (group)],AO41,Table9[CountyName (group)],BF$4)</f>
        <v>0</v>
      </c>
      <c r="BG41" s="1173">
        <f>SUMIFS(Table9[Count of EnergyRating],Table9[MainSpaceHeatingFuel],AN41,Table9[EnergyRating (group)],AO41,Table9[CountyName (group)],BG$4)</f>
        <v>0</v>
      </c>
      <c r="BH41" s="1173">
        <f>SUMIFS(Table9[Count of EnergyRating],Table9[MainSpaceHeatingFuel],AN41,Table9[EnergyRating (group)],AO41,Table9[CountyName (group)],BH$4)</f>
        <v>0</v>
      </c>
      <c r="BI41" s="1173">
        <f>SUMIFS(Table9[Count of EnergyRating],Table9[MainSpaceHeatingFuel],AN41,Table9[EnergyRating (group)],AO41,Table9[CountyName (group)],BI$4)</f>
        <v>0</v>
      </c>
      <c r="BJ41" s="1173">
        <f>SUMIFS(Table9[Count of EnergyRating],Table9[MainSpaceHeatingFuel],AN41,Table9[EnergyRating (group)],AO41,Table9[CountyName (group)],BJ$4)</f>
        <v>0</v>
      </c>
      <c r="BK41" s="1173">
        <f>SUMIFS(Table9[Count of EnergyRating],Table9[MainSpaceHeatingFuel],AN41,Table9[EnergyRating (group)],AO41,Table9[CountyName (group)],BK$4)</f>
        <v>0</v>
      </c>
      <c r="BL41" s="1173">
        <f>SUMIFS(Table9[Count of EnergyRating],Table9[MainSpaceHeatingFuel],AN41,Table9[EnergyRating (group)],AO41,Table9[CountyName (group)],BL$4)</f>
        <v>0</v>
      </c>
      <c r="BM41" s="1144">
        <f>SUMIFS(Table9[Count of EnergyRating],Table9[MainSpaceHeatingFuel],AN41,Table9[EnergyRating (group)],AO41,Table9[CountyName (group)],BM$4)</f>
        <v>0</v>
      </c>
      <c r="BN41" s="1173">
        <f>SUMIFS(Table9[Count of EnergyRating],Table9[MainSpaceHeatingFuel],AN41,Table9[EnergyRating (group)],AO41,Table9[CountyName (group)],BN$4)</f>
        <v>0</v>
      </c>
      <c r="BO41" s="1173">
        <f>SUMIFS(Table9[Count of EnergyRating],Table9[MainSpaceHeatingFuel],AN41,Table9[EnergyRating (group)],AO41,Table9[CountyName (group)],BO$4)</f>
        <v>0</v>
      </c>
    </row>
    <row r="42" spans="3:67">
      <c r="C42" s="1145" t="s">
        <v>1191</v>
      </c>
      <c r="D42" s="1145" t="s">
        <v>1107</v>
      </c>
      <c r="E42" s="1145" t="s">
        <v>839</v>
      </c>
      <c r="F42" s="1145" t="s">
        <v>1181</v>
      </c>
      <c r="G42" s="1155">
        <f t="shared" ref="G42:AF42" si="30">IFERROR(G152*((SUM(AP$51)/SUM(AP$45:AP$53))/(SUM(G$152)/SUM(G$149:G$154))),G152)</f>
        <v>1.3350885239781703E-6</v>
      </c>
      <c r="H42" s="1155">
        <f t="shared" si="30"/>
        <v>0</v>
      </c>
      <c r="I42" s="1155">
        <f t="shared" si="30"/>
        <v>6.802397775612113E-6</v>
      </c>
      <c r="J42" s="1155">
        <f t="shared" si="30"/>
        <v>1.2415472287294255E-6</v>
      </c>
      <c r="K42" s="1155">
        <f t="shared" si="30"/>
        <v>1.128399780011358E-6</v>
      </c>
      <c r="L42" s="1155">
        <f t="shared" si="30"/>
        <v>8.5114195107606559E-7</v>
      </c>
      <c r="M42" s="1155">
        <f t="shared" si="30"/>
        <v>2.2093786524093274E-6</v>
      </c>
      <c r="N42" s="1155">
        <f t="shared" si="30"/>
        <v>3.5032784649323201E-6</v>
      </c>
      <c r="O42" s="1155">
        <f t="shared" si="30"/>
        <v>1.4975500705181347E-6</v>
      </c>
      <c r="P42" s="1155">
        <f t="shared" si="30"/>
        <v>2.9673137459168333E-6</v>
      </c>
      <c r="Q42" s="1155">
        <f t="shared" si="30"/>
        <v>3.9694806944412494E-6</v>
      </c>
      <c r="R42" s="1155">
        <f t="shared" si="30"/>
        <v>3.1353755286570653E-6</v>
      </c>
      <c r="S42" s="1155">
        <f t="shared" si="30"/>
        <v>3.3863749956792865E-6</v>
      </c>
      <c r="T42" s="1155">
        <f t="shared" si="30"/>
        <v>1.4426193025179789E-5</v>
      </c>
      <c r="U42" s="1155">
        <f t="shared" si="30"/>
        <v>3.0306015469971201E-6</v>
      </c>
      <c r="V42" s="1155">
        <f t="shared" si="30"/>
        <v>5.9359263335557458E-6</v>
      </c>
      <c r="W42" s="1155">
        <f t="shared" si="30"/>
        <v>3.3898479882467595E-6</v>
      </c>
      <c r="X42" s="1155">
        <f t="shared" si="30"/>
        <v>3.9724766635456775E-6</v>
      </c>
      <c r="Y42" s="1155">
        <f t="shared" si="30"/>
        <v>1.2834578020753548E-5</v>
      </c>
      <c r="Z42" s="1155">
        <f t="shared" si="30"/>
        <v>4.9977484921808694E-7</v>
      </c>
      <c r="AA42" s="1155">
        <f t="shared" si="30"/>
        <v>2.3188851320311177E-6</v>
      </c>
      <c r="AB42" s="1155">
        <f t="shared" si="30"/>
        <v>8.1640732965989281E-7</v>
      </c>
      <c r="AC42" s="1155">
        <f t="shared" si="30"/>
        <v>2.8068640957360827E-6</v>
      </c>
      <c r="AD42" s="1155">
        <f t="shared" si="30"/>
        <v>1.4219988689302127E-6</v>
      </c>
      <c r="AE42" s="1155">
        <f t="shared" si="30"/>
        <v>2.4489219443126665E-6</v>
      </c>
      <c r="AF42" s="1155">
        <f t="shared" si="30"/>
        <v>1.1503759247497596E-6</v>
      </c>
      <c r="AG42" s="1182">
        <f t="shared" si="4"/>
        <v>8.7080179134877802E-5</v>
      </c>
      <c r="AN42" s="1153" t="s">
        <v>399</v>
      </c>
      <c r="AO42" s="1153" t="s">
        <v>62</v>
      </c>
      <c r="AP42" s="1144">
        <f>SUMIFS(Table9[Count of EnergyRating],Table9[MainSpaceHeatingFuel],AN42,Table9[EnergyRating (group)],AO42,Table9[CountyName (group)],AP$4)</f>
        <v>0</v>
      </c>
      <c r="AQ42" s="1173">
        <f>SUMIFS(Table9[Count of EnergyRating],Table9[MainSpaceHeatingFuel],AN42,Table9[EnergyRating (group)],AO42,Table9[CountyName (group)],AQ$4)</f>
        <v>0</v>
      </c>
      <c r="AR42" s="1173">
        <f>SUMIFS(Table9[Count of EnergyRating],Table9[MainSpaceHeatingFuel],AN42,Table9[EnergyRating (group)],AO42,Table9[CountyName (group)],AR$4)</f>
        <v>0</v>
      </c>
      <c r="AS42" s="1173">
        <f>SUMIFS(Table9[Count of EnergyRating],Table9[MainSpaceHeatingFuel],AN42,Table9[EnergyRating (group)],AO42,Table9[CountyName (group)],AS$4)</f>
        <v>0</v>
      </c>
      <c r="AT42" s="1173">
        <f>SUMIFS(Table9[Count of EnergyRating],Table9[MainSpaceHeatingFuel],AN42,Table9[EnergyRating (group)],AO42,Table9[CountyName (group)],AT$4)</f>
        <v>0</v>
      </c>
      <c r="AU42" s="1173">
        <f>SUMIFS(Table9[Count of EnergyRating],Table9[MainSpaceHeatingFuel],AN42,Table9[EnergyRating (group)],AO42,Table9[CountyName (group)],AU$4)</f>
        <v>0</v>
      </c>
      <c r="AV42" s="1173">
        <f>SUMIFS(Table9[Count of EnergyRating],Table9[MainSpaceHeatingFuel],AN42,Table9[EnergyRating (group)],AO42,Table9[CountyName (group)],AV$4)</f>
        <v>0</v>
      </c>
      <c r="AW42" s="1173">
        <f>SUMIFS(Table9[Count of EnergyRating],Table9[MainSpaceHeatingFuel],AN42,Table9[EnergyRating (group)],AO42,Table9[CountyName (group)],AW$4)</f>
        <v>0</v>
      </c>
      <c r="AX42" s="1173">
        <f>SUMIFS(Table9[Count of EnergyRating],Table9[MainSpaceHeatingFuel],AN42,Table9[EnergyRating (group)],AO42,Table9[CountyName (group)],AX$4)</f>
        <v>0</v>
      </c>
      <c r="AY42" s="1173">
        <f>SUMIFS(Table9[Count of EnergyRating],Table9[MainSpaceHeatingFuel],AN42,Table9[EnergyRating (group)],AO42,Table9[CountyName (group)],AY$4)</f>
        <v>0</v>
      </c>
      <c r="AZ42" s="1173">
        <f>SUMIFS(Table9[Count of EnergyRating],Table9[MainSpaceHeatingFuel],AN42,Table9[EnergyRating (group)],AO42,Table9[CountyName (group)],AZ$4)</f>
        <v>0</v>
      </c>
      <c r="BA42" s="1173">
        <f>SUMIFS(Table9[Count of EnergyRating],Table9[MainSpaceHeatingFuel],AN42,Table9[EnergyRating (group)],AO42,Table9[CountyName (group)],BA$4)</f>
        <v>0</v>
      </c>
      <c r="BB42" s="1173">
        <f>SUMIFS(Table9[Count of EnergyRating],Table9[MainSpaceHeatingFuel],AN42,Table9[EnergyRating (group)],AO42,Table9[CountyName (group)],BB$4)</f>
        <v>0</v>
      </c>
      <c r="BC42" s="1173">
        <f>SUMIFS(Table9[Count of EnergyRating],Table9[MainSpaceHeatingFuel],AN42,Table9[EnergyRating (group)],AO42,Table9[CountyName (group)],BC$4)</f>
        <v>0</v>
      </c>
      <c r="BD42" s="1173">
        <f>SUMIFS(Table9[Count of EnergyRating],Table9[MainSpaceHeatingFuel],AN42,Table9[EnergyRating (group)],AO42,Table9[CountyName (group)],BD$4)</f>
        <v>0</v>
      </c>
      <c r="BE42" s="1173">
        <f>SUMIFS(Table9[Count of EnergyRating],Table9[MainSpaceHeatingFuel],AN42,Table9[EnergyRating (group)],AO42,Table9[CountyName (group)],BE$4)</f>
        <v>0</v>
      </c>
      <c r="BF42" s="1173">
        <f>SUMIFS(Table9[Count of EnergyRating],Table9[MainSpaceHeatingFuel],AN42,Table9[EnergyRating (group)],AO42,Table9[CountyName (group)],BF$4)</f>
        <v>0</v>
      </c>
      <c r="BG42" s="1173">
        <f>SUMIFS(Table9[Count of EnergyRating],Table9[MainSpaceHeatingFuel],AN42,Table9[EnergyRating (group)],AO42,Table9[CountyName (group)],BG$4)</f>
        <v>0</v>
      </c>
      <c r="BH42" s="1173">
        <f>SUMIFS(Table9[Count of EnergyRating],Table9[MainSpaceHeatingFuel],AN42,Table9[EnergyRating (group)],AO42,Table9[CountyName (group)],BH$4)</f>
        <v>0</v>
      </c>
      <c r="BI42" s="1173">
        <f>SUMIFS(Table9[Count of EnergyRating],Table9[MainSpaceHeatingFuel],AN42,Table9[EnergyRating (group)],AO42,Table9[CountyName (group)],BI$4)</f>
        <v>0</v>
      </c>
      <c r="BJ42" s="1173">
        <f>SUMIFS(Table9[Count of EnergyRating],Table9[MainSpaceHeatingFuel],AN42,Table9[EnergyRating (group)],AO42,Table9[CountyName (group)],BJ$4)</f>
        <v>0</v>
      </c>
      <c r="BK42" s="1173">
        <f>SUMIFS(Table9[Count of EnergyRating],Table9[MainSpaceHeatingFuel],AN42,Table9[EnergyRating (group)],AO42,Table9[CountyName (group)],BK$4)</f>
        <v>0</v>
      </c>
      <c r="BL42" s="1173">
        <f>SUMIFS(Table9[Count of EnergyRating],Table9[MainSpaceHeatingFuel],AN42,Table9[EnergyRating (group)],AO42,Table9[CountyName (group)],BL$4)</f>
        <v>0</v>
      </c>
      <c r="BM42" s="1144">
        <f>SUMIFS(Table9[Count of EnergyRating],Table9[MainSpaceHeatingFuel],AN42,Table9[EnergyRating (group)],AO42,Table9[CountyName (group)],BM$4)</f>
        <v>0</v>
      </c>
      <c r="BN42" s="1173">
        <f>SUMIFS(Table9[Count of EnergyRating],Table9[MainSpaceHeatingFuel],AN42,Table9[EnergyRating (group)],AO42,Table9[CountyName (group)],BN$4)</f>
        <v>0</v>
      </c>
      <c r="BO42" s="1173">
        <f>SUMIFS(Table9[Count of EnergyRating],Table9[MainSpaceHeatingFuel],AN42,Table9[EnergyRating (group)],AO42,Table9[CountyName (group)],BO$4)</f>
        <v>0</v>
      </c>
    </row>
    <row r="43" spans="3:67" ht="15">
      <c r="C43" s="1143" t="s">
        <v>1191</v>
      </c>
      <c r="D43" s="1143" t="s">
        <v>1107</v>
      </c>
      <c r="E43" s="1143" t="s">
        <v>839</v>
      </c>
      <c r="F43" s="1143" t="s">
        <v>1182</v>
      </c>
      <c r="G43" s="1154">
        <f t="shared" ref="G43:AF43" si="31">IFERROR(G153*((SUM(AP$52)/SUM(AP$45:AP$53))/(SUM(G$153)/SUM(G$149:G$154))),G153)</f>
        <v>5.1425632034714697E-7</v>
      </c>
      <c r="H43" s="1154">
        <f t="shared" si="31"/>
        <v>0</v>
      </c>
      <c r="I43" s="1154">
        <f t="shared" si="31"/>
        <v>2.2285950807719685E-6</v>
      </c>
      <c r="J43" s="1154">
        <f t="shared" si="31"/>
        <v>5.2857951322143847E-7</v>
      </c>
      <c r="K43" s="1154">
        <f t="shared" si="31"/>
        <v>3.8826659097165006E-7</v>
      </c>
      <c r="L43" s="1154">
        <f t="shared" si="31"/>
        <v>2.2165154975939207E-7</v>
      </c>
      <c r="M43" s="1154">
        <f t="shared" si="31"/>
        <v>8.4118545022923945E-7</v>
      </c>
      <c r="N43" s="1154">
        <f t="shared" si="31"/>
        <v>9.0825737979726799E-7</v>
      </c>
      <c r="O43" s="1154">
        <f t="shared" si="31"/>
        <v>6.9027698562945277E-7</v>
      </c>
      <c r="P43" s="1154">
        <f t="shared" si="31"/>
        <v>1.1336912982738733E-6</v>
      </c>
      <c r="Q43" s="1154">
        <f t="shared" si="31"/>
        <v>1.2045320727959655E-6</v>
      </c>
      <c r="R43" s="1154">
        <f t="shared" si="31"/>
        <v>1.1276350585521023E-6</v>
      </c>
      <c r="S43" s="1154">
        <f t="shared" si="31"/>
        <v>9.0621302701276673E-7</v>
      </c>
      <c r="T43" s="1154">
        <f t="shared" si="31"/>
        <v>5.5059970046102864E-6</v>
      </c>
      <c r="U43" s="1154">
        <f t="shared" si="31"/>
        <v>9.2033605261568985E-7</v>
      </c>
      <c r="V43" s="1154">
        <f t="shared" si="31"/>
        <v>1.9973085461964301E-6</v>
      </c>
      <c r="W43" s="1154">
        <f t="shared" si="31"/>
        <v>1.403174782020175E-6</v>
      </c>
      <c r="X43" s="1154">
        <f t="shared" si="31"/>
        <v>1.0841912291336457E-6</v>
      </c>
      <c r="Y43" s="1154">
        <f t="shared" si="31"/>
        <v>3.502212301008191E-6</v>
      </c>
      <c r="Z43" s="1154">
        <f t="shared" si="31"/>
        <v>1.8930865500685113E-7</v>
      </c>
      <c r="AA43" s="1154">
        <f t="shared" si="31"/>
        <v>8.8873571139518609E-7</v>
      </c>
      <c r="AB43" s="1154">
        <f t="shared" si="31"/>
        <v>2.4682082059485127E-7</v>
      </c>
      <c r="AC43" s="1154">
        <f t="shared" si="31"/>
        <v>4.8192098163450145E-7</v>
      </c>
      <c r="AD43" s="1154">
        <f t="shared" si="31"/>
        <v>5.227937018125782E-7</v>
      </c>
      <c r="AE43" s="1154">
        <f t="shared" si="31"/>
        <v>8.3890405704828366E-7</v>
      </c>
      <c r="AF43" s="1154">
        <f t="shared" si="31"/>
        <v>4.8155271268594587E-7</v>
      </c>
      <c r="AG43" s="1181">
        <f t="shared" si="4"/>
        <v>2.8756396883124879E-5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SUMIFS(Table9[Count of EnergyRating],Table9[MainSpaceHeatingFuel],AN43,Table9[EnergyRating (group)],AO43,Table9[CountyName (group)],AP$4)</f>
        <v>0</v>
      </c>
      <c r="AQ43" s="1173">
        <f>SUMIFS(Table9[Count of EnergyRating],Table9[MainSpaceHeatingFuel],AN43,Table9[EnergyRating (group)],AO43,Table9[CountyName (group)],AQ$4)</f>
        <v>0</v>
      </c>
      <c r="AR43" s="1173">
        <f>SUMIFS(Table9[Count of EnergyRating],Table9[MainSpaceHeatingFuel],AN43,Table9[EnergyRating (group)],AO43,Table9[CountyName (group)],AR$4)</f>
        <v>0</v>
      </c>
      <c r="AS43" s="1173">
        <f>SUMIFS(Table9[Count of EnergyRating],Table9[MainSpaceHeatingFuel],AN43,Table9[EnergyRating (group)],AO43,Table9[CountyName (group)],AS$4)</f>
        <v>0</v>
      </c>
      <c r="AT43" s="1173">
        <f>SUMIFS(Table9[Count of EnergyRating],Table9[MainSpaceHeatingFuel],AN43,Table9[EnergyRating (group)],AO43,Table9[CountyName (group)],AT$4)</f>
        <v>0</v>
      </c>
      <c r="AU43" s="1173">
        <f>SUMIFS(Table9[Count of EnergyRating],Table9[MainSpaceHeatingFuel],AN43,Table9[EnergyRating (group)],AO43,Table9[CountyName (group)],AU$4)</f>
        <v>0</v>
      </c>
      <c r="AV43" s="1173">
        <f>SUMIFS(Table9[Count of EnergyRating],Table9[MainSpaceHeatingFuel],AN43,Table9[EnergyRating (group)],AO43,Table9[CountyName (group)],AV$4)</f>
        <v>0</v>
      </c>
      <c r="AW43" s="1173">
        <f>SUMIFS(Table9[Count of EnergyRating],Table9[MainSpaceHeatingFuel],AN43,Table9[EnergyRating (group)],AO43,Table9[CountyName (group)],AW$4)</f>
        <v>0</v>
      </c>
      <c r="AX43" s="1173">
        <f>SUMIFS(Table9[Count of EnergyRating],Table9[MainSpaceHeatingFuel],AN43,Table9[EnergyRating (group)],AO43,Table9[CountyName (group)],AX$4)</f>
        <v>0</v>
      </c>
      <c r="AY43" s="1173">
        <f>SUMIFS(Table9[Count of EnergyRating],Table9[MainSpaceHeatingFuel],AN43,Table9[EnergyRating (group)],AO43,Table9[CountyName (group)],AY$4)</f>
        <v>0</v>
      </c>
      <c r="AZ43" s="1173">
        <f>SUMIFS(Table9[Count of EnergyRating],Table9[MainSpaceHeatingFuel],AN43,Table9[EnergyRating (group)],AO43,Table9[CountyName (group)],AZ$4)</f>
        <v>0</v>
      </c>
      <c r="BA43" s="1173">
        <f>SUMIFS(Table9[Count of EnergyRating],Table9[MainSpaceHeatingFuel],AN43,Table9[EnergyRating (group)],AO43,Table9[CountyName (group)],BA$4)</f>
        <v>0</v>
      </c>
      <c r="BB43" s="1173">
        <f>SUMIFS(Table9[Count of EnergyRating],Table9[MainSpaceHeatingFuel],AN43,Table9[EnergyRating (group)],AO43,Table9[CountyName (group)],BB$4)</f>
        <v>0</v>
      </c>
      <c r="BC43" s="1173">
        <f>SUMIFS(Table9[Count of EnergyRating],Table9[MainSpaceHeatingFuel],AN43,Table9[EnergyRating (group)],AO43,Table9[CountyName (group)],BC$4)</f>
        <v>0</v>
      </c>
      <c r="BD43" s="1173">
        <f>SUMIFS(Table9[Count of EnergyRating],Table9[MainSpaceHeatingFuel],AN43,Table9[EnergyRating (group)],AO43,Table9[CountyName (group)],BD$4)</f>
        <v>0</v>
      </c>
      <c r="BE43" s="1173">
        <f>SUMIFS(Table9[Count of EnergyRating],Table9[MainSpaceHeatingFuel],AN43,Table9[EnergyRating (group)],AO43,Table9[CountyName (group)],BE$4)</f>
        <v>0</v>
      </c>
      <c r="BF43" s="1173">
        <f>SUMIFS(Table9[Count of EnergyRating],Table9[MainSpaceHeatingFuel],AN43,Table9[EnergyRating (group)],AO43,Table9[CountyName (group)],BF$4)</f>
        <v>0</v>
      </c>
      <c r="BG43" s="1173">
        <f>SUMIFS(Table9[Count of EnergyRating],Table9[MainSpaceHeatingFuel],AN43,Table9[EnergyRating (group)],AO43,Table9[CountyName (group)],BG$4)</f>
        <v>0</v>
      </c>
      <c r="BH43" s="1173">
        <f>SUMIFS(Table9[Count of EnergyRating],Table9[MainSpaceHeatingFuel],AN43,Table9[EnergyRating (group)],AO43,Table9[CountyName (group)],BH$4)</f>
        <v>0</v>
      </c>
      <c r="BI43" s="1173">
        <f>SUMIFS(Table9[Count of EnergyRating],Table9[MainSpaceHeatingFuel],AN43,Table9[EnergyRating (group)],AO43,Table9[CountyName (group)],BI$4)</f>
        <v>0</v>
      </c>
      <c r="BJ43" s="1173">
        <f>SUMIFS(Table9[Count of EnergyRating],Table9[MainSpaceHeatingFuel],AN43,Table9[EnergyRating (group)],AO43,Table9[CountyName (group)],BJ$4)</f>
        <v>0</v>
      </c>
      <c r="BK43" s="1173">
        <f>SUMIFS(Table9[Count of EnergyRating],Table9[MainSpaceHeatingFuel],AN43,Table9[EnergyRating (group)],AO43,Table9[CountyName (group)],BK$4)</f>
        <v>0</v>
      </c>
      <c r="BL43" s="1173">
        <f>SUMIFS(Table9[Count of EnergyRating],Table9[MainSpaceHeatingFuel],AN43,Table9[EnergyRating (group)],AO43,Table9[CountyName (group)],BL$4)</f>
        <v>0</v>
      </c>
      <c r="BM43" s="1144">
        <f>SUMIFS(Table9[Count of EnergyRating],Table9[MainSpaceHeatingFuel],AN43,Table9[EnergyRating (group)],AO43,Table9[CountyName (group)],BM$4)</f>
        <v>0</v>
      </c>
      <c r="BN43" s="1173">
        <f>SUMIFS(Table9[Count of EnergyRating],Table9[MainSpaceHeatingFuel],AN43,Table9[EnergyRating (group)],AO43,Table9[CountyName (group)],BN$4)</f>
        <v>0</v>
      </c>
      <c r="BO43" s="1173">
        <f>SUMIFS(Table9[Count of EnergyRating],Table9[MainSpaceHeatingFuel],AN43,Table9[EnergyRating (group)],AO43,Table9[CountyName (group)],BO$4)</f>
        <v>0</v>
      </c>
    </row>
    <row r="44" spans="3:67" ht="15.75" thickBot="1">
      <c r="C44" s="1147" t="s">
        <v>1191</v>
      </c>
      <c r="D44" s="1147" t="s">
        <v>1107</v>
      </c>
      <c r="E44" s="1147" t="s">
        <v>839</v>
      </c>
      <c r="F44" s="1147" t="s">
        <v>1183</v>
      </c>
      <c r="G44" s="1156">
        <f t="shared" ref="G44:AF44" si="32">IFERROR(G154*((SUM(AP$53)/SUM(AP$45:AP$53))/(SUM(G$154)/SUM(G$149:G$154))),G154)</f>
        <v>5.8348313270157072E-7</v>
      </c>
      <c r="H44" s="1156">
        <f t="shared" si="32"/>
        <v>0</v>
      </c>
      <c r="I44" s="1156">
        <f t="shared" si="32"/>
        <v>1.8917144290273684E-6</v>
      </c>
      <c r="J44" s="1156">
        <f t="shared" si="32"/>
        <v>8.2360063687991595E-7</v>
      </c>
      <c r="K44" s="1156">
        <f t="shared" si="32"/>
        <v>5.9453321742533906E-7</v>
      </c>
      <c r="L44" s="1156">
        <f t="shared" si="32"/>
        <v>3.0144610767277318E-7</v>
      </c>
      <c r="M44" s="1156">
        <f t="shared" si="32"/>
        <v>9.6280262375635829E-7</v>
      </c>
      <c r="N44" s="1156">
        <f t="shared" si="32"/>
        <v>9.8610801235131943E-7</v>
      </c>
      <c r="O44" s="1156">
        <f t="shared" si="32"/>
        <v>7.0197659555537571E-7</v>
      </c>
      <c r="P44" s="1156">
        <f t="shared" si="32"/>
        <v>8.8723666821433553E-7</v>
      </c>
      <c r="Q44" s="1156">
        <f t="shared" si="32"/>
        <v>1.4235379042134136E-6</v>
      </c>
      <c r="R44" s="1156">
        <f t="shared" si="32"/>
        <v>1.9389822348273955E-6</v>
      </c>
      <c r="S44" s="1156">
        <f t="shared" si="32"/>
        <v>1.3831672517563283E-6</v>
      </c>
      <c r="T44" s="1156">
        <f t="shared" si="32"/>
        <v>7.9464279913698665E-6</v>
      </c>
      <c r="U44" s="1156">
        <f t="shared" si="32"/>
        <v>1.4130412120968166E-6</v>
      </c>
      <c r="V44" s="1156">
        <f t="shared" si="32"/>
        <v>2.3706372464200619E-6</v>
      </c>
      <c r="W44" s="1156">
        <f t="shared" si="32"/>
        <v>2.3062080575777133E-6</v>
      </c>
      <c r="X44" s="1156">
        <f t="shared" si="32"/>
        <v>1.3097030047934437E-6</v>
      </c>
      <c r="Y44" s="1156">
        <f t="shared" si="32"/>
        <v>2.564855479267763E-6</v>
      </c>
      <c r="Z44" s="1156">
        <f t="shared" si="32"/>
        <v>1.8173630880657708E-7</v>
      </c>
      <c r="AA44" s="1156">
        <f t="shared" si="32"/>
        <v>9.8067388843606731E-7</v>
      </c>
      <c r="AB44" s="1156">
        <f t="shared" si="32"/>
        <v>4.1769677331436371E-7</v>
      </c>
      <c r="AC44" s="1156">
        <f t="shared" si="32"/>
        <v>3.2562228488817667E-7</v>
      </c>
      <c r="AD44" s="1156">
        <f t="shared" si="32"/>
        <v>6.2735244217509376E-7</v>
      </c>
      <c r="AE44" s="1156">
        <f t="shared" si="32"/>
        <v>1.016853402482768E-6</v>
      </c>
      <c r="AF44" s="1156">
        <f t="shared" si="32"/>
        <v>1.2038817817148648E-6</v>
      </c>
      <c r="AG44" s="1183">
        <f t="shared" si="4"/>
        <v>3.5143278687725077E-5</v>
      </c>
      <c r="AI44" s="58" t="s">
        <v>1176</v>
      </c>
      <c r="AJ44" s="1167">
        <f>SUM(G39:AF44)</f>
        <v>1.5708143381447E-3</v>
      </c>
      <c r="AK44" s="1149">
        <f>'SHWLP-Apt'!S9</f>
        <v>1.5708143381447E-3</v>
      </c>
      <c r="AL44" s="1169">
        <f>IFERROR((AK44-AJ44)/AK44,"N/A")</f>
        <v>0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1192</v>
      </c>
      <c r="D45" s="1174" t="s">
        <v>1107</v>
      </c>
      <c r="E45" s="1174" t="s">
        <v>839</v>
      </c>
      <c r="F45" s="1174" t="s">
        <v>943</v>
      </c>
      <c r="G45" s="1175">
        <f>G155</f>
        <v>2.8445961470235794E-5</v>
      </c>
      <c r="H45" s="1175">
        <f t="shared" ref="H45:AF45" si="33">H155</f>
        <v>2.757524967761521E-3</v>
      </c>
      <c r="I45" s="1175">
        <f t="shared" si="33"/>
        <v>1.646669633535886E-4</v>
      </c>
      <c r="J45" s="1175">
        <f t="shared" si="33"/>
        <v>3.9163860961924385E-5</v>
      </c>
      <c r="K45" s="1175">
        <f t="shared" si="33"/>
        <v>3.2089023207382905E-5</v>
      </c>
      <c r="L45" s="1175">
        <f t="shared" si="33"/>
        <v>1.5461591981908253E-5</v>
      </c>
      <c r="M45" s="1175">
        <f t="shared" si="33"/>
        <v>6.7953054728096246E-5</v>
      </c>
      <c r="N45" s="1175">
        <f t="shared" si="33"/>
        <v>1.2100856865046668E-4</v>
      </c>
      <c r="O45" s="1175">
        <f t="shared" si="33"/>
        <v>2.6281556298392024E-5</v>
      </c>
      <c r="P45" s="1175">
        <f t="shared" si="33"/>
        <v>6.4602049422739233E-5</v>
      </c>
      <c r="Q45" s="1175">
        <f t="shared" si="33"/>
        <v>5.968290492513039E-5</v>
      </c>
      <c r="R45" s="1175">
        <f t="shared" si="33"/>
        <v>1.0092259522584015E-4</v>
      </c>
      <c r="S45" s="1175">
        <f t="shared" si="33"/>
        <v>5.5707976817413611E-5</v>
      </c>
      <c r="T45" s="1175">
        <f t="shared" si="33"/>
        <v>4.0619053068460429E-4</v>
      </c>
      <c r="U45" s="1175">
        <f t="shared" si="33"/>
        <v>6.4984692363216049E-5</v>
      </c>
      <c r="V45" s="1175">
        <f t="shared" si="33"/>
        <v>1.6684340405250607E-4</v>
      </c>
      <c r="W45" s="1175">
        <f t="shared" si="33"/>
        <v>5.3270787991241448E-5</v>
      </c>
      <c r="X45" s="1175">
        <f t="shared" si="33"/>
        <v>7.1538900645061262E-5</v>
      </c>
      <c r="Y45" s="1175">
        <f t="shared" si="33"/>
        <v>2.2096906336979371E-4</v>
      </c>
      <c r="Z45" s="1175">
        <f t="shared" si="33"/>
        <v>1.2142938010001458E-5</v>
      </c>
      <c r="AA45" s="1175">
        <f t="shared" si="33"/>
        <v>4.7883464537149892E-5</v>
      </c>
      <c r="AB45" s="1175">
        <f t="shared" si="33"/>
        <v>1.5126606433441457E-5</v>
      </c>
      <c r="AC45" s="1175">
        <f t="shared" si="33"/>
        <v>3.7480298345310554E-5</v>
      </c>
      <c r="AD45" s="1175">
        <f t="shared" si="33"/>
        <v>2.8422887200388927E-5</v>
      </c>
      <c r="AE45" s="1175">
        <f t="shared" si="33"/>
        <v>5.3511360327987503E-5</v>
      </c>
      <c r="AF45" s="1175">
        <f t="shared" si="33"/>
        <v>2.2977436975195591E-5</v>
      </c>
      <c r="AG45" s="1184">
        <f t="shared" si="4"/>
        <v>4.7348534457405354E-3</v>
      </c>
      <c r="AI45" s="58" t="s">
        <v>1120</v>
      </c>
      <c r="AJ45" s="1167">
        <f>SUM(G45:AF45)</f>
        <v>4.7348534457405354E-3</v>
      </c>
      <c r="AK45" s="1149">
        <f>'SHWLP-Apt'!S35</f>
        <v>4.7348534457405363E-3</v>
      </c>
      <c r="AL45" s="1169">
        <f>(AK45-AJ45)/AK45</f>
        <v>1.8318660713114158E-16</v>
      </c>
      <c r="AN45" s="1153" t="s">
        <v>400</v>
      </c>
      <c r="AO45" s="1153" t="s">
        <v>48</v>
      </c>
      <c r="AP45" s="1144">
        <f>SUMIFS(Table9[Count of EnergyRating],Table9[MainSpaceHeatingFuel],AN45,Table9[EnergyRating (group)],AO45,Table9[CountyName (group)],AP$4)</f>
        <v>0</v>
      </c>
      <c r="AQ45" s="1173">
        <f>SUMIFS(Table9[Count of EnergyRating],Table9[MainSpaceHeatingFuel],AN45,Table9[EnergyRating (group)],AO45,Table9[CountyName (group)],AQ$4)</f>
        <v>1</v>
      </c>
      <c r="AR45" s="1173">
        <f>SUMIFS(Table9[Count of EnergyRating],Table9[MainSpaceHeatingFuel],AN45,Table9[EnergyRating (group)],AO45,Table9[CountyName (group)],AR$4)</f>
        <v>0</v>
      </c>
      <c r="AS45" s="1173">
        <f>SUMIFS(Table9[Count of EnergyRating],Table9[MainSpaceHeatingFuel],AN45,Table9[EnergyRating (group)],AO45,Table9[CountyName (group)],AS$4)</f>
        <v>0</v>
      </c>
      <c r="AT45" s="1173">
        <f>SUMIFS(Table9[Count of EnergyRating],Table9[MainSpaceHeatingFuel],AN45,Table9[EnergyRating (group)],AO45,Table9[CountyName (group)],AT$4)</f>
        <v>0</v>
      </c>
      <c r="AU45" s="1173">
        <f>SUMIFS(Table9[Count of EnergyRating],Table9[MainSpaceHeatingFuel],AN45,Table9[EnergyRating (group)],AO45,Table9[CountyName (group)],AU$4)</f>
        <v>0</v>
      </c>
      <c r="AV45" s="1173">
        <f>SUMIFS(Table9[Count of EnergyRating],Table9[MainSpaceHeatingFuel],AN45,Table9[EnergyRating (group)],AO45,Table9[CountyName (group)],AV$4)</f>
        <v>0</v>
      </c>
      <c r="AW45" s="1173">
        <f>SUMIFS(Table9[Count of EnergyRating],Table9[MainSpaceHeatingFuel],AN45,Table9[EnergyRating (group)],AO45,Table9[CountyName (group)],AW$4)</f>
        <v>0</v>
      </c>
      <c r="AX45" s="1173">
        <f>SUMIFS(Table9[Count of EnergyRating],Table9[MainSpaceHeatingFuel],AN45,Table9[EnergyRating (group)],AO45,Table9[CountyName (group)],AX$4)</f>
        <v>0</v>
      </c>
      <c r="AY45" s="1173">
        <f>SUMIFS(Table9[Count of EnergyRating],Table9[MainSpaceHeatingFuel],AN45,Table9[EnergyRating (group)],AO45,Table9[CountyName (group)],AY$4)</f>
        <v>0</v>
      </c>
      <c r="AZ45" s="1173">
        <f>SUMIFS(Table9[Count of EnergyRating],Table9[MainSpaceHeatingFuel],AN45,Table9[EnergyRating (group)],AO45,Table9[CountyName (group)],AZ$4)</f>
        <v>0</v>
      </c>
      <c r="BA45" s="1173">
        <f>SUMIFS(Table9[Count of EnergyRating],Table9[MainSpaceHeatingFuel],AN45,Table9[EnergyRating (group)],AO45,Table9[CountyName (group)],BA$4)</f>
        <v>0</v>
      </c>
      <c r="BB45" s="1173">
        <f>SUMIFS(Table9[Count of EnergyRating],Table9[MainSpaceHeatingFuel],AN45,Table9[EnergyRating (group)],AO45,Table9[CountyName (group)],BB$4)</f>
        <v>0</v>
      </c>
      <c r="BC45" s="1173">
        <f>SUMIFS(Table9[Count of EnergyRating],Table9[MainSpaceHeatingFuel],AN45,Table9[EnergyRating (group)],AO45,Table9[CountyName (group)],BC$4)</f>
        <v>0</v>
      </c>
      <c r="BD45" s="1173">
        <f>SUMIFS(Table9[Count of EnergyRating],Table9[MainSpaceHeatingFuel],AN45,Table9[EnergyRating (group)],AO45,Table9[CountyName (group)],BD$4)</f>
        <v>0</v>
      </c>
      <c r="BE45" s="1173">
        <f>SUMIFS(Table9[Count of EnergyRating],Table9[MainSpaceHeatingFuel],AN45,Table9[EnergyRating (group)],AO45,Table9[CountyName (group)],BE$4)</f>
        <v>0</v>
      </c>
      <c r="BF45" s="1173">
        <f>SUMIFS(Table9[Count of EnergyRating],Table9[MainSpaceHeatingFuel],AN45,Table9[EnergyRating (group)],AO45,Table9[CountyName (group)],BF$4)</f>
        <v>0</v>
      </c>
      <c r="BG45" s="1173">
        <f>SUMIFS(Table9[Count of EnergyRating],Table9[MainSpaceHeatingFuel],AN45,Table9[EnergyRating (group)],AO45,Table9[CountyName (group)],BG$4)</f>
        <v>0</v>
      </c>
      <c r="BH45" s="1173">
        <f>SUMIFS(Table9[Count of EnergyRating],Table9[MainSpaceHeatingFuel],AN45,Table9[EnergyRating (group)],AO45,Table9[CountyName (group)],BH$4)</f>
        <v>0</v>
      </c>
      <c r="BI45" s="1173">
        <f>SUMIFS(Table9[Count of EnergyRating],Table9[MainSpaceHeatingFuel],AN45,Table9[EnergyRating (group)],AO45,Table9[CountyName (group)],BI$4)</f>
        <v>0</v>
      </c>
      <c r="BJ45" s="1173">
        <f>SUMIFS(Table9[Count of EnergyRating],Table9[MainSpaceHeatingFuel],AN45,Table9[EnergyRating (group)],AO45,Table9[CountyName (group)],BJ$4)</f>
        <v>0</v>
      </c>
      <c r="BK45" s="1173">
        <f>SUMIFS(Table9[Count of EnergyRating],Table9[MainSpaceHeatingFuel],AN45,Table9[EnergyRating (group)],AO45,Table9[CountyName (group)],BK$4)</f>
        <v>0</v>
      </c>
      <c r="BL45" s="1173">
        <f>SUMIFS(Table9[Count of EnergyRating],Table9[MainSpaceHeatingFuel],AN45,Table9[EnergyRating (group)],AO45,Table9[CountyName (group)],BL$4)</f>
        <v>0</v>
      </c>
      <c r="BM45" s="1144">
        <f>SUMIFS(Table9[Count of EnergyRating],Table9[MainSpaceHeatingFuel],AN45,Table9[EnergyRating (group)],AO45,Table9[CountyName (group)],BM$4)</f>
        <v>0</v>
      </c>
      <c r="BN45" s="1173">
        <f>SUMIFS(Table9[Count of EnergyRating],Table9[MainSpaceHeatingFuel],AN45,Table9[EnergyRating (group)],AO45,Table9[CountyName (group)],BN$4)</f>
        <v>0</v>
      </c>
      <c r="BO45" s="1173">
        <f>SUMIFS(Table9[Count of EnergyRating],Table9[MainSpaceHeatingFuel],AN45,Table9[EnergyRating (group)],AO45,Table9[CountyName (group)],BO$4)</f>
        <v>0</v>
      </c>
    </row>
    <row r="46" spans="3:67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N46" s="1153" t="s">
        <v>400</v>
      </c>
      <c r="AO46" s="1153" t="s">
        <v>50</v>
      </c>
      <c r="AP46" s="1144">
        <f>SUMIFS(Table9[Count of EnergyRating],Table9[MainSpaceHeatingFuel],AN46,Table9[EnergyRating (group)],AO46,Table9[CountyName (group)],AP$4)</f>
        <v>0</v>
      </c>
      <c r="AQ46" s="1173">
        <f>SUMIFS(Table9[Count of EnergyRating],Table9[MainSpaceHeatingFuel],AN46,Table9[EnergyRating (group)],AO46,Table9[CountyName (group)],AQ$4)</f>
        <v>0</v>
      </c>
      <c r="AR46" s="1173">
        <f>SUMIFS(Table9[Count of EnergyRating],Table9[MainSpaceHeatingFuel],AN46,Table9[EnergyRating (group)],AO46,Table9[CountyName (group)],AR$4)</f>
        <v>0</v>
      </c>
      <c r="AS46" s="1173">
        <f>SUMIFS(Table9[Count of EnergyRating],Table9[MainSpaceHeatingFuel],AN46,Table9[EnergyRating (group)],AO46,Table9[CountyName (group)],AS$4)</f>
        <v>0</v>
      </c>
      <c r="AT46" s="1173">
        <f>SUMIFS(Table9[Count of EnergyRating],Table9[MainSpaceHeatingFuel],AN46,Table9[EnergyRating (group)],AO46,Table9[CountyName (group)],AT$4)</f>
        <v>0</v>
      </c>
      <c r="AU46" s="1173">
        <f>SUMIFS(Table9[Count of EnergyRating],Table9[MainSpaceHeatingFuel],AN46,Table9[EnergyRating (group)],AO46,Table9[CountyName (group)],AU$4)</f>
        <v>0</v>
      </c>
      <c r="AV46" s="1173">
        <f>SUMIFS(Table9[Count of EnergyRating],Table9[MainSpaceHeatingFuel],AN46,Table9[EnergyRating (group)],AO46,Table9[CountyName (group)],AV$4)</f>
        <v>0</v>
      </c>
      <c r="AW46" s="1173">
        <f>SUMIFS(Table9[Count of EnergyRating],Table9[MainSpaceHeatingFuel],AN46,Table9[EnergyRating (group)],AO46,Table9[CountyName (group)],AW$4)</f>
        <v>0</v>
      </c>
      <c r="AX46" s="1173">
        <f>SUMIFS(Table9[Count of EnergyRating],Table9[MainSpaceHeatingFuel],AN46,Table9[EnergyRating (group)],AO46,Table9[CountyName (group)],AX$4)</f>
        <v>0</v>
      </c>
      <c r="AY46" s="1173">
        <f>SUMIFS(Table9[Count of EnergyRating],Table9[MainSpaceHeatingFuel],AN46,Table9[EnergyRating (group)],AO46,Table9[CountyName (group)],AY$4)</f>
        <v>0</v>
      </c>
      <c r="AZ46" s="1173">
        <f>SUMIFS(Table9[Count of EnergyRating],Table9[MainSpaceHeatingFuel],AN46,Table9[EnergyRating (group)],AO46,Table9[CountyName (group)],AZ$4)</f>
        <v>0</v>
      </c>
      <c r="BA46" s="1173">
        <f>SUMIFS(Table9[Count of EnergyRating],Table9[MainSpaceHeatingFuel],AN46,Table9[EnergyRating (group)],AO46,Table9[CountyName (group)],BA$4)</f>
        <v>0</v>
      </c>
      <c r="BB46" s="1173">
        <f>SUMIFS(Table9[Count of EnergyRating],Table9[MainSpaceHeatingFuel],AN46,Table9[EnergyRating (group)],AO46,Table9[CountyName (group)],BB$4)</f>
        <v>0</v>
      </c>
      <c r="BC46" s="1173">
        <f>SUMIFS(Table9[Count of EnergyRating],Table9[MainSpaceHeatingFuel],AN46,Table9[EnergyRating (group)],AO46,Table9[CountyName (group)],BC$4)</f>
        <v>0</v>
      </c>
      <c r="BD46" s="1173">
        <f>SUMIFS(Table9[Count of EnergyRating],Table9[MainSpaceHeatingFuel],AN46,Table9[EnergyRating (group)],AO46,Table9[CountyName (group)],BD$4)</f>
        <v>0</v>
      </c>
      <c r="BE46" s="1173">
        <f>SUMIFS(Table9[Count of EnergyRating],Table9[MainSpaceHeatingFuel],AN46,Table9[EnergyRating (group)],AO46,Table9[CountyName (group)],BE$4)</f>
        <v>0</v>
      </c>
      <c r="BF46" s="1173">
        <f>SUMIFS(Table9[Count of EnergyRating],Table9[MainSpaceHeatingFuel],AN46,Table9[EnergyRating (group)],AO46,Table9[CountyName (group)],BF$4)</f>
        <v>0</v>
      </c>
      <c r="BG46" s="1173">
        <f>SUMIFS(Table9[Count of EnergyRating],Table9[MainSpaceHeatingFuel],AN46,Table9[EnergyRating (group)],AO46,Table9[CountyName (group)],BG$4)</f>
        <v>0</v>
      </c>
      <c r="BH46" s="1173">
        <f>SUMIFS(Table9[Count of EnergyRating],Table9[MainSpaceHeatingFuel],AN46,Table9[EnergyRating (group)],AO46,Table9[CountyName (group)],BH$4)</f>
        <v>0</v>
      </c>
      <c r="BI46" s="1173">
        <f>SUMIFS(Table9[Count of EnergyRating],Table9[MainSpaceHeatingFuel],AN46,Table9[EnergyRating (group)],AO46,Table9[CountyName (group)],BI$4)</f>
        <v>0</v>
      </c>
      <c r="BJ46" s="1173">
        <f>SUMIFS(Table9[Count of EnergyRating],Table9[MainSpaceHeatingFuel],AN46,Table9[EnergyRating (group)],AO46,Table9[CountyName (group)],BJ$4)</f>
        <v>0</v>
      </c>
      <c r="BK46" s="1173">
        <f>SUMIFS(Table9[Count of EnergyRating],Table9[MainSpaceHeatingFuel],AN46,Table9[EnergyRating (group)],AO46,Table9[CountyName (group)],BK$4)</f>
        <v>0</v>
      </c>
      <c r="BL46" s="1173">
        <f>SUMIFS(Table9[Count of EnergyRating],Table9[MainSpaceHeatingFuel],AN46,Table9[EnergyRating (group)],AO46,Table9[CountyName (group)],BL$4)</f>
        <v>0</v>
      </c>
      <c r="BM46" s="1144">
        <f>SUMIFS(Table9[Count of EnergyRating],Table9[MainSpaceHeatingFuel],AN46,Table9[EnergyRating (group)],AO46,Table9[CountyName (group)],BM$4)</f>
        <v>0</v>
      </c>
      <c r="BN46" s="1173">
        <f>SUMIFS(Table9[Count of EnergyRating],Table9[MainSpaceHeatingFuel],AN46,Table9[EnergyRating (group)],AO46,Table9[CountyName (group)],BN$4)</f>
        <v>0</v>
      </c>
      <c r="BO46" s="1173">
        <f>SUMIFS(Table9[Count of EnergyRating],Table9[MainSpaceHeatingFuel],AN46,Table9[EnergyRating (group)],AO46,Table9[CountyName (group)],BO$4)</f>
        <v>0</v>
      </c>
    </row>
    <row r="47" spans="3:67">
      <c r="C47" s="1143" t="s">
        <v>1193</v>
      </c>
      <c r="D47" s="1143" t="s">
        <v>1107</v>
      </c>
      <c r="E47" s="1143" t="s">
        <v>842</v>
      </c>
      <c r="F47" s="1143" t="s">
        <v>1178</v>
      </c>
      <c r="G47" s="1154">
        <f t="shared" ref="G47:AF47" si="34">IFERROR(G157*((SUM(AP$55:AP$58)/SUM(AP$55:AP$63))/(SUM(G$157)/SUM(G$157:G$162))),G157)</f>
        <v>7.1948512693244529E-3</v>
      </c>
      <c r="H47" s="1154">
        <f t="shared" si="34"/>
        <v>0.4882235189932525</v>
      </c>
      <c r="I47" s="1154">
        <f t="shared" si="34"/>
        <v>1.8354233001860086E-2</v>
      </c>
      <c r="J47" s="1154">
        <f t="shared" si="34"/>
        <v>4.5211679568165648E-3</v>
      </c>
      <c r="K47" s="1154">
        <f t="shared" si="34"/>
        <v>1.8446119767107738E-3</v>
      </c>
      <c r="L47" s="1154">
        <f t="shared" si="34"/>
        <v>7.0216099230415146E-4</v>
      </c>
      <c r="M47" s="1154">
        <f t="shared" si="34"/>
        <v>5.1152976597616841E-3</v>
      </c>
      <c r="N47" s="1154">
        <f t="shared" si="34"/>
        <v>9.5646118196001575E-3</v>
      </c>
      <c r="O47" s="1154">
        <f t="shared" si="34"/>
        <v>1.3879891629507339E-3</v>
      </c>
      <c r="P47" s="1154">
        <f t="shared" si="34"/>
        <v>6.5583674028687608E-3</v>
      </c>
      <c r="Q47" s="1154">
        <f t="shared" si="34"/>
        <v>3.3884591259853679E-3</v>
      </c>
      <c r="R47" s="1154">
        <f t="shared" si="34"/>
        <v>1.6558223647075477E-2</v>
      </c>
      <c r="S47" s="1154">
        <f t="shared" si="34"/>
        <v>3.7534482064662325E-3</v>
      </c>
      <c r="T47" s="1154">
        <f t="shared" si="34"/>
        <v>9.2632599677761052E-2</v>
      </c>
      <c r="U47" s="1154">
        <f t="shared" si="34"/>
        <v>4.9274701916946035E-3</v>
      </c>
      <c r="V47" s="1154">
        <f t="shared" si="34"/>
        <v>0</v>
      </c>
      <c r="W47" s="1154">
        <f t="shared" si="34"/>
        <v>2.0412591868056444E-3</v>
      </c>
      <c r="X47" s="1154">
        <f t="shared" si="34"/>
        <v>2.1540916594014474E-3</v>
      </c>
      <c r="Y47" s="1154">
        <f t="shared" si="34"/>
        <v>3.4409774636584019E-2</v>
      </c>
      <c r="Z47" s="1154">
        <f t="shared" si="34"/>
        <v>2.3888039679181307E-3</v>
      </c>
      <c r="AA47" s="1154">
        <f t="shared" si="34"/>
        <v>2.6299144030699972E-3</v>
      </c>
      <c r="AB47" s="1154">
        <f t="shared" si="34"/>
        <v>0</v>
      </c>
      <c r="AC47" s="1154">
        <f t="shared" si="34"/>
        <v>1.202852980172645E-2</v>
      </c>
      <c r="AD47" s="1154">
        <f t="shared" si="34"/>
        <v>1.3150637346412458E-3</v>
      </c>
      <c r="AE47" s="1154">
        <f t="shared" si="34"/>
        <v>5.0716684958409738E-3</v>
      </c>
      <c r="AF47" s="1154">
        <f t="shared" si="34"/>
        <v>8.0097073457799858E-3</v>
      </c>
      <c r="AG47" s="1181">
        <f t="shared" si="4"/>
        <v>0.7347758243162007</v>
      </c>
      <c r="AN47" s="1153" t="s">
        <v>400</v>
      </c>
      <c r="AO47" s="1153" t="s">
        <v>52</v>
      </c>
      <c r="AP47" s="1144">
        <f>SUMIFS(Table9[Count of EnergyRating],Table9[MainSpaceHeatingFuel],AN47,Table9[EnergyRating (group)],AO47,Table9[CountyName (group)],AP$4)</f>
        <v>0</v>
      </c>
      <c r="AQ47" s="1173">
        <f>SUMIFS(Table9[Count of EnergyRating],Table9[MainSpaceHeatingFuel],AN47,Table9[EnergyRating (group)],AO47,Table9[CountyName (group)],AQ$4)</f>
        <v>0</v>
      </c>
      <c r="AR47" s="1173">
        <f>SUMIFS(Table9[Count of EnergyRating],Table9[MainSpaceHeatingFuel],AN47,Table9[EnergyRating (group)],AO47,Table9[CountyName (group)],AR$4)</f>
        <v>0</v>
      </c>
      <c r="AS47" s="1173">
        <f>SUMIFS(Table9[Count of EnergyRating],Table9[MainSpaceHeatingFuel],AN47,Table9[EnergyRating (group)],AO47,Table9[CountyName (group)],AS$4)</f>
        <v>0</v>
      </c>
      <c r="AT47" s="1173">
        <f>SUMIFS(Table9[Count of EnergyRating],Table9[MainSpaceHeatingFuel],AN47,Table9[EnergyRating (group)],AO47,Table9[CountyName (group)],AT$4)</f>
        <v>0</v>
      </c>
      <c r="AU47" s="1173">
        <f>SUMIFS(Table9[Count of EnergyRating],Table9[MainSpaceHeatingFuel],AN47,Table9[EnergyRating (group)],AO47,Table9[CountyName (group)],AU$4)</f>
        <v>0</v>
      </c>
      <c r="AV47" s="1173">
        <f>SUMIFS(Table9[Count of EnergyRating],Table9[MainSpaceHeatingFuel],AN47,Table9[EnergyRating (group)],AO47,Table9[CountyName (group)],AV$4)</f>
        <v>0</v>
      </c>
      <c r="AW47" s="1173">
        <f>SUMIFS(Table9[Count of EnergyRating],Table9[MainSpaceHeatingFuel],AN47,Table9[EnergyRating (group)],AO47,Table9[CountyName (group)],AW$4)</f>
        <v>0</v>
      </c>
      <c r="AX47" s="1173">
        <f>SUMIFS(Table9[Count of EnergyRating],Table9[MainSpaceHeatingFuel],AN47,Table9[EnergyRating (group)],AO47,Table9[CountyName (group)],AX$4)</f>
        <v>0</v>
      </c>
      <c r="AY47" s="1173">
        <f>SUMIFS(Table9[Count of EnergyRating],Table9[MainSpaceHeatingFuel],AN47,Table9[EnergyRating (group)],AO47,Table9[CountyName (group)],AY$4)</f>
        <v>0</v>
      </c>
      <c r="AZ47" s="1173">
        <f>SUMIFS(Table9[Count of EnergyRating],Table9[MainSpaceHeatingFuel],AN47,Table9[EnergyRating (group)],AO47,Table9[CountyName (group)],AZ$4)</f>
        <v>0</v>
      </c>
      <c r="BA47" s="1173">
        <f>SUMIFS(Table9[Count of EnergyRating],Table9[MainSpaceHeatingFuel],AN47,Table9[EnergyRating (group)],AO47,Table9[CountyName (group)],BA$4)</f>
        <v>0</v>
      </c>
      <c r="BB47" s="1173">
        <f>SUMIFS(Table9[Count of EnergyRating],Table9[MainSpaceHeatingFuel],AN47,Table9[EnergyRating (group)],AO47,Table9[CountyName (group)],BB$4)</f>
        <v>0</v>
      </c>
      <c r="BC47" s="1173">
        <f>SUMIFS(Table9[Count of EnergyRating],Table9[MainSpaceHeatingFuel],AN47,Table9[EnergyRating (group)],AO47,Table9[CountyName (group)],BC$4)</f>
        <v>0</v>
      </c>
      <c r="BD47" s="1173">
        <f>SUMIFS(Table9[Count of EnergyRating],Table9[MainSpaceHeatingFuel],AN47,Table9[EnergyRating (group)],AO47,Table9[CountyName (group)],BD$4)</f>
        <v>0</v>
      </c>
      <c r="BE47" s="1173">
        <f>SUMIFS(Table9[Count of EnergyRating],Table9[MainSpaceHeatingFuel],AN47,Table9[EnergyRating (group)],AO47,Table9[CountyName (group)],BE$4)</f>
        <v>0</v>
      </c>
      <c r="BF47" s="1173">
        <f>SUMIFS(Table9[Count of EnergyRating],Table9[MainSpaceHeatingFuel],AN47,Table9[EnergyRating (group)],AO47,Table9[CountyName (group)],BF$4)</f>
        <v>0</v>
      </c>
      <c r="BG47" s="1173">
        <f>SUMIFS(Table9[Count of EnergyRating],Table9[MainSpaceHeatingFuel],AN47,Table9[EnergyRating (group)],AO47,Table9[CountyName (group)],BG$4)</f>
        <v>0</v>
      </c>
      <c r="BH47" s="1173">
        <f>SUMIFS(Table9[Count of EnergyRating],Table9[MainSpaceHeatingFuel],AN47,Table9[EnergyRating (group)],AO47,Table9[CountyName (group)],BH$4)</f>
        <v>0</v>
      </c>
      <c r="BI47" s="1173">
        <f>SUMIFS(Table9[Count of EnergyRating],Table9[MainSpaceHeatingFuel],AN47,Table9[EnergyRating (group)],AO47,Table9[CountyName (group)],BI$4)</f>
        <v>0</v>
      </c>
      <c r="BJ47" s="1173">
        <f>SUMIFS(Table9[Count of EnergyRating],Table9[MainSpaceHeatingFuel],AN47,Table9[EnergyRating (group)],AO47,Table9[CountyName (group)],BJ$4)</f>
        <v>0</v>
      </c>
      <c r="BK47" s="1173">
        <f>SUMIFS(Table9[Count of EnergyRating],Table9[MainSpaceHeatingFuel],AN47,Table9[EnergyRating (group)],AO47,Table9[CountyName (group)],BK$4)</f>
        <v>0</v>
      </c>
      <c r="BL47" s="1173">
        <f>SUMIFS(Table9[Count of EnergyRating],Table9[MainSpaceHeatingFuel],AN47,Table9[EnergyRating (group)],AO47,Table9[CountyName (group)],BL$4)</f>
        <v>0</v>
      </c>
      <c r="BM47" s="1144">
        <f>SUMIFS(Table9[Count of EnergyRating],Table9[MainSpaceHeatingFuel],AN47,Table9[EnergyRating (group)],AO47,Table9[CountyName (group)],BM$4)</f>
        <v>0</v>
      </c>
      <c r="BN47" s="1173">
        <f>SUMIFS(Table9[Count of EnergyRating],Table9[MainSpaceHeatingFuel],AN47,Table9[EnergyRating (group)],AO47,Table9[CountyName (group)],BN$4)</f>
        <v>0</v>
      </c>
      <c r="BO47" s="1173">
        <f>SUMIFS(Table9[Count of EnergyRating],Table9[MainSpaceHeatingFuel],AN47,Table9[EnergyRating (group)],AO47,Table9[CountyName (group)],BO$4)</f>
        <v>0</v>
      </c>
    </row>
    <row r="48" spans="3:67">
      <c r="C48" s="1145" t="s">
        <v>1193</v>
      </c>
      <c r="D48" s="1145" t="s">
        <v>1107</v>
      </c>
      <c r="E48" s="1145" t="s">
        <v>842</v>
      </c>
      <c r="F48" s="1145" t="s">
        <v>1179</v>
      </c>
      <c r="G48" s="1155">
        <f t="shared" ref="G48:AF48" si="35">IFERROR(G158*((SUM(AP$59)/SUM(AP$55:AP$63))/(SUM(G$158)/SUM(G$157:G$162))),G158)</f>
        <v>3.5974256346622264E-3</v>
      </c>
      <c r="H48" s="1155">
        <f t="shared" si="35"/>
        <v>1.0461932549855411</v>
      </c>
      <c r="I48" s="1155">
        <f t="shared" si="35"/>
        <v>4.1587968285663433E-2</v>
      </c>
      <c r="J48" s="1155">
        <f t="shared" si="35"/>
        <v>1.0215303087423883E-2</v>
      </c>
      <c r="K48" s="1155">
        <f t="shared" si="35"/>
        <v>1.6601507790396965E-2</v>
      </c>
      <c r="L48" s="1155">
        <f t="shared" si="35"/>
        <v>2.6868955504313124E-3</v>
      </c>
      <c r="M48" s="1155">
        <f t="shared" si="35"/>
        <v>3.3760964554427113E-2</v>
      </c>
      <c r="N48" s="1155">
        <f t="shared" si="35"/>
        <v>5.7387670917600934E-2</v>
      </c>
      <c r="O48" s="1155">
        <f t="shared" si="35"/>
        <v>4.549089129837057E-3</v>
      </c>
      <c r="P48" s="1155">
        <f t="shared" si="35"/>
        <v>1.2382412956192098E-2</v>
      </c>
      <c r="Q48" s="1155">
        <f t="shared" si="35"/>
        <v>1.0400842440817938E-2</v>
      </c>
      <c r="R48" s="1155">
        <f t="shared" si="35"/>
        <v>2.1938305083895816E-2</v>
      </c>
      <c r="S48" s="1155">
        <f t="shared" si="35"/>
        <v>1.083617104814584E-2</v>
      </c>
      <c r="T48" s="1155">
        <f t="shared" si="35"/>
        <v>0.11789603595351407</v>
      </c>
      <c r="U48" s="1155">
        <f t="shared" si="35"/>
        <v>1.380293982006473E-2</v>
      </c>
      <c r="V48" s="1155">
        <f t="shared" si="35"/>
        <v>5.2749732096488852E-2</v>
      </c>
      <c r="W48" s="1155">
        <f t="shared" si="35"/>
        <v>6.6728879792244972E-3</v>
      </c>
      <c r="X48" s="1155">
        <f t="shared" si="35"/>
        <v>3.6619558209824613E-2</v>
      </c>
      <c r="Y48" s="1155">
        <f t="shared" si="35"/>
        <v>7.7161312821430836E-2</v>
      </c>
      <c r="Z48" s="1155">
        <f t="shared" si="35"/>
        <v>4.948236790687557E-3</v>
      </c>
      <c r="AA48" s="1155">
        <f t="shared" si="35"/>
        <v>8.9953538259158819E-3</v>
      </c>
      <c r="AB48" s="1155">
        <f t="shared" si="35"/>
        <v>7.8258684573879293E-3</v>
      </c>
      <c r="AC48" s="1155">
        <f t="shared" si="35"/>
        <v>9.4084540033305911E-3</v>
      </c>
      <c r="AD48" s="1155">
        <f t="shared" si="35"/>
        <v>1.4027346502839958E-2</v>
      </c>
      <c r="AE48" s="1155">
        <f t="shared" si="35"/>
        <v>1.2694702932615621E-2</v>
      </c>
      <c r="AF48" s="1155">
        <f t="shared" si="35"/>
        <v>5.5881679156604552E-3</v>
      </c>
      <c r="AG48" s="1182">
        <f t="shared" si="4"/>
        <v>1.6405284087740213</v>
      </c>
      <c r="AN48" s="1153" t="s">
        <v>400</v>
      </c>
      <c r="AO48" s="1153" t="s">
        <v>54</v>
      </c>
      <c r="AP48" s="1144">
        <f>SUMIFS(Table9[Count of EnergyRating],Table9[MainSpaceHeatingFuel],AN48,Table9[EnergyRating (group)],AO48,Table9[CountyName (group)],AP$4)</f>
        <v>0</v>
      </c>
      <c r="AQ48" s="1173">
        <f>SUMIFS(Table9[Count of EnergyRating],Table9[MainSpaceHeatingFuel],AN48,Table9[EnergyRating (group)],AO48,Table9[CountyName (group)],AQ$4)</f>
        <v>0</v>
      </c>
      <c r="AR48" s="1173">
        <f>SUMIFS(Table9[Count of EnergyRating],Table9[MainSpaceHeatingFuel],AN48,Table9[EnergyRating (group)],AO48,Table9[CountyName (group)],AR$4)</f>
        <v>0</v>
      </c>
      <c r="AS48" s="1173">
        <f>SUMIFS(Table9[Count of EnergyRating],Table9[MainSpaceHeatingFuel],AN48,Table9[EnergyRating (group)],AO48,Table9[CountyName (group)],AS$4)</f>
        <v>0</v>
      </c>
      <c r="AT48" s="1173">
        <f>SUMIFS(Table9[Count of EnergyRating],Table9[MainSpaceHeatingFuel],AN48,Table9[EnergyRating (group)],AO48,Table9[CountyName (group)],AT$4)</f>
        <v>0</v>
      </c>
      <c r="AU48" s="1173">
        <f>SUMIFS(Table9[Count of EnergyRating],Table9[MainSpaceHeatingFuel],AN48,Table9[EnergyRating (group)],AO48,Table9[CountyName (group)],AU$4)</f>
        <v>0</v>
      </c>
      <c r="AV48" s="1173">
        <f>SUMIFS(Table9[Count of EnergyRating],Table9[MainSpaceHeatingFuel],AN48,Table9[EnergyRating (group)],AO48,Table9[CountyName (group)],AV$4)</f>
        <v>0</v>
      </c>
      <c r="AW48" s="1173">
        <f>SUMIFS(Table9[Count of EnergyRating],Table9[MainSpaceHeatingFuel],AN48,Table9[EnergyRating (group)],AO48,Table9[CountyName (group)],AW$4)</f>
        <v>0</v>
      </c>
      <c r="AX48" s="1173">
        <f>SUMIFS(Table9[Count of EnergyRating],Table9[MainSpaceHeatingFuel],AN48,Table9[EnergyRating (group)],AO48,Table9[CountyName (group)],AX$4)</f>
        <v>0</v>
      </c>
      <c r="AY48" s="1173">
        <f>SUMIFS(Table9[Count of EnergyRating],Table9[MainSpaceHeatingFuel],AN48,Table9[EnergyRating (group)],AO48,Table9[CountyName (group)],AY$4)</f>
        <v>0</v>
      </c>
      <c r="AZ48" s="1173">
        <f>SUMIFS(Table9[Count of EnergyRating],Table9[MainSpaceHeatingFuel],AN48,Table9[EnergyRating (group)],AO48,Table9[CountyName (group)],AZ$4)</f>
        <v>0</v>
      </c>
      <c r="BA48" s="1173">
        <f>SUMIFS(Table9[Count of EnergyRating],Table9[MainSpaceHeatingFuel],AN48,Table9[EnergyRating (group)],AO48,Table9[CountyName (group)],BA$4)</f>
        <v>0</v>
      </c>
      <c r="BB48" s="1173">
        <f>SUMIFS(Table9[Count of EnergyRating],Table9[MainSpaceHeatingFuel],AN48,Table9[EnergyRating (group)],AO48,Table9[CountyName (group)],BB$4)</f>
        <v>0</v>
      </c>
      <c r="BC48" s="1173">
        <f>SUMIFS(Table9[Count of EnergyRating],Table9[MainSpaceHeatingFuel],AN48,Table9[EnergyRating (group)],AO48,Table9[CountyName (group)],BC$4)</f>
        <v>0</v>
      </c>
      <c r="BD48" s="1173">
        <f>SUMIFS(Table9[Count of EnergyRating],Table9[MainSpaceHeatingFuel],AN48,Table9[EnergyRating (group)],AO48,Table9[CountyName (group)],BD$4)</f>
        <v>0</v>
      </c>
      <c r="BE48" s="1173">
        <f>SUMIFS(Table9[Count of EnergyRating],Table9[MainSpaceHeatingFuel],AN48,Table9[EnergyRating (group)],AO48,Table9[CountyName (group)],BE$4)</f>
        <v>0</v>
      </c>
      <c r="BF48" s="1173">
        <f>SUMIFS(Table9[Count of EnergyRating],Table9[MainSpaceHeatingFuel],AN48,Table9[EnergyRating (group)],AO48,Table9[CountyName (group)],BF$4)</f>
        <v>0</v>
      </c>
      <c r="BG48" s="1173">
        <f>SUMIFS(Table9[Count of EnergyRating],Table9[MainSpaceHeatingFuel],AN48,Table9[EnergyRating (group)],AO48,Table9[CountyName (group)],BG$4)</f>
        <v>0</v>
      </c>
      <c r="BH48" s="1173">
        <f>SUMIFS(Table9[Count of EnergyRating],Table9[MainSpaceHeatingFuel],AN48,Table9[EnergyRating (group)],AO48,Table9[CountyName (group)],BH$4)</f>
        <v>0</v>
      </c>
      <c r="BI48" s="1173">
        <f>SUMIFS(Table9[Count of EnergyRating],Table9[MainSpaceHeatingFuel],AN48,Table9[EnergyRating (group)],AO48,Table9[CountyName (group)],BI$4)</f>
        <v>0</v>
      </c>
      <c r="BJ48" s="1173">
        <f>SUMIFS(Table9[Count of EnergyRating],Table9[MainSpaceHeatingFuel],AN48,Table9[EnergyRating (group)],AO48,Table9[CountyName (group)],BJ$4)</f>
        <v>0</v>
      </c>
      <c r="BK48" s="1173">
        <f>SUMIFS(Table9[Count of EnergyRating],Table9[MainSpaceHeatingFuel],AN48,Table9[EnergyRating (group)],AO48,Table9[CountyName (group)],BK$4)</f>
        <v>0</v>
      </c>
      <c r="BL48" s="1173">
        <f>SUMIFS(Table9[Count of EnergyRating],Table9[MainSpaceHeatingFuel],AN48,Table9[EnergyRating (group)],AO48,Table9[CountyName (group)],BL$4)</f>
        <v>0</v>
      </c>
      <c r="BM48" s="1144">
        <f>SUMIFS(Table9[Count of EnergyRating],Table9[MainSpaceHeatingFuel],AN48,Table9[EnergyRating (group)],AO48,Table9[CountyName (group)],BM$4)</f>
        <v>0</v>
      </c>
      <c r="BN48" s="1173">
        <f>SUMIFS(Table9[Count of EnergyRating],Table9[MainSpaceHeatingFuel],AN48,Table9[EnergyRating (group)],AO48,Table9[CountyName (group)],BN$4)</f>
        <v>0</v>
      </c>
      <c r="BO48" s="1173">
        <f>SUMIFS(Table9[Count of EnergyRating],Table9[MainSpaceHeatingFuel],AN48,Table9[EnergyRating (group)],AO48,Table9[CountyName (group)],BO$4)</f>
        <v>0</v>
      </c>
    </row>
    <row r="49" spans="3:67">
      <c r="C49" s="1143" t="s">
        <v>1193</v>
      </c>
      <c r="D49" s="1143" t="s">
        <v>1107</v>
      </c>
      <c r="E49" s="1143" t="s">
        <v>842</v>
      </c>
      <c r="F49" s="1143" t="s">
        <v>1180</v>
      </c>
      <c r="G49" s="1154">
        <f t="shared" ref="G49:AF49" si="36">IFERROR(G159*((SUM(AP$60)/SUM(AP$55:AP$63))/(SUM(G$159)/SUM(G$157:G$162))),G159)</f>
        <v>7.1948512693244529E-3</v>
      </c>
      <c r="H49" s="1154">
        <f t="shared" si="36"/>
        <v>0.13949243399807215</v>
      </c>
      <c r="I49" s="1154">
        <f t="shared" si="36"/>
        <v>2.3362362231732541E-2</v>
      </c>
      <c r="J49" s="1154">
        <f t="shared" si="36"/>
        <v>5.0842219494747305E-3</v>
      </c>
      <c r="K49" s="1154">
        <f t="shared" si="36"/>
        <v>1.8446119767107738E-3</v>
      </c>
      <c r="L49" s="1154">
        <f t="shared" si="36"/>
        <v>3.7684132562652993E-3</v>
      </c>
      <c r="M49" s="1154">
        <f t="shared" si="36"/>
        <v>4.0922381278093471E-3</v>
      </c>
      <c r="N49" s="1154">
        <f t="shared" si="36"/>
        <v>9.564611819600154E-3</v>
      </c>
      <c r="O49" s="1154">
        <f t="shared" si="36"/>
        <v>5.1734739123637111E-3</v>
      </c>
      <c r="P49" s="1154">
        <f t="shared" si="36"/>
        <v>1.2401202657187839E-2</v>
      </c>
      <c r="Q49" s="1154">
        <f t="shared" si="36"/>
        <v>1.1374834375075136E-2</v>
      </c>
      <c r="R49" s="1154">
        <f t="shared" si="36"/>
        <v>1.3498479233221438E-2</v>
      </c>
      <c r="S49" s="1154">
        <f t="shared" si="36"/>
        <v>9.818007325501265E-3</v>
      </c>
      <c r="T49" s="1154">
        <f t="shared" si="36"/>
        <v>2.9474008988378514E-2</v>
      </c>
      <c r="U49" s="1154">
        <f t="shared" si="36"/>
        <v>1.2137373269248188E-2</v>
      </c>
      <c r="V49" s="1154">
        <f t="shared" si="36"/>
        <v>2.637486604824443E-2</v>
      </c>
      <c r="W49" s="1154">
        <f t="shared" si="36"/>
        <v>1.1439236535813422E-2</v>
      </c>
      <c r="X49" s="1154">
        <f t="shared" si="36"/>
        <v>4.3081833188028948E-3</v>
      </c>
      <c r="Y49" s="1154">
        <f t="shared" si="36"/>
        <v>2.6068011088321227E-2</v>
      </c>
      <c r="Z49" s="1154">
        <f t="shared" si="36"/>
        <v>3.4125770970259013E-4</v>
      </c>
      <c r="AA49" s="1154">
        <f t="shared" si="36"/>
        <v>1.066981362900845E-2</v>
      </c>
      <c r="AB49" s="1154">
        <f t="shared" si="36"/>
        <v>1.7390818794195398E-3</v>
      </c>
      <c r="AC49" s="1154">
        <f t="shared" si="36"/>
        <v>1.4291322536704692E-3</v>
      </c>
      <c r="AD49" s="1154">
        <f t="shared" si="36"/>
        <v>2.6301274692824917E-3</v>
      </c>
      <c r="AE49" s="1154">
        <f t="shared" si="36"/>
        <v>7.8655474913279996E-3</v>
      </c>
      <c r="AF49" s="1154">
        <f t="shared" si="36"/>
        <v>7.4508905542139403E-4</v>
      </c>
      <c r="AG49" s="1181">
        <f t="shared" si="4"/>
        <v>0.38189147086898045</v>
      </c>
      <c r="AN49" s="1153" t="s">
        <v>400</v>
      </c>
      <c r="AO49" s="1153" t="s">
        <v>56</v>
      </c>
      <c r="AP49" s="1144">
        <f>SUMIFS(Table9[Count of EnergyRating],Table9[MainSpaceHeatingFuel],AN49,Table9[EnergyRating (group)],AO49,Table9[CountyName (group)],AP$4)</f>
        <v>0</v>
      </c>
      <c r="AQ49" s="1173">
        <f>SUMIFS(Table9[Count of EnergyRating],Table9[MainSpaceHeatingFuel],AN49,Table9[EnergyRating (group)],AO49,Table9[CountyName (group)],AQ$4)</f>
        <v>0</v>
      </c>
      <c r="AR49" s="1173">
        <f>SUMIFS(Table9[Count of EnergyRating],Table9[MainSpaceHeatingFuel],AN49,Table9[EnergyRating (group)],AO49,Table9[CountyName (group)],AR$4)</f>
        <v>0</v>
      </c>
      <c r="AS49" s="1173">
        <f>SUMIFS(Table9[Count of EnergyRating],Table9[MainSpaceHeatingFuel],AN49,Table9[EnergyRating (group)],AO49,Table9[CountyName (group)],AS$4)</f>
        <v>0</v>
      </c>
      <c r="AT49" s="1173">
        <f>SUMIFS(Table9[Count of EnergyRating],Table9[MainSpaceHeatingFuel],AN49,Table9[EnergyRating (group)],AO49,Table9[CountyName (group)],AT$4)</f>
        <v>0</v>
      </c>
      <c r="AU49" s="1173">
        <f>SUMIFS(Table9[Count of EnergyRating],Table9[MainSpaceHeatingFuel],AN49,Table9[EnergyRating (group)],AO49,Table9[CountyName (group)],AU$4)</f>
        <v>0</v>
      </c>
      <c r="AV49" s="1173">
        <f>SUMIFS(Table9[Count of EnergyRating],Table9[MainSpaceHeatingFuel],AN49,Table9[EnergyRating (group)],AO49,Table9[CountyName (group)],AV$4)</f>
        <v>0</v>
      </c>
      <c r="AW49" s="1173">
        <f>SUMIFS(Table9[Count of EnergyRating],Table9[MainSpaceHeatingFuel],AN49,Table9[EnergyRating (group)],AO49,Table9[CountyName (group)],AW$4)</f>
        <v>0</v>
      </c>
      <c r="AX49" s="1173">
        <f>SUMIFS(Table9[Count of EnergyRating],Table9[MainSpaceHeatingFuel],AN49,Table9[EnergyRating (group)],AO49,Table9[CountyName (group)],AX$4)</f>
        <v>0</v>
      </c>
      <c r="AY49" s="1173">
        <f>SUMIFS(Table9[Count of EnergyRating],Table9[MainSpaceHeatingFuel],AN49,Table9[EnergyRating (group)],AO49,Table9[CountyName (group)],AY$4)</f>
        <v>0</v>
      </c>
      <c r="AZ49" s="1173">
        <f>SUMIFS(Table9[Count of EnergyRating],Table9[MainSpaceHeatingFuel],AN49,Table9[EnergyRating (group)],AO49,Table9[CountyName (group)],AZ$4)</f>
        <v>0</v>
      </c>
      <c r="BA49" s="1173">
        <f>SUMIFS(Table9[Count of EnergyRating],Table9[MainSpaceHeatingFuel],AN49,Table9[EnergyRating (group)],AO49,Table9[CountyName (group)],BA$4)</f>
        <v>0</v>
      </c>
      <c r="BB49" s="1173">
        <f>SUMIFS(Table9[Count of EnergyRating],Table9[MainSpaceHeatingFuel],AN49,Table9[EnergyRating (group)],AO49,Table9[CountyName (group)],BB$4)</f>
        <v>0</v>
      </c>
      <c r="BC49" s="1173">
        <f>SUMIFS(Table9[Count of EnergyRating],Table9[MainSpaceHeatingFuel],AN49,Table9[EnergyRating (group)],AO49,Table9[CountyName (group)],BC$4)</f>
        <v>0</v>
      </c>
      <c r="BD49" s="1173">
        <f>SUMIFS(Table9[Count of EnergyRating],Table9[MainSpaceHeatingFuel],AN49,Table9[EnergyRating (group)],AO49,Table9[CountyName (group)],BD$4)</f>
        <v>0</v>
      </c>
      <c r="BE49" s="1173">
        <f>SUMIFS(Table9[Count of EnergyRating],Table9[MainSpaceHeatingFuel],AN49,Table9[EnergyRating (group)],AO49,Table9[CountyName (group)],BE$4)</f>
        <v>0</v>
      </c>
      <c r="BF49" s="1173">
        <f>SUMIFS(Table9[Count of EnergyRating],Table9[MainSpaceHeatingFuel],AN49,Table9[EnergyRating (group)],AO49,Table9[CountyName (group)],BF$4)</f>
        <v>0</v>
      </c>
      <c r="BG49" s="1173">
        <f>SUMIFS(Table9[Count of EnergyRating],Table9[MainSpaceHeatingFuel],AN49,Table9[EnergyRating (group)],AO49,Table9[CountyName (group)],BG$4)</f>
        <v>0</v>
      </c>
      <c r="BH49" s="1173">
        <f>SUMIFS(Table9[Count of EnergyRating],Table9[MainSpaceHeatingFuel],AN49,Table9[EnergyRating (group)],AO49,Table9[CountyName (group)],BH$4)</f>
        <v>0</v>
      </c>
      <c r="BI49" s="1173">
        <f>SUMIFS(Table9[Count of EnergyRating],Table9[MainSpaceHeatingFuel],AN49,Table9[EnergyRating (group)],AO49,Table9[CountyName (group)],BI$4)</f>
        <v>0</v>
      </c>
      <c r="BJ49" s="1173">
        <f>SUMIFS(Table9[Count of EnergyRating],Table9[MainSpaceHeatingFuel],AN49,Table9[EnergyRating (group)],AO49,Table9[CountyName (group)],BJ$4)</f>
        <v>0</v>
      </c>
      <c r="BK49" s="1173">
        <f>SUMIFS(Table9[Count of EnergyRating],Table9[MainSpaceHeatingFuel],AN49,Table9[EnergyRating (group)],AO49,Table9[CountyName (group)],BK$4)</f>
        <v>0</v>
      </c>
      <c r="BL49" s="1173">
        <f>SUMIFS(Table9[Count of EnergyRating],Table9[MainSpaceHeatingFuel],AN49,Table9[EnergyRating (group)],AO49,Table9[CountyName (group)],BL$4)</f>
        <v>0</v>
      </c>
      <c r="BM49" s="1144">
        <f>SUMIFS(Table9[Count of EnergyRating],Table9[MainSpaceHeatingFuel],AN49,Table9[EnergyRating (group)],AO49,Table9[CountyName (group)],BM$4)</f>
        <v>0</v>
      </c>
      <c r="BN49" s="1173">
        <f>SUMIFS(Table9[Count of EnergyRating],Table9[MainSpaceHeatingFuel],AN49,Table9[EnergyRating (group)],AO49,Table9[CountyName (group)],BN$4)</f>
        <v>0</v>
      </c>
      <c r="BO49" s="1173">
        <f>SUMIFS(Table9[Count of EnergyRating],Table9[MainSpaceHeatingFuel],AN49,Table9[EnergyRating (group)],AO49,Table9[CountyName (group)],BO$4)</f>
        <v>0</v>
      </c>
    </row>
    <row r="50" spans="3:67">
      <c r="C50" s="1145" t="s">
        <v>1193</v>
      </c>
      <c r="D50" s="1145" t="s">
        <v>1107</v>
      </c>
      <c r="E50" s="1145" t="s">
        <v>842</v>
      </c>
      <c r="F50" s="1145" t="s">
        <v>1181</v>
      </c>
      <c r="G50" s="1155">
        <f t="shared" ref="G50:AF50" si="37">IFERROR(G160*((SUM(AP$61)/SUM(AP$55:AP$63))/(SUM(G$160)/SUM(G$157:G$162))),G160)</f>
        <v>0</v>
      </c>
      <c r="H50" s="1155">
        <f t="shared" si="37"/>
        <v>0</v>
      </c>
      <c r="I50" s="1155">
        <f t="shared" si="37"/>
        <v>1.2965370160316687E-2</v>
      </c>
      <c r="J50" s="1155">
        <f t="shared" si="37"/>
        <v>2.3663890179582846E-3</v>
      </c>
      <c r="K50" s="1155">
        <f t="shared" si="37"/>
        <v>0</v>
      </c>
      <c r="L50" s="1155">
        <f t="shared" si="37"/>
        <v>1.622276558750981E-3</v>
      </c>
      <c r="M50" s="1155">
        <f t="shared" si="37"/>
        <v>0</v>
      </c>
      <c r="N50" s="1155">
        <f t="shared" si="37"/>
        <v>0</v>
      </c>
      <c r="O50" s="1155">
        <f t="shared" si="37"/>
        <v>2.8543304344075646E-3</v>
      </c>
      <c r="P50" s="1155">
        <f t="shared" si="37"/>
        <v>5.6556999997174834E-3</v>
      </c>
      <c r="Q50" s="1155">
        <f t="shared" si="37"/>
        <v>7.5658302036050208E-3</v>
      </c>
      <c r="R50" s="1155">
        <f t="shared" si="37"/>
        <v>5.976025757620366E-3</v>
      </c>
      <c r="S50" s="1155">
        <f t="shared" si="37"/>
        <v>6.4544307417647197E-3</v>
      </c>
      <c r="T50" s="1155">
        <f t="shared" si="37"/>
        <v>4.2105727126255021E-3</v>
      </c>
      <c r="U50" s="1155">
        <f t="shared" si="37"/>
        <v>5.7763265485765106E-3</v>
      </c>
      <c r="V50" s="1155">
        <f t="shared" si="37"/>
        <v>2.6374866048244426E-2</v>
      </c>
      <c r="W50" s="1155">
        <f t="shared" si="37"/>
        <v>6.4610502655983231E-3</v>
      </c>
      <c r="X50" s="1155">
        <f t="shared" si="37"/>
        <v>0</v>
      </c>
      <c r="Y50" s="1155">
        <f t="shared" si="37"/>
        <v>1.0427204435328489E-3</v>
      </c>
      <c r="Z50" s="1155">
        <f t="shared" si="37"/>
        <v>0</v>
      </c>
      <c r="AA50" s="1155">
        <f t="shared" si="37"/>
        <v>4.4197950616513106E-3</v>
      </c>
      <c r="AB50" s="1155">
        <f t="shared" si="37"/>
        <v>0</v>
      </c>
      <c r="AC50" s="1155">
        <f t="shared" si="37"/>
        <v>4.7637741789015656E-4</v>
      </c>
      <c r="AD50" s="1155">
        <f t="shared" si="37"/>
        <v>0</v>
      </c>
      <c r="AE50" s="1155">
        <f t="shared" si="37"/>
        <v>4.6676452258599416E-3</v>
      </c>
      <c r="AF50" s="1155">
        <f t="shared" si="37"/>
        <v>1.8627226385534851E-4</v>
      </c>
      <c r="AG50" s="1182">
        <f t="shared" si="4"/>
        <v>9.9075978861975444E-2</v>
      </c>
      <c r="AN50" s="1153" t="s">
        <v>400</v>
      </c>
      <c r="AO50" s="1153" t="s">
        <v>58</v>
      </c>
      <c r="AP50" s="1144">
        <f>SUMIFS(Table9[Count of EnergyRating],Table9[MainSpaceHeatingFuel],AN50,Table9[EnergyRating (group)],AO50,Table9[CountyName (group)],AP$4)</f>
        <v>0</v>
      </c>
      <c r="AQ50" s="1173">
        <f>SUMIFS(Table9[Count of EnergyRating],Table9[MainSpaceHeatingFuel],AN50,Table9[EnergyRating (group)],AO50,Table9[CountyName (group)],AQ$4)</f>
        <v>0</v>
      </c>
      <c r="AR50" s="1173">
        <f>SUMIFS(Table9[Count of EnergyRating],Table9[MainSpaceHeatingFuel],AN50,Table9[EnergyRating (group)],AO50,Table9[CountyName (group)],AR$4)</f>
        <v>0</v>
      </c>
      <c r="AS50" s="1173">
        <f>SUMIFS(Table9[Count of EnergyRating],Table9[MainSpaceHeatingFuel],AN50,Table9[EnergyRating (group)],AO50,Table9[CountyName (group)],AS$4)</f>
        <v>0</v>
      </c>
      <c r="AT50" s="1173">
        <f>SUMIFS(Table9[Count of EnergyRating],Table9[MainSpaceHeatingFuel],AN50,Table9[EnergyRating (group)],AO50,Table9[CountyName (group)],AT$4)</f>
        <v>0</v>
      </c>
      <c r="AU50" s="1173">
        <f>SUMIFS(Table9[Count of EnergyRating],Table9[MainSpaceHeatingFuel],AN50,Table9[EnergyRating (group)],AO50,Table9[CountyName (group)],AU$4)</f>
        <v>0</v>
      </c>
      <c r="AV50" s="1173">
        <f>SUMIFS(Table9[Count of EnergyRating],Table9[MainSpaceHeatingFuel],AN50,Table9[EnergyRating (group)],AO50,Table9[CountyName (group)],AV$4)</f>
        <v>0</v>
      </c>
      <c r="AW50" s="1173">
        <f>SUMIFS(Table9[Count of EnergyRating],Table9[MainSpaceHeatingFuel],AN50,Table9[EnergyRating (group)],AO50,Table9[CountyName (group)],AW$4)</f>
        <v>0</v>
      </c>
      <c r="AX50" s="1173">
        <f>SUMIFS(Table9[Count of EnergyRating],Table9[MainSpaceHeatingFuel],AN50,Table9[EnergyRating (group)],AO50,Table9[CountyName (group)],AX$4)</f>
        <v>0</v>
      </c>
      <c r="AY50" s="1173">
        <f>SUMIFS(Table9[Count of EnergyRating],Table9[MainSpaceHeatingFuel],AN50,Table9[EnergyRating (group)],AO50,Table9[CountyName (group)],AY$4)</f>
        <v>0</v>
      </c>
      <c r="AZ50" s="1173">
        <f>SUMIFS(Table9[Count of EnergyRating],Table9[MainSpaceHeatingFuel],AN50,Table9[EnergyRating (group)],AO50,Table9[CountyName (group)],AZ$4)</f>
        <v>0</v>
      </c>
      <c r="BA50" s="1173">
        <f>SUMIFS(Table9[Count of EnergyRating],Table9[MainSpaceHeatingFuel],AN50,Table9[EnergyRating (group)],AO50,Table9[CountyName (group)],BA$4)</f>
        <v>0</v>
      </c>
      <c r="BB50" s="1173">
        <f>SUMIFS(Table9[Count of EnergyRating],Table9[MainSpaceHeatingFuel],AN50,Table9[EnergyRating (group)],AO50,Table9[CountyName (group)],BB$4)</f>
        <v>0</v>
      </c>
      <c r="BC50" s="1173">
        <f>SUMIFS(Table9[Count of EnergyRating],Table9[MainSpaceHeatingFuel],AN50,Table9[EnergyRating (group)],AO50,Table9[CountyName (group)],BC$4)</f>
        <v>0</v>
      </c>
      <c r="BD50" s="1173">
        <f>SUMIFS(Table9[Count of EnergyRating],Table9[MainSpaceHeatingFuel],AN50,Table9[EnergyRating (group)],AO50,Table9[CountyName (group)],BD$4)</f>
        <v>0</v>
      </c>
      <c r="BE50" s="1173">
        <f>SUMIFS(Table9[Count of EnergyRating],Table9[MainSpaceHeatingFuel],AN50,Table9[EnergyRating (group)],AO50,Table9[CountyName (group)],BE$4)</f>
        <v>0</v>
      </c>
      <c r="BF50" s="1173">
        <f>SUMIFS(Table9[Count of EnergyRating],Table9[MainSpaceHeatingFuel],AN50,Table9[EnergyRating (group)],AO50,Table9[CountyName (group)],BF$4)</f>
        <v>0</v>
      </c>
      <c r="BG50" s="1173">
        <f>SUMIFS(Table9[Count of EnergyRating],Table9[MainSpaceHeatingFuel],AN50,Table9[EnergyRating (group)],AO50,Table9[CountyName (group)],BG$4)</f>
        <v>0</v>
      </c>
      <c r="BH50" s="1173">
        <f>SUMIFS(Table9[Count of EnergyRating],Table9[MainSpaceHeatingFuel],AN50,Table9[EnergyRating (group)],AO50,Table9[CountyName (group)],BH$4)</f>
        <v>0</v>
      </c>
      <c r="BI50" s="1173">
        <f>SUMIFS(Table9[Count of EnergyRating],Table9[MainSpaceHeatingFuel],AN50,Table9[EnergyRating (group)],AO50,Table9[CountyName (group)],BI$4)</f>
        <v>0</v>
      </c>
      <c r="BJ50" s="1173">
        <f>SUMIFS(Table9[Count of EnergyRating],Table9[MainSpaceHeatingFuel],AN50,Table9[EnergyRating (group)],AO50,Table9[CountyName (group)],BJ$4)</f>
        <v>0</v>
      </c>
      <c r="BK50" s="1173">
        <f>SUMIFS(Table9[Count of EnergyRating],Table9[MainSpaceHeatingFuel],AN50,Table9[EnergyRating (group)],AO50,Table9[CountyName (group)],BK$4)</f>
        <v>0</v>
      </c>
      <c r="BL50" s="1173">
        <f>SUMIFS(Table9[Count of EnergyRating],Table9[MainSpaceHeatingFuel],AN50,Table9[EnergyRating (group)],AO50,Table9[CountyName (group)],BL$4)</f>
        <v>0</v>
      </c>
      <c r="BM50" s="1144">
        <f>SUMIFS(Table9[Count of EnergyRating],Table9[MainSpaceHeatingFuel],AN50,Table9[EnergyRating (group)],AO50,Table9[CountyName (group)],BM$4)</f>
        <v>0</v>
      </c>
      <c r="BN50" s="1173">
        <f>SUMIFS(Table9[Count of EnergyRating],Table9[MainSpaceHeatingFuel],AN50,Table9[EnergyRating (group)],AO50,Table9[CountyName (group)],BN$4)</f>
        <v>0</v>
      </c>
      <c r="BO50" s="1173">
        <f>SUMIFS(Table9[Count of EnergyRating],Table9[MainSpaceHeatingFuel],AN50,Table9[EnergyRating (group)],AO50,Table9[CountyName (group)],BO$4)</f>
        <v>0</v>
      </c>
    </row>
    <row r="51" spans="3:67" ht="15">
      <c r="C51" s="1143" t="s">
        <v>1193</v>
      </c>
      <c r="D51" s="1143" t="s">
        <v>1107</v>
      </c>
      <c r="E51" s="1143" t="s">
        <v>842</v>
      </c>
      <c r="F51" s="1143" t="s">
        <v>1182</v>
      </c>
      <c r="G51" s="1154">
        <f t="shared" ref="G51:AF51" si="38">IFERROR(G161*((SUM(AP$62)/SUM(AP$55:AP$63))/(SUM(G$161)/SUM(G$157:G$162))),G161)</f>
        <v>0</v>
      </c>
      <c r="H51" s="1154">
        <f t="shared" si="38"/>
        <v>6.9746216999036062E-2</v>
      </c>
      <c r="I51" s="1154">
        <f t="shared" si="38"/>
        <v>4.2477022239513721E-3</v>
      </c>
      <c r="J51" s="1154">
        <f t="shared" si="38"/>
        <v>1.0074725522000616E-3</v>
      </c>
      <c r="K51" s="1154">
        <f t="shared" si="38"/>
        <v>0</v>
      </c>
      <c r="L51" s="1154">
        <f t="shared" si="38"/>
        <v>4.2246785384140127E-4</v>
      </c>
      <c r="M51" s="1154">
        <f t="shared" si="38"/>
        <v>0</v>
      </c>
      <c r="N51" s="1154">
        <f t="shared" si="38"/>
        <v>0</v>
      </c>
      <c r="O51" s="1154">
        <f t="shared" si="38"/>
        <v>1.315667934609737E-3</v>
      </c>
      <c r="P51" s="1154">
        <f t="shared" si="38"/>
        <v>2.1608156145100023E-3</v>
      </c>
      <c r="Q51" s="1154">
        <f t="shared" si="38"/>
        <v>2.29583813074911E-3</v>
      </c>
      <c r="R51" s="1154">
        <f t="shared" si="38"/>
        <v>2.149272421600307E-3</v>
      </c>
      <c r="S51" s="1154">
        <f t="shared" si="38"/>
        <v>1.7272420294863334E-3</v>
      </c>
      <c r="T51" s="1154">
        <f t="shared" si="38"/>
        <v>0</v>
      </c>
      <c r="U51" s="1154">
        <f t="shared" si="38"/>
        <v>1.7541605162855046E-3</v>
      </c>
      <c r="V51" s="1154">
        <f t="shared" si="38"/>
        <v>0</v>
      </c>
      <c r="W51" s="1154">
        <f t="shared" si="38"/>
        <v>2.6744511345304532E-3</v>
      </c>
      <c r="X51" s="1154">
        <f t="shared" si="38"/>
        <v>2.1540916594014474E-3</v>
      </c>
      <c r="Y51" s="1154">
        <f t="shared" si="38"/>
        <v>1.0427204435328491E-3</v>
      </c>
      <c r="Z51" s="1154">
        <f t="shared" si="38"/>
        <v>0</v>
      </c>
      <c r="AA51" s="1154">
        <f t="shared" si="38"/>
        <v>1.6939302659192245E-3</v>
      </c>
      <c r="AB51" s="1154">
        <f t="shared" si="38"/>
        <v>0</v>
      </c>
      <c r="AC51" s="1154">
        <f t="shared" si="38"/>
        <v>0</v>
      </c>
      <c r="AD51" s="1154">
        <f t="shared" si="38"/>
        <v>0</v>
      </c>
      <c r="AE51" s="1154">
        <f t="shared" si="38"/>
        <v>1.5989511327340288E-3</v>
      </c>
      <c r="AF51" s="1154">
        <f t="shared" si="38"/>
        <v>0</v>
      </c>
      <c r="AG51" s="1181">
        <f t="shared" si="4"/>
        <v>9.5991000912387908E-2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SUMIFS(Table9[Count of EnergyRating],Table9[MainSpaceHeatingFuel],AN51,Table9[EnergyRating (group)],AO51,Table9[CountyName (group)],AP$4)</f>
        <v>0</v>
      </c>
      <c r="AQ51" s="1173">
        <f>SUMIFS(Table9[Count of EnergyRating],Table9[MainSpaceHeatingFuel],AN51,Table9[EnergyRating (group)],AO51,Table9[CountyName (group)],AQ$4)</f>
        <v>0</v>
      </c>
      <c r="AR51" s="1173">
        <f>SUMIFS(Table9[Count of EnergyRating],Table9[MainSpaceHeatingFuel],AN51,Table9[EnergyRating (group)],AO51,Table9[CountyName (group)],AR$4)</f>
        <v>0</v>
      </c>
      <c r="AS51" s="1173">
        <f>SUMIFS(Table9[Count of EnergyRating],Table9[MainSpaceHeatingFuel],AN51,Table9[EnergyRating (group)],AO51,Table9[CountyName (group)],AS$4)</f>
        <v>0</v>
      </c>
      <c r="AT51" s="1173">
        <f>SUMIFS(Table9[Count of EnergyRating],Table9[MainSpaceHeatingFuel],AN51,Table9[EnergyRating (group)],AO51,Table9[CountyName (group)],AT$4)</f>
        <v>0</v>
      </c>
      <c r="AU51" s="1173">
        <f>SUMIFS(Table9[Count of EnergyRating],Table9[MainSpaceHeatingFuel],AN51,Table9[EnergyRating (group)],AO51,Table9[CountyName (group)],AU$4)</f>
        <v>0</v>
      </c>
      <c r="AV51" s="1173">
        <f>SUMIFS(Table9[Count of EnergyRating],Table9[MainSpaceHeatingFuel],AN51,Table9[EnergyRating (group)],AO51,Table9[CountyName (group)],AV$4)</f>
        <v>0</v>
      </c>
      <c r="AW51" s="1173">
        <f>SUMIFS(Table9[Count of EnergyRating],Table9[MainSpaceHeatingFuel],AN51,Table9[EnergyRating (group)],AO51,Table9[CountyName (group)],AW$4)</f>
        <v>0</v>
      </c>
      <c r="AX51" s="1173">
        <f>SUMIFS(Table9[Count of EnergyRating],Table9[MainSpaceHeatingFuel],AN51,Table9[EnergyRating (group)],AO51,Table9[CountyName (group)],AX$4)</f>
        <v>0</v>
      </c>
      <c r="AY51" s="1173">
        <f>SUMIFS(Table9[Count of EnergyRating],Table9[MainSpaceHeatingFuel],AN51,Table9[EnergyRating (group)],AO51,Table9[CountyName (group)],AY$4)</f>
        <v>0</v>
      </c>
      <c r="AZ51" s="1173">
        <f>SUMIFS(Table9[Count of EnergyRating],Table9[MainSpaceHeatingFuel],AN51,Table9[EnergyRating (group)],AO51,Table9[CountyName (group)],AZ$4)</f>
        <v>0</v>
      </c>
      <c r="BA51" s="1173">
        <f>SUMIFS(Table9[Count of EnergyRating],Table9[MainSpaceHeatingFuel],AN51,Table9[EnergyRating (group)],AO51,Table9[CountyName (group)],BA$4)</f>
        <v>0</v>
      </c>
      <c r="BB51" s="1173">
        <f>SUMIFS(Table9[Count of EnergyRating],Table9[MainSpaceHeatingFuel],AN51,Table9[EnergyRating (group)],AO51,Table9[CountyName (group)],BB$4)</f>
        <v>0</v>
      </c>
      <c r="BC51" s="1173">
        <f>SUMIFS(Table9[Count of EnergyRating],Table9[MainSpaceHeatingFuel],AN51,Table9[EnergyRating (group)],AO51,Table9[CountyName (group)],BC$4)</f>
        <v>0</v>
      </c>
      <c r="BD51" s="1173">
        <f>SUMIFS(Table9[Count of EnergyRating],Table9[MainSpaceHeatingFuel],AN51,Table9[EnergyRating (group)],AO51,Table9[CountyName (group)],BD$4)</f>
        <v>0</v>
      </c>
      <c r="BE51" s="1173">
        <f>SUMIFS(Table9[Count of EnergyRating],Table9[MainSpaceHeatingFuel],AN51,Table9[EnergyRating (group)],AO51,Table9[CountyName (group)],BE$4)</f>
        <v>0</v>
      </c>
      <c r="BF51" s="1173">
        <f>SUMIFS(Table9[Count of EnergyRating],Table9[MainSpaceHeatingFuel],AN51,Table9[EnergyRating (group)],AO51,Table9[CountyName (group)],BF$4)</f>
        <v>0</v>
      </c>
      <c r="BG51" s="1173">
        <f>SUMIFS(Table9[Count of EnergyRating],Table9[MainSpaceHeatingFuel],AN51,Table9[EnergyRating (group)],AO51,Table9[CountyName (group)],BG$4)</f>
        <v>0</v>
      </c>
      <c r="BH51" s="1173">
        <f>SUMIFS(Table9[Count of EnergyRating],Table9[MainSpaceHeatingFuel],AN51,Table9[EnergyRating (group)],AO51,Table9[CountyName (group)],BH$4)</f>
        <v>0</v>
      </c>
      <c r="BI51" s="1173">
        <f>SUMIFS(Table9[Count of EnergyRating],Table9[MainSpaceHeatingFuel],AN51,Table9[EnergyRating (group)],AO51,Table9[CountyName (group)],BI$4)</f>
        <v>0</v>
      </c>
      <c r="BJ51" s="1173">
        <f>SUMIFS(Table9[Count of EnergyRating],Table9[MainSpaceHeatingFuel],AN51,Table9[EnergyRating (group)],AO51,Table9[CountyName (group)],BJ$4)</f>
        <v>0</v>
      </c>
      <c r="BK51" s="1173">
        <f>SUMIFS(Table9[Count of EnergyRating],Table9[MainSpaceHeatingFuel],AN51,Table9[EnergyRating (group)],AO51,Table9[CountyName (group)],BK$4)</f>
        <v>0</v>
      </c>
      <c r="BL51" s="1173">
        <f>SUMIFS(Table9[Count of EnergyRating],Table9[MainSpaceHeatingFuel],AN51,Table9[EnergyRating (group)],AO51,Table9[CountyName (group)],BL$4)</f>
        <v>0</v>
      </c>
      <c r="BM51" s="1144">
        <f>SUMIFS(Table9[Count of EnergyRating],Table9[MainSpaceHeatingFuel],AN51,Table9[EnergyRating (group)],AO51,Table9[CountyName (group)],BM$4)</f>
        <v>0</v>
      </c>
      <c r="BN51" s="1173">
        <f>SUMIFS(Table9[Count of EnergyRating],Table9[MainSpaceHeatingFuel],AN51,Table9[EnergyRating (group)],AO51,Table9[CountyName (group)],BN$4)</f>
        <v>0</v>
      </c>
      <c r="BO51" s="1173">
        <f>SUMIFS(Table9[Count of EnergyRating],Table9[MainSpaceHeatingFuel],AN51,Table9[EnergyRating (group)],AO51,Table9[CountyName (group)],BO$4)</f>
        <v>0</v>
      </c>
    </row>
    <row r="52" spans="3:67" ht="15.75" thickBot="1">
      <c r="C52" s="1147" t="s">
        <v>1193</v>
      </c>
      <c r="D52" s="1147" t="s">
        <v>1107</v>
      </c>
      <c r="E52" s="1147" t="s">
        <v>842</v>
      </c>
      <c r="F52" s="1147" t="s">
        <v>1183</v>
      </c>
      <c r="G52" s="1156">
        <f t="shared" ref="G52:AF52" si="39">IFERROR(G162*((SUM(AP$63)/SUM(AP$55:AP$63))/(SUM(G$162)/SUM(G$157:G$162))),G162)</f>
        <v>0</v>
      </c>
      <c r="H52" s="1156">
        <f t="shared" si="39"/>
        <v>0</v>
      </c>
      <c r="I52" s="1156">
        <f t="shared" si="39"/>
        <v>3.6056077017261644E-3</v>
      </c>
      <c r="J52" s="1156">
        <f t="shared" si="39"/>
        <v>1.5697828138931196E-3</v>
      </c>
      <c r="K52" s="1156">
        <f t="shared" si="39"/>
        <v>0</v>
      </c>
      <c r="L52" s="1156">
        <f t="shared" si="39"/>
        <v>5.7455628122430572E-4</v>
      </c>
      <c r="M52" s="1156">
        <f t="shared" si="39"/>
        <v>0</v>
      </c>
      <c r="N52" s="1156">
        <f t="shared" si="39"/>
        <v>0</v>
      </c>
      <c r="O52" s="1156">
        <f t="shared" si="39"/>
        <v>1.337967391128546E-3</v>
      </c>
      <c r="P52" s="1156">
        <f t="shared" si="39"/>
        <v>1.6910730896165234E-3</v>
      </c>
      <c r="Q52" s="1156">
        <f t="shared" si="39"/>
        <v>2.7132632454307665E-3</v>
      </c>
      <c r="R52" s="1156">
        <f t="shared" si="39"/>
        <v>3.6957001395810153E-3</v>
      </c>
      <c r="S52" s="1156">
        <f t="shared" si="39"/>
        <v>2.6363167818475616E-3</v>
      </c>
      <c r="T52" s="1156">
        <f t="shared" si="39"/>
        <v>1.2631718137876507E-2</v>
      </c>
      <c r="U52" s="1156">
        <f t="shared" si="39"/>
        <v>2.6932565502565324E-3</v>
      </c>
      <c r="V52" s="1156">
        <f t="shared" si="39"/>
        <v>0</v>
      </c>
      <c r="W52" s="1156">
        <f t="shared" si="39"/>
        <v>4.3956325577431217E-3</v>
      </c>
      <c r="X52" s="1156">
        <f t="shared" si="39"/>
        <v>0</v>
      </c>
      <c r="Y52" s="1156">
        <f t="shared" si="39"/>
        <v>0</v>
      </c>
      <c r="Z52" s="1156">
        <f t="shared" si="39"/>
        <v>0</v>
      </c>
      <c r="AA52" s="1156">
        <f t="shared" si="39"/>
        <v>1.8691644313591443E-3</v>
      </c>
      <c r="AB52" s="1156">
        <f t="shared" si="39"/>
        <v>0</v>
      </c>
      <c r="AC52" s="1156">
        <f t="shared" si="39"/>
        <v>3.5728306341761736E-4</v>
      </c>
      <c r="AD52" s="1156">
        <f t="shared" si="39"/>
        <v>0</v>
      </c>
      <c r="AE52" s="1156">
        <f t="shared" si="39"/>
        <v>1.9381225851321556E-3</v>
      </c>
      <c r="AF52" s="1156">
        <f t="shared" si="39"/>
        <v>0</v>
      </c>
      <c r="AG52" s="1183">
        <f t="shared" si="4"/>
        <v>4.1709444770233077E-2</v>
      </c>
      <c r="AI52" s="58" t="s">
        <v>1176</v>
      </c>
      <c r="AJ52" s="1167">
        <f>SUM(G47:AF52)</f>
        <v>2.9939721285037972</v>
      </c>
      <c r="AK52" s="1149">
        <f>'SHWLP-Apt'!S10</f>
        <v>2.9939721285037981</v>
      </c>
      <c r="AL52" s="1169">
        <f>IFERROR((AK52-AJ52)/AK52,"N/A")</f>
        <v>2.9665554039208166E-16</v>
      </c>
      <c r="AN52" s="1153" t="s">
        <v>400</v>
      </c>
      <c r="AO52" s="1153" t="s">
        <v>62</v>
      </c>
      <c r="AP52" s="1144">
        <f>SUMIFS(Table9[Count of EnergyRating],Table9[MainSpaceHeatingFuel],AN52,Table9[EnergyRating (group)],AO52,Table9[CountyName (group)],AP$4)</f>
        <v>0</v>
      </c>
      <c r="AQ52" s="1173">
        <f>SUMIFS(Table9[Count of EnergyRating],Table9[MainSpaceHeatingFuel],AN52,Table9[EnergyRating (group)],AO52,Table9[CountyName (group)],AQ$4)</f>
        <v>0</v>
      </c>
      <c r="AR52" s="1173">
        <f>SUMIFS(Table9[Count of EnergyRating],Table9[MainSpaceHeatingFuel],AN52,Table9[EnergyRating (group)],AO52,Table9[CountyName (group)],AR$4)</f>
        <v>0</v>
      </c>
      <c r="AS52" s="1173">
        <f>SUMIFS(Table9[Count of EnergyRating],Table9[MainSpaceHeatingFuel],AN52,Table9[EnergyRating (group)],AO52,Table9[CountyName (group)],AS$4)</f>
        <v>0</v>
      </c>
      <c r="AT52" s="1173">
        <f>SUMIFS(Table9[Count of EnergyRating],Table9[MainSpaceHeatingFuel],AN52,Table9[EnergyRating (group)],AO52,Table9[CountyName (group)],AT$4)</f>
        <v>0</v>
      </c>
      <c r="AU52" s="1173">
        <f>SUMIFS(Table9[Count of EnergyRating],Table9[MainSpaceHeatingFuel],AN52,Table9[EnergyRating (group)],AO52,Table9[CountyName (group)],AU$4)</f>
        <v>0</v>
      </c>
      <c r="AV52" s="1173">
        <f>SUMIFS(Table9[Count of EnergyRating],Table9[MainSpaceHeatingFuel],AN52,Table9[EnergyRating (group)],AO52,Table9[CountyName (group)],AV$4)</f>
        <v>0</v>
      </c>
      <c r="AW52" s="1173">
        <f>SUMIFS(Table9[Count of EnergyRating],Table9[MainSpaceHeatingFuel],AN52,Table9[EnergyRating (group)],AO52,Table9[CountyName (group)],AW$4)</f>
        <v>0</v>
      </c>
      <c r="AX52" s="1173">
        <f>SUMIFS(Table9[Count of EnergyRating],Table9[MainSpaceHeatingFuel],AN52,Table9[EnergyRating (group)],AO52,Table9[CountyName (group)],AX$4)</f>
        <v>0</v>
      </c>
      <c r="AY52" s="1173">
        <f>SUMIFS(Table9[Count of EnergyRating],Table9[MainSpaceHeatingFuel],AN52,Table9[EnergyRating (group)],AO52,Table9[CountyName (group)],AY$4)</f>
        <v>0</v>
      </c>
      <c r="AZ52" s="1173">
        <f>SUMIFS(Table9[Count of EnergyRating],Table9[MainSpaceHeatingFuel],AN52,Table9[EnergyRating (group)],AO52,Table9[CountyName (group)],AZ$4)</f>
        <v>0</v>
      </c>
      <c r="BA52" s="1173">
        <f>SUMIFS(Table9[Count of EnergyRating],Table9[MainSpaceHeatingFuel],AN52,Table9[EnergyRating (group)],AO52,Table9[CountyName (group)],BA$4)</f>
        <v>0</v>
      </c>
      <c r="BB52" s="1173">
        <f>SUMIFS(Table9[Count of EnergyRating],Table9[MainSpaceHeatingFuel],AN52,Table9[EnergyRating (group)],AO52,Table9[CountyName (group)],BB$4)</f>
        <v>0</v>
      </c>
      <c r="BC52" s="1173">
        <f>SUMIFS(Table9[Count of EnergyRating],Table9[MainSpaceHeatingFuel],AN52,Table9[EnergyRating (group)],AO52,Table9[CountyName (group)],BC$4)</f>
        <v>0</v>
      </c>
      <c r="BD52" s="1173">
        <f>SUMIFS(Table9[Count of EnergyRating],Table9[MainSpaceHeatingFuel],AN52,Table9[EnergyRating (group)],AO52,Table9[CountyName (group)],BD$4)</f>
        <v>0</v>
      </c>
      <c r="BE52" s="1173">
        <f>SUMIFS(Table9[Count of EnergyRating],Table9[MainSpaceHeatingFuel],AN52,Table9[EnergyRating (group)],AO52,Table9[CountyName (group)],BE$4)</f>
        <v>0</v>
      </c>
      <c r="BF52" s="1173">
        <f>SUMIFS(Table9[Count of EnergyRating],Table9[MainSpaceHeatingFuel],AN52,Table9[EnergyRating (group)],AO52,Table9[CountyName (group)],BF$4)</f>
        <v>0</v>
      </c>
      <c r="BG52" s="1173">
        <f>SUMIFS(Table9[Count of EnergyRating],Table9[MainSpaceHeatingFuel],AN52,Table9[EnergyRating (group)],AO52,Table9[CountyName (group)],BG$4)</f>
        <v>0</v>
      </c>
      <c r="BH52" s="1161">
        <f>SUMIFS(Table9[Count of EnergyRating],Table9[MainSpaceHeatingFuel],AN52,Table9[EnergyRating (group)],AO52,Table9[CountyName (group)],BH$4)</f>
        <v>0</v>
      </c>
      <c r="BI52" s="1173">
        <f>SUMIFS(Table9[Count of EnergyRating],Table9[MainSpaceHeatingFuel],AN52,Table9[EnergyRating (group)],AO52,Table9[CountyName (group)],BI$4)</f>
        <v>0</v>
      </c>
      <c r="BJ52" s="1173">
        <f>SUMIFS(Table9[Count of EnergyRating],Table9[MainSpaceHeatingFuel],AN52,Table9[EnergyRating (group)],AO52,Table9[CountyName (group)],BJ$4)</f>
        <v>0</v>
      </c>
      <c r="BK52" s="1173">
        <f>SUMIFS(Table9[Count of EnergyRating],Table9[MainSpaceHeatingFuel],AN52,Table9[EnergyRating (group)],AO52,Table9[CountyName (group)],BK$4)</f>
        <v>0</v>
      </c>
      <c r="BL52" s="1173">
        <f>SUMIFS(Table9[Count of EnergyRating],Table9[MainSpaceHeatingFuel],AN52,Table9[EnergyRating (group)],AO52,Table9[CountyName (group)],BL$4)</f>
        <v>0</v>
      </c>
      <c r="BM52" s="1144">
        <f>SUMIFS(Table9[Count of EnergyRating],Table9[MainSpaceHeatingFuel],AN52,Table9[EnergyRating (group)],AO52,Table9[CountyName (group)],BM$4)</f>
        <v>0</v>
      </c>
      <c r="BN52" s="1173">
        <f>SUMIFS(Table9[Count of EnergyRating],Table9[MainSpaceHeatingFuel],AN52,Table9[EnergyRating (group)],AO52,Table9[CountyName (group)],BN$4)</f>
        <v>0</v>
      </c>
      <c r="BO52" s="1173">
        <f>SUMIFS(Table9[Count of EnergyRating],Table9[MainSpaceHeatingFuel],AN52,Table9[EnergyRating (group)],AO52,Table9[CountyName (group)],BO$4)</f>
        <v>0</v>
      </c>
    </row>
    <row r="53" spans="3:67" ht="15.75" thickBot="1">
      <c r="C53" s="1174" t="s">
        <v>1194</v>
      </c>
      <c r="D53" s="1174" t="s">
        <v>1107</v>
      </c>
      <c r="E53" s="1174" t="s">
        <v>842</v>
      </c>
      <c r="F53" s="1174" t="s">
        <v>943</v>
      </c>
      <c r="G53" s="1175">
        <f>G163</f>
        <v>1.643556180105659E-2</v>
      </c>
      <c r="H53" s="1175">
        <f t="shared" ref="H53:AF53" si="40">H163</f>
        <v>1.5932480283017616</v>
      </c>
      <c r="I53" s="1175">
        <f t="shared" si="40"/>
        <v>9.5141591737795198E-2</v>
      </c>
      <c r="J53" s="1175">
        <f t="shared" si="40"/>
        <v>2.2628170184411076E-2</v>
      </c>
      <c r="K53" s="1175">
        <f t="shared" si="40"/>
        <v>1.8540456950710663E-2</v>
      </c>
      <c r="L53" s="1175">
        <f t="shared" si="40"/>
        <v>8.9334280659583449E-3</v>
      </c>
      <c r="M53" s="1175">
        <f t="shared" si="40"/>
        <v>3.9262045395189404E-2</v>
      </c>
      <c r="N53" s="1175">
        <f t="shared" si="40"/>
        <v>6.9916561287378359E-2</v>
      </c>
      <c r="O53" s="1175">
        <f t="shared" si="40"/>
        <v>1.518500765819218E-2</v>
      </c>
      <c r="P53" s="1175">
        <f t="shared" si="40"/>
        <v>3.7325895166992987E-2</v>
      </c>
      <c r="Q53" s="1175">
        <f t="shared" si="40"/>
        <v>3.4483702489365504E-2</v>
      </c>
      <c r="R53" s="1175">
        <f t="shared" si="40"/>
        <v>5.8311249303100637E-2</v>
      </c>
      <c r="S53" s="1175">
        <f t="shared" si="40"/>
        <v>3.2187060955997271E-2</v>
      </c>
      <c r="T53" s="1175">
        <f t="shared" si="40"/>
        <v>0.23468953851519961</v>
      </c>
      <c r="U53" s="1175">
        <f t="shared" si="40"/>
        <v>3.7546979333985375E-2</v>
      </c>
      <c r="V53" s="1175">
        <f t="shared" si="40"/>
        <v>9.6399099790417067E-2</v>
      </c>
      <c r="W53" s="1175">
        <f t="shared" si="40"/>
        <v>3.0778897353747087E-2</v>
      </c>
      <c r="X53" s="1175">
        <f t="shared" si="40"/>
        <v>4.1333882279276153E-2</v>
      </c>
      <c r="Y53" s="1175">
        <f t="shared" si="40"/>
        <v>0.12767192632725347</v>
      </c>
      <c r="Z53" s="1175">
        <f t="shared" si="40"/>
        <v>7.0159698528243757E-3</v>
      </c>
      <c r="AA53" s="1175">
        <f t="shared" si="40"/>
        <v>2.7666199346873584E-2</v>
      </c>
      <c r="AB53" s="1175">
        <f t="shared" si="40"/>
        <v>8.7398794776974865E-3</v>
      </c>
      <c r="AC53" s="1175">
        <f t="shared" si="40"/>
        <v>2.1655438168997999E-2</v>
      </c>
      <c r="AD53" s="1175">
        <f t="shared" si="40"/>
        <v>1.6422229905473477E-2</v>
      </c>
      <c r="AE53" s="1175">
        <f t="shared" si="40"/>
        <v>3.0917895696705243E-2</v>
      </c>
      <c r="AF53" s="1175">
        <f t="shared" si="40"/>
        <v>1.3275947302075129E-2</v>
      </c>
      <c r="AG53" s="1184">
        <f t="shared" si="4"/>
        <v>2.7357126426484353</v>
      </c>
      <c r="AI53" s="58" t="s">
        <v>1120</v>
      </c>
      <c r="AJ53" s="1167">
        <f>SUM(G53:AF53)</f>
        <v>2.7357126426484353</v>
      </c>
      <c r="AK53" s="1149">
        <f>'SHWLP-Apt'!S36</f>
        <v>2.7357126426484353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SUMIFS(Table9[Count of EnergyRating],Table9[MainSpaceHeatingFuel],AN53,Table9[EnergyRating (group)],AO53,Table9[CountyName (group)],AP$4)</f>
        <v>0</v>
      </c>
      <c r="AQ53" s="1173">
        <f>SUMIFS(Table9[Count of EnergyRating],Table9[MainSpaceHeatingFuel],AN53,Table9[EnergyRating (group)],AO53,Table9[CountyName (group)],AQ$4)</f>
        <v>0</v>
      </c>
      <c r="AR53" s="1173">
        <f>SUMIFS(Table9[Count of EnergyRating],Table9[MainSpaceHeatingFuel],AN53,Table9[EnergyRating (group)],AO53,Table9[CountyName (group)],AR$4)</f>
        <v>0</v>
      </c>
      <c r="AS53" s="1173">
        <f>SUMIFS(Table9[Count of EnergyRating],Table9[MainSpaceHeatingFuel],AN53,Table9[EnergyRating (group)],AO53,Table9[CountyName (group)],AS$4)</f>
        <v>0</v>
      </c>
      <c r="AT53" s="1173">
        <f>SUMIFS(Table9[Count of EnergyRating],Table9[MainSpaceHeatingFuel],AN53,Table9[EnergyRating (group)],AO53,Table9[CountyName (group)],AT$4)</f>
        <v>0</v>
      </c>
      <c r="AU53" s="1173">
        <f>SUMIFS(Table9[Count of EnergyRating],Table9[MainSpaceHeatingFuel],AN53,Table9[EnergyRating (group)],AO53,Table9[CountyName (group)],AU$4)</f>
        <v>0</v>
      </c>
      <c r="AV53" s="1173">
        <f>SUMIFS(Table9[Count of EnergyRating],Table9[MainSpaceHeatingFuel],AN53,Table9[EnergyRating (group)],AO53,Table9[CountyName (group)],AV$4)</f>
        <v>0</v>
      </c>
      <c r="AW53" s="1173">
        <f>SUMIFS(Table9[Count of EnergyRating],Table9[MainSpaceHeatingFuel],AN53,Table9[EnergyRating (group)],AO53,Table9[CountyName (group)],AW$4)</f>
        <v>0</v>
      </c>
      <c r="AX53" s="1173">
        <f>SUMIFS(Table9[Count of EnergyRating],Table9[MainSpaceHeatingFuel],AN53,Table9[EnergyRating (group)],AO53,Table9[CountyName (group)],AX$4)</f>
        <v>0</v>
      </c>
      <c r="AY53" s="1173">
        <f>SUMIFS(Table9[Count of EnergyRating],Table9[MainSpaceHeatingFuel],AN53,Table9[EnergyRating (group)],AO53,Table9[CountyName (group)],AY$4)</f>
        <v>0</v>
      </c>
      <c r="AZ53" s="1173">
        <f>SUMIFS(Table9[Count of EnergyRating],Table9[MainSpaceHeatingFuel],AN53,Table9[EnergyRating (group)],AO53,Table9[CountyName (group)],AZ$4)</f>
        <v>0</v>
      </c>
      <c r="BA53" s="1173">
        <f>SUMIFS(Table9[Count of EnergyRating],Table9[MainSpaceHeatingFuel],AN53,Table9[EnergyRating (group)],AO53,Table9[CountyName (group)],BA$4)</f>
        <v>0</v>
      </c>
      <c r="BB53" s="1173">
        <f>SUMIFS(Table9[Count of EnergyRating],Table9[MainSpaceHeatingFuel],AN53,Table9[EnergyRating (group)],AO53,Table9[CountyName (group)],BB$4)</f>
        <v>0</v>
      </c>
      <c r="BC53" s="1173">
        <f>SUMIFS(Table9[Count of EnergyRating],Table9[MainSpaceHeatingFuel],AN53,Table9[EnergyRating (group)],AO53,Table9[CountyName (group)],BC$4)</f>
        <v>0</v>
      </c>
      <c r="BD53" s="1173">
        <f>SUMIFS(Table9[Count of EnergyRating],Table9[MainSpaceHeatingFuel],AN53,Table9[EnergyRating (group)],AO53,Table9[CountyName (group)],BD$4)</f>
        <v>0</v>
      </c>
      <c r="BE53" s="1173">
        <f>SUMIFS(Table9[Count of EnergyRating],Table9[MainSpaceHeatingFuel],AN53,Table9[EnergyRating (group)],AO53,Table9[CountyName (group)],BE$4)</f>
        <v>0</v>
      </c>
      <c r="BF53" s="1173">
        <f>SUMIFS(Table9[Count of EnergyRating],Table9[MainSpaceHeatingFuel],AN53,Table9[EnergyRating (group)],AO53,Table9[CountyName (group)],BF$4)</f>
        <v>0</v>
      </c>
      <c r="BG53" s="1173">
        <f>SUMIFS(Table9[Count of EnergyRating],Table9[MainSpaceHeatingFuel],AN53,Table9[EnergyRating (group)],AO53,Table9[CountyName (group)],BG$4)</f>
        <v>0</v>
      </c>
      <c r="BH53" s="1173">
        <f>SUMIFS(Table9[Count of EnergyRating],Table9[MainSpaceHeatingFuel],AN53,Table9[EnergyRating (group)],AO53,Table9[CountyName (group)],BH$4)</f>
        <v>0</v>
      </c>
      <c r="BI53" s="1173">
        <f>SUMIFS(Table9[Count of EnergyRating],Table9[MainSpaceHeatingFuel],AN53,Table9[EnergyRating (group)],AO53,Table9[CountyName (group)],BI$4)</f>
        <v>0</v>
      </c>
      <c r="BJ53" s="1173">
        <f>SUMIFS(Table9[Count of EnergyRating],Table9[MainSpaceHeatingFuel],AN53,Table9[EnergyRating (group)],AO53,Table9[CountyName (group)],BJ$4)</f>
        <v>0</v>
      </c>
      <c r="BK53" s="1173">
        <f>SUMIFS(Table9[Count of EnergyRating],Table9[MainSpaceHeatingFuel],AN53,Table9[EnergyRating (group)],AO53,Table9[CountyName (group)],BK$4)</f>
        <v>0</v>
      </c>
      <c r="BL53" s="1173">
        <f>SUMIFS(Table9[Count of EnergyRating],Table9[MainSpaceHeatingFuel],AN53,Table9[EnergyRating (group)],AO53,Table9[CountyName (group)],BL$4)</f>
        <v>0</v>
      </c>
      <c r="BM53" s="1144">
        <f>SUMIFS(Table9[Count of EnergyRating],Table9[MainSpaceHeatingFuel],AN53,Table9[EnergyRating (group)],AO53,Table9[CountyName (group)],BM$4)</f>
        <v>0</v>
      </c>
      <c r="BN53" s="1173">
        <f>SUMIFS(Table9[Count of EnergyRating],Table9[MainSpaceHeatingFuel],AN53,Table9[EnergyRating (group)],AO53,Table9[CountyName (group)],BN$4)</f>
        <v>0</v>
      </c>
      <c r="BO53" s="1173">
        <f>SUMIFS(Table9[Count of EnergyRating],Table9[MainSpaceHeatingFuel],AN53,Table9[EnergyRating (group)],AO53,Table9[CountyName (group)],BO$4)</f>
        <v>0</v>
      </c>
    </row>
    <row r="54" spans="3:67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1195</v>
      </c>
      <c r="D55" s="1143" t="s">
        <v>1107</v>
      </c>
      <c r="E55" s="1143" t="s">
        <v>407</v>
      </c>
      <c r="F55" s="1143" t="s">
        <v>1178</v>
      </c>
      <c r="G55" s="1154">
        <f t="shared" ref="G55:AF55" si="41">IFERROR(G165*((SUM(AP$65:AP$68)/SUM(AP$65:AP$73))/(SUM(G$165)/SUM(G$165:G$170))),G165)</f>
        <v>9.3853499219558618E-3</v>
      </c>
      <c r="H55" s="1154">
        <f t="shared" si="41"/>
        <v>1.927136232725668</v>
      </c>
      <c r="I55" s="1154">
        <f t="shared" si="41"/>
        <v>0.421383530206629</v>
      </c>
      <c r="J55" s="1154">
        <f t="shared" si="41"/>
        <v>0.10379871030880895</v>
      </c>
      <c r="K55" s="1154">
        <f t="shared" si="41"/>
        <v>8.2138460560779499E-3</v>
      </c>
      <c r="L55" s="1154">
        <f t="shared" si="41"/>
        <v>1.6120481726505681E-2</v>
      </c>
      <c r="M55" s="1154">
        <f t="shared" si="41"/>
        <v>2.9994547284727613E-2</v>
      </c>
      <c r="N55" s="1154">
        <f t="shared" si="41"/>
        <v>7.4026435236610982E-2</v>
      </c>
      <c r="O55" s="1154">
        <f t="shared" si="41"/>
        <v>3.1865988260770736E-2</v>
      </c>
      <c r="P55" s="1154">
        <f t="shared" si="41"/>
        <v>0.15056951757847073</v>
      </c>
      <c r="Q55" s="1154">
        <f t="shared" si="41"/>
        <v>7.7793545953343854E-2</v>
      </c>
      <c r="R55" s="1154">
        <f t="shared" si="41"/>
        <v>0.38015005768143167</v>
      </c>
      <c r="S55" s="1154">
        <f t="shared" si="41"/>
        <v>8.6173105437213945E-2</v>
      </c>
      <c r="T55" s="1154">
        <f t="shared" si="41"/>
        <v>0.41859244316848732</v>
      </c>
      <c r="U55" s="1154">
        <f t="shared" si="41"/>
        <v>0.1131267530576615</v>
      </c>
      <c r="V55" s="1154">
        <f t="shared" si="41"/>
        <v>6.2269660735988344E-2</v>
      </c>
      <c r="W55" s="1154">
        <f t="shared" si="41"/>
        <v>4.6864012357024351E-2</v>
      </c>
      <c r="X55" s="1154">
        <f t="shared" si="41"/>
        <v>5.2590956125195869E-2</v>
      </c>
      <c r="Y55" s="1154">
        <f t="shared" si="41"/>
        <v>0.13698115688392837</v>
      </c>
      <c r="Z55" s="1154">
        <f t="shared" si="41"/>
        <v>2.0837036062502146E-3</v>
      </c>
      <c r="AA55" s="1154">
        <f t="shared" si="41"/>
        <v>6.0378584885273361E-2</v>
      </c>
      <c r="AB55" s="1154">
        <f t="shared" si="41"/>
        <v>1.0096358770350141E-2</v>
      </c>
      <c r="AC55" s="1154">
        <f t="shared" si="41"/>
        <v>2.0152169322741269E-2</v>
      </c>
      <c r="AD55" s="1154">
        <f t="shared" si="41"/>
        <v>1.0503065313531327E-2</v>
      </c>
      <c r="AE55" s="1154">
        <f t="shared" si="41"/>
        <v>0.11643731310366554</v>
      </c>
      <c r="AF55" s="1154">
        <f t="shared" si="41"/>
        <v>4.7652541911249995E-3</v>
      </c>
      <c r="AG55" s="1181">
        <f t="shared" si="4"/>
        <v>4.371452779899438</v>
      </c>
      <c r="AN55" s="1153" t="s">
        <v>1145</v>
      </c>
      <c r="AO55" s="1153" t="s">
        <v>48</v>
      </c>
      <c r="AP55" s="1144">
        <f>SUMIFS(Table9[Count of EnergyRating],Table9[MainSpaceHeatingFuel],AN55,Table9[EnergyRating (group)],AO55,Table9[CountyName (group)],AP$4)</f>
        <v>0</v>
      </c>
      <c r="AQ55" s="1173">
        <f>SUMIFS(Table9[Count of EnergyRating],Table9[MainSpaceHeatingFuel],AN55,Table9[EnergyRating (group)],AO55,Table9[CountyName (group)],AQ$4)</f>
        <v>0</v>
      </c>
      <c r="AR55" s="1173">
        <f>SUMIFS(Table9[Count of EnergyRating],Table9[MainSpaceHeatingFuel],AN55,Table9[EnergyRating (group)],AO55,Table9[CountyName (group)],AR$4)</f>
        <v>0</v>
      </c>
      <c r="AS55" s="1173">
        <f>SUMIFS(Table9[Count of EnergyRating],Table9[MainSpaceHeatingFuel],AN55,Table9[EnergyRating (group)],AO55,Table9[CountyName (group)],AS$4)</f>
        <v>0</v>
      </c>
      <c r="AT55" s="1173">
        <f>SUMIFS(Table9[Count of EnergyRating],Table9[MainSpaceHeatingFuel],AN55,Table9[EnergyRating (group)],AO55,Table9[CountyName (group)],AT$4)</f>
        <v>0</v>
      </c>
      <c r="AU55" s="1173">
        <f>SUMIFS(Table9[Count of EnergyRating],Table9[MainSpaceHeatingFuel],AN55,Table9[EnergyRating (group)],AO55,Table9[CountyName (group)],AU$4)</f>
        <v>0</v>
      </c>
      <c r="AV55" s="1173">
        <f>SUMIFS(Table9[Count of EnergyRating],Table9[MainSpaceHeatingFuel],AN55,Table9[EnergyRating (group)],AO55,Table9[CountyName (group)],AV$4)</f>
        <v>0</v>
      </c>
      <c r="AW55" s="1173">
        <f>SUMIFS(Table9[Count of EnergyRating],Table9[MainSpaceHeatingFuel],AN55,Table9[EnergyRating (group)],AO55,Table9[CountyName (group)],AW$4)</f>
        <v>0</v>
      </c>
      <c r="AX55" s="1173">
        <f>SUMIFS(Table9[Count of EnergyRating],Table9[MainSpaceHeatingFuel],AN55,Table9[EnergyRating (group)],AO55,Table9[CountyName (group)],AX$4)</f>
        <v>0</v>
      </c>
      <c r="AY55" s="1173">
        <f>SUMIFS(Table9[Count of EnergyRating],Table9[MainSpaceHeatingFuel],AN55,Table9[EnergyRating (group)],AO55,Table9[CountyName (group)],AY$4)</f>
        <v>0</v>
      </c>
      <c r="AZ55" s="1173">
        <f>SUMIFS(Table9[Count of EnergyRating],Table9[MainSpaceHeatingFuel],AN55,Table9[EnergyRating (group)],AO55,Table9[CountyName (group)],AZ$4)</f>
        <v>0</v>
      </c>
      <c r="BA55" s="1173">
        <f>SUMIFS(Table9[Count of EnergyRating],Table9[MainSpaceHeatingFuel],AN55,Table9[EnergyRating (group)],AO55,Table9[CountyName (group)],BA$4)</f>
        <v>0</v>
      </c>
      <c r="BB55" s="1173">
        <f>SUMIFS(Table9[Count of EnergyRating],Table9[MainSpaceHeatingFuel],AN55,Table9[EnergyRating (group)],AO55,Table9[CountyName (group)],BB$4)</f>
        <v>0</v>
      </c>
      <c r="BC55" s="1173">
        <f>SUMIFS(Table9[Count of EnergyRating],Table9[MainSpaceHeatingFuel],AN55,Table9[EnergyRating (group)],AO55,Table9[CountyName (group)],BC$4)</f>
        <v>0</v>
      </c>
      <c r="BD55" s="1173">
        <f>SUMIFS(Table9[Count of EnergyRating],Table9[MainSpaceHeatingFuel],AN55,Table9[EnergyRating (group)],AO55,Table9[CountyName (group)],BD$4)</f>
        <v>0</v>
      </c>
      <c r="BE55" s="1173">
        <f>SUMIFS(Table9[Count of EnergyRating],Table9[MainSpaceHeatingFuel],AN55,Table9[EnergyRating (group)],AO55,Table9[CountyName (group)],BE$4)</f>
        <v>0</v>
      </c>
      <c r="BF55" s="1173">
        <f>SUMIFS(Table9[Count of EnergyRating],Table9[MainSpaceHeatingFuel],AN55,Table9[EnergyRating (group)],AO55,Table9[CountyName (group)],BF$4)</f>
        <v>0</v>
      </c>
      <c r="BG55" s="1173">
        <f>SUMIFS(Table9[Count of EnergyRating],Table9[MainSpaceHeatingFuel],AN55,Table9[EnergyRating (group)],AO55,Table9[CountyName (group)],BG$4)</f>
        <v>0</v>
      </c>
      <c r="BH55" s="1173">
        <f>SUMIFS(Table9[Count of EnergyRating],Table9[MainSpaceHeatingFuel],AN55,Table9[EnergyRating (group)],AO55,Table9[CountyName (group)],BH$4)</f>
        <v>0</v>
      </c>
      <c r="BI55" s="1173">
        <f>SUMIFS(Table9[Count of EnergyRating],Table9[MainSpaceHeatingFuel],AN55,Table9[EnergyRating (group)],AO55,Table9[CountyName (group)],BI$4)</f>
        <v>0</v>
      </c>
      <c r="BJ55" s="1173">
        <f>SUMIFS(Table9[Count of EnergyRating],Table9[MainSpaceHeatingFuel],AN55,Table9[EnergyRating (group)],AO55,Table9[CountyName (group)],BJ$4)</f>
        <v>0</v>
      </c>
      <c r="BK55" s="1173">
        <f>SUMIFS(Table9[Count of EnergyRating],Table9[MainSpaceHeatingFuel],AN55,Table9[EnergyRating (group)],AO55,Table9[CountyName (group)],BK$4)</f>
        <v>0</v>
      </c>
      <c r="BL55" s="1173">
        <f>SUMIFS(Table9[Count of EnergyRating],Table9[MainSpaceHeatingFuel],AN55,Table9[EnergyRating (group)],AO55,Table9[CountyName (group)],BL$4)</f>
        <v>0</v>
      </c>
      <c r="BM55" s="1144">
        <f>SUMIFS(Table9[Count of EnergyRating],Table9[MainSpaceHeatingFuel],AN55,Table9[EnergyRating (group)],AO55,Table9[CountyName (group)],BM$4)</f>
        <v>0</v>
      </c>
      <c r="BN55" s="1173">
        <f>SUMIFS(Table9[Count of EnergyRating],Table9[MainSpaceHeatingFuel],AN55,Table9[EnergyRating (group)],AO55,Table9[CountyName (group)],BN$4)</f>
        <v>0</v>
      </c>
      <c r="BO55" s="1173">
        <f>SUMIFS(Table9[Count of EnergyRating],Table9[MainSpaceHeatingFuel],AN55,Table9[EnergyRating (group)],AO55,Table9[CountyName (group)],BO$4)</f>
        <v>0</v>
      </c>
    </row>
    <row r="56" spans="3:67">
      <c r="C56" s="1145" t="s">
        <v>1195</v>
      </c>
      <c r="D56" s="1145" t="s">
        <v>1107</v>
      </c>
      <c r="E56" s="1145" t="s">
        <v>407</v>
      </c>
      <c r="F56" s="1145" t="s">
        <v>1179</v>
      </c>
      <c r="G56" s="1155">
        <f t="shared" ref="G56:AF56" si="42">IFERROR(G166*((SUM(AP$69)/SUM(AP$65:AP$73))/(SUM(G$166)/SUM(G$165:G$170))),G166)</f>
        <v>0.10245673664801813</v>
      </c>
      <c r="H56" s="1155">
        <f t="shared" si="42"/>
        <v>11.397099717534326</v>
      </c>
      <c r="I56" s="1155">
        <f t="shared" si="42"/>
        <v>0.95479254777675482</v>
      </c>
      <c r="J56" s="1155">
        <f t="shared" si="42"/>
        <v>0.23452685147197991</v>
      </c>
      <c r="K56" s="1155">
        <f t="shared" si="42"/>
        <v>9.8566152672935378E-2</v>
      </c>
      <c r="L56" s="1155">
        <f t="shared" si="42"/>
        <v>6.1686779950025007E-2</v>
      </c>
      <c r="M56" s="1155">
        <f t="shared" si="42"/>
        <v>0.16996910128012313</v>
      </c>
      <c r="N56" s="1155">
        <f t="shared" si="42"/>
        <v>0.49540768196808888</v>
      </c>
      <c r="O56" s="1155">
        <f t="shared" si="42"/>
        <v>0.10443973532215016</v>
      </c>
      <c r="P56" s="1155">
        <f t="shared" si="42"/>
        <v>0.28428019211850158</v>
      </c>
      <c r="Q56" s="1155">
        <f t="shared" si="42"/>
        <v>0.23878653520365745</v>
      </c>
      <c r="R56" s="1155">
        <f t="shared" si="42"/>
        <v>0.50366803353020462</v>
      </c>
      <c r="S56" s="1155">
        <f t="shared" si="42"/>
        <v>0.24878097655880294</v>
      </c>
      <c r="T56" s="1155">
        <f t="shared" si="42"/>
        <v>1.4086341205501343</v>
      </c>
      <c r="U56" s="1155">
        <f t="shared" si="42"/>
        <v>0.31689319341315325</v>
      </c>
      <c r="V56" s="1155">
        <f t="shared" si="42"/>
        <v>0.94688401634621466</v>
      </c>
      <c r="W56" s="1155">
        <f t="shared" si="42"/>
        <v>0.15319872495211512</v>
      </c>
      <c r="X56" s="1155">
        <f t="shared" si="42"/>
        <v>0.28133608567944585</v>
      </c>
      <c r="Y56" s="1155">
        <f t="shared" si="42"/>
        <v>0.77892466937179283</v>
      </c>
      <c r="Z56" s="1155">
        <f t="shared" si="42"/>
        <v>5.9177182417506094E-2</v>
      </c>
      <c r="AA56" s="1155">
        <f t="shared" si="42"/>
        <v>0.20651878780431729</v>
      </c>
      <c r="AB56" s="1155">
        <f t="shared" si="42"/>
        <v>5.1112816274897589E-2</v>
      </c>
      <c r="AC56" s="1155">
        <f t="shared" si="42"/>
        <v>0.12750827135116294</v>
      </c>
      <c r="AD56" s="1155">
        <f t="shared" si="42"/>
        <v>9.9028901527581065E-2</v>
      </c>
      <c r="AE56" s="1155">
        <f t="shared" si="42"/>
        <v>0.29144986533231299</v>
      </c>
      <c r="AF56" s="1155">
        <f t="shared" si="42"/>
        <v>5.0035169006812492E-2</v>
      </c>
      <c r="AG56" s="1182">
        <f t="shared" si="4"/>
        <v>19.665162846063019</v>
      </c>
      <c r="AN56" s="1153" t="s">
        <v>1145</v>
      </c>
      <c r="AO56" s="1153" t="s">
        <v>50</v>
      </c>
      <c r="AP56" s="1144">
        <f>SUMIFS(Table9[Count of EnergyRating],Table9[MainSpaceHeatingFuel],AN56,Table9[EnergyRating (group)],AO56,Table9[CountyName (group)],AP$4)</f>
        <v>0</v>
      </c>
      <c r="AQ56" s="1173">
        <f>SUMIFS(Table9[Count of EnergyRating],Table9[MainSpaceHeatingFuel],AN56,Table9[EnergyRating (group)],AO56,Table9[CountyName (group)],AQ$4)</f>
        <v>0</v>
      </c>
      <c r="AR56" s="1173">
        <f>SUMIFS(Table9[Count of EnergyRating],Table9[MainSpaceHeatingFuel],AN56,Table9[EnergyRating (group)],AO56,Table9[CountyName (group)],AR$4)</f>
        <v>0</v>
      </c>
      <c r="AS56" s="1173">
        <f>SUMIFS(Table9[Count of EnergyRating],Table9[MainSpaceHeatingFuel],AN56,Table9[EnergyRating (group)],AO56,Table9[CountyName (group)],AS$4)</f>
        <v>0</v>
      </c>
      <c r="AT56" s="1173">
        <f>SUMIFS(Table9[Count of EnergyRating],Table9[MainSpaceHeatingFuel],AN56,Table9[EnergyRating (group)],AO56,Table9[CountyName (group)],AT$4)</f>
        <v>0</v>
      </c>
      <c r="AU56" s="1173">
        <f>SUMIFS(Table9[Count of EnergyRating],Table9[MainSpaceHeatingFuel],AN56,Table9[EnergyRating (group)],AO56,Table9[CountyName (group)],AU$4)</f>
        <v>0</v>
      </c>
      <c r="AV56" s="1173">
        <f>SUMIFS(Table9[Count of EnergyRating],Table9[MainSpaceHeatingFuel],AN56,Table9[EnergyRating (group)],AO56,Table9[CountyName (group)],AV$4)</f>
        <v>0</v>
      </c>
      <c r="AW56" s="1173">
        <f>SUMIFS(Table9[Count of EnergyRating],Table9[MainSpaceHeatingFuel],AN56,Table9[EnergyRating (group)],AO56,Table9[CountyName (group)],AW$4)</f>
        <v>0</v>
      </c>
      <c r="AX56" s="1173">
        <f>SUMIFS(Table9[Count of EnergyRating],Table9[MainSpaceHeatingFuel],AN56,Table9[EnergyRating (group)],AO56,Table9[CountyName (group)],AX$4)</f>
        <v>0</v>
      </c>
      <c r="AY56" s="1173">
        <f>SUMIFS(Table9[Count of EnergyRating],Table9[MainSpaceHeatingFuel],AN56,Table9[EnergyRating (group)],AO56,Table9[CountyName (group)],AY$4)</f>
        <v>0</v>
      </c>
      <c r="AZ56" s="1173">
        <f>SUMIFS(Table9[Count of EnergyRating],Table9[MainSpaceHeatingFuel],AN56,Table9[EnergyRating (group)],AO56,Table9[CountyName (group)],AZ$4)</f>
        <v>0</v>
      </c>
      <c r="BA56" s="1173">
        <f>SUMIFS(Table9[Count of EnergyRating],Table9[MainSpaceHeatingFuel],AN56,Table9[EnergyRating (group)],AO56,Table9[CountyName (group)],BA$4)</f>
        <v>0</v>
      </c>
      <c r="BB56" s="1173">
        <f>SUMIFS(Table9[Count of EnergyRating],Table9[MainSpaceHeatingFuel],AN56,Table9[EnergyRating (group)],AO56,Table9[CountyName (group)],BB$4)</f>
        <v>0</v>
      </c>
      <c r="BC56" s="1173">
        <f>SUMIFS(Table9[Count of EnergyRating],Table9[MainSpaceHeatingFuel],AN56,Table9[EnergyRating (group)],AO56,Table9[CountyName (group)],BC$4)</f>
        <v>0</v>
      </c>
      <c r="BD56" s="1173">
        <f>SUMIFS(Table9[Count of EnergyRating],Table9[MainSpaceHeatingFuel],AN56,Table9[EnergyRating (group)],AO56,Table9[CountyName (group)],BD$4)</f>
        <v>0</v>
      </c>
      <c r="BE56" s="1173">
        <f>SUMIFS(Table9[Count of EnergyRating],Table9[MainSpaceHeatingFuel],AN56,Table9[EnergyRating (group)],AO56,Table9[CountyName (group)],BE$4)</f>
        <v>0</v>
      </c>
      <c r="BF56" s="1173">
        <f>SUMIFS(Table9[Count of EnergyRating],Table9[MainSpaceHeatingFuel],AN56,Table9[EnergyRating (group)],AO56,Table9[CountyName (group)],BF$4)</f>
        <v>0</v>
      </c>
      <c r="BG56" s="1173">
        <f>SUMIFS(Table9[Count of EnergyRating],Table9[MainSpaceHeatingFuel],AN56,Table9[EnergyRating (group)],AO56,Table9[CountyName (group)],BG$4)</f>
        <v>0</v>
      </c>
      <c r="BH56" s="1173">
        <f>SUMIFS(Table9[Count of EnergyRating],Table9[MainSpaceHeatingFuel],AN56,Table9[EnergyRating (group)],AO56,Table9[CountyName (group)],BH$4)</f>
        <v>3</v>
      </c>
      <c r="BI56" s="1173">
        <f>SUMIFS(Table9[Count of EnergyRating],Table9[MainSpaceHeatingFuel],AN56,Table9[EnergyRating (group)],AO56,Table9[CountyName (group)],BI$4)</f>
        <v>0</v>
      </c>
      <c r="BJ56" s="1173">
        <f>SUMIFS(Table9[Count of EnergyRating],Table9[MainSpaceHeatingFuel],AN56,Table9[EnergyRating (group)],AO56,Table9[CountyName (group)],BJ$4)</f>
        <v>0</v>
      </c>
      <c r="BK56" s="1173">
        <f>SUMIFS(Table9[Count of EnergyRating],Table9[MainSpaceHeatingFuel],AN56,Table9[EnergyRating (group)],AO56,Table9[CountyName (group)],BK$4)</f>
        <v>0</v>
      </c>
      <c r="BL56" s="1173">
        <f>SUMIFS(Table9[Count of EnergyRating],Table9[MainSpaceHeatingFuel],AN56,Table9[EnergyRating (group)],AO56,Table9[CountyName (group)],BL$4)</f>
        <v>8</v>
      </c>
      <c r="BM56" s="1144">
        <f>SUMIFS(Table9[Count of EnergyRating],Table9[MainSpaceHeatingFuel],AN56,Table9[EnergyRating (group)],AO56,Table9[CountyName (group)],BM$4)</f>
        <v>0</v>
      </c>
      <c r="BN56" s="1173">
        <f>SUMIFS(Table9[Count of EnergyRating],Table9[MainSpaceHeatingFuel],AN56,Table9[EnergyRating (group)],AO56,Table9[CountyName (group)],BN$4)</f>
        <v>0</v>
      </c>
      <c r="BO56" s="1173">
        <f>SUMIFS(Table9[Count of EnergyRating],Table9[MainSpaceHeatingFuel],AN56,Table9[EnergyRating (group)],AO56,Table9[CountyName (group)],BO$4)</f>
        <v>0</v>
      </c>
    </row>
    <row r="57" spans="3:67">
      <c r="C57" s="1143" t="s">
        <v>1195</v>
      </c>
      <c r="D57" s="1143" t="s">
        <v>1107</v>
      </c>
      <c r="E57" s="1143" t="s">
        <v>407</v>
      </c>
      <c r="F57" s="1143" t="s">
        <v>1180</v>
      </c>
      <c r="G57" s="1154">
        <f t="shared" ref="G57:AF57" si="43">IFERROR(G167*((SUM(AP$70)/SUM(AP$65:AP$73))/(SUM(G$167)/SUM(G$165:G$170))),G167)</f>
        <v>0.14860137376430113</v>
      </c>
      <c r="H57" s="1154">
        <f t="shared" si="43"/>
        <v>14.303841261347312</v>
      </c>
      <c r="I57" s="1154">
        <f t="shared" si="43"/>
        <v>0.53636208443991085</v>
      </c>
      <c r="J57" s="1154">
        <f t="shared" si="43"/>
        <v>0.1167255201133478</v>
      </c>
      <c r="K57" s="1154">
        <f t="shared" si="43"/>
        <v>0.20182593166362961</v>
      </c>
      <c r="L57" s="1154">
        <f t="shared" si="43"/>
        <v>8.6516678797833799E-2</v>
      </c>
      <c r="M57" s="1154">
        <f t="shared" si="43"/>
        <v>0.3299400201320038</v>
      </c>
      <c r="N57" s="1154">
        <f t="shared" si="43"/>
        <v>0.68474452593865165</v>
      </c>
      <c r="O57" s="1154">
        <f t="shared" si="43"/>
        <v>0.11877460095460214</v>
      </c>
      <c r="P57" s="1154">
        <f t="shared" si="43"/>
        <v>0.2847115732901534</v>
      </c>
      <c r="Q57" s="1154">
        <f t="shared" si="43"/>
        <v>0.26114781609229426</v>
      </c>
      <c r="R57" s="1154">
        <f t="shared" si="43"/>
        <v>0.30990327033220477</v>
      </c>
      <c r="S57" s="1154">
        <f t="shared" si="43"/>
        <v>0.22540558278817718</v>
      </c>
      <c r="T57" s="1154">
        <f t="shared" si="43"/>
        <v>1.8331056710664932</v>
      </c>
      <c r="U57" s="1154">
        <f t="shared" si="43"/>
        <v>0.27865447687806155</v>
      </c>
      <c r="V57" s="1154">
        <f t="shared" si="43"/>
        <v>0.81977687381295994</v>
      </c>
      <c r="W57" s="1154">
        <f t="shared" si="43"/>
        <v>0.26262638563219731</v>
      </c>
      <c r="X57" s="1154">
        <f t="shared" si="43"/>
        <v>0.3783485290171858</v>
      </c>
      <c r="Y57" s="1154">
        <f t="shared" si="43"/>
        <v>1.2365662616885535</v>
      </c>
      <c r="Z57" s="1154">
        <f t="shared" si="43"/>
        <v>7.5846811267507822E-2</v>
      </c>
      <c r="AA57" s="1154">
        <f t="shared" si="43"/>
        <v>0.2449616790406188</v>
      </c>
      <c r="AB57" s="1154">
        <f t="shared" si="43"/>
        <v>8.3925982278535552E-2</v>
      </c>
      <c r="AC57" s="1154">
        <f t="shared" si="43"/>
        <v>0.21434580097824807</v>
      </c>
      <c r="AD57" s="1154">
        <f t="shared" si="43"/>
        <v>0.16354773131070208</v>
      </c>
      <c r="AE57" s="1154">
        <f t="shared" si="43"/>
        <v>0.18058026007231096</v>
      </c>
      <c r="AF57" s="1154">
        <f t="shared" si="43"/>
        <v>0.10602690575253124</v>
      </c>
      <c r="AG57" s="1181">
        <f t="shared" si="4"/>
        <v>23.486813608450319</v>
      </c>
      <c r="AN57" s="1153" t="s">
        <v>1145</v>
      </c>
      <c r="AO57" s="1153" t="s">
        <v>52</v>
      </c>
      <c r="AP57" s="1144">
        <f>SUMIFS(Table9[Count of EnergyRating],Table9[MainSpaceHeatingFuel],AN57,Table9[EnergyRating (group)],AO57,Table9[CountyName (group)],AP$4)</f>
        <v>2</v>
      </c>
      <c r="AQ57" s="1173">
        <f>SUMIFS(Table9[Count of EnergyRating],Table9[MainSpaceHeatingFuel],AN57,Table9[EnergyRating (group)],AO57,Table9[CountyName (group)],AQ$4)</f>
        <v>3</v>
      </c>
      <c r="AR57" s="1173">
        <f>SUMIFS(Table9[Count of EnergyRating],Table9[MainSpaceHeatingFuel],AN57,Table9[EnergyRating (group)],AO57,Table9[CountyName (group)],AR$4)</f>
        <v>0</v>
      </c>
      <c r="AS57" s="1173">
        <f>SUMIFS(Table9[Count of EnergyRating],Table9[MainSpaceHeatingFuel],AN57,Table9[EnergyRating (group)],AO57,Table9[CountyName (group)],AS$4)</f>
        <v>0</v>
      </c>
      <c r="AT57" s="1173">
        <f>SUMIFS(Table9[Count of EnergyRating],Table9[MainSpaceHeatingFuel],AN57,Table9[EnergyRating (group)],AO57,Table9[CountyName (group)],AT$4)</f>
        <v>0</v>
      </c>
      <c r="AU57" s="1173">
        <f>SUMIFS(Table9[Count of EnergyRating],Table9[MainSpaceHeatingFuel],AN57,Table9[EnergyRating (group)],AO57,Table9[CountyName (group)],AU$4)</f>
        <v>0</v>
      </c>
      <c r="AV57" s="1173">
        <f>SUMIFS(Table9[Count of EnergyRating],Table9[MainSpaceHeatingFuel],AN57,Table9[EnergyRating (group)],AO57,Table9[CountyName (group)],AV$4)</f>
        <v>1</v>
      </c>
      <c r="AW57" s="1173">
        <f>SUMIFS(Table9[Count of EnergyRating],Table9[MainSpaceHeatingFuel],AN57,Table9[EnergyRating (group)],AO57,Table9[CountyName (group)],AW$4)</f>
        <v>0</v>
      </c>
      <c r="AX57" s="1173">
        <f>SUMIFS(Table9[Count of EnergyRating],Table9[MainSpaceHeatingFuel],AN57,Table9[EnergyRating (group)],AO57,Table9[CountyName (group)],AX$4)</f>
        <v>0</v>
      </c>
      <c r="AY57" s="1173">
        <f>SUMIFS(Table9[Count of EnergyRating],Table9[MainSpaceHeatingFuel],AN57,Table9[EnergyRating (group)],AO57,Table9[CountyName (group)],AY$4)</f>
        <v>0</v>
      </c>
      <c r="AZ57" s="1173">
        <f>SUMIFS(Table9[Count of EnergyRating],Table9[MainSpaceHeatingFuel],AN57,Table9[EnergyRating (group)],AO57,Table9[CountyName (group)],AZ$4)</f>
        <v>0</v>
      </c>
      <c r="BA57" s="1173">
        <f>SUMIFS(Table9[Count of EnergyRating],Table9[MainSpaceHeatingFuel],AN57,Table9[EnergyRating (group)],AO57,Table9[CountyName (group)],BA$4)</f>
        <v>0</v>
      </c>
      <c r="BB57" s="1173">
        <f>SUMIFS(Table9[Count of EnergyRating],Table9[MainSpaceHeatingFuel],AN57,Table9[EnergyRating (group)],AO57,Table9[CountyName (group)],BB$4)</f>
        <v>0</v>
      </c>
      <c r="BC57" s="1173">
        <f>SUMIFS(Table9[Count of EnergyRating],Table9[MainSpaceHeatingFuel],AN57,Table9[EnergyRating (group)],AO57,Table9[CountyName (group)],BC$4)</f>
        <v>7</v>
      </c>
      <c r="BD57" s="1173">
        <f>SUMIFS(Table9[Count of EnergyRating],Table9[MainSpaceHeatingFuel],AN57,Table9[EnergyRating (group)],AO57,Table9[CountyName (group)],BD$4)</f>
        <v>0</v>
      </c>
      <c r="BE57" s="1173">
        <f>SUMIFS(Table9[Count of EnergyRating],Table9[MainSpaceHeatingFuel],AN57,Table9[EnergyRating (group)],AO57,Table9[CountyName (group)],BE$4)</f>
        <v>0</v>
      </c>
      <c r="BF57" s="1173">
        <f>SUMIFS(Table9[Count of EnergyRating],Table9[MainSpaceHeatingFuel],AN57,Table9[EnergyRating (group)],AO57,Table9[CountyName (group)],BF$4)</f>
        <v>0</v>
      </c>
      <c r="BG57" s="1173">
        <f>SUMIFS(Table9[Count of EnergyRating],Table9[MainSpaceHeatingFuel],AN57,Table9[EnergyRating (group)],AO57,Table9[CountyName (group)],BG$4)</f>
        <v>0</v>
      </c>
      <c r="BH57" s="1173">
        <f>SUMIFS(Table9[Count of EnergyRating],Table9[MainSpaceHeatingFuel],AN57,Table9[EnergyRating (group)],AO57,Table9[CountyName (group)],BH$4)</f>
        <v>6</v>
      </c>
      <c r="BI57" s="1173">
        <f>SUMIFS(Table9[Count of EnergyRating],Table9[MainSpaceHeatingFuel],AN57,Table9[EnergyRating (group)],AO57,Table9[CountyName (group)],BI$4)</f>
        <v>4</v>
      </c>
      <c r="BJ57" s="1173">
        <f>SUMIFS(Table9[Count of EnergyRating],Table9[MainSpaceHeatingFuel],AN57,Table9[EnergyRating (group)],AO57,Table9[CountyName (group)],BJ$4)</f>
        <v>0</v>
      </c>
      <c r="BK57" s="1173">
        <f>SUMIFS(Table9[Count of EnergyRating],Table9[MainSpaceHeatingFuel],AN57,Table9[EnergyRating (group)],AO57,Table9[CountyName (group)],BK$4)</f>
        <v>0</v>
      </c>
      <c r="BL57" s="1173">
        <f>SUMIFS(Table9[Count of EnergyRating],Table9[MainSpaceHeatingFuel],AN57,Table9[EnergyRating (group)],AO57,Table9[CountyName (group)],BL$4)</f>
        <v>36</v>
      </c>
      <c r="BM57" s="1144">
        <f>SUMIFS(Table9[Count of EnergyRating],Table9[MainSpaceHeatingFuel],AN57,Table9[EnergyRating (group)],AO57,Table9[CountyName (group)],BM$4)</f>
        <v>1</v>
      </c>
      <c r="BN57" s="1173">
        <f>SUMIFS(Table9[Count of EnergyRating],Table9[MainSpaceHeatingFuel],AN57,Table9[EnergyRating (group)],AO57,Table9[CountyName (group)],BN$4)</f>
        <v>0</v>
      </c>
      <c r="BO57" s="1173">
        <f>SUMIFS(Table9[Count of EnergyRating],Table9[MainSpaceHeatingFuel],AN57,Table9[EnergyRating (group)],AO57,Table9[CountyName (group)],BO$4)</f>
        <v>22</v>
      </c>
    </row>
    <row r="58" spans="3:67">
      <c r="C58" s="1145" t="s">
        <v>1195</v>
      </c>
      <c r="D58" s="1145" t="s">
        <v>1107</v>
      </c>
      <c r="E58" s="1145" t="s">
        <v>407</v>
      </c>
      <c r="F58" s="1145" t="s">
        <v>1181</v>
      </c>
      <c r="G58" s="1155">
        <f t="shared" ref="G58:AF58" si="44">IFERROR(G168*((SUM(AP$71)/SUM(AP$65:AP$73))/(SUM(G$168)/SUM(G$165:G$170))),G168)</f>
        <v>8.6032374284595398E-2</v>
      </c>
      <c r="H58" s="1155">
        <f t="shared" si="44"/>
        <v>7.6270225243865388</v>
      </c>
      <c r="I58" s="1155">
        <f t="shared" si="44"/>
        <v>0.29766394749572223</v>
      </c>
      <c r="J58" s="1155">
        <f t="shared" si="44"/>
        <v>5.4328467886857731E-2</v>
      </c>
      <c r="K58" s="1155">
        <f t="shared" si="44"/>
        <v>8.9178900037417727E-2</v>
      </c>
      <c r="L58" s="1155">
        <f t="shared" si="44"/>
        <v>3.7244848271713211E-2</v>
      </c>
      <c r="M58" s="1155">
        <f t="shared" si="44"/>
        <v>0.26661819808646775</v>
      </c>
      <c r="N58" s="1155">
        <f t="shared" si="44"/>
        <v>0.33311895856474949</v>
      </c>
      <c r="O58" s="1155">
        <f t="shared" si="44"/>
        <v>6.5530814319780487E-2</v>
      </c>
      <c r="P58" s="1155">
        <f t="shared" si="44"/>
        <v>0.129845732667176</v>
      </c>
      <c r="Q58" s="1155">
        <f t="shared" si="44"/>
        <v>0.17369923547423238</v>
      </c>
      <c r="R58" s="1155">
        <f t="shared" si="44"/>
        <v>0.13719989443833533</v>
      </c>
      <c r="S58" s="1155">
        <f t="shared" si="44"/>
        <v>0.14818329979593128</v>
      </c>
      <c r="T58" s="1155">
        <f t="shared" si="44"/>
        <v>1.1358435396088729</v>
      </c>
      <c r="U58" s="1155">
        <f t="shared" si="44"/>
        <v>0.13261512330255193</v>
      </c>
      <c r="V58" s="1155">
        <f t="shared" si="44"/>
        <v>0.34986561959910978</v>
      </c>
      <c r="W58" s="1155">
        <f t="shared" si="44"/>
        <v>0.1483352733663337</v>
      </c>
      <c r="X58" s="1155">
        <f t="shared" si="44"/>
        <v>0.21036382450078348</v>
      </c>
      <c r="Y58" s="1155">
        <f t="shared" si="44"/>
        <v>0.73035862284021813</v>
      </c>
      <c r="Z58" s="1155">
        <f t="shared" si="44"/>
        <v>2.5004443275002577E-2</v>
      </c>
      <c r="AA58" s="1155">
        <f t="shared" si="44"/>
        <v>0.10147135244930743</v>
      </c>
      <c r="AB58" s="1155">
        <f t="shared" si="44"/>
        <v>4.4171569620281868E-2</v>
      </c>
      <c r="AC58" s="1155">
        <f t="shared" si="44"/>
        <v>0.14582842528092776</v>
      </c>
      <c r="AD58" s="1155">
        <f t="shared" si="44"/>
        <v>8.5524960410183648E-2</v>
      </c>
      <c r="AE58" s="1155">
        <f t="shared" si="44"/>
        <v>0.10716159170615577</v>
      </c>
      <c r="AF58" s="1155">
        <f t="shared" si="44"/>
        <v>6.671355867574999E-2</v>
      </c>
      <c r="AG58" s="1182">
        <f t="shared" si="4"/>
        <v>12.728925100344997</v>
      </c>
      <c r="AN58" s="1153" t="s">
        <v>1145</v>
      </c>
      <c r="AO58" s="1153" t="s">
        <v>54</v>
      </c>
      <c r="AP58" s="1144">
        <f>SUMIFS(Table9[Count of EnergyRating],Table9[MainSpaceHeatingFuel],AN58,Table9[EnergyRating (group)],AO58,Table9[CountyName (group)],AP$4)</f>
        <v>2</v>
      </c>
      <c r="AQ58" s="1173">
        <f>SUMIFS(Table9[Count of EnergyRating],Table9[MainSpaceHeatingFuel],AN58,Table9[EnergyRating (group)],AO58,Table9[CountyName (group)],AQ$4)</f>
        <v>4</v>
      </c>
      <c r="AR58" s="1173">
        <f>SUMIFS(Table9[Count of EnergyRating],Table9[MainSpaceHeatingFuel],AN58,Table9[EnergyRating (group)],AO58,Table9[CountyName (group)],AR$4)</f>
        <v>0</v>
      </c>
      <c r="AS58" s="1173">
        <f>SUMIFS(Table9[Count of EnergyRating],Table9[MainSpaceHeatingFuel],AN58,Table9[EnergyRating (group)],AO58,Table9[CountyName (group)],AS$4)</f>
        <v>0</v>
      </c>
      <c r="AT58" s="1173">
        <f>SUMIFS(Table9[Count of EnergyRating],Table9[MainSpaceHeatingFuel],AN58,Table9[EnergyRating (group)],AO58,Table9[CountyName (group)],AT$4)</f>
        <v>1</v>
      </c>
      <c r="AU58" s="1173">
        <f>SUMIFS(Table9[Count of EnergyRating],Table9[MainSpaceHeatingFuel],AN58,Table9[EnergyRating (group)],AO58,Table9[CountyName (group)],AU$4)</f>
        <v>0</v>
      </c>
      <c r="AV58" s="1173">
        <f>SUMIFS(Table9[Count of EnergyRating],Table9[MainSpaceHeatingFuel],AN58,Table9[EnergyRating (group)],AO58,Table9[CountyName (group)],AV$4)</f>
        <v>4</v>
      </c>
      <c r="AW58" s="1173">
        <f>SUMIFS(Table9[Count of EnergyRating],Table9[MainSpaceHeatingFuel],AN58,Table9[EnergyRating (group)],AO58,Table9[CountyName (group)],AW$4)</f>
        <v>2</v>
      </c>
      <c r="AX58" s="1173">
        <f>SUMIFS(Table9[Count of EnergyRating],Table9[MainSpaceHeatingFuel],AN58,Table9[EnergyRating (group)],AO58,Table9[CountyName (group)],AX$4)</f>
        <v>0</v>
      </c>
      <c r="AY58" s="1173">
        <f>SUMIFS(Table9[Count of EnergyRating],Table9[MainSpaceHeatingFuel],AN58,Table9[EnergyRating (group)],AO58,Table9[CountyName (group)],AY$4)</f>
        <v>0</v>
      </c>
      <c r="AZ58" s="1173">
        <f>SUMIFS(Table9[Count of EnergyRating],Table9[MainSpaceHeatingFuel],AN58,Table9[EnergyRating (group)],AO58,Table9[CountyName (group)],AZ$4)</f>
        <v>0</v>
      </c>
      <c r="BA58" s="1173">
        <f>SUMIFS(Table9[Count of EnergyRating],Table9[MainSpaceHeatingFuel],AN58,Table9[EnergyRating (group)],AO58,Table9[CountyName (group)],BA$4)</f>
        <v>0</v>
      </c>
      <c r="BB58" s="1173">
        <f>SUMIFS(Table9[Count of EnergyRating],Table9[MainSpaceHeatingFuel],AN58,Table9[EnergyRating (group)],AO58,Table9[CountyName (group)],BB$4)</f>
        <v>0</v>
      </c>
      <c r="BC58" s="1173">
        <f>SUMIFS(Table9[Count of EnergyRating],Table9[MainSpaceHeatingFuel],AN58,Table9[EnergyRating (group)],AO58,Table9[CountyName (group)],BC$4)</f>
        <v>15</v>
      </c>
      <c r="BD58" s="1173">
        <f>SUMIFS(Table9[Count of EnergyRating],Table9[MainSpaceHeatingFuel],AN58,Table9[EnergyRating (group)],AO58,Table9[CountyName (group)],BD$4)</f>
        <v>0</v>
      </c>
      <c r="BE58" s="1173">
        <f>SUMIFS(Table9[Count of EnergyRating],Table9[MainSpaceHeatingFuel],AN58,Table9[EnergyRating (group)],AO58,Table9[CountyName (group)],BE$4)</f>
        <v>0</v>
      </c>
      <c r="BF58" s="1173">
        <f>SUMIFS(Table9[Count of EnergyRating],Table9[MainSpaceHeatingFuel],AN58,Table9[EnergyRating (group)],AO58,Table9[CountyName (group)],BF$4)</f>
        <v>0</v>
      </c>
      <c r="BG58" s="1173">
        <f>SUMIFS(Table9[Count of EnergyRating],Table9[MainSpaceHeatingFuel],AN58,Table9[EnergyRating (group)],AO58,Table9[CountyName (group)],BG$4)</f>
        <v>1</v>
      </c>
      <c r="BH58" s="1173">
        <f>SUMIFS(Table9[Count of EnergyRating],Table9[MainSpaceHeatingFuel],AN58,Table9[EnergyRating (group)],AO58,Table9[CountyName (group)],BH$4)</f>
        <v>24</v>
      </c>
      <c r="BI58" s="1173">
        <f>SUMIFS(Table9[Count of EnergyRating],Table9[MainSpaceHeatingFuel],AN58,Table9[EnergyRating (group)],AO58,Table9[CountyName (group)],BI$4)</f>
        <v>10</v>
      </c>
      <c r="BJ58" s="1173">
        <f>SUMIFS(Table9[Count of EnergyRating],Table9[MainSpaceHeatingFuel],AN58,Table9[EnergyRating (group)],AO58,Table9[CountyName (group)],BJ$4)</f>
        <v>0</v>
      </c>
      <c r="BK58" s="1173">
        <f>SUMIFS(Table9[Count of EnergyRating],Table9[MainSpaceHeatingFuel],AN58,Table9[EnergyRating (group)],AO58,Table9[CountyName (group)],BK$4)</f>
        <v>0</v>
      </c>
      <c r="BL58" s="1173">
        <f>SUMIFS(Table9[Count of EnergyRating],Table9[MainSpaceHeatingFuel],AN58,Table9[EnergyRating (group)],AO58,Table9[CountyName (group)],BL$4)</f>
        <v>57</v>
      </c>
      <c r="BM58" s="1144">
        <f>SUMIFS(Table9[Count of EnergyRating],Table9[MainSpaceHeatingFuel],AN58,Table9[EnergyRating (group)],AO58,Table9[CountyName (group)],BM$4)</f>
        <v>2</v>
      </c>
      <c r="BN58" s="1173">
        <f>SUMIFS(Table9[Count of EnergyRating],Table9[MainSpaceHeatingFuel],AN58,Table9[EnergyRating (group)],AO58,Table9[CountyName (group)],BN$4)</f>
        <v>0</v>
      </c>
      <c r="BO58" s="1173">
        <f>SUMIFS(Table9[Count of EnergyRating],Table9[MainSpaceHeatingFuel],AN58,Table9[EnergyRating (group)],AO58,Table9[CountyName (group)],BO$4)</f>
        <v>21</v>
      </c>
    </row>
    <row r="59" spans="3:67" ht="15">
      <c r="C59" s="1143" t="s">
        <v>1195</v>
      </c>
      <c r="D59" s="1143" t="s">
        <v>1107</v>
      </c>
      <c r="E59" s="1143" t="s">
        <v>407</v>
      </c>
      <c r="F59" s="1143" t="s">
        <v>1182</v>
      </c>
      <c r="G59" s="1154">
        <f t="shared" ref="G59:AF59" si="45">IFERROR(G169*((SUM(AP$72)/SUM(AP$65:AP$73))/(SUM(G$169)/SUM(G$165:G$170))),G169)</f>
        <v>3.1284499739852867E-2</v>
      </c>
      <c r="H59" s="1154">
        <f t="shared" si="45"/>
        <v>2.4002334770979887</v>
      </c>
      <c r="I59" s="1154">
        <f t="shared" si="45"/>
        <v>9.752037898907473E-2</v>
      </c>
      <c r="J59" s="1154">
        <f t="shared" si="45"/>
        <v>2.3129941773612696E-2</v>
      </c>
      <c r="K59" s="1154">
        <f t="shared" si="45"/>
        <v>2.8161757906552964E-2</v>
      </c>
      <c r="L59" s="1154">
        <f t="shared" si="45"/>
        <v>9.6991792374253143E-3</v>
      </c>
      <c r="M59" s="1154">
        <f t="shared" si="45"/>
        <v>9.1650005592223277E-2</v>
      </c>
      <c r="N59" s="1154">
        <f t="shared" si="45"/>
        <v>8.2567946994681479E-2</v>
      </c>
      <c r="O59" s="1154">
        <f t="shared" si="45"/>
        <v>3.0205609725523823E-2</v>
      </c>
      <c r="P59" s="1154">
        <f t="shared" si="45"/>
        <v>4.9608834739950966E-2</v>
      </c>
      <c r="Q59" s="1154">
        <f t="shared" si="45"/>
        <v>5.2708733523215354E-2</v>
      </c>
      <c r="R59" s="1154">
        <f t="shared" si="45"/>
        <v>4.9343821683962709E-2</v>
      </c>
      <c r="S59" s="1154">
        <f t="shared" si="45"/>
        <v>3.9654685860883013E-2</v>
      </c>
      <c r="T59" s="1154">
        <f t="shared" si="45"/>
        <v>0.43035065786423127</v>
      </c>
      <c r="U59" s="1154">
        <f t="shared" si="45"/>
        <v>4.0272690818873129E-2</v>
      </c>
      <c r="V59" s="1154">
        <f t="shared" si="45"/>
        <v>0.11362608196154575</v>
      </c>
      <c r="W59" s="1154">
        <f t="shared" si="45"/>
        <v>6.1401076270490587E-2</v>
      </c>
      <c r="X59" s="1154">
        <f t="shared" si="45"/>
        <v>5.1059180704073663E-2</v>
      </c>
      <c r="Y59" s="1154">
        <f t="shared" si="45"/>
        <v>0.19052833639310043</v>
      </c>
      <c r="Z59" s="1154">
        <f t="shared" si="45"/>
        <v>9.168295867500946E-3</v>
      </c>
      <c r="AA59" s="1154">
        <f t="shared" si="45"/>
        <v>3.8889901599514297E-2</v>
      </c>
      <c r="AB59" s="1154">
        <f t="shared" si="45"/>
        <v>1.3251470886084561E-2</v>
      </c>
      <c r="AC59" s="1154">
        <f t="shared" si="45"/>
        <v>2.3816200108694226E-2</v>
      </c>
      <c r="AD59" s="1154">
        <f t="shared" si="45"/>
        <v>2.475722538189527E-2</v>
      </c>
      <c r="AE59" s="1154">
        <f t="shared" si="45"/>
        <v>3.6709334183077591E-2</v>
      </c>
      <c r="AF59" s="1154">
        <f t="shared" si="45"/>
        <v>2.8591525146749997E-2</v>
      </c>
      <c r="AG59" s="1181">
        <f t="shared" si="4"/>
        <v>4.0481908500507782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SUMIFS(Table9[Count of EnergyRating],Table9[MainSpaceHeatingFuel],AN59,Table9[EnergyRating (group)],AO59,Table9[CountyName (group)],AP$4)</f>
        <v>2</v>
      </c>
      <c r="AQ59" s="1173">
        <f>SUMIFS(Table9[Count of EnergyRating],Table9[MainSpaceHeatingFuel],AN59,Table9[EnergyRating (group)],AO59,Table9[CountyName (group)],AQ$4)</f>
        <v>15</v>
      </c>
      <c r="AR59" s="1173">
        <f>SUMIFS(Table9[Count of EnergyRating],Table9[MainSpaceHeatingFuel],AN59,Table9[EnergyRating (group)],AO59,Table9[CountyName (group)],AR$4)</f>
        <v>0</v>
      </c>
      <c r="AS59" s="1173">
        <f>SUMIFS(Table9[Count of EnergyRating],Table9[MainSpaceHeatingFuel],AN59,Table9[EnergyRating (group)],AO59,Table9[CountyName (group)],AS$4)</f>
        <v>0</v>
      </c>
      <c r="AT59" s="1173">
        <f>SUMIFS(Table9[Count of EnergyRating],Table9[MainSpaceHeatingFuel],AN59,Table9[EnergyRating (group)],AO59,Table9[CountyName (group)],AT$4)</f>
        <v>9</v>
      </c>
      <c r="AU59" s="1173">
        <f>SUMIFS(Table9[Count of EnergyRating],Table9[MainSpaceHeatingFuel],AN59,Table9[EnergyRating (group)],AO59,Table9[CountyName (group)],AU$4)</f>
        <v>0</v>
      </c>
      <c r="AV59" s="1173">
        <f>SUMIFS(Table9[Count of EnergyRating],Table9[MainSpaceHeatingFuel],AN59,Table9[EnergyRating (group)],AO59,Table9[CountyName (group)],AV$4)</f>
        <v>33</v>
      </c>
      <c r="AW59" s="1173">
        <f>SUMIFS(Table9[Count of EnergyRating],Table9[MainSpaceHeatingFuel],AN59,Table9[EnergyRating (group)],AO59,Table9[CountyName (group)],AW$4)</f>
        <v>12</v>
      </c>
      <c r="AX59" s="1173">
        <f>SUMIFS(Table9[Count of EnergyRating],Table9[MainSpaceHeatingFuel],AN59,Table9[EnergyRating (group)],AO59,Table9[CountyName (group)],AX$4)</f>
        <v>0</v>
      </c>
      <c r="AY59" s="1173">
        <f>SUMIFS(Table9[Count of EnergyRating],Table9[MainSpaceHeatingFuel],AN59,Table9[EnergyRating (group)],AO59,Table9[CountyName (group)],AY$4)</f>
        <v>0</v>
      </c>
      <c r="AZ59" s="1173">
        <f>SUMIFS(Table9[Count of EnergyRating],Table9[MainSpaceHeatingFuel],AN59,Table9[EnergyRating (group)],AO59,Table9[CountyName (group)],AZ$4)</f>
        <v>0</v>
      </c>
      <c r="BA59" s="1173">
        <f>SUMIFS(Table9[Count of EnergyRating],Table9[MainSpaceHeatingFuel],AN59,Table9[EnergyRating (group)],AO59,Table9[CountyName (group)],BA$4)</f>
        <v>0</v>
      </c>
      <c r="BB59" s="1173">
        <f>SUMIFS(Table9[Count of EnergyRating],Table9[MainSpaceHeatingFuel],AN59,Table9[EnergyRating (group)],AO59,Table9[CountyName (group)],BB$4)</f>
        <v>0</v>
      </c>
      <c r="BC59" s="1173">
        <f>SUMIFS(Table9[Count of EnergyRating],Table9[MainSpaceHeatingFuel],AN59,Table9[EnergyRating (group)],AO59,Table9[CountyName (group)],BC$4)</f>
        <v>28</v>
      </c>
      <c r="BD59" s="1173">
        <f>SUMIFS(Table9[Count of EnergyRating],Table9[MainSpaceHeatingFuel],AN59,Table9[EnergyRating (group)],AO59,Table9[CountyName (group)],BD$4)</f>
        <v>0</v>
      </c>
      <c r="BE59" s="1173">
        <f>SUMIFS(Table9[Count of EnergyRating],Table9[MainSpaceHeatingFuel],AN59,Table9[EnergyRating (group)],AO59,Table9[CountyName (group)],BE$4)</f>
        <v>2</v>
      </c>
      <c r="BF59" s="1173">
        <f>SUMIFS(Table9[Count of EnergyRating],Table9[MainSpaceHeatingFuel],AN59,Table9[EnergyRating (group)],AO59,Table9[CountyName (group)],BF$4)</f>
        <v>0</v>
      </c>
      <c r="BG59" s="1173">
        <f>SUMIFS(Table9[Count of EnergyRating],Table9[MainSpaceHeatingFuel],AN59,Table9[EnergyRating (group)],AO59,Table9[CountyName (group)],BG$4)</f>
        <v>17</v>
      </c>
      <c r="BH59" s="1173">
        <f>SUMIFS(Table9[Count of EnergyRating],Table9[MainSpaceHeatingFuel],AN59,Table9[EnergyRating (group)],AO59,Table9[CountyName (group)],BH$4)</f>
        <v>74</v>
      </c>
      <c r="BI59" s="1173">
        <f>SUMIFS(Table9[Count of EnergyRating],Table9[MainSpaceHeatingFuel],AN59,Table9[EnergyRating (group)],AO59,Table9[CountyName (group)],BI$4)</f>
        <v>29</v>
      </c>
      <c r="BJ59" s="1173">
        <f>SUMIFS(Table9[Count of EnergyRating],Table9[MainSpaceHeatingFuel],AN59,Table9[EnergyRating (group)],AO59,Table9[CountyName (group)],BJ$4)</f>
        <v>0</v>
      </c>
      <c r="BK59" s="1173">
        <f>SUMIFS(Table9[Count of EnergyRating],Table9[MainSpaceHeatingFuel],AN59,Table9[EnergyRating (group)],AO59,Table9[CountyName (group)],BK$4)</f>
        <v>18</v>
      </c>
      <c r="BL59" s="1173">
        <f>SUMIFS(Table9[Count of EnergyRating],Table9[MainSpaceHeatingFuel],AN59,Table9[EnergyRating (group)],AO59,Table9[CountyName (group)],BL$4)</f>
        <v>79</v>
      </c>
      <c r="BM59" s="1144">
        <f>SUMIFS(Table9[Count of EnergyRating],Table9[MainSpaceHeatingFuel],AN59,Table9[EnergyRating (group)],AO59,Table9[CountyName (group)],BM$4)</f>
        <v>32</v>
      </c>
      <c r="BN59" s="1173">
        <f>SUMIFS(Table9[Count of EnergyRating],Table9[MainSpaceHeatingFuel],AN59,Table9[EnergyRating (group)],AO59,Table9[CountyName (group)],BN$4)</f>
        <v>0</v>
      </c>
      <c r="BO59" s="1173">
        <f>SUMIFS(Table9[Count of EnergyRating],Table9[MainSpaceHeatingFuel],AN59,Table9[EnergyRating (group)],AO59,Table9[CountyName (group)],BO$4)</f>
        <v>30</v>
      </c>
    </row>
    <row r="60" spans="3:67" ht="15.75" thickBot="1">
      <c r="C60" s="1147" t="s">
        <v>1195</v>
      </c>
      <c r="D60" s="1147" t="s">
        <v>1107</v>
      </c>
      <c r="E60" s="1147" t="s">
        <v>407</v>
      </c>
      <c r="F60" s="1147" t="s">
        <v>1183</v>
      </c>
      <c r="G60" s="1156">
        <f t="shared" ref="G60:AF60" si="46">IFERROR(G170*((SUM(AP$73)/SUM(AP$65:AP$73))/(SUM(G$170)/SUM(G$165:G$170))),G170)</f>
        <v>3.5195062207334468E-2</v>
      </c>
      <c r="H60" s="1156">
        <f t="shared" si="46"/>
        <v>2.3761776850112608</v>
      </c>
      <c r="I60" s="1156">
        <f t="shared" si="46"/>
        <v>8.2778926351191329E-2</v>
      </c>
      <c r="J60" s="1156">
        <f t="shared" si="46"/>
        <v>3.6039676717024439E-2</v>
      </c>
      <c r="K60" s="1156">
        <f t="shared" si="46"/>
        <v>3.9895823700950038E-2</v>
      </c>
      <c r="L60" s="1156">
        <f t="shared" si="46"/>
        <v>1.3190883762898425E-2</v>
      </c>
      <c r="M60" s="1156">
        <f t="shared" si="46"/>
        <v>9.8315460544384961E-2</v>
      </c>
      <c r="N60" s="1156">
        <f t="shared" si="46"/>
        <v>8.6838702873716728E-2</v>
      </c>
      <c r="O60" s="1156">
        <f t="shared" si="46"/>
        <v>3.0717569212397107E-2</v>
      </c>
      <c r="P60" s="1156">
        <f t="shared" si="46"/>
        <v>3.8824305448657274E-2</v>
      </c>
      <c r="Q60" s="1156">
        <f t="shared" si="46"/>
        <v>6.2292139618345413E-2</v>
      </c>
      <c r="R60" s="1156">
        <f t="shared" si="46"/>
        <v>8.4847303139496844E-2</v>
      </c>
      <c r="S60" s="1156">
        <f t="shared" si="46"/>
        <v>6.0525573156084603E-2</v>
      </c>
      <c r="T60" s="1156">
        <f t="shared" si="46"/>
        <v>0.6702182376574094</v>
      </c>
      <c r="U60" s="1156">
        <f t="shared" si="46"/>
        <v>6.1832818226956722E-2</v>
      </c>
      <c r="V60" s="1156">
        <f t="shared" si="46"/>
        <v>0.12967496359453243</v>
      </c>
      <c r="W60" s="1156">
        <f t="shared" si="46"/>
        <v>0.10091662040496473</v>
      </c>
      <c r="X60" s="1156">
        <f t="shared" si="46"/>
        <v>6.4845159494173549E-2</v>
      </c>
      <c r="Y60" s="1156">
        <f t="shared" si="46"/>
        <v>0.1344905903951297</v>
      </c>
      <c r="Z60" s="1156">
        <f t="shared" si="46"/>
        <v>5.000888655000515E-3</v>
      </c>
      <c r="AA60" s="1156">
        <f t="shared" si="46"/>
        <v>4.2912994868429567E-2</v>
      </c>
      <c r="AB60" s="1156">
        <f t="shared" si="46"/>
        <v>1.7037605424965865E-2</v>
      </c>
      <c r="AC60" s="1156">
        <f t="shared" si="46"/>
        <v>1.2457704672240059E-2</v>
      </c>
      <c r="AD60" s="1156">
        <f t="shared" si="46"/>
        <v>2.9258539087694407E-2</v>
      </c>
      <c r="AE60" s="1156">
        <f t="shared" si="46"/>
        <v>4.4496162646154649E-2</v>
      </c>
      <c r="AF60" s="1156">
        <f t="shared" si="46"/>
        <v>7.7435380605781257E-2</v>
      </c>
      <c r="AG60" s="1183">
        <f t="shared" si="4"/>
        <v>4.4362167774771741</v>
      </c>
      <c r="AI60" s="58" t="s">
        <v>1176</v>
      </c>
      <c r="AJ60" s="1167">
        <f>SUM(G55:AF60)</f>
        <v>68.736761962285726</v>
      </c>
      <c r="AK60" s="1149">
        <f>'SHWLP-Apt'!S11</f>
        <v>68.736761962285712</v>
      </c>
      <c r="AL60" s="1169">
        <f>IFERROR((AK60-AJ60)/AK60,"N/A")</f>
        <v>-2.0674315038289371E-16</v>
      </c>
      <c r="AN60" s="1153" t="s">
        <v>1145</v>
      </c>
      <c r="AO60" s="1153" t="s">
        <v>58</v>
      </c>
      <c r="AP60" s="1144">
        <f>SUMIFS(Table9[Count of EnergyRating],Table9[MainSpaceHeatingFuel],AN60,Table9[EnergyRating (group)],AO60,Table9[CountyName (group)],AP$4)</f>
        <v>4</v>
      </c>
      <c r="AQ60" s="1173">
        <f>SUMIFS(Table9[Count of EnergyRating],Table9[MainSpaceHeatingFuel],AN60,Table9[EnergyRating (group)],AO60,Table9[CountyName (group)],AQ$4)</f>
        <v>2</v>
      </c>
      <c r="AR60" s="1173">
        <f>SUMIFS(Table9[Count of EnergyRating],Table9[MainSpaceHeatingFuel],AN60,Table9[EnergyRating (group)],AO60,Table9[CountyName (group)],AR$4)</f>
        <v>0</v>
      </c>
      <c r="AS60" s="1173">
        <f>SUMIFS(Table9[Count of EnergyRating],Table9[MainSpaceHeatingFuel],AN60,Table9[EnergyRating (group)],AO60,Table9[CountyName (group)],AS$4)</f>
        <v>0</v>
      </c>
      <c r="AT60" s="1173">
        <f>SUMIFS(Table9[Count of EnergyRating],Table9[MainSpaceHeatingFuel],AN60,Table9[EnergyRating (group)],AO60,Table9[CountyName (group)],AT$4)</f>
        <v>1</v>
      </c>
      <c r="AU60" s="1173">
        <f>SUMIFS(Table9[Count of EnergyRating],Table9[MainSpaceHeatingFuel],AN60,Table9[EnergyRating (group)],AO60,Table9[CountyName (group)],AU$4)</f>
        <v>0</v>
      </c>
      <c r="AV60" s="1173">
        <f>SUMIFS(Table9[Count of EnergyRating],Table9[MainSpaceHeatingFuel],AN60,Table9[EnergyRating (group)],AO60,Table9[CountyName (group)],AV$4)</f>
        <v>4</v>
      </c>
      <c r="AW60" s="1173">
        <f>SUMIFS(Table9[Count of EnergyRating],Table9[MainSpaceHeatingFuel],AN60,Table9[EnergyRating (group)],AO60,Table9[CountyName (group)],AW$4)</f>
        <v>2</v>
      </c>
      <c r="AX60" s="1173">
        <f>SUMIFS(Table9[Count of EnergyRating],Table9[MainSpaceHeatingFuel],AN60,Table9[EnergyRating (group)],AO60,Table9[CountyName (group)],AX$4)</f>
        <v>0</v>
      </c>
      <c r="AY60" s="1173">
        <f>SUMIFS(Table9[Count of EnergyRating],Table9[MainSpaceHeatingFuel],AN60,Table9[EnergyRating (group)],AO60,Table9[CountyName (group)],AY$4)</f>
        <v>0</v>
      </c>
      <c r="AZ60" s="1173">
        <f>SUMIFS(Table9[Count of EnergyRating],Table9[MainSpaceHeatingFuel],AN60,Table9[EnergyRating (group)],AO60,Table9[CountyName (group)],AZ$4)</f>
        <v>0</v>
      </c>
      <c r="BA60" s="1173">
        <f>SUMIFS(Table9[Count of EnergyRating],Table9[MainSpaceHeatingFuel],AN60,Table9[EnergyRating (group)],AO60,Table9[CountyName (group)],BA$4)</f>
        <v>0</v>
      </c>
      <c r="BB60" s="1173">
        <f>SUMIFS(Table9[Count of EnergyRating],Table9[MainSpaceHeatingFuel],AN60,Table9[EnergyRating (group)],AO60,Table9[CountyName (group)],BB$4)</f>
        <v>0</v>
      </c>
      <c r="BC60" s="1173">
        <f>SUMIFS(Table9[Count of EnergyRating],Table9[MainSpaceHeatingFuel],AN60,Table9[EnergyRating (group)],AO60,Table9[CountyName (group)],BC$4)</f>
        <v>7</v>
      </c>
      <c r="BD60" s="1173">
        <f>SUMIFS(Table9[Count of EnergyRating],Table9[MainSpaceHeatingFuel],AN60,Table9[EnergyRating (group)],AO60,Table9[CountyName (group)],BD$4)</f>
        <v>0</v>
      </c>
      <c r="BE60" s="1173">
        <f>SUMIFS(Table9[Count of EnergyRating],Table9[MainSpaceHeatingFuel],AN60,Table9[EnergyRating (group)],AO60,Table9[CountyName (group)],BE$4)</f>
        <v>1</v>
      </c>
      <c r="BF60" s="1173">
        <f>SUMIFS(Table9[Count of EnergyRating],Table9[MainSpaceHeatingFuel],AN60,Table9[EnergyRating (group)],AO60,Table9[CountyName (group)],BF$4)</f>
        <v>0</v>
      </c>
      <c r="BG60" s="1173">
        <f>SUMIFS(Table9[Count of EnergyRating],Table9[MainSpaceHeatingFuel],AN60,Table9[EnergyRating (group)],AO60,Table9[CountyName (group)],BG$4)</f>
        <v>2</v>
      </c>
      <c r="BH60" s="1173">
        <f>SUMIFS(Table9[Count of EnergyRating],Table9[MainSpaceHeatingFuel],AN60,Table9[EnergyRating (group)],AO60,Table9[CountyName (group)],BH$4)</f>
        <v>25</v>
      </c>
      <c r="BI60" s="1173">
        <f>SUMIFS(Table9[Count of EnergyRating],Table9[MainSpaceHeatingFuel],AN60,Table9[EnergyRating (group)],AO60,Table9[CountyName (group)],BI$4)</f>
        <v>2</v>
      </c>
      <c r="BJ60" s="1173">
        <f>SUMIFS(Table9[Count of EnergyRating],Table9[MainSpaceHeatingFuel],AN60,Table9[EnergyRating (group)],AO60,Table9[CountyName (group)],BJ$4)</f>
        <v>0</v>
      </c>
      <c r="BK60" s="1173">
        <f>SUMIFS(Table9[Count of EnergyRating],Table9[MainSpaceHeatingFuel],AN60,Table9[EnergyRating (group)],AO60,Table9[CountyName (group)],BK$4)</f>
        <v>4</v>
      </c>
      <c r="BL60" s="1173">
        <f>SUMIFS(Table9[Count of EnergyRating],Table9[MainSpaceHeatingFuel],AN60,Table9[EnergyRating (group)],AO60,Table9[CountyName (group)],BL$4)</f>
        <v>12</v>
      </c>
      <c r="BM60" s="1144">
        <f>SUMIFS(Table9[Count of EnergyRating],Table9[MainSpaceHeatingFuel],AN60,Table9[EnergyRating (group)],AO60,Table9[CountyName (group)],BM$4)</f>
        <v>6</v>
      </c>
      <c r="BN60" s="1173">
        <f>SUMIFS(Table9[Count of EnergyRating],Table9[MainSpaceHeatingFuel],AN60,Table9[EnergyRating (group)],AO60,Table9[CountyName (group)],BN$4)</f>
        <v>0</v>
      </c>
      <c r="BO60" s="1173">
        <f>SUMIFS(Table9[Count of EnergyRating],Table9[MainSpaceHeatingFuel],AN60,Table9[EnergyRating (group)],AO60,Table9[CountyName (group)],BO$4)</f>
        <v>4</v>
      </c>
    </row>
    <row r="61" spans="3:67" ht="15.75" thickBot="1">
      <c r="C61" s="1174" t="s">
        <v>1196</v>
      </c>
      <c r="D61" s="1174" t="s">
        <v>1107</v>
      </c>
      <c r="E61" s="1174" t="s">
        <v>407</v>
      </c>
      <c r="F61" s="1174" t="s">
        <v>943</v>
      </c>
      <c r="G61" s="1175">
        <f>G171</f>
        <v>0.41299881426018237</v>
      </c>
      <c r="H61" s="1175">
        <f t="shared" ref="H61:AF61" si="47">H171</f>
        <v>40.035719768867267</v>
      </c>
      <c r="I61" s="1175">
        <f t="shared" si="47"/>
        <v>2.3907527500526169</v>
      </c>
      <c r="J61" s="1175">
        <f t="shared" si="47"/>
        <v>0.56860894493053471</v>
      </c>
      <c r="K61" s="1175">
        <f t="shared" si="47"/>
        <v>0.4658913902166219</v>
      </c>
      <c r="L61" s="1175">
        <f t="shared" si="47"/>
        <v>0.22448245111294246</v>
      </c>
      <c r="M61" s="1175">
        <f t="shared" si="47"/>
        <v>0.98659105115593038</v>
      </c>
      <c r="N61" s="1175">
        <f t="shared" si="47"/>
        <v>1.7568889496056241</v>
      </c>
      <c r="O61" s="1175">
        <f t="shared" si="47"/>
        <v>0.38157443191032209</v>
      </c>
      <c r="P61" s="1175">
        <f t="shared" si="47"/>
        <v>0.9379387593661056</v>
      </c>
      <c r="Q61" s="1175">
        <f t="shared" si="47"/>
        <v>0.86651910119027975</v>
      </c>
      <c r="R61" s="1175">
        <f t="shared" si="47"/>
        <v>1.4652664211735229</v>
      </c>
      <c r="S61" s="1175">
        <f t="shared" si="47"/>
        <v>0.80880825190243921</v>
      </c>
      <c r="T61" s="1175">
        <f t="shared" si="47"/>
        <v>5.897364647420555</v>
      </c>
      <c r="U61" s="1175">
        <f t="shared" si="47"/>
        <v>0.94349424325675602</v>
      </c>
      <c r="V61" s="1175">
        <f t="shared" si="47"/>
        <v>2.4223518727928002</v>
      </c>
      <c r="W61" s="1175">
        <f t="shared" si="47"/>
        <v>0.77342340135377785</v>
      </c>
      <c r="X61" s="1175">
        <f t="shared" si="47"/>
        <v>1.0386529269120321</v>
      </c>
      <c r="Y61" s="1175">
        <f t="shared" si="47"/>
        <v>3.2081869074946558</v>
      </c>
      <c r="Z61" s="1175">
        <f t="shared" si="47"/>
        <v>0.176299859121054</v>
      </c>
      <c r="AA61" s="1175">
        <f t="shared" si="47"/>
        <v>0.69520638622831099</v>
      </c>
      <c r="AB61" s="1175">
        <f t="shared" si="47"/>
        <v>0.21961889132587589</v>
      </c>
      <c r="AC61" s="1175">
        <f t="shared" si="47"/>
        <v>0.54416577871441596</v>
      </c>
      <c r="AD61" s="1175">
        <f t="shared" si="47"/>
        <v>0.41266380550694876</v>
      </c>
      <c r="AE61" s="1175">
        <f t="shared" si="47"/>
        <v>0.77691620260515704</v>
      </c>
      <c r="AF61" s="1175">
        <f t="shared" si="47"/>
        <v>0.33360286434414516</v>
      </c>
      <c r="AG61" s="1184">
        <f t="shared" si="4"/>
        <v>68.743988872820864</v>
      </c>
      <c r="AI61" s="58" t="s">
        <v>1120</v>
      </c>
      <c r="AJ61" s="1167">
        <f>SUM(G61:AF61)</f>
        <v>68.743988872820864</v>
      </c>
      <c r="AK61" s="1149">
        <f>'SHWLP-Apt'!S37</f>
        <v>68.743988872820864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SUMIFS(Table9[Count of EnergyRating],Table9[MainSpaceHeatingFuel],AN61,Table9[EnergyRating (group)],AO61,Table9[CountyName (group)],AP$4)</f>
        <v>0</v>
      </c>
      <c r="AQ61" s="1173">
        <f>SUMIFS(Table9[Count of EnergyRating],Table9[MainSpaceHeatingFuel],AN61,Table9[EnergyRating (group)],AO61,Table9[CountyName (group)],AQ$4)</f>
        <v>0</v>
      </c>
      <c r="AR61" s="1173">
        <f>SUMIFS(Table9[Count of EnergyRating],Table9[MainSpaceHeatingFuel],AN61,Table9[EnergyRating (group)],AO61,Table9[CountyName (group)],AR$4)</f>
        <v>0</v>
      </c>
      <c r="AS61" s="1173">
        <f>SUMIFS(Table9[Count of EnergyRating],Table9[MainSpaceHeatingFuel],AN61,Table9[EnergyRating (group)],AO61,Table9[CountyName (group)],AS$4)</f>
        <v>0</v>
      </c>
      <c r="AT61" s="1173">
        <f>SUMIFS(Table9[Count of EnergyRating],Table9[MainSpaceHeatingFuel],AN61,Table9[EnergyRating (group)],AO61,Table9[CountyName (group)],AT$4)</f>
        <v>0</v>
      </c>
      <c r="AU61" s="1173">
        <f>SUMIFS(Table9[Count of EnergyRating],Table9[MainSpaceHeatingFuel],AN61,Table9[EnergyRating (group)],AO61,Table9[CountyName (group)],AU$4)</f>
        <v>0</v>
      </c>
      <c r="AV61" s="1173">
        <f>SUMIFS(Table9[Count of EnergyRating],Table9[MainSpaceHeatingFuel],AN61,Table9[EnergyRating (group)],AO61,Table9[CountyName (group)],AV$4)</f>
        <v>0</v>
      </c>
      <c r="AW61" s="1173">
        <f>SUMIFS(Table9[Count of EnergyRating],Table9[MainSpaceHeatingFuel],AN61,Table9[EnergyRating (group)],AO61,Table9[CountyName (group)],AW$4)</f>
        <v>0</v>
      </c>
      <c r="AX61" s="1173">
        <f>SUMIFS(Table9[Count of EnergyRating],Table9[MainSpaceHeatingFuel],AN61,Table9[EnergyRating (group)],AO61,Table9[CountyName (group)],AX$4)</f>
        <v>0</v>
      </c>
      <c r="AY61" s="1173">
        <f>SUMIFS(Table9[Count of EnergyRating],Table9[MainSpaceHeatingFuel],AN61,Table9[EnergyRating (group)],AO61,Table9[CountyName (group)],AY$4)</f>
        <v>0</v>
      </c>
      <c r="AZ61" s="1173">
        <f>SUMIFS(Table9[Count of EnergyRating],Table9[MainSpaceHeatingFuel],AN61,Table9[EnergyRating (group)],AO61,Table9[CountyName (group)],AZ$4)</f>
        <v>0</v>
      </c>
      <c r="BA61" s="1173">
        <f>SUMIFS(Table9[Count of EnergyRating],Table9[MainSpaceHeatingFuel],AN61,Table9[EnergyRating (group)],AO61,Table9[CountyName (group)],BA$4)</f>
        <v>0</v>
      </c>
      <c r="BB61" s="1173">
        <f>SUMIFS(Table9[Count of EnergyRating],Table9[MainSpaceHeatingFuel],AN61,Table9[EnergyRating (group)],AO61,Table9[CountyName (group)],BB$4)</f>
        <v>0</v>
      </c>
      <c r="BC61" s="1173">
        <f>SUMIFS(Table9[Count of EnergyRating],Table9[MainSpaceHeatingFuel],AN61,Table9[EnergyRating (group)],AO61,Table9[CountyName (group)],BC$4)</f>
        <v>1</v>
      </c>
      <c r="BD61" s="1173">
        <f>SUMIFS(Table9[Count of EnergyRating],Table9[MainSpaceHeatingFuel],AN61,Table9[EnergyRating (group)],AO61,Table9[CountyName (group)],BD$4)</f>
        <v>0</v>
      </c>
      <c r="BE61" s="1173">
        <f>SUMIFS(Table9[Count of EnergyRating],Table9[MainSpaceHeatingFuel],AN61,Table9[EnergyRating (group)],AO61,Table9[CountyName (group)],BE$4)</f>
        <v>1</v>
      </c>
      <c r="BF61" s="1173">
        <f>SUMIFS(Table9[Count of EnergyRating],Table9[MainSpaceHeatingFuel],AN61,Table9[EnergyRating (group)],AO61,Table9[CountyName (group)],BF$4)</f>
        <v>0</v>
      </c>
      <c r="BG61" s="1173">
        <f>SUMIFS(Table9[Count of EnergyRating],Table9[MainSpaceHeatingFuel],AN61,Table9[EnergyRating (group)],AO61,Table9[CountyName (group)],BG$4)</f>
        <v>0</v>
      </c>
      <c r="BH61" s="1173">
        <f>SUMIFS(Table9[Count of EnergyRating],Table9[MainSpaceHeatingFuel],AN61,Table9[EnergyRating (group)],AO61,Table9[CountyName (group)],BH$4)</f>
        <v>1</v>
      </c>
      <c r="BI61" s="1173">
        <f>SUMIFS(Table9[Count of EnergyRating],Table9[MainSpaceHeatingFuel],AN61,Table9[EnergyRating (group)],AO61,Table9[CountyName (group)],BI$4)</f>
        <v>0</v>
      </c>
      <c r="BJ61" s="1173">
        <f>SUMIFS(Table9[Count of EnergyRating],Table9[MainSpaceHeatingFuel],AN61,Table9[EnergyRating (group)],AO61,Table9[CountyName (group)],BJ$4)</f>
        <v>0</v>
      </c>
      <c r="BK61" s="1173">
        <f>SUMIFS(Table9[Count of EnergyRating],Table9[MainSpaceHeatingFuel],AN61,Table9[EnergyRating (group)],AO61,Table9[CountyName (group)],BK$4)</f>
        <v>0</v>
      </c>
      <c r="BL61" s="1173">
        <f>SUMIFS(Table9[Count of EnergyRating],Table9[MainSpaceHeatingFuel],AN61,Table9[EnergyRating (group)],AO61,Table9[CountyName (group)],BL$4)</f>
        <v>4</v>
      </c>
      <c r="BM61" s="1144">
        <f>SUMIFS(Table9[Count of EnergyRating],Table9[MainSpaceHeatingFuel],AN61,Table9[EnergyRating (group)],AO61,Table9[CountyName (group)],BM$4)</f>
        <v>0</v>
      </c>
      <c r="BN61" s="1173">
        <f>SUMIFS(Table9[Count of EnergyRating],Table9[MainSpaceHeatingFuel],AN61,Table9[EnergyRating (group)],AO61,Table9[CountyName (group)],BN$4)</f>
        <v>0</v>
      </c>
      <c r="BO61" s="1173">
        <f>SUMIFS(Table9[Count of EnergyRating],Table9[MainSpaceHeatingFuel],AN61,Table9[EnergyRating (group)],AO61,Table9[CountyName (group)],BO$4)</f>
        <v>1</v>
      </c>
    </row>
    <row r="62" spans="3:67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N62" s="1153" t="s">
        <v>1145</v>
      </c>
      <c r="AO62" s="1153" t="s">
        <v>62</v>
      </c>
      <c r="AP62" s="1144">
        <f>SUMIFS(Table9[Count of EnergyRating],Table9[MainSpaceHeatingFuel],AN62,Table9[EnergyRating (group)],AO62,Table9[CountyName (group)],AP$4)</f>
        <v>0</v>
      </c>
      <c r="AQ62" s="1173">
        <f>SUMIFS(Table9[Count of EnergyRating],Table9[MainSpaceHeatingFuel],AN62,Table9[EnergyRating (group)],AO62,Table9[CountyName (group)],AQ$4)</f>
        <v>1</v>
      </c>
      <c r="AR62" s="1173">
        <f>SUMIFS(Table9[Count of EnergyRating],Table9[MainSpaceHeatingFuel],AN62,Table9[EnergyRating (group)],AO62,Table9[CountyName (group)],AR$4)</f>
        <v>0</v>
      </c>
      <c r="AS62" s="1173">
        <f>SUMIFS(Table9[Count of EnergyRating],Table9[MainSpaceHeatingFuel],AN62,Table9[EnergyRating (group)],AO62,Table9[CountyName (group)],AS$4)</f>
        <v>0</v>
      </c>
      <c r="AT62" s="1173">
        <f>SUMIFS(Table9[Count of EnergyRating],Table9[MainSpaceHeatingFuel],AN62,Table9[EnergyRating (group)],AO62,Table9[CountyName (group)],AT$4)</f>
        <v>0</v>
      </c>
      <c r="AU62" s="1173">
        <f>SUMIFS(Table9[Count of EnergyRating],Table9[MainSpaceHeatingFuel],AN62,Table9[EnergyRating (group)],AO62,Table9[CountyName (group)],AU$4)</f>
        <v>0</v>
      </c>
      <c r="AV62" s="1173">
        <f>SUMIFS(Table9[Count of EnergyRating],Table9[MainSpaceHeatingFuel],AN62,Table9[EnergyRating (group)],AO62,Table9[CountyName (group)],AV$4)</f>
        <v>0</v>
      </c>
      <c r="AW62" s="1173">
        <f>SUMIFS(Table9[Count of EnergyRating],Table9[MainSpaceHeatingFuel],AN62,Table9[EnergyRating (group)],AO62,Table9[CountyName (group)],AW$4)</f>
        <v>0</v>
      </c>
      <c r="AX62" s="1173">
        <f>SUMIFS(Table9[Count of EnergyRating],Table9[MainSpaceHeatingFuel],AN62,Table9[EnergyRating (group)],AO62,Table9[CountyName (group)],AX$4)</f>
        <v>0</v>
      </c>
      <c r="AY62" s="1173">
        <f>SUMIFS(Table9[Count of EnergyRating],Table9[MainSpaceHeatingFuel],AN62,Table9[EnergyRating (group)],AO62,Table9[CountyName (group)],AY$4)</f>
        <v>0</v>
      </c>
      <c r="AZ62" s="1173">
        <f>SUMIFS(Table9[Count of EnergyRating],Table9[MainSpaceHeatingFuel],AN62,Table9[EnergyRating (group)],AO62,Table9[CountyName (group)],AZ$4)</f>
        <v>0</v>
      </c>
      <c r="BA62" s="1173">
        <f>SUMIFS(Table9[Count of EnergyRating],Table9[MainSpaceHeatingFuel],AN62,Table9[EnergyRating (group)],AO62,Table9[CountyName (group)],BA$4)</f>
        <v>0</v>
      </c>
      <c r="BB62" s="1173">
        <f>SUMIFS(Table9[Count of EnergyRating],Table9[MainSpaceHeatingFuel],AN62,Table9[EnergyRating (group)],AO62,Table9[CountyName (group)],BB$4)</f>
        <v>0</v>
      </c>
      <c r="BC62" s="1173">
        <f>SUMIFS(Table9[Count of EnergyRating],Table9[MainSpaceHeatingFuel],AN62,Table9[EnergyRating (group)],AO62,Table9[CountyName (group)],BC$4)</f>
        <v>0</v>
      </c>
      <c r="BD62" s="1173">
        <f>SUMIFS(Table9[Count of EnergyRating],Table9[MainSpaceHeatingFuel],AN62,Table9[EnergyRating (group)],AO62,Table9[CountyName (group)],BD$4)</f>
        <v>0</v>
      </c>
      <c r="BE62" s="1173">
        <f>SUMIFS(Table9[Count of EnergyRating],Table9[MainSpaceHeatingFuel],AN62,Table9[EnergyRating (group)],AO62,Table9[CountyName (group)],BE$4)</f>
        <v>0</v>
      </c>
      <c r="BF62" s="1173">
        <f>SUMIFS(Table9[Count of EnergyRating],Table9[MainSpaceHeatingFuel],AN62,Table9[EnergyRating (group)],AO62,Table9[CountyName (group)],BF$4)</f>
        <v>0</v>
      </c>
      <c r="BG62" s="1173">
        <f>SUMIFS(Table9[Count of EnergyRating],Table9[MainSpaceHeatingFuel],AN62,Table9[EnergyRating (group)],AO62,Table9[CountyName (group)],BG$4)</f>
        <v>1</v>
      </c>
      <c r="BH62" s="1161">
        <f>SUMIFS(Table9[Count of EnergyRating],Table9[MainSpaceHeatingFuel],AN62,Table9[EnergyRating (group)],AO62,Table9[CountyName (group)],BH$4)</f>
        <v>1</v>
      </c>
      <c r="BI62" s="1173">
        <f>SUMIFS(Table9[Count of EnergyRating],Table9[MainSpaceHeatingFuel],AN62,Table9[EnergyRating (group)],AO62,Table9[CountyName (group)],BI$4)</f>
        <v>0</v>
      </c>
      <c r="BJ62" s="1173">
        <f>SUMIFS(Table9[Count of EnergyRating],Table9[MainSpaceHeatingFuel],AN62,Table9[EnergyRating (group)],AO62,Table9[CountyName (group)],BJ$4)</f>
        <v>0</v>
      </c>
      <c r="BK62" s="1173">
        <f>SUMIFS(Table9[Count of EnergyRating],Table9[MainSpaceHeatingFuel],AN62,Table9[EnergyRating (group)],AO62,Table9[CountyName (group)],BK$4)</f>
        <v>0</v>
      </c>
      <c r="BL62" s="1173">
        <f>SUMIFS(Table9[Count of EnergyRating],Table9[MainSpaceHeatingFuel],AN62,Table9[EnergyRating (group)],AO62,Table9[CountyName (group)],BL$4)</f>
        <v>0</v>
      </c>
      <c r="BM62" s="1144">
        <f>SUMIFS(Table9[Count of EnergyRating],Table9[MainSpaceHeatingFuel],AN62,Table9[EnergyRating (group)],AO62,Table9[CountyName (group)],BM$4)</f>
        <v>0</v>
      </c>
      <c r="BN62" s="1173">
        <f>SUMIFS(Table9[Count of EnergyRating],Table9[MainSpaceHeatingFuel],AN62,Table9[EnergyRating (group)],AO62,Table9[CountyName (group)],BN$4)</f>
        <v>0</v>
      </c>
      <c r="BO62" s="1173">
        <f>SUMIFS(Table9[Count of EnergyRating],Table9[MainSpaceHeatingFuel],AN62,Table9[EnergyRating (group)],AO62,Table9[CountyName (group)],BO$4)</f>
        <v>0</v>
      </c>
    </row>
    <row r="63" spans="3:67">
      <c r="C63" s="1143" t="s">
        <v>1197</v>
      </c>
      <c r="D63" s="1143" t="s">
        <v>1107</v>
      </c>
      <c r="E63" s="1143" t="s">
        <v>407</v>
      </c>
      <c r="F63" s="1143" t="s">
        <v>1178</v>
      </c>
      <c r="G63" s="1154">
        <f t="shared" ref="G63:AF63" si="48">IFERROR(G173*((SUM(AP$65:AP$68)/SUM(AP$65:AP$73))/(SUM(G$173)/SUM(G$173:G$178))),G173)</f>
        <v>4.4166352573909934E-3</v>
      </c>
      <c r="H63" s="1154">
        <f t="shared" si="48"/>
        <v>0.90688763892972613</v>
      </c>
      <c r="I63" s="1154">
        <f t="shared" si="48"/>
        <v>0.19829813186194306</v>
      </c>
      <c r="J63" s="1154">
        <f t="shared" si="48"/>
        <v>4.8846451910027747E-2</v>
      </c>
      <c r="K63" s="1154">
        <f t="shared" si="48"/>
        <v>3.8653393205072694E-3</v>
      </c>
      <c r="L63" s="1154">
        <f t="shared" si="48"/>
        <v>7.5861090477673801E-3</v>
      </c>
      <c r="M63" s="1154">
        <f t="shared" si="48"/>
        <v>1.4115081075165939E-2</v>
      </c>
      <c r="N63" s="1154">
        <f t="shared" si="48"/>
        <v>3.4835969523111056E-2</v>
      </c>
      <c r="O63" s="1154">
        <f t="shared" si="48"/>
        <v>1.4995759181539172E-2</v>
      </c>
      <c r="P63" s="1154">
        <f t="shared" si="48"/>
        <v>7.0856243566339169E-2</v>
      </c>
      <c r="Q63" s="1154">
        <f t="shared" si="48"/>
        <v>3.6608727507455939E-2</v>
      </c>
      <c r="R63" s="1154">
        <f t="shared" si="48"/>
        <v>0.17889414479126198</v>
      </c>
      <c r="S63" s="1154">
        <f t="shared" si="48"/>
        <v>4.0552049617512451E-2</v>
      </c>
      <c r="T63" s="1154">
        <f t="shared" si="48"/>
        <v>0.19698467913811174</v>
      </c>
      <c r="U63" s="1154">
        <f t="shared" si="48"/>
        <v>5.3236119085958357E-2</v>
      </c>
      <c r="V63" s="1154">
        <f t="shared" si="48"/>
        <v>2.9303369758112166E-2</v>
      </c>
      <c r="W63" s="1154">
        <f t="shared" si="48"/>
        <v>2.2053652873893815E-2</v>
      </c>
      <c r="X63" s="1154">
        <f t="shared" si="48"/>
        <v>2.4748685235386293E-2</v>
      </c>
      <c r="Y63" s="1154">
        <f t="shared" si="48"/>
        <v>6.446172088655451E-2</v>
      </c>
      <c r="Z63" s="1154">
        <f t="shared" si="48"/>
        <v>9.8056640294127756E-4</v>
      </c>
      <c r="AA63" s="1154">
        <f t="shared" si="48"/>
        <v>2.841345171071688E-2</v>
      </c>
      <c r="AB63" s="1154">
        <f t="shared" si="48"/>
        <v>4.7512276566353618E-3</v>
      </c>
      <c r="AC63" s="1154">
        <f t="shared" si="48"/>
        <v>9.4833737989370691E-3</v>
      </c>
      <c r="AD63" s="1154">
        <f t="shared" si="48"/>
        <v>4.9426189710735664E-3</v>
      </c>
      <c r="AE63" s="1154">
        <f t="shared" si="48"/>
        <v>5.4794029695842614E-2</v>
      </c>
      <c r="AF63" s="1154">
        <f t="shared" si="48"/>
        <v>2.2424725605294121E-3</v>
      </c>
      <c r="AG63" s="1181">
        <f t="shared" si="4"/>
        <v>2.0571542493644408</v>
      </c>
      <c r="AN63" s="1153" t="s">
        <v>1145</v>
      </c>
      <c r="AO63" s="1153" t="s">
        <v>64</v>
      </c>
      <c r="AP63" s="1144">
        <f>SUMIFS(Table9[Count of EnergyRating],Table9[MainSpaceHeatingFuel],AN63,Table9[EnergyRating (group)],AO63,Table9[CountyName (group)],AP$4)</f>
        <v>0</v>
      </c>
      <c r="AQ63" s="1173">
        <f>SUMIFS(Table9[Count of EnergyRating],Table9[MainSpaceHeatingFuel],AN63,Table9[EnergyRating (group)],AO63,Table9[CountyName (group)],AQ$4)</f>
        <v>0</v>
      </c>
      <c r="AR63" s="1173">
        <f>SUMIFS(Table9[Count of EnergyRating],Table9[MainSpaceHeatingFuel],AN63,Table9[EnergyRating (group)],AO63,Table9[CountyName (group)],AR$4)</f>
        <v>0</v>
      </c>
      <c r="AS63" s="1173">
        <f>SUMIFS(Table9[Count of EnergyRating],Table9[MainSpaceHeatingFuel],AN63,Table9[EnergyRating (group)],AO63,Table9[CountyName (group)],AS$4)</f>
        <v>0</v>
      </c>
      <c r="AT63" s="1173">
        <f>SUMIFS(Table9[Count of EnergyRating],Table9[MainSpaceHeatingFuel],AN63,Table9[EnergyRating (group)],AO63,Table9[CountyName (group)],AT$4)</f>
        <v>0</v>
      </c>
      <c r="AU63" s="1173">
        <f>SUMIFS(Table9[Count of EnergyRating],Table9[MainSpaceHeatingFuel],AN63,Table9[EnergyRating (group)],AO63,Table9[CountyName (group)],AU$4)</f>
        <v>0</v>
      </c>
      <c r="AV63" s="1173">
        <f>SUMIFS(Table9[Count of EnergyRating],Table9[MainSpaceHeatingFuel],AN63,Table9[EnergyRating (group)],AO63,Table9[CountyName (group)],AV$4)</f>
        <v>0</v>
      </c>
      <c r="AW63" s="1173">
        <f>SUMIFS(Table9[Count of EnergyRating],Table9[MainSpaceHeatingFuel],AN63,Table9[EnergyRating (group)],AO63,Table9[CountyName (group)],AW$4)</f>
        <v>0</v>
      </c>
      <c r="AX63" s="1173">
        <f>SUMIFS(Table9[Count of EnergyRating],Table9[MainSpaceHeatingFuel],AN63,Table9[EnergyRating (group)],AO63,Table9[CountyName (group)],AX$4)</f>
        <v>0</v>
      </c>
      <c r="AY63" s="1173">
        <f>SUMIFS(Table9[Count of EnergyRating],Table9[MainSpaceHeatingFuel],AN63,Table9[EnergyRating (group)],AO63,Table9[CountyName (group)],AY$4)</f>
        <v>0</v>
      </c>
      <c r="AZ63" s="1173">
        <f>SUMIFS(Table9[Count of EnergyRating],Table9[MainSpaceHeatingFuel],AN63,Table9[EnergyRating (group)],AO63,Table9[CountyName (group)],AZ$4)</f>
        <v>0</v>
      </c>
      <c r="BA63" s="1173">
        <f>SUMIFS(Table9[Count of EnergyRating],Table9[MainSpaceHeatingFuel],AN63,Table9[EnergyRating (group)],AO63,Table9[CountyName (group)],BA$4)</f>
        <v>0</v>
      </c>
      <c r="BB63" s="1173">
        <f>SUMIFS(Table9[Count of EnergyRating],Table9[MainSpaceHeatingFuel],AN63,Table9[EnergyRating (group)],AO63,Table9[CountyName (group)],BB$4)</f>
        <v>0</v>
      </c>
      <c r="BC63" s="1173">
        <f>SUMIFS(Table9[Count of EnergyRating],Table9[MainSpaceHeatingFuel],AN63,Table9[EnergyRating (group)],AO63,Table9[CountyName (group)],BC$4)</f>
        <v>3</v>
      </c>
      <c r="BD63" s="1173">
        <f>SUMIFS(Table9[Count of EnergyRating],Table9[MainSpaceHeatingFuel],AN63,Table9[EnergyRating (group)],AO63,Table9[CountyName (group)],BD$4)</f>
        <v>0</v>
      </c>
      <c r="BE63" s="1173">
        <f>SUMIFS(Table9[Count of EnergyRating],Table9[MainSpaceHeatingFuel],AN63,Table9[EnergyRating (group)],AO63,Table9[CountyName (group)],BE$4)</f>
        <v>0</v>
      </c>
      <c r="BF63" s="1173">
        <f>SUMIFS(Table9[Count of EnergyRating],Table9[MainSpaceHeatingFuel],AN63,Table9[EnergyRating (group)],AO63,Table9[CountyName (group)],BF$4)</f>
        <v>0</v>
      </c>
      <c r="BG63" s="1173">
        <f>SUMIFS(Table9[Count of EnergyRating],Table9[MainSpaceHeatingFuel],AN63,Table9[EnergyRating (group)],AO63,Table9[CountyName (group)],BG$4)</f>
        <v>0</v>
      </c>
      <c r="BH63" s="1173">
        <f>SUMIFS(Table9[Count of EnergyRating],Table9[MainSpaceHeatingFuel],AN63,Table9[EnergyRating (group)],AO63,Table9[CountyName (group)],BH$4)</f>
        <v>0</v>
      </c>
      <c r="BI63" s="1173">
        <f>SUMIFS(Table9[Count of EnergyRating],Table9[MainSpaceHeatingFuel],AN63,Table9[EnergyRating (group)],AO63,Table9[CountyName (group)],BI$4)</f>
        <v>0</v>
      </c>
      <c r="BJ63" s="1173">
        <f>SUMIFS(Table9[Count of EnergyRating],Table9[MainSpaceHeatingFuel],AN63,Table9[EnergyRating (group)],AO63,Table9[CountyName (group)],BJ$4)</f>
        <v>0</v>
      </c>
      <c r="BK63" s="1173">
        <f>SUMIFS(Table9[Count of EnergyRating],Table9[MainSpaceHeatingFuel],AN63,Table9[EnergyRating (group)],AO63,Table9[CountyName (group)],BK$4)</f>
        <v>0</v>
      </c>
      <c r="BL63" s="1173">
        <f>SUMIFS(Table9[Count of EnergyRating],Table9[MainSpaceHeatingFuel],AN63,Table9[EnergyRating (group)],AO63,Table9[CountyName (group)],BL$4)</f>
        <v>3</v>
      </c>
      <c r="BM63" s="1144">
        <f>SUMIFS(Table9[Count of EnergyRating],Table9[MainSpaceHeatingFuel],AN63,Table9[EnergyRating (group)],AO63,Table9[CountyName (group)],BM$4)</f>
        <v>0</v>
      </c>
      <c r="BN63" s="1173">
        <f>SUMIFS(Table9[Count of EnergyRating],Table9[MainSpaceHeatingFuel],AN63,Table9[EnergyRating (group)],AO63,Table9[CountyName (group)],BN$4)</f>
        <v>0</v>
      </c>
      <c r="BO63" s="1173">
        <f>SUMIFS(Table9[Count of EnergyRating],Table9[MainSpaceHeatingFuel],AN63,Table9[EnergyRating (group)],AO63,Table9[CountyName (group)],BO$4)</f>
        <v>0</v>
      </c>
    </row>
    <row r="64" spans="3:67">
      <c r="C64" s="1145" t="s">
        <v>1197</v>
      </c>
      <c r="D64" s="1145" t="s">
        <v>1107</v>
      </c>
      <c r="E64" s="1145" t="s">
        <v>407</v>
      </c>
      <c r="F64" s="1145" t="s">
        <v>1179</v>
      </c>
      <c r="G64" s="1155">
        <f t="shared" ref="G64:AF64" si="49">IFERROR(G174*((SUM(AP$69)/SUM(AP$65:AP$73))/(SUM(G$174)/SUM(G$173:G$178))),G174)</f>
        <v>4.8214934893185006E-2</v>
      </c>
      <c r="H64" s="1155">
        <f t="shared" si="49"/>
        <v>5.3633410435455637</v>
      </c>
      <c r="I64" s="1155">
        <f t="shared" si="49"/>
        <v>0.44931414013023763</v>
      </c>
      <c r="J64" s="1155">
        <f t="shared" si="49"/>
        <v>0.11036557716328467</v>
      </c>
      <c r="K64" s="1155">
        <f t="shared" si="49"/>
        <v>4.6384071846087234E-2</v>
      </c>
      <c r="L64" s="1155">
        <f t="shared" si="49"/>
        <v>2.902907291765883E-2</v>
      </c>
      <c r="M64" s="1155">
        <f t="shared" si="49"/>
        <v>7.998545942594032E-2</v>
      </c>
      <c r="N64" s="1155">
        <f t="shared" si="49"/>
        <v>0.23313302680851247</v>
      </c>
      <c r="O64" s="1155">
        <f t="shared" si="49"/>
        <v>4.9148110739835375E-2</v>
      </c>
      <c r="P64" s="1155">
        <f t="shared" si="49"/>
        <v>0.13377891393811842</v>
      </c>
      <c r="Q64" s="1155">
        <f t="shared" si="49"/>
        <v>0.11237013421348586</v>
      </c>
      <c r="R64" s="1155">
        <f t="shared" si="49"/>
        <v>0.23702025107303751</v>
      </c>
      <c r="S64" s="1155">
        <f t="shared" si="49"/>
        <v>0.11707340073355434</v>
      </c>
      <c r="T64" s="1155">
        <f t="shared" si="49"/>
        <v>0.66288664496476923</v>
      </c>
      <c r="U64" s="1155">
        <f t="shared" si="49"/>
        <v>0.1491262086650133</v>
      </c>
      <c r="V64" s="1155">
        <f t="shared" si="49"/>
        <v>0.44559247828057169</v>
      </c>
      <c r="W64" s="1155">
        <f t="shared" si="49"/>
        <v>7.2093517624524775E-2</v>
      </c>
      <c r="X64" s="1155">
        <f t="shared" si="49"/>
        <v>0.13239345208444511</v>
      </c>
      <c r="Y64" s="1155">
        <f t="shared" si="49"/>
        <v>0.36655278558672599</v>
      </c>
      <c r="Z64" s="1155">
        <f t="shared" si="49"/>
        <v>2.784808584353228E-2</v>
      </c>
      <c r="AA64" s="1155">
        <f t="shared" si="49"/>
        <v>9.7185311907914032E-2</v>
      </c>
      <c r="AB64" s="1155">
        <f t="shared" si="49"/>
        <v>2.4053090011716519E-2</v>
      </c>
      <c r="AC64" s="1155">
        <f t="shared" si="49"/>
        <v>6.0003892400547272E-2</v>
      </c>
      <c r="AD64" s="1155">
        <f t="shared" si="49"/>
        <v>4.6601836012979334E-2</v>
      </c>
      <c r="AE64" s="1155">
        <f t="shared" si="49"/>
        <v>0.1371528778034414</v>
      </c>
      <c r="AF64" s="1155">
        <f t="shared" si="49"/>
        <v>2.3545961885558825E-2</v>
      </c>
      <c r="AG64" s="1182">
        <f t="shared" si="4"/>
        <v>9.25419428050024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1197</v>
      </c>
      <c r="D65" s="1143" t="s">
        <v>1107</v>
      </c>
      <c r="E65" s="1143" t="s">
        <v>407</v>
      </c>
      <c r="F65" s="1143" t="s">
        <v>1180</v>
      </c>
      <c r="G65" s="1154">
        <f t="shared" ref="G65:AF65" si="50">IFERROR(G175*((SUM(AP$70)/SUM(AP$65:AP$73))/(SUM(G$175)/SUM(G$173:G$178))),G175)</f>
        <v>6.9930058242024071E-2</v>
      </c>
      <c r="H65" s="1154">
        <f t="shared" si="50"/>
        <v>6.7312194171046169</v>
      </c>
      <c r="I65" s="1154">
        <f t="shared" si="50"/>
        <v>0.25240568679525222</v>
      </c>
      <c r="J65" s="1154">
        <f t="shared" si="50"/>
        <v>5.492965652392838E-2</v>
      </c>
      <c r="K65" s="1154">
        <f t="shared" si="50"/>
        <v>9.4976909018178624E-2</v>
      </c>
      <c r="L65" s="1154">
        <f t="shared" si="50"/>
        <v>4.0713731198980613E-2</v>
      </c>
      <c r="M65" s="1154">
        <f t="shared" si="50"/>
        <v>0.15526589182682535</v>
      </c>
      <c r="N65" s="1154">
        <f t="shared" si="50"/>
        <v>0.32223271808877724</v>
      </c>
      <c r="O65" s="1154">
        <f t="shared" si="50"/>
        <v>5.5893929860989247E-2</v>
      </c>
      <c r="P65" s="1154">
        <f t="shared" si="50"/>
        <v>0.13398191684242514</v>
      </c>
      <c r="Q65" s="1154">
        <f t="shared" si="50"/>
        <v>0.12289308992578554</v>
      </c>
      <c r="R65" s="1154">
        <f t="shared" si="50"/>
        <v>0.14583683309750814</v>
      </c>
      <c r="S65" s="1154">
        <f t="shared" si="50"/>
        <v>0.10607321542973044</v>
      </c>
      <c r="T65" s="1154">
        <f t="shared" si="50"/>
        <v>0.86263796285482075</v>
      </c>
      <c r="U65" s="1154">
        <f t="shared" si="50"/>
        <v>0.1311315185308525</v>
      </c>
      <c r="V65" s="1154">
        <f t="shared" si="50"/>
        <v>0.38577735238256944</v>
      </c>
      <c r="W65" s="1154">
        <f t="shared" si="50"/>
        <v>0.12358888735632816</v>
      </c>
      <c r="X65" s="1154">
        <f t="shared" si="50"/>
        <v>0.17804636659632275</v>
      </c>
      <c r="Y65" s="1154">
        <f t="shared" si="50"/>
        <v>0.58191353491226039</v>
      </c>
      <c r="Z65" s="1154">
        <f t="shared" si="50"/>
        <v>3.5692617067062497E-2</v>
      </c>
      <c r="AA65" s="1154">
        <f t="shared" si="50"/>
        <v>0.11527608425440886</v>
      </c>
      <c r="AB65" s="1154">
        <f t="shared" si="50"/>
        <v>3.9494579895781444E-2</v>
      </c>
      <c r="AC65" s="1154">
        <f t="shared" si="50"/>
        <v>0.10086861222505793</v>
      </c>
      <c r="AD65" s="1154">
        <f t="shared" si="50"/>
        <v>7.696363826385981E-2</v>
      </c>
      <c r="AE65" s="1154">
        <f t="shared" si="50"/>
        <v>8.4978945916381637E-2</v>
      </c>
      <c r="AF65" s="1154">
        <f t="shared" si="50"/>
        <v>4.9895014471779416E-2</v>
      </c>
      <c r="AG65" s="1181">
        <f t="shared" si="4"/>
        <v>11.052618168682512</v>
      </c>
      <c r="AN65" s="1153" t="s">
        <v>136</v>
      </c>
      <c r="AO65" s="1153" t="s">
        <v>48</v>
      </c>
      <c r="AP65" s="1144">
        <f>SUMIFS(Table9[Count of EnergyRating],Table9[MainSpaceHeatingFuel],AN65,Table9[EnergyRating (group)],AO65,Table9[CountyName (group)],AP$4)</f>
        <v>0</v>
      </c>
      <c r="AQ65" s="1173">
        <f>SUMIFS(Table9[Count of EnergyRating],Table9[MainSpaceHeatingFuel],AN65,Table9[EnergyRating (group)],AO65,Table9[CountyName (group)],AQ$4)</f>
        <v>764</v>
      </c>
      <c r="AR65" s="1173">
        <f>SUMIFS(Table9[Count of EnergyRating],Table9[MainSpaceHeatingFuel],AN65,Table9[EnergyRating (group)],AO65,Table9[CountyName (group)],AR$4)</f>
        <v>0</v>
      </c>
      <c r="AS65" s="1173">
        <f>SUMIFS(Table9[Count of EnergyRating],Table9[MainSpaceHeatingFuel],AN65,Table9[EnergyRating (group)],AO65,Table9[CountyName (group)],AS$4)</f>
        <v>0</v>
      </c>
      <c r="AT65" s="1173">
        <f>SUMIFS(Table9[Count of EnergyRating],Table9[MainSpaceHeatingFuel],AN65,Table9[EnergyRating (group)],AO65,Table9[CountyName (group)],AT$4)</f>
        <v>1</v>
      </c>
      <c r="AU65" s="1173">
        <f>SUMIFS(Table9[Count of EnergyRating],Table9[MainSpaceHeatingFuel],AN65,Table9[EnergyRating (group)],AO65,Table9[CountyName (group)],AU$4)</f>
        <v>0</v>
      </c>
      <c r="AV65" s="1173">
        <f>SUMIFS(Table9[Count of EnergyRating],Table9[MainSpaceHeatingFuel],AN65,Table9[EnergyRating (group)],AO65,Table9[CountyName (group)],AV$4)</f>
        <v>10</v>
      </c>
      <c r="AW65" s="1173">
        <f>SUMIFS(Table9[Count of EnergyRating],Table9[MainSpaceHeatingFuel],AN65,Table9[EnergyRating (group)],AO65,Table9[CountyName (group)],AW$4)</f>
        <v>34</v>
      </c>
      <c r="AX65" s="1173">
        <f>SUMIFS(Table9[Count of EnergyRating],Table9[MainSpaceHeatingFuel],AN65,Table9[EnergyRating (group)],AO65,Table9[CountyName (group)],AX$4)</f>
        <v>0</v>
      </c>
      <c r="AY65" s="1173">
        <f>SUMIFS(Table9[Count of EnergyRating],Table9[MainSpaceHeatingFuel],AN65,Table9[EnergyRating (group)],AO65,Table9[CountyName (group)],AY$4)</f>
        <v>0</v>
      </c>
      <c r="AZ65" s="1173">
        <f>SUMIFS(Table9[Count of EnergyRating],Table9[MainSpaceHeatingFuel],AN65,Table9[EnergyRating (group)],AO65,Table9[CountyName (group)],AZ$4)</f>
        <v>0</v>
      </c>
      <c r="BA65" s="1173">
        <f>SUMIFS(Table9[Count of EnergyRating],Table9[MainSpaceHeatingFuel],AN65,Table9[EnergyRating (group)],AO65,Table9[CountyName (group)],BA$4)</f>
        <v>0</v>
      </c>
      <c r="BB65" s="1173">
        <f>SUMIFS(Table9[Count of EnergyRating],Table9[MainSpaceHeatingFuel],AN65,Table9[EnergyRating (group)],AO65,Table9[CountyName (group)],BB$4)</f>
        <v>0</v>
      </c>
      <c r="BC65" s="1173">
        <f>SUMIFS(Table9[Count of EnergyRating],Table9[MainSpaceHeatingFuel],AN65,Table9[EnergyRating (group)],AO65,Table9[CountyName (group)],BC$4)</f>
        <v>44</v>
      </c>
      <c r="BD65" s="1173">
        <f>SUMIFS(Table9[Count of EnergyRating],Table9[MainSpaceHeatingFuel],AN65,Table9[EnergyRating (group)],AO65,Table9[CountyName (group)],BD$4)</f>
        <v>0</v>
      </c>
      <c r="BE65" s="1173">
        <f>SUMIFS(Table9[Count of EnergyRating],Table9[MainSpaceHeatingFuel],AN65,Table9[EnergyRating (group)],AO65,Table9[CountyName (group)],BE$4)</f>
        <v>1</v>
      </c>
      <c r="BF65" s="1173">
        <f>SUMIFS(Table9[Count of EnergyRating],Table9[MainSpaceHeatingFuel],AN65,Table9[EnergyRating (group)],AO65,Table9[CountyName (group)],BF$4)</f>
        <v>0</v>
      </c>
      <c r="BG65" s="1173">
        <f>SUMIFS(Table9[Count of EnergyRating],Table9[MainSpaceHeatingFuel],AN65,Table9[EnergyRating (group)],AO65,Table9[CountyName (group)],BG$4)</f>
        <v>59</v>
      </c>
      <c r="BH65" s="1173">
        <f>SUMIFS(Table9[Count of EnergyRating],Table9[MainSpaceHeatingFuel],AN65,Table9[EnergyRating (group)],AO65,Table9[CountyName (group)],BH$4)</f>
        <v>50</v>
      </c>
      <c r="BI65" s="1173">
        <f>SUMIFS(Table9[Count of EnergyRating],Table9[MainSpaceHeatingFuel],AN65,Table9[EnergyRating (group)],AO65,Table9[CountyName (group)],BI$4)</f>
        <v>0</v>
      </c>
      <c r="BJ65" s="1173">
        <f>SUMIFS(Table9[Count of EnergyRating],Table9[MainSpaceHeatingFuel],AN65,Table9[EnergyRating (group)],AO65,Table9[CountyName (group)],BJ$4)</f>
        <v>0</v>
      </c>
      <c r="BK65" s="1173">
        <f>SUMIFS(Table9[Count of EnergyRating],Table9[MainSpaceHeatingFuel],AN65,Table9[EnergyRating (group)],AO65,Table9[CountyName (group)],BK$4)</f>
        <v>0</v>
      </c>
      <c r="BL65" s="1173">
        <f>SUMIFS(Table9[Count of EnergyRating],Table9[MainSpaceHeatingFuel],AN65,Table9[EnergyRating (group)],AO65,Table9[CountyName (group)],BL$4)</f>
        <v>9</v>
      </c>
      <c r="BM65" s="1144">
        <f>SUMIFS(Table9[Count of EnergyRating],Table9[MainSpaceHeatingFuel],AN65,Table9[EnergyRating (group)],AO65,Table9[CountyName (group)],BM$4)</f>
        <v>2</v>
      </c>
      <c r="BN65" s="1173">
        <f>SUMIFS(Table9[Count of EnergyRating],Table9[MainSpaceHeatingFuel],AN65,Table9[EnergyRating (group)],AO65,Table9[CountyName (group)],BN$4)</f>
        <v>0</v>
      </c>
      <c r="BO65" s="1173">
        <f>SUMIFS(Table9[Count of EnergyRating],Table9[MainSpaceHeatingFuel],AN65,Table9[EnergyRating (group)],AO65,Table9[CountyName (group)],BO$4)</f>
        <v>3</v>
      </c>
    </row>
    <row r="66" spans="3:67">
      <c r="C66" s="1145" t="s">
        <v>1197</v>
      </c>
      <c r="D66" s="1145" t="s">
        <v>1107</v>
      </c>
      <c r="E66" s="1145" t="s">
        <v>407</v>
      </c>
      <c r="F66" s="1145" t="s">
        <v>1181</v>
      </c>
      <c r="G66" s="1155">
        <f t="shared" ref="G66:AF66" si="51">IFERROR(G176*((SUM(AP$71)/SUM(AP$65:AP$73))/(SUM(G$176)/SUM(G$173:G$178))),G176)</f>
        <v>4.0485823192750771E-2</v>
      </c>
      <c r="H66" s="1155">
        <f t="shared" si="51"/>
        <v>3.589187070299547</v>
      </c>
      <c r="I66" s="1155">
        <f t="shared" si="51"/>
        <v>0.14007715176269284</v>
      </c>
      <c r="J66" s="1155">
        <f t="shared" si="51"/>
        <v>2.5566337829109522E-2</v>
      </c>
      <c r="K66" s="1155">
        <f t="shared" si="51"/>
        <v>4.1966541194078923E-2</v>
      </c>
      <c r="L66" s="1155">
        <f t="shared" si="51"/>
        <v>1.7526987421982689E-2</v>
      </c>
      <c r="M66" s="1155">
        <f t="shared" si="51"/>
        <v>0.12546738733480836</v>
      </c>
      <c r="N66" s="1155">
        <f t="shared" si="51"/>
        <v>0.15676186285399976</v>
      </c>
      <c r="O66" s="1155">
        <f t="shared" si="51"/>
        <v>3.0838030268131998E-2</v>
      </c>
      <c r="P66" s="1155">
        <f t="shared" si="51"/>
        <v>6.1103874196318124E-2</v>
      </c>
      <c r="Q66" s="1155">
        <f t="shared" si="51"/>
        <v>8.1740816693756435E-2</v>
      </c>
      <c r="R66" s="1155">
        <f t="shared" si="51"/>
        <v>6.4564656206275453E-2</v>
      </c>
      <c r="S66" s="1155">
        <f t="shared" si="51"/>
        <v>6.9733317551026491E-2</v>
      </c>
      <c r="T66" s="1155">
        <f t="shared" si="51"/>
        <v>0.53451460687476393</v>
      </c>
      <c r="U66" s="1155">
        <f t="shared" si="51"/>
        <v>6.2407116848259739E-2</v>
      </c>
      <c r="V66" s="1155">
        <f t="shared" si="51"/>
        <v>0.16464264451722815</v>
      </c>
      <c r="W66" s="1155">
        <f t="shared" si="51"/>
        <v>6.9804834525333509E-2</v>
      </c>
      <c r="X66" s="1155">
        <f t="shared" si="51"/>
        <v>9.8994740941545173E-2</v>
      </c>
      <c r="Y66" s="1155">
        <f t="shared" si="51"/>
        <v>0.34369817545422027</v>
      </c>
      <c r="Z66" s="1155">
        <f t="shared" si="51"/>
        <v>1.1766796835295332E-2</v>
      </c>
      <c r="AA66" s="1155">
        <f t="shared" si="51"/>
        <v>4.7751224682027027E-2</v>
      </c>
      <c r="AB66" s="1155">
        <f t="shared" si="51"/>
        <v>2.0786620997779712E-2</v>
      </c>
      <c r="AC66" s="1155">
        <f t="shared" si="51"/>
        <v>6.8625141308671894E-2</v>
      </c>
      <c r="AD66" s="1155">
        <f t="shared" si="51"/>
        <v>4.0247040193027613E-2</v>
      </c>
      <c r="AE66" s="1155">
        <f t="shared" si="51"/>
        <v>5.0428984332308607E-2</v>
      </c>
      <c r="AF66" s="1155">
        <f t="shared" si="51"/>
        <v>3.1394615847411773E-2</v>
      </c>
      <c r="AG66" s="1182">
        <f t="shared" si="4"/>
        <v>5.9900824001623487</v>
      </c>
      <c r="AN66" s="1153" t="s">
        <v>136</v>
      </c>
      <c r="AO66" s="1153" t="s">
        <v>50</v>
      </c>
      <c r="AP66" s="1144">
        <f>SUMIFS(Table9[Count of EnergyRating],Table9[MainSpaceHeatingFuel],AN66,Table9[EnergyRating (group)],AO66,Table9[CountyName (group)],AP$4)</f>
        <v>0</v>
      </c>
      <c r="AQ66" s="1173">
        <f>SUMIFS(Table9[Count of EnergyRating],Table9[MainSpaceHeatingFuel],AN66,Table9[EnergyRating (group)],AO66,Table9[CountyName (group)],AQ$4)</f>
        <v>80</v>
      </c>
      <c r="AR66" s="1173">
        <f>SUMIFS(Table9[Count of EnergyRating],Table9[MainSpaceHeatingFuel],AN66,Table9[EnergyRating (group)],AO66,Table9[CountyName (group)],AR$4)</f>
        <v>0</v>
      </c>
      <c r="AS66" s="1173">
        <f>SUMIFS(Table9[Count of EnergyRating],Table9[MainSpaceHeatingFuel],AN66,Table9[EnergyRating (group)],AO66,Table9[CountyName (group)],AS$4)</f>
        <v>0</v>
      </c>
      <c r="AT66" s="1173">
        <f>SUMIFS(Table9[Count of EnergyRating],Table9[MainSpaceHeatingFuel],AN66,Table9[EnergyRating (group)],AO66,Table9[CountyName (group)],AT$4)</f>
        <v>0</v>
      </c>
      <c r="AU66" s="1173">
        <f>SUMIFS(Table9[Count of EnergyRating],Table9[MainSpaceHeatingFuel],AN66,Table9[EnergyRating (group)],AO66,Table9[CountyName (group)],AU$4)</f>
        <v>0</v>
      </c>
      <c r="AV66" s="1173">
        <f>SUMIFS(Table9[Count of EnergyRating],Table9[MainSpaceHeatingFuel],AN66,Table9[EnergyRating (group)],AO66,Table9[CountyName (group)],AV$4)</f>
        <v>0</v>
      </c>
      <c r="AW66" s="1173">
        <f>SUMIFS(Table9[Count of EnergyRating],Table9[MainSpaceHeatingFuel],AN66,Table9[EnergyRating (group)],AO66,Table9[CountyName (group)],AW$4)</f>
        <v>0</v>
      </c>
      <c r="AX66" s="1173">
        <f>SUMIFS(Table9[Count of EnergyRating],Table9[MainSpaceHeatingFuel],AN66,Table9[EnergyRating (group)],AO66,Table9[CountyName (group)],AX$4)</f>
        <v>0</v>
      </c>
      <c r="AY66" s="1173">
        <f>SUMIFS(Table9[Count of EnergyRating],Table9[MainSpaceHeatingFuel],AN66,Table9[EnergyRating (group)],AO66,Table9[CountyName (group)],AY$4)</f>
        <v>0</v>
      </c>
      <c r="AZ66" s="1173">
        <f>SUMIFS(Table9[Count of EnergyRating],Table9[MainSpaceHeatingFuel],AN66,Table9[EnergyRating (group)],AO66,Table9[CountyName (group)],AZ$4)</f>
        <v>0</v>
      </c>
      <c r="BA66" s="1173">
        <f>SUMIFS(Table9[Count of EnergyRating],Table9[MainSpaceHeatingFuel],AN66,Table9[EnergyRating (group)],AO66,Table9[CountyName (group)],BA$4)</f>
        <v>0</v>
      </c>
      <c r="BB66" s="1173">
        <f>SUMIFS(Table9[Count of EnergyRating],Table9[MainSpaceHeatingFuel],AN66,Table9[EnergyRating (group)],AO66,Table9[CountyName (group)],BB$4)</f>
        <v>0</v>
      </c>
      <c r="BC66" s="1173">
        <f>SUMIFS(Table9[Count of EnergyRating],Table9[MainSpaceHeatingFuel],AN66,Table9[EnergyRating (group)],AO66,Table9[CountyName (group)],BC$4)</f>
        <v>26</v>
      </c>
      <c r="BD66" s="1173">
        <f>SUMIFS(Table9[Count of EnergyRating],Table9[MainSpaceHeatingFuel],AN66,Table9[EnergyRating (group)],AO66,Table9[CountyName (group)],BD$4)</f>
        <v>0</v>
      </c>
      <c r="BE66" s="1173">
        <f>SUMIFS(Table9[Count of EnergyRating],Table9[MainSpaceHeatingFuel],AN66,Table9[EnergyRating (group)],AO66,Table9[CountyName (group)],BE$4)</f>
        <v>0</v>
      </c>
      <c r="BF66" s="1173">
        <f>SUMIFS(Table9[Count of EnergyRating],Table9[MainSpaceHeatingFuel],AN66,Table9[EnergyRating (group)],AO66,Table9[CountyName (group)],BF$4)</f>
        <v>0</v>
      </c>
      <c r="BG66" s="1173">
        <f>SUMIFS(Table9[Count of EnergyRating],Table9[MainSpaceHeatingFuel],AN66,Table9[EnergyRating (group)],AO66,Table9[CountyName (group)],BG$4)</f>
        <v>8</v>
      </c>
      <c r="BH66" s="1173">
        <f>SUMIFS(Table9[Count of EnergyRating],Table9[MainSpaceHeatingFuel],AN66,Table9[EnergyRating (group)],AO66,Table9[CountyName (group)],BH$4)</f>
        <v>9</v>
      </c>
      <c r="BI66" s="1173">
        <f>SUMIFS(Table9[Count of EnergyRating],Table9[MainSpaceHeatingFuel],AN66,Table9[EnergyRating (group)],AO66,Table9[CountyName (group)],BI$4)</f>
        <v>0</v>
      </c>
      <c r="BJ66" s="1173">
        <f>SUMIFS(Table9[Count of EnergyRating],Table9[MainSpaceHeatingFuel],AN66,Table9[EnergyRating (group)],AO66,Table9[CountyName (group)],BJ$4)</f>
        <v>0</v>
      </c>
      <c r="BK66" s="1173">
        <f>SUMIFS(Table9[Count of EnergyRating],Table9[MainSpaceHeatingFuel],AN66,Table9[EnergyRating (group)],AO66,Table9[CountyName (group)],BK$4)</f>
        <v>9</v>
      </c>
      <c r="BL66" s="1173">
        <f>SUMIFS(Table9[Count of EnergyRating],Table9[MainSpaceHeatingFuel],AN66,Table9[EnergyRating (group)],AO66,Table9[CountyName (group)],BL$4)</f>
        <v>0</v>
      </c>
      <c r="BM66" s="1144">
        <f>SUMIFS(Table9[Count of EnergyRating],Table9[MainSpaceHeatingFuel],AN66,Table9[EnergyRating (group)],AO66,Table9[CountyName (group)],BM$4)</f>
        <v>0</v>
      </c>
      <c r="BN66" s="1173">
        <f>SUMIFS(Table9[Count of EnergyRating],Table9[MainSpaceHeatingFuel],AN66,Table9[EnergyRating (group)],AO66,Table9[CountyName (group)],BN$4)</f>
        <v>0</v>
      </c>
      <c r="BO66" s="1173">
        <f>SUMIFS(Table9[Count of EnergyRating],Table9[MainSpaceHeatingFuel],AN66,Table9[EnergyRating (group)],AO66,Table9[CountyName (group)],BO$4)</f>
        <v>0</v>
      </c>
    </row>
    <row r="67" spans="3:67" ht="15">
      <c r="C67" s="1143" t="s">
        <v>1197</v>
      </c>
      <c r="D67" s="1143" t="s">
        <v>1107</v>
      </c>
      <c r="E67" s="1143" t="s">
        <v>407</v>
      </c>
      <c r="F67" s="1143" t="s">
        <v>1182</v>
      </c>
      <c r="G67" s="1154">
        <f t="shared" ref="G67:AF67" si="52">IFERROR(G177*((SUM(AP$72)/SUM(AP$65:AP$73))/(SUM(G$177)/SUM(G$173:G$178))),G177)</f>
        <v>1.4722117524636645E-2</v>
      </c>
      <c r="H67" s="1154">
        <f t="shared" si="52"/>
        <v>1.1295216362814064</v>
      </c>
      <c r="I67" s="1154">
        <f t="shared" si="52"/>
        <v>4.589194305368223E-2</v>
      </c>
      <c r="J67" s="1154">
        <f t="shared" si="52"/>
        <v>1.0884678481700093E-2</v>
      </c>
      <c r="K67" s="1154">
        <f t="shared" si="52"/>
        <v>1.3252591956024923E-2</v>
      </c>
      <c r="L67" s="1154">
        <f t="shared" si="52"/>
        <v>4.5643196411413248E-3</v>
      </c>
      <c r="M67" s="1154">
        <f t="shared" si="52"/>
        <v>4.3129414396340368E-2</v>
      </c>
      <c r="N67" s="1154">
        <f t="shared" si="52"/>
        <v>3.885550446808541E-2</v>
      </c>
      <c r="O67" s="1154">
        <f t="shared" si="52"/>
        <v>1.4214404576717094E-2</v>
      </c>
      <c r="P67" s="1154">
        <f t="shared" si="52"/>
        <v>2.3345333995271045E-2</v>
      </c>
      <c r="Q67" s="1154">
        <f t="shared" si="52"/>
        <v>2.4804109893277818E-2</v>
      </c>
      <c r="R67" s="1154">
        <f t="shared" si="52"/>
        <v>2.3220621968923629E-2</v>
      </c>
      <c r="S67" s="1154">
        <f t="shared" si="52"/>
        <v>1.866102864041554E-2</v>
      </c>
      <c r="T67" s="1154">
        <f t="shared" si="52"/>
        <v>0.20251795664199124</v>
      </c>
      <c r="U67" s="1154">
        <f t="shared" si="52"/>
        <v>1.8951854502999122E-2</v>
      </c>
      <c r="V67" s="1154">
        <f t="shared" si="52"/>
        <v>5.34710973936686E-2</v>
      </c>
      <c r="W67" s="1154">
        <f t="shared" si="52"/>
        <v>2.889462412728969E-2</v>
      </c>
      <c r="X67" s="1154">
        <f t="shared" si="52"/>
        <v>2.4027849743093486E-2</v>
      </c>
      <c r="Y67" s="1154">
        <f t="shared" si="52"/>
        <v>8.966039359675311E-2</v>
      </c>
      <c r="Z67" s="1154">
        <f t="shared" si="52"/>
        <v>4.3144921729416207E-3</v>
      </c>
      <c r="AA67" s="1154">
        <f t="shared" si="52"/>
        <v>1.8301130164477319E-2</v>
      </c>
      <c r="AB67" s="1154">
        <f t="shared" si="52"/>
        <v>6.2359862993339133E-3</v>
      </c>
      <c r="AC67" s="1154">
        <f t="shared" si="52"/>
        <v>1.1207623580561991E-2</v>
      </c>
      <c r="AD67" s="1154">
        <f t="shared" si="52"/>
        <v>1.1650459003244833E-2</v>
      </c>
      <c r="AE67" s="1154">
        <f t="shared" si="52"/>
        <v>1.7274980792036515E-2</v>
      </c>
      <c r="AF67" s="1154">
        <f t="shared" si="52"/>
        <v>1.3454835363176473E-2</v>
      </c>
      <c r="AG67" s="1181">
        <f t="shared" si="4"/>
        <v>1.9050309882591905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SUMIFS(Table9[Count of EnergyRating],Table9[MainSpaceHeatingFuel],AN67,Table9[EnergyRating (group)],AO67,Table9[CountyName (group)],AP$4)</f>
        <v>0</v>
      </c>
      <c r="AQ67" s="1173">
        <f>SUMIFS(Table9[Count of EnergyRating],Table9[MainSpaceHeatingFuel],AN67,Table9[EnergyRating (group)],AO67,Table9[CountyName (group)],AQ$4)</f>
        <v>109</v>
      </c>
      <c r="AR67" s="1173">
        <f>SUMIFS(Table9[Count of EnergyRating],Table9[MainSpaceHeatingFuel],AN67,Table9[EnergyRating (group)],AO67,Table9[CountyName (group)],AR$4)</f>
        <v>0</v>
      </c>
      <c r="AS67" s="1173">
        <f>SUMIFS(Table9[Count of EnergyRating],Table9[MainSpaceHeatingFuel],AN67,Table9[EnergyRating (group)],AO67,Table9[CountyName (group)],AS$4)</f>
        <v>0</v>
      </c>
      <c r="AT67" s="1173">
        <f>SUMIFS(Table9[Count of EnergyRating],Table9[MainSpaceHeatingFuel],AN67,Table9[EnergyRating (group)],AO67,Table9[CountyName (group)],AT$4)</f>
        <v>0</v>
      </c>
      <c r="AU67" s="1173">
        <f>SUMIFS(Table9[Count of EnergyRating],Table9[MainSpaceHeatingFuel],AN67,Table9[EnergyRating (group)],AO67,Table9[CountyName (group)],AU$4)</f>
        <v>0</v>
      </c>
      <c r="AV67" s="1173">
        <f>SUMIFS(Table9[Count of EnergyRating],Table9[MainSpaceHeatingFuel],AN67,Table9[EnergyRating (group)],AO67,Table9[CountyName (group)],AV$4)</f>
        <v>3</v>
      </c>
      <c r="AW67" s="1173">
        <f>SUMIFS(Table9[Count of EnergyRating],Table9[MainSpaceHeatingFuel],AN67,Table9[EnergyRating (group)],AO67,Table9[CountyName (group)],AW$4)</f>
        <v>0</v>
      </c>
      <c r="AX67" s="1173">
        <f>SUMIFS(Table9[Count of EnergyRating],Table9[MainSpaceHeatingFuel],AN67,Table9[EnergyRating (group)],AO67,Table9[CountyName (group)],AX$4)</f>
        <v>0</v>
      </c>
      <c r="AY67" s="1173">
        <f>SUMIFS(Table9[Count of EnergyRating],Table9[MainSpaceHeatingFuel],AN67,Table9[EnergyRating (group)],AO67,Table9[CountyName (group)],AY$4)</f>
        <v>0</v>
      </c>
      <c r="AZ67" s="1173">
        <f>SUMIFS(Table9[Count of EnergyRating],Table9[MainSpaceHeatingFuel],AN67,Table9[EnergyRating (group)],AO67,Table9[CountyName (group)],AZ$4)</f>
        <v>0</v>
      </c>
      <c r="BA67" s="1173">
        <f>SUMIFS(Table9[Count of EnergyRating],Table9[MainSpaceHeatingFuel],AN67,Table9[EnergyRating (group)],AO67,Table9[CountyName (group)],BA$4)</f>
        <v>0</v>
      </c>
      <c r="BB67" s="1173">
        <f>SUMIFS(Table9[Count of EnergyRating],Table9[MainSpaceHeatingFuel],AN67,Table9[EnergyRating (group)],AO67,Table9[CountyName (group)],BB$4)</f>
        <v>0</v>
      </c>
      <c r="BC67" s="1173">
        <f>SUMIFS(Table9[Count of EnergyRating],Table9[MainSpaceHeatingFuel],AN67,Table9[EnergyRating (group)],AO67,Table9[CountyName (group)],BC$4)</f>
        <v>154</v>
      </c>
      <c r="BD67" s="1173">
        <f>SUMIFS(Table9[Count of EnergyRating],Table9[MainSpaceHeatingFuel],AN67,Table9[EnergyRating (group)],AO67,Table9[CountyName (group)],BD$4)</f>
        <v>0</v>
      </c>
      <c r="BE67" s="1173">
        <f>SUMIFS(Table9[Count of EnergyRating],Table9[MainSpaceHeatingFuel],AN67,Table9[EnergyRating (group)],AO67,Table9[CountyName (group)],BE$4)</f>
        <v>1</v>
      </c>
      <c r="BF67" s="1173">
        <f>SUMIFS(Table9[Count of EnergyRating],Table9[MainSpaceHeatingFuel],AN67,Table9[EnergyRating (group)],AO67,Table9[CountyName (group)],BF$4)</f>
        <v>0</v>
      </c>
      <c r="BG67" s="1173">
        <f>SUMIFS(Table9[Count of EnergyRating],Table9[MainSpaceHeatingFuel],AN67,Table9[EnergyRating (group)],AO67,Table9[CountyName (group)],BG$4)</f>
        <v>12</v>
      </c>
      <c r="BH67" s="1173">
        <f>SUMIFS(Table9[Count of EnergyRating],Table9[MainSpaceHeatingFuel],AN67,Table9[EnergyRating (group)],AO67,Table9[CountyName (group)],BH$4)</f>
        <v>32</v>
      </c>
      <c r="BI67" s="1173">
        <f>SUMIFS(Table9[Count of EnergyRating],Table9[MainSpaceHeatingFuel],AN67,Table9[EnergyRating (group)],AO67,Table9[CountyName (group)],BI$4)</f>
        <v>4</v>
      </c>
      <c r="BJ67" s="1173">
        <f>SUMIFS(Table9[Count of EnergyRating],Table9[MainSpaceHeatingFuel],AN67,Table9[EnergyRating (group)],AO67,Table9[CountyName (group)],BJ$4)</f>
        <v>0</v>
      </c>
      <c r="BK67" s="1173">
        <f>SUMIFS(Table9[Count of EnergyRating],Table9[MainSpaceHeatingFuel],AN67,Table9[EnergyRating (group)],AO67,Table9[CountyName (group)],BK$4)</f>
        <v>3</v>
      </c>
      <c r="BL67" s="1173">
        <f>SUMIFS(Table9[Count of EnergyRating],Table9[MainSpaceHeatingFuel],AN67,Table9[EnergyRating (group)],AO67,Table9[CountyName (group)],BL$4)</f>
        <v>1</v>
      </c>
      <c r="BM67" s="1144">
        <f>SUMIFS(Table9[Count of EnergyRating],Table9[MainSpaceHeatingFuel],AN67,Table9[EnergyRating (group)],AO67,Table9[CountyName (group)],BM$4)</f>
        <v>0</v>
      </c>
      <c r="BN67" s="1173">
        <f>SUMIFS(Table9[Count of EnergyRating],Table9[MainSpaceHeatingFuel],AN67,Table9[EnergyRating (group)],AO67,Table9[CountyName (group)],BN$4)</f>
        <v>0</v>
      </c>
      <c r="BO67" s="1173">
        <f>SUMIFS(Table9[Count of EnergyRating],Table9[MainSpaceHeatingFuel],AN67,Table9[EnergyRating (group)],AO67,Table9[CountyName (group)],BO$4)</f>
        <v>0</v>
      </c>
    </row>
    <row r="68" spans="3:67" ht="15.75" thickBot="1">
      <c r="C68" s="1147" t="s">
        <v>1197</v>
      </c>
      <c r="D68" s="1147" t="s">
        <v>1107</v>
      </c>
      <c r="E68" s="1147" t="s">
        <v>407</v>
      </c>
      <c r="F68" s="1147" t="s">
        <v>1183</v>
      </c>
      <c r="G68" s="1156">
        <f t="shared" ref="G68:AF68" si="53">IFERROR(G178*((SUM(AP$73)/SUM(AP$65:AP$73))/(SUM(G$178)/SUM(G$173:G$178))),G178)</f>
        <v>1.6562382215216224E-2</v>
      </c>
      <c r="H68" s="1156">
        <f t="shared" si="53"/>
        <v>1.1182012635347109</v>
      </c>
      <c r="I68" s="1156">
        <f t="shared" si="53"/>
        <v>3.8954788871148865E-2</v>
      </c>
      <c r="J68" s="1156">
        <f t="shared" si="53"/>
        <v>1.6959847866835031E-2</v>
      </c>
      <c r="K68" s="1156">
        <f t="shared" si="53"/>
        <v>1.8774505271035309E-2</v>
      </c>
      <c r="L68" s="1156">
        <f t="shared" si="53"/>
        <v>6.2074747119522013E-3</v>
      </c>
      <c r="M68" s="1156">
        <f t="shared" si="53"/>
        <v>4.6266099079710576E-2</v>
      </c>
      <c r="N68" s="1156">
        <f t="shared" si="53"/>
        <v>4.0865271940572594E-2</v>
      </c>
      <c r="O68" s="1156">
        <f t="shared" si="53"/>
        <v>1.4455326688186875E-2</v>
      </c>
      <c r="P68" s="1156">
        <f t="shared" si="53"/>
        <v>1.8270261387603428E-2</v>
      </c>
      <c r="Q68" s="1156">
        <f t="shared" si="53"/>
        <v>2.9313948055691964E-2</v>
      </c>
      <c r="R68" s="1156">
        <f t="shared" si="53"/>
        <v>3.9928142653880873E-2</v>
      </c>
      <c r="S68" s="1156">
        <f t="shared" si="53"/>
        <v>2.8482622661686875E-2</v>
      </c>
      <c r="T68" s="1156">
        <f t="shared" si="53"/>
        <v>0.31539681772113398</v>
      </c>
      <c r="U68" s="1156">
        <f t="shared" si="53"/>
        <v>2.9097796812685522E-2</v>
      </c>
      <c r="V68" s="1156">
        <f t="shared" si="53"/>
        <v>6.1023512279779972E-2</v>
      </c>
      <c r="W68" s="1156">
        <f t="shared" si="53"/>
        <v>4.7490174308218697E-2</v>
      </c>
      <c r="X68" s="1156">
        <f t="shared" si="53"/>
        <v>3.051536917372873E-2</v>
      </c>
      <c r="Y68" s="1156">
        <f t="shared" si="53"/>
        <v>6.3289689597708088E-2</v>
      </c>
      <c r="Z68" s="1156">
        <f t="shared" si="53"/>
        <v>2.353359367059066E-3</v>
      </c>
      <c r="AA68" s="1156">
        <f t="shared" si="53"/>
        <v>2.01943505263198E-2</v>
      </c>
      <c r="AB68" s="1156">
        <f t="shared" si="53"/>
        <v>8.0176966705721737E-3</v>
      </c>
      <c r="AC68" s="1156">
        <f t="shared" si="53"/>
        <v>5.8624492575247338E-3</v>
      </c>
      <c r="AD68" s="1156">
        <f t="shared" si="53"/>
        <v>1.3768724276562077E-2</v>
      </c>
      <c r="AE68" s="1156">
        <f t="shared" si="53"/>
        <v>2.0939370657013956E-2</v>
      </c>
      <c r="AF68" s="1156">
        <f t="shared" si="53"/>
        <v>3.6440179108602942E-2</v>
      </c>
      <c r="AG68" s="1183">
        <f t="shared" si="4"/>
        <v>2.0876314246951413</v>
      </c>
      <c r="AI68" s="58" t="s">
        <v>1176</v>
      </c>
      <c r="AJ68" s="1167">
        <f>SUM(G63:AF68)</f>
        <v>32.346711511663862</v>
      </c>
      <c r="AK68" s="1149">
        <f>'SHWLP-Apt'!S12</f>
        <v>32.346711511663869</v>
      </c>
      <c r="AL68" s="1169">
        <f>IFERROR((AK68-AJ68)/AK68,"N/A")</f>
        <v>2.1966459728182453E-16</v>
      </c>
      <c r="AN68" s="1153" t="s">
        <v>136</v>
      </c>
      <c r="AO68" s="1153" t="s">
        <v>54</v>
      </c>
      <c r="AP68" s="1144">
        <f>SUMIFS(Table9[Count of EnergyRating],Table9[MainSpaceHeatingFuel],AN68,Table9[EnergyRating (group)],AO68,Table9[CountyName (group)],AP$4)</f>
        <v>12</v>
      </c>
      <c r="AQ68" s="1173">
        <f>SUMIFS(Table9[Count of EnergyRating],Table9[MainSpaceHeatingFuel],AN68,Table9[EnergyRating (group)],AO68,Table9[CountyName (group)],AQ$4)</f>
        <v>489</v>
      </c>
      <c r="AR68" s="1173">
        <f>SUMIFS(Table9[Count of EnergyRating],Table9[MainSpaceHeatingFuel],AN68,Table9[EnergyRating (group)],AO68,Table9[CountyName (group)],AR$4)</f>
        <v>0</v>
      </c>
      <c r="AS68" s="1173">
        <f>SUMIFS(Table9[Count of EnergyRating],Table9[MainSpaceHeatingFuel],AN68,Table9[EnergyRating (group)],AO68,Table9[CountyName (group)],AS$4)</f>
        <v>0</v>
      </c>
      <c r="AT68" s="1173">
        <f>SUMIFS(Table9[Count of EnergyRating],Table9[MainSpaceHeatingFuel],AN68,Table9[EnergyRating (group)],AO68,Table9[CountyName (group)],AT$4)</f>
        <v>6</v>
      </c>
      <c r="AU68" s="1173">
        <f>SUMIFS(Table9[Count of EnergyRating],Table9[MainSpaceHeatingFuel],AN68,Table9[EnergyRating (group)],AO68,Table9[CountyName (group)],AU$4)</f>
        <v>0</v>
      </c>
      <c r="AV68" s="1173">
        <f>SUMIFS(Table9[Count of EnergyRating],Table9[MainSpaceHeatingFuel],AN68,Table9[EnergyRating (group)],AO68,Table9[CountyName (group)],AV$4)</f>
        <v>5</v>
      </c>
      <c r="AW68" s="1173">
        <f>SUMIFS(Table9[Count of EnergyRating],Table9[MainSpaceHeatingFuel],AN68,Table9[EnergyRating (group)],AO68,Table9[CountyName (group)],AW$4)</f>
        <v>18</v>
      </c>
      <c r="AX68" s="1173">
        <f>SUMIFS(Table9[Count of EnergyRating],Table9[MainSpaceHeatingFuel],AN68,Table9[EnergyRating (group)],AO68,Table9[CountyName (group)],AX$4)</f>
        <v>0</v>
      </c>
      <c r="AY68" s="1173">
        <f>SUMIFS(Table9[Count of EnergyRating],Table9[MainSpaceHeatingFuel],AN68,Table9[EnergyRating (group)],AO68,Table9[CountyName (group)],AY$4)</f>
        <v>0</v>
      </c>
      <c r="AZ68" s="1173">
        <f>SUMIFS(Table9[Count of EnergyRating],Table9[MainSpaceHeatingFuel],AN68,Table9[EnergyRating (group)],AO68,Table9[CountyName (group)],AZ$4)</f>
        <v>0</v>
      </c>
      <c r="BA68" s="1173">
        <f>SUMIFS(Table9[Count of EnergyRating],Table9[MainSpaceHeatingFuel],AN68,Table9[EnergyRating (group)],AO68,Table9[CountyName (group)],BA$4)</f>
        <v>0</v>
      </c>
      <c r="BB68" s="1173">
        <f>SUMIFS(Table9[Count of EnergyRating],Table9[MainSpaceHeatingFuel],AN68,Table9[EnergyRating (group)],AO68,Table9[CountyName (group)],BB$4)</f>
        <v>0</v>
      </c>
      <c r="BC68" s="1173">
        <f>SUMIFS(Table9[Count of EnergyRating],Table9[MainSpaceHeatingFuel],AN68,Table9[EnergyRating (group)],AO68,Table9[CountyName (group)],BC$4)</f>
        <v>132</v>
      </c>
      <c r="BD68" s="1173">
        <f>SUMIFS(Table9[Count of EnergyRating],Table9[MainSpaceHeatingFuel],AN68,Table9[EnergyRating (group)],AO68,Table9[CountyName (group)],BD$4)</f>
        <v>0</v>
      </c>
      <c r="BE68" s="1173">
        <f>SUMIFS(Table9[Count of EnergyRating],Table9[MainSpaceHeatingFuel],AN68,Table9[EnergyRating (group)],AO68,Table9[CountyName (group)],BE$4)</f>
        <v>95</v>
      </c>
      <c r="BF68" s="1173">
        <f>SUMIFS(Table9[Count of EnergyRating],Table9[MainSpaceHeatingFuel],AN68,Table9[EnergyRating (group)],AO68,Table9[CountyName (group)],BF$4)</f>
        <v>0</v>
      </c>
      <c r="BG68" s="1173">
        <f>SUMIFS(Table9[Count of EnergyRating],Table9[MainSpaceHeatingFuel],AN68,Table9[EnergyRating (group)],AO68,Table9[CountyName (group)],BG$4)</f>
        <v>24</v>
      </c>
      <c r="BH68" s="1173">
        <f>SUMIFS(Table9[Count of EnergyRating],Table9[MainSpaceHeatingFuel],AN68,Table9[EnergyRating (group)],AO68,Table9[CountyName (group)],BH$4)</f>
        <v>129</v>
      </c>
      <c r="BI68" s="1173">
        <f>SUMIFS(Table9[Count of EnergyRating],Table9[MainSpaceHeatingFuel],AN68,Table9[EnergyRating (group)],AO68,Table9[CountyName (group)],BI$4)</f>
        <v>1</v>
      </c>
      <c r="BJ68" s="1173">
        <f>SUMIFS(Table9[Count of EnergyRating],Table9[MainSpaceHeatingFuel],AN68,Table9[EnergyRating (group)],AO68,Table9[CountyName (group)],BJ$4)</f>
        <v>0</v>
      </c>
      <c r="BK68" s="1173">
        <f>SUMIFS(Table9[Count of EnergyRating],Table9[MainSpaceHeatingFuel],AN68,Table9[EnergyRating (group)],AO68,Table9[CountyName (group)],BK$4)</f>
        <v>4</v>
      </c>
      <c r="BL68" s="1173">
        <f>SUMIFS(Table9[Count of EnergyRating],Table9[MainSpaceHeatingFuel],AN68,Table9[EnergyRating (group)],AO68,Table9[CountyName (group)],BL$4)</f>
        <v>45</v>
      </c>
      <c r="BM68" s="1144">
        <f>SUMIFS(Table9[Count of EnergyRating],Table9[MainSpaceHeatingFuel],AN68,Table9[EnergyRating (group)],AO68,Table9[CountyName (group)],BM$4)</f>
        <v>12</v>
      </c>
      <c r="BN68" s="1173">
        <f>SUMIFS(Table9[Count of EnergyRating],Table9[MainSpaceHeatingFuel],AN68,Table9[EnergyRating (group)],AO68,Table9[CountyName (group)],BN$4)</f>
        <v>0</v>
      </c>
      <c r="BO68" s="1173">
        <f>SUMIFS(Table9[Count of EnergyRating],Table9[MainSpaceHeatingFuel],AN68,Table9[EnergyRating (group)],AO68,Table9[CountyName (group)],BO$4)</f>
        <v>1</v>
      </c>
    </row>
    <row r="69" spans="3:67" ht="15.75" thickBot="1">
      <c r="C69" s="1174" t="s">
        <v>1198</v>
      </c>
      <c r="D69" s="1174" t="s">
        <v>1107</v>
      </c>
      <c r="E69" s="1174" t="s">
        <v>407</v>
      </c>
      <c r="F69" s="1174" t="s">
        <v>943</v>
      </c>
      <c r="G69" s="1175">
        <f>G179</f>
        <v>0.19339030251766809</v>
      </c>
      <c r="H69" s="1175">
        <f t="shared" ref="H69:AF69" si="54">H179</f>
        <v>18.747075512754783</v>
      </c>
      <c r="I69" s="1175">
        <f t="shared" si="54"/>
        <v>1.1194908595702424</v>
      </c>
      <c r="J69" s="1175">
        <f t="shared" si="54"/>
        <v>0.26625610553228618</v>
      </c>
      <c r="K69" s="1175">
        <f t="shared" si="54"/>
        <v>0.21815771325098446</v>
      </c>
      <c r="L69" s="1175">
        <f t="shared" si="54"/>
        <v>0.10511586869421442</v>
      </c>
      <c r="M69" s="1175">
        <f t="shared" si="54"/>
        <v>0.46197987804408203</v>
      </c>
      <c r="N69" s="1175">
        <f t="shared" si="54"/>
        <v>0.82267859791029163</v>
      </c>
      <c r="O69" s="1175">
        <f t="shared" si="54"/>
        <v>0.17867556097547607</v>
      </c>
      <c r="P69" s="1175">
        <f t="shared" si="54"/>
        <v>0.43919801741267439</v>
      </c>
      <c r="Q69" s="1175">
        <f t="shared" si="54"/>
        <v>0.40575513858728834</v>
      </c>
      <c r="R69" s="1175">
        <f t="shared" si="54"/>
        <v>0.68612380151099206</v>
      </c>
      <c r="S69" s="1175">
        <f t="shared" si="54"/>
        <v>0.37873152927664278</v>
      </c>
      <c r="T69" s="1175">
        <f t="shared" si="54"/>
        <v>2.7614925124292742</v>
      </c>
      <c r="U69" s="1175">
        <f t="shared" si="54"/>
        <v>0.44179942127425564</v>
      </c>
      <c r="V69" s="1175">
        <f t="shared" si="54"/>
        <v>1.1342874248266435</v>
      </c>
      <c r="W69" s="1175">
        <f t="shared" si="54"/>
        <v>0.36216226390379586</v>
      </c>
      <c r="X69" s="1175">
        <f t="shared" si="54"/>
        <v>0.48635830615203035</v>
      </c>
      <c r="Y69" s="1175">
        <f t="shared" si="54"/>
        <v>1.5022615444671752</v>
      </c>
      <c r="Z69" s="1175">
        <f t="shared" si="54"/>
        <v>8.2553949096240781E-2</v>
      </c>
      <c r="AA69" s="1175">
        <f t="shared" si="54"/>
        <v>0.32553646330860653</v>
      </c>
      <c r="AB69" s="1175">
        <f t="shared" si="54"/>
        <v>0.10283846433842121</v>
      </c>
      <c r="AC69" s="1175">
        <f t="shared" si="54"/>
        <v>0.25481037942894957</v>
      </c>
      <c r="AD69" s="1175">
        <f t="shared" si="54"/>
        <v>0.19323343174250626</v>
      </c>
      <c r="AE69" s="1175">
        <f t="shared" si="54"/>
        <v>0.36379779860102807</v>
      </c>
      <c r="AF69" s="1175">
        <f t="shared" si="54"/>
        <v>0.15621245540824022</v>
      </c>
      <c r="AG69" s="1184">
        <f t="shared" si="4"/>
        <v>32.189973301014781</v>
      </c>
      <c r="AI69" s="58" t="s">
        <v>1120</v>
      </c>
      <c r="AJ69" s="1167">
        <f>SUM(G69:AF69)</f>
        <v>32.189973301014781</v>
      </c>
      <c r="AK69" s="1149">
        <f>'SHWLP-Apt'!S38</f>
        <v>32.189973301014788</v>
      </c>
      <c r="AL69" s="1169">
        <f>(AK69-AJ69)/AK69</f>
        <v>2.2073417989995671E-16</v>
      </c>
      <c r="AN69" s="1153" t="s">
        <v>136</v>
      </c>
      <c r="AO69" s="1153" t="s">
        <v>56</v>
      </c>
      <c r="AP69" s="1144">
        <f>SUMIFS(Table9[Count of EnergyRating],Table9[MainSpaceHeatingFuel],AN69,Table9[EnergyRating (group)],AO69,Table9[CountyName (group)],AP$4)</f>
        <v>131</v>
      </c>
      <c r="AQ69" s="1173">
        <f>SUMIFS(Table9[Count of EnergyRating],Table9[MainSpaceHeatingFuel],AN69,Table9[EnergyRating (group)],AO69,Table9[CountyName (group)],AQ$4)</f>
        <v>8528</v>
      </c>
      <c r="AR69" s="1173">
        <f>SUMIFS(Table9[Count of EnergyRating],Table9[MainSpaceHeatingFuel],AN69,Table9[EnergyRating (group)],AO69,Table9[CountyName (group)],AR$4)</f>
        <v>0</v>
      </c>
      <c r="AS69" s="1173">
        <f>SUMIFS(Table9[Count of EnergyRating],Table9[MainSpaceHeatingFuel],AN69,Table9[EnergyRating (group)],AO69,Table9[CountyName (group)],AS$4)</f>
        <v>0</v>
      </c>
      <c r="AT69" s="1173">
        <f>SUMIFS(Table9[Count of EnergyRating],Table9[MainSpaceHeatingFuel],AN69,Table9[EnergyRating (group)],AO69,Table9[CountyName (group)],AT$4)</f>
        <v>84</v>
      </c>
      <c r="AU69" s="1173">
        <f>SUMIFS(Table9[Count of EnergyRating],Table9[MainSpaceHeatingFuel],AN69,Table9[EnergyRating (group)],AO69,Table9[CountyName (group)],AU$4)</f>
        <v>0</v>
      </c>
      <c r="AV69" s="1173">
        <f>SUMIFS(Table9[Count of EnergyRating],Table9[MainSpaceHeatingFuel],AN69,Table9[EnergyRating (group)],AO69,Table9[CountyName (group)],AV$4)</f>
        <v>102</v>
      </c>
      <c r="AW69" s="1173">
        <f>SUMIFS(Table9[Count of EnergyRating],Table9[MainSpaceHeatingFuel],AN69,Table9[EnergyRating (group)],AO69,Table9[CountyName (group)],AW$4)</f>
        <v>348</v>
      </c>
      <c r="AX69" s="1173">
        <f>SUMIFS(Table9[Count of EnergyRating],Table9[MainSpaceHeatingFuel],AN69,Table9[EnergyRating (group)],AO69,Table9[CountyName (group)],AX$4)</f>
        <v>0</v>
      </c>
      <c r="AY69" s="1173">
        <f>SUMIFS(Table9[Count of EnergyRating],Table9[MainSpaceHeatingFuel],AN69,Table9[EnergyRating (group)],AO69,Table9[CountyName (group)],AY$4)</f>
        <v>0</v>
      </c>
      <c r="AZ69" s="1173">
        <f>SUMIFS(Table9[Count of EnergyRating],Table9[MainSpaceHeatingFuel],AN69,Table9[EnergyRating (group)],AO69,Table9[CountyName (group)],AZ$4)</f>
        <v>0</v>
      </c>
      <c r="BA69" s="1173">
        <f>SUMIFS(Table9[Count of EnergyRating],Table9[MainSpaceHeatingFuel],AN69,Table9[EnergyRating (group)],AO69,Table9[CountyName (group)],BA$4)</f>
        <v>0</v>
      </c>
      <c r="BB69" s="1173">
        <f>SUMIFS(Table9[Count of EnergyRating],Table9[MainSpaceHeatingFuel],AN69,Table9[EnergyRating (group)],AO69,Table9[CountyName (group)],BB$4)</f>
        <v>0</v>
      </c>
      <c r="BC69" s="1173">
        <f>SUMIFS(Table9[Count of EnergyRating],Table9[MainSpaceHeatingFuel],AN69,Table9[EnergyRating (group)],AO69,Table9[CountyName (group)],BC$4)</f>
        <v>1198</v>
      </c>
      <c r="BD69" s="1173">
        <f>SUMIFS(Table9[Count of EnergyRating],Table9[MainSpaceHeatingFuel],AN69,Table9[EnergyRating (group)],AO69,Table9[CountyName (group)],BD$4)</f>
        <v>0</v>
      </c>
      <c r="BE69" s="1173">
        <f>SUMIFS(Table9[Count of EnergyRating],Table9[MainSpaceHeatingFuel],AN69,Table9[EnergyRating (group)],AO69,Table9[CountyName (group)],BE$4)</f>
        <v>1475</v>
      </c>
      <c r="BF69" s="1173">
        <f>SUMIFS(Table9[Count of EnergyRating],Table9[MainSpaceHeatingFuel],AN69,Table9[EnergyRating (group)],AO69,Table9[CountyName (group)],BF$4)</f>
        <v>0</v>
      </c>
      <c r="BG69" s="1173">
        <f>SUMIFS(Table9[Count of EnergyRating],Table9[MainSpaceHeatingFuel],AN69,Table9[EnergyRating (group)],AO69,Table9[CountyName (group)],BG$4)</f>
        <v>551</v>
      </c>
      <c r="BH69" s="1173">
        <f>SUMIFS(Table9[Count of EnergyRating],Table9[MainSpaceHeatingFuel],AN69,Table9[EnergyRating (group)],AO69,Table9[CountyName (group)],BH$4)</f>
        <v>1251</v>
      </c>
      <c r="BI69" s="1173">
        <f>SUMIFS(Table9[Count of EnergyRating],Table9[MainSpaceHeatingFuel],AN69,Table9[EnergyRating (group)],AO69,Table9[CountyName (group)],BI$4)</f>
        <v>142</v>
      </c>
      <c r="BJ69" s="1173">
        <f>SUMIFS(Table9[Count of EnergyRating],Table9[MainSpaceHeatingFuel],AN69,Table9[EnergyRating (group)],AO69,Table9[CountyName (group)],BJ$4)</f>
        <v>0</v>
      </c>
      <c r="BK69" s="1173">
        <f>SUMIFS(Table9[Count of EnergyRating],Table9[MainSpaceHeatingFuel],AN69,Table9[EnergyRating (group)],AO69,Table9[CountyName (group)],BK$4)</f>
        <v>81</v>
      </c>
      <c r="BL69" s="1173">
        <f>SUMIFS(Table9[Count of EnergyRating],Table9[MainSpaceHeatingFuel],AN69,Table9[EnergyRating (group)],AO69,Table9[CountyName (group)],BL$4)</f>
        <v>348</v>
      </c>
      <c r="BM69" s="1144">
        <f>SUMIFS(Table9[Count of EnergyRating],Table9[MainSpaceHeatingFuel],AN69,Table9[EnergyRating (group)],AO69,Table9[CountyName (group)],BM$4)</f>
        <v>132</v>
      </c>
      <c r="BN69" s="1173">
        <f>SUMIFS(Table9[Count of EnergyRating],Table9[MainSpaceHeatingFuel],AN69,Table9[EnergyRating (group)],AO69,Table9[CountyName (group)],BN$4)</f>
        <v>0</v>
      </c>
      <c r="BO69" s="1173">
        <f>SUMIFS(Table9[Count of EnergyRating],Table9[MainSpaceHeatingFuel],AN69,Table9[EnergyRating (group)],AO69,Table9[CountyName (group)],BO$4)</f>
        <v>42</v>
      </c>
    </row>
    <row r="70" spans="3:67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N70" s="1153" t="s">
        <v>136</v>
      </c>
      <c r="AO70" s="1153" t="s">
        <v>58</v>
      </c>
      <c r="AP70" s="1144">
        <f>SUMIFS(Table9[Count of EnergyRating],Table9[MainSpaceHeatingFuel],AN70,Table9[EnergyRating (group)],AO70,Table9[CountyName (group)],AP$4)</f>
        <v>190</v>
      </c>
      <c r="AQ70" s="1173">
        <f>SUMIFS(Table9[Count of EnergyRating],Table9[MainSpaceHeatingFuel],AN70,Table9[EnergyRating (group)],AO70,Table9[CountyName (group)],AQ$4)</f>
        <v>10703</v>
      </c>
      <c r="AR70" s="1173">
        <f>SUMIFS(Table9[Count of EnergyRating],Table9[MainSpaceHeatingFuel],AN70,Table9[EnergyRating (group)],AO70,Table9[CountyName (group)],AR$4)</f>
        <v>0</v>
      </c>
      <c r="AS70" s="1173">
        <f>SUMIFS(Table9[Count of EnergyRating],Table9[MainSpaceHeatingFuel],AN70,Table9[EnergyRating (group)],AO70,Table9[CountyName (group)],AS$4)</f>
        <v>0</v>
      </c>
      <c r="AT70" s="1173">
        <f>SUMIFS(Table9[Count of EnergyRating],Table9[MainSpaceHeatingFuel],AN70,Table9[EnergyRating (group)],AO70,Table9[CountyName (group)],AT$4)</f>
        <v>172</v>
      </c>
      <c r="AU70" s="1173">
        <f>SUMIFS(Table9[Count of EnergyRating],Table9[MainSpaceHeatingFuel],AN70,Table9[EnergyRating (group)],AO70,Table9[CountyName (group)],AU$4)</f>
        <v>0</v>
      </c>
      <c r="AV70" s="1173">
        <f>SUMIFS(Table9[Count of EnergyRating],Table9[MainSpaceHeatingFuel],AN70,Table9[EnergyRating (group)],AO70,Table9[CountyName (group)],AV$4)</f>
        <v>198</v>
      </c>
      <c r="AW70" s="1173">
        <f>SUMIFS(Table9[Count of EnergyRating],Table9[MainSpaceHeatingFuel],AN70,Table9[EnergyRating (group)],AO70,Table9[CountyName (group)],AW$4)</f>
        <v>481</v>
      </c>
      <c r="AX70" s="1173">
        <f>SUMIFS(Table9[Count of EnergyRating],Table9[MainSpaceHeatingFuel],AN70,Table9[EnergyRating (group)],AO70,Table9[CountyName (group)],AX$4)</f>
        <v>0</v>
      </c>
      <c r="AY70" s="1173">
        <f>SUMIFS(Table9[Count of EnergyRating],Table9[MainSpaceHeatingFuel],AN70,Table9[EnergyRating (group)],AO70,Table9[CountyName (group)],AY$4)</f>
        <v>0</v>
      </c>
      <c r="AZ70" s="1173">
        <f>SUMIFS(Table9[Count of EnergyRating],Table9[MainSpaceHeatingFuel],AN70,Table9[EnergyRating (group)],AO70,Table9[CountyName (group)],AZ$4)</f>
        <v>0</v>
      </c>
      <c r="BA70" s="1173">
        <f>SUMIFS(Table9[Count of EnergyRating],Table9[MainSpaceHeatingFuel],AN70,Table9[EnergyRating (group)],AO70,Table9[CountyName (group)],BA$4)</f>
        <v>0</v>
      </c>
      <c r="BB70" s="1173">
        <f>SUMIFS(Table9[Count of EnergyRating],Table9[MainSpaceHeatingFuel],AN70,Table9[EnergyRating (group)],AO70,Table9[CountyName (group)],BB$4)</f>
        <v>0</v>
      </c>
      <c r="BC70" s="1173">
        <f>SUMIFS(Table9[Count of EnergyRating],Table9[MainSpaceHeatingFuel],AN70,Table9[EnergyRating (group)],AO70,Table9[CountyName (group)],BC$4)</f>
        <v>1559</v>
      </c>
      <c r="BD70" s="1173">
        <f>SUMIFS(Table9[Count of EnergyRating],Table9[MainSpaceHeatingFuel],AN70,Table9[EnergyRating (group)],AO70,Table9[CountyName (group)],BD$4)</f>
        <v>0</v>
      </c>
      <c r="BE70" s="1173">
        <f>SUMIFS(Table9[Count of EnergyRating],Table9[MainSpaceHeatingFuel],AN70,Table9[EnergyRating (group)],AO70,Table9[CountyName (group)],BE$4)</f>
        <v>1277</v>
      </c>
      <c r="BF70" s="1173">
        <f>SUMIFS(Table9[Count of EnergyRating],Table9[MainSpaceHeatingFuel],AN70,Table9[EnergyRating (group)],AO70,Table9[CountyName (group)],BF$4)</f>
        <v>0</v>
      </c>
      <c r="BG70" s="1173">
        <f>SUMIFS(Table9[Count of EnergyRating],Table9[MainSpaceHeatingFuel],AN70,Table9[EnergyRating (group)],AO70,Table9[CountyName (group)],BG$4)</f>
        <v>741</v>
      </c>
      <c r="BH70" s="1173">
        <f>SUMIFS(Table9[Count of EnergyRating],Table9[MainSpaceHeatingFuel],AN70,Table9[EnergyRating (group)],AO70,Table9[CountyName (group)],BH$4)</f>
        <v>1986</v>
      </c>
      <c r="BI70" s="1173">
        <f>SUMIFS(Table9[Count of EnergyRating],Table9[MainSpaceHeatingFuel],AN70,Table9[EnergyRating (group)],AO70,Table9[CountyName (group)],BI$4)</f>
        <v>182</v>
      </c>
      <c r="BJ70" s="1173">
        <f>SUMIFS(Table9[Count of EnergyRating],Table9[MainSpaceHeatingFuel],AN70,Table9[EnergyRating (group)],AO70,Table9[CountyName (group)],BJ$4)</f>
        <v>0</v>
      </c>
      <c r="BK70" s="1173">
        <f>SUMIFS(Table9[Count of EnergyRating],Table9[MainSpaceHeatingFuel],AN70,Table9[EnergyRating (group)],AO70,Table9[CountyName (group)],BK$4)</f>
        <v>133</v>
      </c>
      <c r="BL70" s="1173">
        <f>SUMIFS(Table9[Count of EnergyRating],Table9[MainSpaceHeatingFuel],AN70,Table9[EnergyRating (group)],AO70,Table9[CountyName (group)],BL$4)</f>
        <v>585</v>
      </c>
      <c r="BM70" s="1144">
        <f>SUMIFS(Table9[Count of EnergyRating],Table9[MainSpaceHeatingFuel],AN70,Table9[EnergyRating (group)],AO70,Table9[CountyName (group)],BM$4)</f>
        <v>218</v>
      </c>
      <c r="BN70" s="1173">
        <f>SUMIFS(Table9[Count of EnergyRating],Table9[MainSpaceHeatingFuel],AN70,Table9[EnergyRating (group)],AO70,Table9[CountyName (group)],BN$4)</f>
        <v>0</v>
      </c>
      <c r="BO70" s="1173">
        <f>SUMIFS(Table9[Count of EnergyRating],Table9[MainSpaceHeatingFuel],AN70,Table9[EnergyRating (group)],AO70,Table9[CountyName (group)],BO$4)</f>
        <v>89</v>
      </c>
    </row>
    <row r="71" spans="3:67">
      <c r="C71" s="1143" t="s">
        <v>1199</v>
      </c>
      <c r="D71" s="1143" t="s">
        <v>1107</v>
      </c>
      <c r="E71" s="1143" t="s">
        <v>408</v>
      </c>
      <c r="F71" s="1143" t="s">
        <v>1178</v>
      </c>
      <c r="G71" s="1154">
        <f t="shared" ref="G71:AF71" si="55">IFERROR(G181*((SUM(AP$75:AP$78)/SUM(AP$75:AP$83))/(SUM(G$181)/SUM(G$181:G$186))),G181)</f>
        <v>0</v>
      </c>
      <c r="H71" s="1154">
        <f t="shared" si="55"/>
        <v>3.8583972315241557E-3</v>
      </c>
      <c r="I71" s="1154">
        <f t="shared" si="55"/>
        <v>1.3481598217525773E-4</v>
      </c>
      <c r="J71" s="1154">
        <f t="shared" si="55"/>
        <v>3.3208998633489986E-5</v>
      </c>
      <c r="K71" s="1154">
        <f t="shared" si="55"/>
        <v>3.0473092097593309E-5</v>
      </c>
      <c r="L71" s="1154">
        <f t="shared" si="55"/>
        <v>5.1575308983515858E-6</v>
      </c>
      <c r="M71" s="1154">
        <f t="shared" si="55"/>
        <v>8.0648949595540158E-5</v>
      </c>
      <c r="N71" s="1154">
        <f t="shared" si="55"/>
        <v>1.3061159758434463E-4</v>
      </c>
      <c r="O71" s="1154">
        <f t="shared" si="55"/>
        <v>1.0195093536888917E-5</v>
      </c>
      <c r="P71" s="1154">
        <f t="shared" si="55"/>
        <v>4.8172688163778944E-5</v>
      </c>
      <c r="Q71" s="1154">
        <f t="shared" si="55"/>
        <v>2.4888996728119178E-5</v>
      </c>
      <c r="R71" s="1154">
        <f t="shared" si="55"/>
        <v>1.2162388827862367E-4</v>
      </c>
      <c r="S71" s="1154">
        <f t="shared" si="55"/>
        <v>2.7569923867013253E-5</v>
      </c>
      <c r="T71" s="1154">
        <f t="shared" si="55"/>
        <v>5.377830355639472E-4</v>
      </c>
      <c r="U71" s="1154">
        <f t="shared" si="55"/>
        <v>3.6193380211817655E-5</v>
      </c>
      <c r="V71" s="1154">
        <f t="shared" si="55"/>
        <v>8.7357898328928454E-5</v>
      </c>
      <c r="W71" s="1154">
        <f t="shared" si="55"/>
        <v>1.4993509242014178E-5</v>
      </c>
      <c r="X71" s="1154">
        <f t="shared" si="55"/>
        <v>3.7194588459902907E-5</v>
      </c>
      <c r="Y71" s="1154">
        <f t="shared" si="55"/>
        <v>0</v>
      </c>
      <c r="Z71" s="1154">
        <f t="shared" si="55"/>
        <v>2.3322826296844057E-6</v>
      </c>
      <c r="AA71" s="1154">
        <f t="shared" si="55"/>
        <v>1.9317314608069236E-5</v>
      </c>
      <c r="AB71" s="1154">
        <f t="shared" si="55"/>
        <v>6.8617396498250931E-6</v>
      </c>
      <c r="AC71" s="1154">
        <f t="shared" si="55"/>
        <v>1.935752054826009E-5</v>
      </c>
      <c r="AD71" s="1154">
        <f t="shared" si="55"/>
        <v>1.7980581881674948E-5</v>
      </c>
      <c r="AE71" s="1154">
        <f t="shared" si="55"/>
        <v>3.7252549287394359E-5</v>
      </c>
      <c r="AF71" s="1154">
        <f t="shared" si="55"/>
        <v>1.4770705335393747E-5</v>
      </c>
      <c r="AG71" s="1181">
        <f t="shared" si="4"/>
        <v>5.3371590788300694E-3</v>
      </c>
      <c r="AN71" s="1153" t="s">
        <v>136</v>
      </c>
      <c r="AO71" s="1153" t="s">
        <v>60</v>
      </c>
      <c r="AP71" s="1144">
        <f>SUMIFS(Table9[Count of EnergyRating],Table9[MainSpaceHeatingFuel],AN71,Table9[EnergyRating (group)],AO71,Table9[CountyName (group)],AP$4)</f>
        <v>110</v>
      </c>
      <c r="AQ71" s="1173">
        <f>SUMIFS(Table9[Count of EnergyRating],Table9[MainSpaceHeatingFuel],AN71,Table9[EnergyRating (group)],AO71,Table9[CountyName (group)],AQ$4)</f>
        <v>5707</v>
      </c>
      <c r="AR71" s="1173">
        <f>SUMIFS(Table9[Count of EnergyRating],Table9[MainSpaceHeatingFuel],AN71,Table9[EnergyRating (group)],AO71,Table9[CountyName (group)],AR$4)</f>
        <v>0</v>
      </c>
      <c r="AS71" s="1173">
        <f>SUMIFS(Table9[Count of EnergyRating],Table9[MainSpaceHeatingFuel],AN71,Table9[EnergyRating (group)],AO71,Table9[CountyName (group)],AS$4)</f>
        <v>0</v>
      </c>
      <c r="AT71" s="1173">
        <f>SUMIFS(Table9[Count of EnergyRating],Table9[MainSpaceHeatingFuel],AN71,Table9[EnergyRating (group)],AO71,Table9[CountyName (group)],AT$4)</f>
        <v>76</v>
      </c>
      <c r="AU71" s="1173">
        <f>SUMIFS(Table9[Count of EnergyRating],Table9[MainSpaceHeatingFuel],AN71,Table9[EnergyRating (group)],AO71,Table9[CountyName (group)],AU$4)</f>
        <v>0</v>
      </c>
      <c r="AV71" s="1173">
        <f>SUMIFS(Table9[Count of EnergyRating],Table9[MainSpaceHeatingFuel],AN71,Table9[EnergyRating (group)],AO71,Table9[CountyName (group)],AV$4)</f>
        <v>160</v>
      </c>
      <c r="AW71" s="1173">
        <f>SUMIFS(Table9[Count of EnergyRating],Table9[MainSpaceHeatingFuel],AN71,Table9[EnergyRating (group)],AO71,Table9[CountyName (group)],AW$4)</f>
        <v>234</v>
      </c>
      <c r="AX71" s="1173">
        <f>SUMIFS(Table9[Count of EnergyRating],Table9[MainSpaceHeatingFuel],AN71,Table9[EnergyRating (group)],AO71,Table9[CountyName (group)],AX$4)</f>
        <v>0</v>
      </c>
      <c r="AY71" s="1173">
        <f>SUMIFS(Table9[Count of EnergyRating],Table9[MainSpaceHeatingFuel],AN71,Table9[EnergyRating (group)],AO71,Table9[CountyName (group)],AY$4)</f>
        <v>0</v>
      </c>
      <c r="AZ71" s="1173">
        <f>SUMIFS(Table9[Count of EnergyRating],Table9[MainSpaceHeatingFuel],AN71,Table9[EnergyRating (group)],AO71,Table9[CountyName (group)],AZ$4)</f>
        <v>0</v>
      </c>
      <c r="BA71" s="1173">
        <f>SUMIFS(Table9[Count of EnergyRating],Table9[MainSpaceHeatingFuel],AN71,Table9[EnergyRating (group)],AO71,Table9[CountyName (group)],BA$4)</f>
        <v>0</v>
      </c>
      <c r="BB71" s="1173">
        <f>SUMIFS(Table9[Count of EnergyRating],Table9[MainSpaceHeatingFuel],AN71,Table9[EnergyRating (group)],AO71,Table9[CountyName (group)],BB$4)</f>
        <v>0</v>
      </c>
      <c r="BC71" s="1173">
        <f>SUMIFS(Table9[Count of EnergyRating],Table9[MainSpaceHeatingFuel],AN71,Table9[EnergyRating (group)],AO71,Table9[CountyName (group)],BC$4)</f>
        <v>966</v>
      </c>
      <c r="BD71" s="1173">
        <f>SUMIFS(Table9[Count of EnergyRating],Table9[MainSpaceHeatingFuel],AN71,Table9[EnergyRating (group)],AO71,Table9[CountyName (group)],BD$4)</f>
        <v>0</v>
      </c>
      <c r="BE71" s="1173">
        <f>SUMIFS(Table9[Count of EnergyRating],Table9[MainSpaceHeatingFuel],AN71,Table9[EnergyRating (group)],AO71,Table9[CountyName (group)],BE$4)</f>
        <v>545</v>
      </c>
      <c r="BF71" s="1173">
        <f>SUMIFS(Table9[Count of EnergyRating],Table9[MainSpaceHeatingFuel],AN71,Table9[EnergyRating (group)],AO71,Table9[CountyName (group)],BF$4)</f>
        <v>0</v>
      </c>
      <c r="BG71" s="1173">
        <f>SUMIFS(Table9[Count of EnergyRating],Table9[MainSpaceHeatingFuel],AN71,Table9[EnergyRating (group)],AO71,Table9[CountyName (group)],BG$4)</f>
        <v>412</v>
      </c>
      <c r="BH71" s="1173">
        <f>SUMIFS(Table9[Count of EnergyRating],Table9[MainSpaceHeatingFuel],AN71,Table9[EnergyRating (group)],AO71,Table9[CountyName (group)],BH$4)</f>
        <v>1173</v>
      </c>
      <c r="BI71" s="1173">
        <f>SUMIFS(Table9[Count of EnergyRating],Table9[MainSpaceHeatingFuel],AN71,Table9[EnergyRating (group)],AO71,Table9[CountyName (group)],BI$4)</f>
        <v>60</v>
      </c>
      <c r="BJ71" s="1173">
        <f>SUMIFS(Table9[Count of EnergyRating],Table9[MainSpaceHeatingFuel],AN71,Table9[EnergyRating (group)],AO71,Table9[CountyName (group)],BJ$4)</f>
        <v>0</v>
      </c>
      <c r="BK71" s="1173">
        <f>SUMIFS(Table9[Count of EnergyRating],Table9[MainSpaceHeatingFuel],AN71,Table9[EnergyRating (group)],AO71,Table9[CountyName (group)],BK$4)</f>
        <v>70</v>
      </c>
      <c r="BL71" s="1173">
        <f>SUMIFS(Table9[Count of EnergyRating],Table9[MainSpaceHeatingFuel],AN71,Table9[EnergyRating (group)],AO71,Table9[CountyName (group)],BL$4)</f>
        <v>398</v>
      </c>
      <c r="BM71" s="1144">
        <f>SUMIFS(Table9[Count of EnergyRating],Table9[MainSpaceHeatingFuel],AN71,Table9[EnergyRating (group)],AO71,Table9[CountyName (group)],BM$4)</f>
        <v>114</v>
      </c>
      <c r="BN71" s="1173">
        <f>SUMIFS(Table9[Count of EnergyRating],Table9[MainSpaceHeatingFuel],AN71,Table9[EnergyRating (group)],AO71,Table9[CountyName (group)],BN$4)</f>
        <v>0</v>
      </c>
      <c r="BO71" s="1173">
        <f>SUMIFS(Table9[Count of EnergyRating],Table9[MainSpaceHeatingFuel],AN71,Table9[EnergyRating (group)],AO71,Table9[CountyName (group)],BO$4)</f>
        <v>56</v>
      </c>
    </row>
    <row r="72" spans="3:67">
      <c r="C72" s="1145" t="s">
        <v>1199</v>
      </c>
      <c r="D72" s="1145" t="s">
        <v>1107</v>
      </c>
      <c r="E72" s="1145" t="s">
        <v>408</v>
      </c>
      <c r="F72" s="1145" t="s">
        <v>1179</v>
      </c>
      <c r="G72" s="1155">
        <f t="shared" ref="G72:AF72" si="56">IFERROR(G182*((SUM(AP$79)/SUM(AP$75:AP$83))/(SUM(G$182)/SUM(G$181:G$186))),G182)</f>
        <v>0</v>
      </c>
      <c r="H72" s="1155">
        <f t="shared" si="56"/>
        <v>4.2585741874076053E-3</v>
      </c>
      <c r="I72" s="1155">
        <f t="shared" si="56"/>
        <v>3.0547300944348799E-4</v>
      </c>
      <c r="J72" s="1155">
        <f t="shared" si="56"/>
        <v>7.5033705783806071E-5</v>
      </c>
      <c r="K72" s="1155">
        <f t="shared" si="56"/>
        <v>4.8411990561777617E-5</v>
      </c>
      <c r="L72" s="1155">
        <f t="shared" si="56"/>
        <v>1.9735853990576273E-5</v>
      </c>
      <c r="M72" s="1155">
        <f t="shared" si="56"/>
        <v>1.2500218485695709E-4</v>
      </c>
      <c r="N72" s="1155">
        <f t="shared" si="56"/>
        <v>2.3832673645880314E-4</v>
      </c>
      <c r="O72" s="1155">
        <f t="shared" si="56"/>
        <v>3.3414085948435884E-5</v>
      </c>
      <c r="P72" s="1155">
        <f t="shared" si="56"/>
        <v>9.0951616677171774E-5</v>
      </c>
      <c r="Q72" s="1155">
        <f t="shared" si="56"/>
        <v>7.6396534192786541E-5</v>
      </c>
      <c r="R72" s="1155">
        <f t="shared" si="56"/>
        <v>1.6114180019650653E-4</v>
      </c>
      <c r="S72" s="1155">
        <f t="shared" si="56"/>
        <v>7.9594121025205547E-5</v>
      </c>
      <c r="T72" s="1155">
        <f t="shared" si="56"/>
        <v>6.0472196796049487E-4</v>
      </c>
      <c r="U72" s="1155">
        <f t="shared" si="56"/>
        <v>1.0138570696794661E-4</v>
      </c>
      <c r="V72" s="1155">
        <f t="shared" si="56"/>
        <v>3.4090510260920939E-4</v>
      </c>
      <c r="W72" s="1155">
        <f t="shared" si="56"/>
        <v>4.9013867633338391E-5</v>
      </c>
      <c r="X72" s="1155">
        <f t="shared" si="56"/>
        <v>1.0151499316624151E-4</v>
      </c>
      <c r="Y72" s="1155">
        <f t="shared" si="56"/>
        <v>0</v>
      </c>
      <c r="Z72" s="1155">
        <f t="shared" si="56"/>
        <v>2.0672505126748143E-5</v>
      </c>
      <c r="AA72" s="1155">
        <f t="shared" si="56"/>
        <v>6.6072903233380044E-5</v>
      </c>
      <c r="AB72" s="1155">
        <f t="shared" si="56"/>
        <v>2.2061984117785945E-5</v>
      </c>
      <c r="AC72" s="1155">
        <f t="shared" si="56"/>
        <v>4.5131248685501295E-5</v>
      </c>
      <c r="AD72" s="1155">
        <f t="shared" si="56"/>
        <v>3.8205763728463213E-5</v>
      </c>
      <c r="AE72" s="1155">
        <f t="shared" si="56"/>
        <v>9.3245457007669832E-5</v>
      </c>
      <c r="AF72" s="1155">
        <f t="shared" si="56"/>
        <v>2.8839656904191649E-5</v>
      </c>
      <c r="AG72" s="1182">
        <f t="shared" ref="AG72:AG103" si="57">SUM(G72:AF72)</f>
        <v>7.0238269836840894E-3</v>
      </c>
      <c r="AN72" s="1153" t="s">
        <v>136</v>
      </c>
      <c r="AO72" s="1153" t="s">
        <v>62</v>
      </c>
      <c r="AP72" s="1144">
        <f>SUMIFS(Table9[Count of EnergyRating],Table9[MainSpaceHeatingFuel],AN72,Table9[EnergyRating (group)],AO72,Table9[CountyName (group)],AP$4)</f>
        <v>40</v>
      </c>
      <c r="AQ72" s="1173">
        <f>SUMIFS(Table9[Count of EnergyRating],Table9[MainSpaceHeatingFuel],AN72,Table9[EnergyRating (group)],AO72,Table9[CountyName (group)],AQ$4)</f>
        <v>1796</v>
      </c>
      <c r="AR72" s="1173">
        <f>SUMIFS(Table9[Count of EnergyRating],Table9[MainSpaceHeatingFuel],AN72,Table9[EnergyRating (group)],AO72,Table9[CountyName (group)],AR$4)</f>
        <v>0</v>
      </c>
      <c r="AS72" s="1173">
        <f>SUMIFS(Table9[Count of EnergyRating],Table9[MainSpaceHeatingFuel],AN72,Table9[EnergyRating (group)],AO72,Table9[CountyName (group)],AS$4)</f>
        <v>0</v>
      </c>
      <c r="AT72" s="1173">
        <f>SUMIFS(Table9[Count of EnergyRating],Table9[MainSpaceHeatingFuel],AN72,Table9[EnergyRating (group)],AO72,Table9[CountyName (group)],AT$4)</f>
        <v>24</v>
      </c>
      <c r="AU72" s="1173">
        <f>SUMIFS(Table9[Count of EnergyRating],Table9[MainSpaceHeatingFuel],AN72,Table9[EnergyRating (group)],AO72,Table9[CountyName (group)],AU$4)</f>
        <v>0</v>
      </c>
      <c r="AV72" s="1173">
        <f>SUMIFS(Table9[Count of EnergyRating],Table9[MainSpaceHeatingFuel],AN72,Table9[EnergyRating (group)],AO72,Table9[CountyName (group)],AV$4)</f>
        <v>55</v>
      </c>
      <c r="AW72" s="1173">
        <f>SUMIFS(Table9[Count of EnergyRating],Table9[MainSpaceHeatingFuel],AN72,Table9[EnergyRating (group)],AO72,Table9[CountyName (group)],AW$4)</f>
        <v>58</v>
      </c>
      <c r="AX72" s="1173">
        <f>SUMIFS(Table9[Count of EnergyRating],Table9[MainSpaceHeatingFuel],AN72,Table9[EnergyRating (group)],AO72,Table9[CountyName (group)],AX$4)</f>
        <v>0</v>
      </c>
      <c r="AY72" s="1173">
        <f>SUMIFS(Table9[Count of EnergyRating],Table9[MainSpaceHeatingFuel],AN72,Table9[EnergyRating (group)],AO72,Table9[CountyName (group)],AY$4)</f>
        <v>0</v>
      </c>
      <c r="AZ72" s="1173">
        <f>SUMIFS(Table9[Count of EnergyRating],Table9[MainSpaceHeatingFuel],AN72,Table9[EnergyRating (group)],AO72,Table9[CountyName (group)],AZ$4)</f>
        <v>0</v>
      </c>
      <c r="BA72" s="1173">
        <f>SUMIFS(Table9[Count of EnergyRating],Table9[MainSpaceHeatingFuel],AN72,Table9[EnergyRating (group)],AO72,Table9[CountyName (group)],BA$4)</f>
        <v>0</v>
      </c>
      <c r="BB72" s="1173">
        <f>SUMIFS(Table9[Count of EnergyRating],Table9[MainSpaceHeatingFuel],AN72,Table9[EnergyRating (group)],AO72,Table9[CountyName (group)],BB$4)</f>
        <v>0</v>
      </c>
      <c r="BC72" s="1173">
        <f>SUMIFS(Table9[Count of EnergyRating],Table9[MainSpaceHeatingFuel],AN72,Table9[EnergyRating (group)],AO72,Table9[CountyName (group)],BC$4)</f>
        <v>366</v>
      </c>
      <c r="BD72" s="1173">
        <f>SUMIFS(Table9[Count of EnergyRating],Table9[MainSpaceHeatingFuel],AN72,Table9[EnergyRating (group)],AO72,Table9[CountyName (group)],BD$4)</f>
        <v>0</v>
      </c>
      <c r="BE72" s="1173">
        <f>SUMIFS(Table9[Count of EnergyRating],Table9[MainSpaceHeatingFuel],AN72,Table9[EnergyRating (group)],AO72,Table9[CountyName (group)],BE$4)</f>
        <v>177</v>
      </c>
      <c r="BF72" s="1173">
        <f>SUMIFS(Table9[Count of EnergyRating],Table9[MainSpaceHeatingFuel],AN72,Table9[EnergyRating (group)],AO72,Table9[CountyName (group)],BF$4)</f>
        <v>0</v>
      </c>
      <c r="BG72" s="1173">
        <f>SUMIFS(Table9[Count of EnergyRating],Table9[MainSpaceHeatingFuel],AN72,Table9[EnergyRating (group)],AO72,Table9[CountyName (group)],BG$4)</f>
        <v>100</v>
      </c>
      <c r="BH72" s="1161">
        <f>SUMIFS(Table9[Count of EnergyRating],Table9[MainSpaceHeatingFuel],AN72,Table9[EnergyRating (group)],AO72,Table9[CountyName (group)],BH$4)</f>
        <v>306</v>
      </c>
      <c r="BI72" s="1173">
        <f>SUMIFS(Table9[Count of EnergyRating],Table9[MainSpaceHeatingFuel],AN72,Table9[EnergyRating (group)],AO72,Table9[CountyName (group)],BI$4)</f>
        <v>22</v>
      </c>
      <c r="BJ72" s="1173">
        <f>SUMIFS(Table9[Count of EnergyRating],Table9[MainSpaceHeatingFuel],AN72,Table9[EnergyRating (group)],AO72,Table9[CountyName (group)],BJ$4)</f>
        <v>0</v>
      </c>
      <c r="BK72" s="1173">
        <f>SUMIFS(Table9[Count of EnergyRating],Table9[MainSpaceHeatingFuel],AN72,Table9[EnergyRating (group)],AO72,Table9[CountyName (group)],BK$4)</f>
        <v>21</v>
      </c>
      <c r="BL72" s="1173">
        <f>SUMIFS(Table9[Count of EnergyRating],Table9[MainSpaceHeatingFuel],AN72,Table9[EnergyRating (group)],AO72,Table9[CountyName (group)],BL$4)</f>
        <v>65</v>
      </c>
      <c r="BM72" s="1144">
        <f>SUMIFS(Table9[Count of EnergyRating],Table9[MainSpaceHeatingFuel],AN72,Table9[EnergyRating (group)],AO72,Table9[CountyName (group)],BM$4)</f>
        <v>33</v>
      </c>
      <c r="BN72" s="1173">
        <f>SUMIFS(Table9[Count of EnergyRating],Table9[MainSpaceHeatingFuel],AN72,Table9[EnergyRating (group)],AO72,Table9[CountyName (group)],BN$4)</f>
        <v>0</v>
      </c>
      <c r="BO72" s="1173">
        <f>SUMIFS(Table9[Count of EnergyRating],Table9[MainSpaceHeatingFuel],AN72,Table9[EnergyRating (group)],AO72,Table9[CountyName (group)],BO$4)</f>
        <v>24</v>
      </c>
    </row>
    <row r="73" spans="3:67">
      <c r="C73" s="1143" t="s">
        <v>1199</v>
      </c>
      <c r="D73" s="1143" t="s">
        <v>1107</v>
      </c>
      <c r="E73" s="1143" t="s">
        <v>408</v>
      </c>
      <c r="F73" s="1143" t="s">
        <v>1180</v>
      </c>
      <c r="G73" s="1154">
        <f t="shared" ref="G73:AF73" si="58">IFERROR(G183*((SUM(AP$80)/SUM(AP$75:AP$83))/(SUM(G$183)/SUM(G$181:G$186))),G183)</f>
        <v>1.3211951438948363E-4</v>
      </c>
      <c r="H73" s="1154">
        <f t="shared" si="58"/>
        <v>2.6021276109382736E-3</v>
      </c>
      <c r="I73" s="1154">
        <f t="shared" si="58"/>
        <v>1.7160182121944156E-4</v>
      </c>
      <c r="J73" s="1154">
        <f t="shared" si="58"/>
        <v>3.7344757236435591E-5</v>
      </c>
      <c r="K73" s="1154">
        <f t="shared" si="58"/>
        <v>4.0598125418473167E-5</v>
      </c>
      <c r="L73" s="1154">
        <f t="shared" si="58"/>
        <v>2.7679845533952882E-5</v>
      </c>
      <c r="M73" s="1154">
        <f t="shared" si="58"/>
        <v>5.3775060227907757E-5</v>
      </c>
      <c r="N73" s="1154">
        <f t="shared" si="58"/>
        <v>1.1752850494576649E-4</v>
      </c>
      <c r="O73" s="1154">
        <f t="shared" si="58"/>
        <v>3.800033303939767E-5</v>
      </c>
      <c r="P73" s="1154">
        <f t="shared" si="58"/>
        <v>9.1089631270005122E-5</v>
      </c>
      <c r="Q73" s="1154">
        <f t="shared" si="58"/>
        <v>8.3550724685756511E-5</v>
      </c>
      <c r="R73" s="1154">
        <f t="shared" si="58"/>
        <v>9.9149375270251921E-5</v>
      </c>
      <c r="S73" s="1154">
        <f t="shared" si="58"/>
        <v>7.2115478781226508E-5</v>
      </c>
      <c r="T73" s="1154">
        <f t="shared" si="58"/>
        <v>3.5377834028749237E-4</v>
      </c>
      <c r="U73" s="1154">
        <f t="shared" si="58"/>
        <v>8.9151744894792577E-5</v>
      </c>
      <c r="V73" s="1154">
        <f t="shared" si="58"/>
        <v>2.0240015482624198E-4</v>
      </c>
      <c r="W73" s="1154">
        <f t="shared" si="58"/>
        <v>8.4023773085722939E-5</v>
      </c>
      <c r="X73" s="1154">
        <f t="shared" si="58"/>
        <v>1.0442929919015274E-4</v>
      </c>
      <c r="Y73" s="1154">
        <f t="shared" si="58"/>
        <v>2.5657706611590043E-4</v>
      </c>
      <c r="Z73" s="1154">
        <f t="shared" si="58"/>
        <v>2.1202569360767325E-5</v>
      </c>
      <c r="AA73" s="1154">
        <f t="shared" si="58"/>
        <v>7.837218825084906E-5</v>
      </c>
      <c r="AB73" s="1154">
        <f t="shared" si="58"/>
        <v>2.0600045411185669E-5</v>
      </c>
      <c r="AC73" s="1154">
        <f t="shared" si="58"/>
        <v>5.8989733130342086E-5</v>
      </c>
      <c r="AD73" s="1154">
        <f t="shared" si="58"/>
        <v>3.9815968330045953E-5</v>
      </c>
      <c r="AE73" s="1154">
        <f t="shared" si="58"/>
        <v>5.7774220817729275E-5</v>
      </c>
      <c r="AF73" s="1154">
        <f t="shared" si="58"/>
        <v>2.3408812422233481E-5</v>
      </c>
      <c r="AG73" s="1181">
        <f t="shared" si="57"/>
        <v>4.9572046990798285E-3</v>
      </c>
      <c r="AN73" s="1153" t="s">
        <v>136</v>
      </c>
      <c r="AO73" s="1153" t="s">
        <v>64</v>
      </c>
      <c r="AP73" s="1144">
        <f>SUMIFS(Table9[Count of EnergyRating],Table9[MainSpaceHeatingFuel],AN73,Table9[EnergyRating (group)],AO73,Table9[CountyName (group)],AP$4)</f>
        <v>45</v>
      </c>
      <c r="AQ73" s="1173">
        <f>SUMIFS(Table9[Count of EnergyRating],Table9[MainSpaceHeatingFuel],AN73,Table9[EnergyRating (group)],AO73,Table9[CountyName (group)],AQ$4)</f>
        <v>1778</v>
      </c>
      <c r="AR73" s="1173">
        <f>SUMIFS(Table9[Count of EnergyRating],Table9[MainSpaceHeatingFuel],AN73,Table9[EnergyRating (group)],AO73,Table9[CountyName (group)],AR$4)</f>
        <v>0</v>
      </c>
      <c r="AS73" s="1173">
        <f>SUMIFS(Table9[Count of EnergyRating],Table9[MainSpaceHeatingFuel],AN73,Table9[EnergyRating (group)],AO73,Table9[CountyName (group)],AS$4)</f>
        <v>0</v>
      </c>
      <c r="AT73" s="1173">
        <f>SUMIFS(Table9[Count of EnergyRating],Table9[MainSpaceHeatingFuel],AN73,Table9[EnergyRating (group)],AO73,Table9[CountyName (group)],AT$4)</f>
        <v>34</v>
      </c>
      <c r="AU73" s="1173">
        <f>SUMIFS(Table9[Count of EnergyRating],Table9[MainSpaceHeatingFuel],AN73,Table9[EnergyRating (group)],AO73,Table9[CountyName (group)],AU$4)</f>
        <v>0</v>
      </c>
      <c r="AV73" s="1173">
        <f>SUMIFS(Table9[Count of EnergyRating],Table9[MainSpaceHeatingFuel],AN73,Table9[EnergyRating (group)],AO73,Table9[CountyName (group)],AV$4)</f>
        <v>59</v>
      </c>
      <c r="AW73" s="1173">
        <f>SUMIFS(Table9[Count of EnergyRating],Table9[MainSpaceHeatingFuel],AN73,Table9[EnergyRating (group)],AO73,Table9[CountyName (group)],AW$4)</f>
        <v>61</v>
      </c>
      <c r="AX73" s="1173">
        <f>SUMIFS(Table9[Count of EnergyRating],Table9[MainSpaceHeatingFuel],AN73,Table9[EnergyRating (group)],AO73,Table9[CountyName (group)],AX$4)</f>
        <v>0</v>
      </c>
      <c r="AY73" s="1173">
        <f>SUMIFS(Table9[Count of EnergyRating],Table9[MainSpaceHeatingFuel],AN73,Table9[EnergyRating (group)],AO73,Table9[CountyName (group)],AY$4)</f>
        <v>0</v>
      </c>
      <c r="AZ73" s="1173">
        <f>SUMIFS(Table9[Count of EnergyRating],Table9[MainSpaceHeatingFuel],AN73,Table9[EnergyRating (group)],AO73,Table9[CountyName (group)],AZ$4)</f>
        <v>0</v>
      </c>
      <c r="BA73" s="1173">
        <f>SUMIFS(Table9[Count of EnergyRating],Table9[MainSpaceHeatingFuel],AN73,Table9[EnergyRating (group)],AO73,Table9[CountyName (group)],BA$4)</f>
        <v>0</v>
      </c>
      <c r="BB73" s="1173">
        <f>SUMIFS(Table9[Count of EnergyRating],Table9[MainSpaceHeatingFuel],AN73,Table9[EnergyRating (group)],AO73,Table9[CountyName (group)],BB$4)</f>
        <v>0</v>
      </c>
      <c r="BC73" s="1173">
        <f>SUMIFS(Table9[Count of EnergyRating],Table9[MainSpaceHeatingFuel],AN73,Table9[EnergyRating (group)],AO73,Table9[CountyName (group)],BC$4)</f>
        <v>570</v>
      </c>
      <c r="BD73" s="1173">
        <f>SUMIFS(Table9[Count of EnergyRating],Table9[MainSpaceHeatingFuel],AN73,Table9[EnergyRating (group)],AO73,Table9[CountyName (group)],BD$4)</f>
        <v>0</v>
      </c>
      <c r="BE73" s="1173">
        <f>SUMIFS(Table9[Count of EnergyRating],Table9[MainSpaceHeatingFuel],AN73,Table9[EnergyRating (group)],AO73,Table9[CountyName (group)],BE$4)</f>
        <v>202</v>
      </c>
      <c r="BF73" s="1173">
        <f>SUMIFS(Table9[Count of EnergyRating],Table9[MainSpaceHeatingFuel],AN73,Table9[EnergyRating (group)],AO73,Table9[CountyName (group)],BF$4)</f>
        <v>0</v>
      </c>
      <c r="BG73" s="1173">
        <f>SUMIFS(Table9[Count of EnergyRating],Table9[MainSpaceHeatingFuel],AN73,Table9[EnergyRating (group)],AO73,Table9[CountyName (group)],BG$4)</f>
        <v>127</v>
      </c>
      <c r="BH73" s="1173">
        <f>SUMIFS(Table9[Count of EnergyRating],Table9[MainSpaceHeatingFuel],AN73,Table9[EnergyRating (group)],AO73,Table9[CountyName (group)],BH$4)</f>
        <v>216</v>
      </c>
      <c r="BI73" s="1173">
        <f>SUMIFS(Table9[Count of EnergyRating],Table9[MainSpaceHeatingFuel],AN73,Table9[EnergyRating (group)],AO73,Table9[CountyName (group)],BI$4)</f>
        <v>12</v>
      </c>
      <c r="BJ73" s="1173">
        <f>SUMIFS(Table9[Count of EnergyRating],Table9[MainSpaceHeatingFuel],AN73,Table9[EnergyRating (group)],AO73,Table9[CountyName (group)],BJ$4)</f>
        <v>0</v>
      </c>
      <c r="BK73" s="1173">
        <f>SUMIFS(Table9[Count of EnergyRating],Table9[MainSpaceHeatingFuel],AN73,Table9[EnergyRating (group)],AO73,Table9[CountyName (group)],BK$4)</f>
        <v>27</v>
      </c>
      <c r="BL73" s="1173">
        <f>SUMIFS(Table9[Count of EnergyRating],Table9[MainSpaceHeatingFuel],AN73,Table9[EnergyRating (group)],AO73,Table9[CountyName (group)],BL$4)</f>
        <v>34</v>
      </c>
      <c r="BM73" s="1144">
        <f>SUMIFS(Table9[Count of EnergyRating],Table9[MainSpaceHeatingFuel],AN73,Table9[EnergyRating (group)],AO73,Table9[CountyName (group)],BM$4)</f>
        <v>39</v>
      </c>
      <c r="BN73" s="1173">
        <f>SUMIFS(Table9[Count of EnergyRating],Table9[MainSpaceHeatingFuel],AN73,Table9[EnergyRating (group)],AO73,Table9[CountyName (group)],BN$4)</f>
        <v>0</v>
      </c>
      <c r="BO73" s="1173">
        <f>SUMIFS(Table9[Count of EnergyRating],Table9[MainSpaceHeatingFuel],AN73,Table9[EnergyRating (group)],AO73,Table9[CountyName (group)],BO$4)</f>
        <v>65</v>
      </c>
    </row>
    <row r="74" spans="3:67">
      <c r="C74" s="1145" t="s">
        <v>1199</v>
      </c>
      <c r="D74" s="1145" t="s">
        <v>1107</v>
      </c>
      <c r="E74" s="1145" t="s">
        <v>408</v>
      </c>
      <c r="F74" s="1145" t="s">
        <v>1181</v>
      </c>
      <c r="G74" s="1155">
        <f t="shared" ref="G74:AF74" si="59">IFERROR(G184*((SUM(AP$81)/SUM(AP$75:AP$83))/(SUM(G$184)/SUM(G$181:G$186))),G184)</f>
        <v>0</v>
      </c>
      <c r="H74" s="1155">
        <f t="shared" si="59"/>
        <v>1.2517934624294293E-3</v>
      </c>
      <c r="I74" s="1155">
        <f t="shared" si="59"/>
        <v>9.5233568858569585E-5</v>
      </c>
      <c r="J74" s="1155">
        <f t="shared" si="59"/>
        <v>1.7381661202211955E-5</v>
      </c>
      <c r="K74" s="1155">
        <f t="shared" si="59"/>
        <v>1.5797596920159011E-5</v>
      </c>
      <c r="L74" s="1155">
        <f t="shared" si="59"/>
        <v>1.191598731506492E-5</v>
      </c>
      <c r="M74" s="1155">
        <f t="shared" si="59"/>
        <v>3.0931301133730587E-5</v>
      </c>
      <c r="N74" s="1155">
        <f t="shared" si="59"/>
        <v>4.9045898509052482E-5</v>
      </c>
      <c r="O74" s="1155">
        <f t="shared" si="59"/>
        <v>2.0965700987253886E-5</v>
      </c>
      <c r="P74" s="1155">
        <f t="shared" si="59"/>
        <v>4.1542392442835664E-5</v>
      </c>
      <c r="Q74" s="1155">
        <f t="shared" si="59"/>
        <v>5.5572729722177489E-5</v>
      </c>
      <c r="R74" s="1155">
        <f t="shared" si="59"/>
        <v>4.3895257401198913E-5</v>
      </c>
      <c r="S74" s="1155">
        <f t="shared" si="59"/>
        <v>4.7409249939510013E-5</v>
      </c>
      <c r="T74" s="1155">
        <f t="shared" si="59"/>
        <v>2.0196670235251706E-4</v>
      </c>
      <c r="U74" s="1155">
        <f t="shared" si="59"/>
        <v>4.2428421657959682E-5</v>
      </c>
      <c r="V74" s="1155">
        <f t="shared" si="59"/>
        <v>8.3102968669780447E-5</v>
      </c>
      <c r="W74" s="1155">
        <f t="shared" si="59"/>
        <v>4.7457871835454636E-5</v>
      </c>
      <c r="X74" s="1155">
        <f t="shared" si="59"/>
        <v>5.5614673289639488E-5</v>
      </c>
      <c r="Y74" s="1155">
        <f t="shared" si="59"/>
        <v>0</v>
      </c>
      <c r="Z74" s="1155">
        <f t="shared" si="59"/>
        <v>6.9968478890532174E-6</v>
      </c>
      <c r="AA74" s="1155">
        <f t="shared" si="59"/>
        <v>3.246439184843565E-5</v>
      </c>
      <c r="AB74" s="1155">
        <f t="shared" si="59"/>
        <v>1.1429702615238501E-5</v>
      </c>
      <c r="AC74" s="1155">
        <f t="shared" si="59"/>
        <v>3.929609734030516E-5</v>
      </c>
      <c r="AD74" s="1155">
        <f t="shared" si="59"/>
        <v>1.9907984165022976E-5</v>
      </c>
      <c r="AE74" s="1155">
        <f t="shared" si="59"/>
        <v>3.4284907220377333E-5</v>
      </c>
      <c r="AF74" s="1155">
        <f t="shared" si="59"/>
        <v>1.6105262946496634E-5</v>
      </c>
      <c r="AG74" s="1182">
        <f t="shared" si="57"/>
        <v>2.2725406386914747E-3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1199</v>
      </c>
      <c r="D75" s="1143" t="s">
        <v>1107</v>
      </c>
      <c r="E75" s="1143" t="s">
        <v>408</v>
      </c>
      <c r="F75" s="1143" t="s">
        <v>1182</v>
      </c>
      <c r="G75" s="1154">
        <f t="shared" ref="G75:AF75" si="60">IFERROR(G185*((SUM(AP$82)/SUM(AP$75:AP$83))/(SUM(G$185)/SUM(G$181:G$186))),G185)</f>
        <v>0</v>
      </c>
      <c r="H75" s="1154">
        <f t="shared" si="60"/>
        <v>4.2941726551535718E-4</v>
      </c>
      <c r="I75" s="1154">
        <f t="shared" si="60"/>
        <v>3.1200331130807561E-5</v>
      </c>
      <c r="J75" s="1154">
        <f t="shared" si="60"/>
        <v>7.4001131851001392E-6</v>
      </c>
      <c r="K75" s="1154">
        <f t="shared" si="60"/>
        <v>5.435732273603101E-6</v>
      </c>
      <c r="L75" s="1154">
        <f t="shared" si="60"/>
        <v>3.1031216966314892E-6</v>
      </c>
      <c r="M75" s="1154">
        <f t="shared" si="60"/>
        <v>1.1776596303209353E-5</v>
      </c>
      <c r="N75" s="1154">
        <f t="shared" si="60"/>
        <v>1.2715603317161752E-5</v>
      </c>
      <c r="O75" s="1154">
        <f t="shared" si="60"/>
        <v>9.6638777988123402E-6</v>
      </c>
      <c r="P75" s="1154">
        <f t="shared" si="60"/>
        <v>1.5871678175834227E-5</v>
      </c>
      <c r="Q75" s="1154">
        <f t="shared" si="60"/>
        <v>1.6863449019143516E-5</v>
      </c>
      <c r="R75" s="1154">
        <f t="shared" si="60"/>
        <v>1.5786890819729435E-5</v>
      </c>
      <c r="S75" s="1154">
        <f t="shared" si="60"/>
        <v>1.2686982378178735E-5</v>
      </c>
      <c r="T75" s="1154">
        <f t="shared" si="60"/>
        <v>7.708395806454402E-5</v>
      </c>
      <c r="U75" s="1154">
        <f t="shared" si="60"/>
        <v>1.2884704736619658E-5</v>
      </c>
      <c r="V75" s="1154">
        <f t="shared" si="60"/>
        <v>2.7962319646750022E-5</v>
      </c>
      <c r="W75" s="1154">
        <f t="shared" si="60"/>
        <v>1.9644446948282452E-5</v>
      </c>
      <c r="X75" s="1154">
        <f t="shared" si="60"/>
        <v>1.517867720787104E-5</v>
      </c>
      <c r="Y75" s="1154">
        <f t="shared" si="60"/>
        <v>0</v>
      </c>
      <c r="Z75" s="1154">
        <f t="shared" si="60"/>
        <v>2.6503211700959157E-6</v>
      </c>
      <c r="AA75" s="1154">
        <f t="shared" si="60"/>
        <v>1.2442299959532606E-5</v>
      </c>
      <c r="AB75" s="1154">
        <f t="shared" si="60"/>
        <v>3.455491488327918E-6</v>
      </c>
      <c r="AC75" s="1154">
        <f t="shared" si="60"/>
        <v>6.7468937428830209E-6</v>
      </c>
      <c r="AD75" s="1154">
        <f t="shared" si="60"/>
        <v>7.3191118253760961E-6</v>
      </c>
      <c r="AE75" s="1154">
        <f t="shared" si="60"/>
        <v>1.1744656798675973E-5</v>
      </c>
      <c r="AF75" s="1154">
        <f t="shared" si="60"/>
        <v>6.7417379776032418E-6</v>
      </c>
      <c r="AG75" s="1181">
        <f t="shared" si="57"/>
        <v>7.7577626118013063E-4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SUMIFS(Table9[Count of EnergyRating],Table9[MainSpaceHeatingFuel],AN75,Table9[EnergyRating (group)],AO75,Table9[CountyName (group)],AP$4)</f>
        <v>0</v>
      </c>
      <c r="AQ75" s="1173">
        <f>SUMIFS(Table9[Count of EnergyRating],Table9[MainSpaceHeatingFuel],AN75,Table9[EnergyRating (group)],AO75,Table9[CountyName (group)],AQ$4)</f>
        <v>0</v>
      </c>
      <c r="AR75" s="1173">
        <f>SUMIFS(Table9[Count of EnergyRating],Table9[MainSpaceHeatingFuel],AN75,Table9[EnergyRating (group)],AO75,Table9[CountyName (group)],AR$4)</f>
        <v>0</v>
      </c>
      <c r="AS75" s="1173">
        <f>SUMIFS(Table9[Count of EnergyRating],Table9[MainSpaceHeatingFuel],AN75,Table9[EnergyRating (group)],AO75,Table9[CountyName (group)],AS$4)</f>
        <v>0</v>
      </c>
      <c r="AT75" s="1173">
        <f>SUMIFS(Table9[Count of EnergyRating],Table9[MainSpaceHeatingFuel],AN75,Table9[EnergyRating (group)],AO75,Table9[CountyName (group)],AT$4)</f>
        <v>0</v>
      </c>
      <c r="AU75" s="1173">
        <f>SUMIFS(Table9[Count of EnergyRating],Table9[MainSpaceHeatingFuel],AN75,Table9[EnergyRating (group)],AO75,Table9[CountyName (group)],AU$4)</f>
        <v>0</v>
      </c>
      <c r="AV75" s="1173">
        <f>SUMIFS(Table9[Count of EnergyRating],Table9[MainSpaceHeatingFuel],AN75,Table9[EnergyRating (group)],AO75,Table9[CountyName (group)],AV$4)</f>
        <v>0</v>
      </c>
      <c r="AW75" s="1173">
        <f>SUMIFS(Table9[Count of EnergyRating],Table9[MainSpaceHeatingFuel],AN75,Table9[EnergyRating (group)],AO75,Table9[CountyName (group)],AW$4)</f>
        <v>0</v>
      </c>
      <c r="AX75" s="1173">
        <f>SUMIFS(Table9[Count of EnergyRating],Table9[MainSpaceHeatingFuel],AN75,Table9[EnergyRating (group)],AO75,Table9[CountyName (group)],AX$4)</f>
        <v>0</v>
      </c>
      <c r="AY75" s="1173">
        <f>SUMIFS(Table9[Count of EnergyRating],Table9[MainSpaceHeatingFuel],AN75,Table9[EnergyRating (group)],AO75,Table9[CountyName (group)],AY$4)</f>
        <v>0</v>
      </c>
      <c r="AZ75" s="1173">
        <f>SUMIFS(Table9[Count of EnergyRating],Table9[MainSpaceHeatingFuel],AN75,Table9[EnergyRating (group)],AO75,Table9[CountyName (group)],AZ$4)</f>
        <v>0</v>
      </c>
      <c r="BA75" s="1173">
        <f>SUMIFS(Table9[Count of EnergyRating],Table9[MainSpaceHeatingFuel],AN75,Table9[EnergyRating (group)],AO75,Table9[CountyName (group)],BA$4)</f>
        <v>0</v>
      </c>
      <c r="BB75" s="1173">
        <f>SUMIFS(Table9[Count of EnergyRating],Table9[MainSpaceHeatingFuel],AN75,Table9[EnergyRating (group)],AO75,Table9[CountyName (group)],BB$4)</f>
        <v>0</v>
      </c>
      <c r="BC75" s="1173">
        <f>SUMIFS(Table9[Count of EnergyRating],Table9[MainSpaceHeatingFuel],AN75,Table9[EnergyRating (group)],AO75,Table9[CountyName (group)],BC$4)</f>
        <v>0</v>
      </c>
      <c r="BD75" s="1173">
        <f>SUMIFS(Table9[Count of EnergyRating],Table9[MainSpaceHeatingFuel],AN75,Table9[EnergyRating (group)],AO75,Table9[CountyName (group)],BD$4)</f>
        <v>0</v>
      </c>
      <c r="BE75" s="1173">
        <f>SUMIFS(Table9[Count of EnergyRating],Table9[MainSpaceHeatingFuel],AN75,Table9[EnergyRating (group)],AO75,Table9[CountyName (group)],BE$4)</f>
        <v>0</v>
      </c>
      <c r="BF75" s="1173">
        <f>SUMIFS(Table9[Count of EnergyRating],Table9[MainSpaceHeatingFuel],AN75,Table9[EnergyRating (group)],AO75,Table9[CountyName (group)],BF$4)</f>
        <v>0</v>
      </c>
      <c r="BG75" s="1173">
        <f>SUMIFS(Table9[Count of EnergyRating],Table9[MainSpaceHeatingFuel],AN75,Table9[EnergyRating (group)],AO75,Table9[CountyName (group)],BG$4)</f>
        <v>0</v>
      </c>
      <c r="BH75" s="1173">
        <f>SUMIFS(Table9[Count of EnergyRating],Table9[MainSpaceHeatingFuel],AN75,Table9[EnergyRating (group)],AO75,Table9[CountyName (group)],BH$4)</f>
        <v>0</v>
      </c>
      <c r="BI75" s="1173">
        <f>SUMIFS(Table9[Count of EnergyRating],Table9[MainSpaceHeatingFuel],AN75,Table9[EnergyRating (group)],AO75,Table9[CountyName (group)],BI$4)</f>
        <v>0</v>
      </c>
      <c r="BJ75" s="1173">
        <f>SUMIFS(Table9[Count of EnergyRating],Table9[MainSpaceHeatingFuel],AN75,Table9[EnergyRating (group)],AO75,Table9[CountyName (group)],BJ$4)</f>
        <v>0</v>
      </c>
      <c r="BK75" s="1173">
        <f>SUMIFS(Table9[Count of EnergyRating],Table9[MainSpaceHeatingFuel],AN75,Table9[EnergyRating (group)],AO75,Table9[CountyName (group)],BK$4)</f>
        <v>0</v>
      </c>
      <c r="BL75" s="1173">
        <f>SUMIFS(Table9[Count of EnergyRating],Table9[MainSpaceHeatingFuel],AN75,Table9[EnergyRating (group)],AO75,Table9[CountyName (group)],BL$4)</f>
        <v>0</v>
      </c>
      <c r="BM75" s="1144">
        <f>SUMIFS(Table9[Count of EnergyRating],Table9[MainSpaceHeatingFuel],AN75,Table9[EnergyRating (group)],AO75,Table9[CountyName (group)],BM$4)</f>
        <v>0</v>
      </c>
      <c r="BN75" s="1173">
        <f>SUMIFS(Table9[Count of EnergyRating],Table9[MainSpaceHeatingFuel],AN75,Table9[EnergyRating (group)],AO75,Table9[CountyName (group)],BN$4)</f>
        <v>0</v>
      </c>
      <c r="BO75" s="1173">
        <f>SUMIFS(Table9[Count of EnergyRating],Table9[MainSpaceHeatingFuel],AN75,Table9[EnergyRating (group)],AO75,Table9[CountyName (group)],BO$4)</f>
        <v>0</v>
      </c>
    </row>
    <row r="76" spans="3:67" ht="15.75" thickBot="1">
      <c r="C76" s="1147" t="s">
        <v>1199</v>
      </c>
      <c r="D76" s="1147" t="s">
        <v>1107</v>
      </c>
      <c r="E76" s="1147" t="s">
        <v>408</v>
      </c>
      <c r="F76" s="1147" t="s">
        <v>1183</v>
      </c>
      <c r="G76" s="1156">
        <f t="shared" ref="G76:AF76" si="61">IFERROR(G186*((SUM(AP$83)/SUM(AP$75:AP$83))/(SUM(G$186)/SUM(G$181:G$186))),G186)</f>
        <v>0</v>
      </c>
      <c r="H76" s="1156">
        <f t="shared" si="61"/>
        <v>4.0723271315192867E-4</v>
      </c>
      <c r="I76" s="1156">
        <f t="shared" si="61"/>
        <v>2.648400200638316E-5</v>
      </c>
      <c r="J76" s="1156">
        <f t="shared" si="61"/>
        <v>1.1530408916318824E-5</v>
      </c>
      <c r="K76" s="1156">
        <f t="shared" si="61"/>
        <v>8.3234650439547471E-6</v>
      </c>
      <c r="L76" s="1156">
        <f t="shared" si="61"/>
        <v>4.2202455074188246E-6</v>
      </c>
      <c r="M76" s="1156">
        <f t="shared" si="61"/>
        <v>1.3479236732589018E-5</v>
      </c>
      <c r="N76" s="1156">
        <f t="shared" si="61"/>
        <v>1.3805512172918474E-5</v>
      </c>
      <c r="O76" s="1156">
        <f t="shared" si="61"/>
        <v>9.8276723377752595E-6</v>
      </c>
      <c r="P76" s="1156">
        <f t="shared" si="61"/>
        <v>1.2421313355000698E-5</v>
      </c>
      <c r="Q76" s="1156">
        <f t="shared" si="61"/>
        <v>1.9929530658987792E-5</v>
      </c>
      <c r="R76" s="1156">
        <f t="shared" si="61"/>
        <v>2.7145751287583535E-5</v>
      </c>
      <c r="S76" s="1156">
        <f t="shared" si="61"/>
        <v>1.9364341524588594E-5</v>
      </c>
      <c r="T76" s="1156">
        <f t="shared" si="61"/>
        <v>1.1124999187917813E-4</v>
      </c>
      <c r="U76" s="1156">
        <f t="shared" si="61"/>
        <v>1.9782576969355435E-5</v>
      </c>
      <c r="V76" s="1156">
        <f t="shared" si="61"/>
        <v>3.318892144988087E-5</v>
      </c>
      <c r="W76" s="1156">
        <f t="shared" si="61"/>
        <v>3.2286912806087988E-5</v>
      </c>
      <c r="X76" s="1156">
        <f t="shared" si="61"/>
        <v>1.8335842067108214E-5</v>
      </c>
      <c r="Y76" s="1156">
        <f t="shared" si="61"/>
        <v>7.6973119834770128E-4</v>
      </c>
      <c r="Z76" s="1156">
        <f t="shared" si="61"/>
        <v>2.5443083232920791E-6</v>
      </c>
      <c r="AA76" s="1156">
        <f t="shared" si="61"/>
        <v>1.3729434438104943E-5</v>
      </c>
      <c r="AB76" s="1156">
        <f t="shared" si="61"/>
        <v>5.8477548264010925E-6</v>
      </c>
      <c r="AC76" s="1156">
        <f t="shared" si="61"/>
        <v>4.5587119884344736E-6</v>
      </c>
      <c r="AD76" s="1156">
        <f t="shared" si="61"/>
        <v>8.7829341904513143E-6</v>
      </c>
      <c r="AE76" s="1156">
        <f t="shared" si="61"/>
        <v>1.4235947634758753E-5</v>
      </c>
      <c r="AF76" s="1156">
        <f t="shared" si="61"/>
        <v>1.6854344944008109E-5</v>
      </c>
      <c r="AG76" s="1183">
        <f t="shared" si="57"/>
        <v>1.6248930725602103E-3</v>
      </c>
      <c r="AI76" s="58" t="s">
        <v>1176</v>
      </c>
      <c r="AJ76" s="1167">
        <f>SUM(G71:AF76)</f>
        <v>2.1991400734025834E-2</v>
      </c>
      <c r="AK76" s="1149">
        <f>'SHWLP-Apt'!S18</f>
        <v>2.19914007340258E-2</v>
      </c>
      <c r="AL76" s="1169">
        <f>IFERROR((AK76-AJ76)/AK76,"N/A")</f>
        <v>-1.577638002196729E-15</v>
      </c>
      <c r="AN76" s="1153" t="s">
        <v>1146</v>
      </c>
      <c r="AO76" s="1153" t="s">
        <v>50</v>
      </c>
      <c r="AP76" s="1144">
        <f>SUMIFS(Table9[Count of EnergyRating],Table9[MainSpaceHeatingFuel],AN76,Table9[EnergyRating (group)],AO76,Table9[CountyName (group)],AP$4)</f>
        <v>0</v>
      </c>
      <c r="AQ76" s="1173">
        <f>SUMIFS(Table9[Count of EnergyRating],Table9[MainSpaceHeatingFuel],AN76,Table9[EnergyRating (group)],AO76,Table9[CountyName (group)],AQ$4)</f>
        <v>0</v>
      </c>
      <c r="AR76" s="1173">
        <f>SUMIFS(Table9[Count of EnergyRating],Table9[MainSpaceHeatingFuel],AN76,Table9[EnergyRating (group)],AO76,Table9[CountyName (group)],AR$4)</f>
        <v>0</v>
      </c>
      <c r="AS76" s="1173">
        <f>SUMIFS(Table9[Count of EnergyRating],Table9[MainSpaceHeatingFuel],AN76,Table9[EnergyRating (group)],AO76,Table9[CountyName (group)],AS$4)</f>
        <v>0</v>
      </c>
      <c r="AT76" s="1173">
        <f>SUMIFS(Table9[Count of EnergyRating],Table9[MainSpaceHeatingFuel],AN76,Table9[EnergyRating (group)],AO76,Table9[CountyName (group)],AT$4)</f>
        <v>0</v>
      </c>
      <c r="AU76" s="1173">
        <f>SUMIFS(Table9[Count of EnergyRating],Table9[MainSpaceHeatingFuel],AN76,Table9[EnergyRating (group)],AO76,Table9[CountyName (group)],AU$4)</f>
        <v>0</v>
      </c>
      <c r="AV76" s="1173">
        <f>SUMIFS(Table9[Count of EnergyRating],Table9[MainSpaceHeatingFuel],AN76,Table9[EnergyRating (group)],AO76,Table9[CountyName (group)],AV$4)</f>
        <v>0</v>
      </c>
      <c r="AW76" s="1173">
        <f>SUMIFS(Table9[Count of EnergyRating],Table9[MainSpaceHeatingFuel],AN76,Table9[EnergyRating (group)],AO76,Table9[CountyName (group)],AW$4)</f>
        <v>0</v>
      </c>
      <c r="AX76" s="1173">
        <f>SUMIFS(Table9[Count of EnergyRating],Table9[MainSpaceHeatingFuel],AN76,Table9[EnergyRating (group)],AO76,Table9[CountyName (group)],AX$4)</f>
        <v>0</v>
      </c>
      <c r="AY76" s="1173">
        <f>SUMIFS(Table9[Count of EnergyRating],Table9[MainSpaceHeatingFuel],AN76,Table9[EnergyRating (group)],AO76,Table9[CountyName (group)],AY$4)</f>
        <v>0</v>
      </c>
      <c r="AZ76" s="1173">
        <f>SUMIFS(Table9[Count of EnergyRating],Table9[MainSpaceHeatingFuel],AN76,Table9[EnergyRating (group)],AO76,Table9[CountyName (group)],AZ$4)</f>
        <v>0</v>
      </c>
      <c r="BA76" s="1173">
        <f>SUMIFS(Table9[Count of EnergyRating],Table9[MainSpaceHeatingFuel],AN76,Table9[EnergyRating (group)],AO76,Table9[CountyName (group)],BA$4)</f>
        <v>0</v>
      </c>
      <c r="BB76" s="1173">
        <f>SUMIFS(Table9[Count of EnergyRating],Table9[MainSpaceHeatingFuel],AN76,Table9[EnergyRating (group)],AO76,Table9[CountyName (group)],BB$4)</f>
        <v>0</v>
      </c>
      <c r="BC76" s="1173">
        <f>SUMIFS(Table9[Count of EnergyRating],Table9[MainSpaceHeatingFuel],AN76,Table9[EnergyRating (group)],AO76,Table9[CountyName (group)],BC$4)</f>
        <v>0</v>
      </c>
      <c r="BD76" s="1173">
        <f>SUMIFS(Table9[Count of EnergyRating],Table9[MainSpaceHeatingFuel],AN76,Table9[EnergyRating (group)],AO76,Table9[CountyName (group)],BD$4)</f>
        <v>0</v>
      </c>
      <c r="BE76" s="1173">
        <f>SUMIFS(Table9[Count of EnergyRating],Table9[MainSpaceHeatingFuel],AN76,Table9[EnergyRating (group)],AO76,Table9[CountyName (group)],BE$4)</f>
        <v>0</v>
      </c>
      <c r="BF76" s="1173">
        <f>SUMIFS(Table9[Count of EnergyRating],Table9[MainSpaceHeatingFuel],AN76,Table9[EnergyRating (group)],AO76,Table9[CountyName (group)],BF$4)</f>
        <v>0</v>
      </c>
      <c r="BG76" s="1173">
        <f>SUMIFS(Table9[Count of EnergyRating],Table9[MainSpaceHeatingFuel],AN76,Table9[EnergyRating (group)],AO76,Table9[CountyName (group)],BG$4)</f>
        <v>0</v>
      </c>
      <c r="BH76" s="1173">
        <f>SUMIFS(Table9[Count of EnergyRating],Table9[MainSpaceHeatingFuel],AN76,Table9[EnergyRating (group)],AO76,Table9[CountyName (group)],BH$4)</f>
        <v>0</v>
      </c>
      <c r="BI76" s="1173">
        <f>SUMIFS(Table9[Count of EnergyRating],Table9[MainSpaceHeatingFuel],AN76,Table9[EnergyRating (group)],AO76,Table9[CountyName (group)],BI$4)</f>
        <v>0</v>
      </c>
      <c r="BJ76" s="1173">
        <f>SUMIFS(Table9[Count of EnergyRating],Table9[MainSpaceHeatingFuel],AN76,Table9[EnergyRating (group)],AO76,Table9[CountyName (group)],BJ$4)</f>
        <v>0</v>
      </c>
      <c r="BK76" s="1173">
        <f>SUMIFS(Table9[Count of EnergyRating],Table9[MainSpaceHeatingFuel],AN76,Table9[EnergyRating (group)],AO76,Table9[CountyName (group)],BK$4)</f>
        <v>0</v>
      </c>
      <c r="BL76" s="1173">
        <f>SUMIFS(Table9[Count of EnergyRating],Table9[MainSpaceHeatingFuel],AN76,Table9[EnergyRating (group)],AO76,Table9[CountyName (group)],BL$4)</f>
        <v>0</v>
      </c>
      <c r="BM76" s="1144">
        <f>SUMIFS(Table9[Count of EnergyRating],Table9[MainSpaceHeatingFuel],AN76,Table9[EnergyRating (group)],AO76,Table9[CountyName (group)],BM$4)</f>
        <v>0</v>
      </c>
      <c r="BN76" s="1173">
        <f>SUMIFS(Table9[Count of EnergyRating],Table9[MainSpaceHeatingFuel],AN76,Table9[EnergyRating (group)],AO76,Table9[CountyName (group)],BN$4)</f>
        <v>0</v>
      </c>
      <c r="BO76" s="1173">
        <f>SUMIFS(Table9[Count of EnergyRating],Table9[MainSpaceHeatingFuel],AN76,Table9[EnergyRating (group)],AO76,Table9[CountyName (group)],BO$4)</f>
        <v>0</v>
      </c>
    </row>
    <row r="77" spans="3:67" ht="15.75" thickBot="1">
      <c r="C77" s="1174" t="s">
        <v>1200</v>
      </c>
      <c r="D77" s="1174" t="s">
        <v>1107</v>
      </c>
      <c r="E77" s="1174" t="s">
        <v>408</v>
      </c>
      <c r="F77" s="1174" t="s">
        <v>943</v>
      </c>
      <c r="G77" s="1175">
        <f>G187</f>
        <v>1.2326583303768845E-4</v>
      </c>
      <c r="H77" s="1175">
        <f t="shared" ref="H77:AF77" si="62">H187</f>
        <v>1.1949274860299926E-2</v>
      </c>
      <c r="I77" s="1175">
        <f t="shared" si="62"/>
        <v>7.1355684119888405E-4</v>
      </c>
      <c r="J77" s="1175">
        <f t="shared" si="62"/>
        <v>1.6971006416833902E-4</v>
      </c>
      <c r="K77" s="1175">
        <f t="shared" si="62"/>
        <v>1.3905243389865927E-4</v>
      </c>
      <c r="L77" s="1175">
        <f t="shared" si="62"/>
        <v>6.7000231921602422E-5</v>
      </c>
      <c r="M77" s="1175">
        <f t="shared" si="62"/>
        <v>2.9446323715508373E-4</v>
      </c>
      <c r="N77" s="1175">
        <f t="shared" si="62"/>
        <v>5.2437046415202229E-4</v>
      </c>
      <c r="O77" s="1175">
        <f t="shared" si="62"/>
        <v>1.1388674395969878E-4</v>
      </c>
      <c r="P77" s="1175">
        <f t="shared" si="62"/>
        <v>2.7994221416520335E-4</v>
      </c>
      <c r="Q77" s="1175">
        <f t="shared" si="62"/>
        <v>2.5862592134223169E-4</v>
      </c>
      <c r="R77" s="1175">
        <f t="shared" si="62"/>
        <v>4.3733124597864067E-4</v>
      </c>
      <c r="S77" s="1175">
        <f t="shared" si="62"/>
        <v>2.4140123287545902E-4</v>
      </c>
      <c r="T77" s="1175">
        <f t="shared" si="62"/>
        <v>1.7601589662999521E-3</v>
      </c>
      <c r="U77" s="1175">
        <f t="shared" si="62"/>
        <v>2.8160033357393623E-4</v>
      </c>
      <c r="V77" s="1175">
        <f t="shared" si="62"/>
        <v>7.2298808422752636E-4</v>
      </c>
      <c r="W77" s="1175">
        <f t="shared" si="62"/>
        <v>2.3084008129537961E-4</v>
      </c>
      <c r="X77" s="1175">
        <f t="shared" si="62"/>
        <v>3.1000190279526548E-4</v>
      </c>
      <c r="Y77" s="1175">
        <f t="shared" si="62"/>
        <v>9.5753260793577288E-4</v>
      </c>
      <c r="Z77" s="1175">
        <f t="shared" si="62"/>
        <v>5.2619398043339648E-5</v>
      </c>
      <c r="AA77" s="1175">
        <f t="shared" si="62"/>
        <v>2.0749501299431621E-4</v>
      </c>
      <c r="AB77" s="1175">
        <f t="shared" si="62"/>
        <v>6.5548627878246306E-5</v>
      </c>
      <c r="AC77" s="1175">
        <f t="shared" si="62"/>
        <v>1.6241462616301241E-4</v>
      </c>
      <c r="AD77" s="1175">
        <f t="shared" si="62"/>
        <v>1.2316584453501869E-4</v>
      </c>
      <c r="AE77" s="1175">
        <f t="shared" si="62"/>
        <v>2.3188256142127919E-4</v>
      </c>
      <c r="AF77" s="1175">
        <f t="shared" si="62"/>
        <v>9.9568893559180905E-5</v>
      </c>
      <c r="AG77" s="1184">
        <f t="shared" si="57"/>
        <v>2.0517698264875664E-2</v>
      </c>
      <c r="AI77" s="58" t="s">
        <v>1120</v>
      </c>
      <c r="AJ77" s="1167">
        <f>SUM(G77:AF77)</f>
        <v>2.0517698264875664E-2</v>
      </c>
      <c r="AK77" s="1149">
        <f>'SHWLP-Apt'!S44</f>
        <v>2.0517698264875657E-2</v>
      </c>
      <c r="AL77" s="1169">
        <f>(AK77-AJ77)/AK77</f>
        <v>-3.3819065931903057E-16</v>
      </c>
      <c r="AN77" s="1153" t="s">
        <v>1146</v>
      </c>
      <c r="AO77" s="1153" t="s">
        <v>52</v>
      </c>
      <c r="AP77" s="1144">
        <f>SUMIFS(Table9[Count of EnergyRating],Table9[MainSpaceHeatingFuel],AN77,Table9[EnergyRating (group)],AO77,Table9[CountyName (group)],AP$4)</f>
        <v>0</v>
      </c>
      <c r="AQ77" s="1173">
        <f>SUMIFS(Table9[Count of EnergyRating],Table9[MainSpaceHeatingFuel],AN77,Table9[EnergyRating (group)],AO77,Table9[CountyName (group)],AQ$4)</f>
        <v>0</v>
      </c>
      <c r="AR77" s="1173">
        <f>SUMIFS(Table9[Count of EnergyRating],Table9[MainSpaceHeatingFuel],AN77,Table9[EnergyRating (group)],AO77,Table9[CountyName (group)],AR$4)</f>
        <v>0</v>
      </c>
      <c r="AS77" s="1173">
        <f>SUMIFS(Table9[Count of EnergyRating],Table9[MainSpaceHeatingFuel],AN77,Table9[EnergyRating (group)],AO77,Table9[CountyName (group)],AS$4)</f>
        <v>0</v>
      </c>
      <c r="AT77" s="1173">
        <f>SUMIFS(Table9[Count of EnergyRating],Table9[MainSpaceHeatingFuel],AN77,Table9[EnergyRating (group)],AO77,Table9[CountyName (group)],AT$4)</f>
        <v>0</v>
      </c>
      <c r="AU77" s="1173">
        <f>SUMIFS(Table9[Count of EnergyRating],Table9[MainSpaceHeatingFuel],AN77,Table9[EnergyRating (group)],AO77,Table9[CountyName (group)],AU$4)</f>
        <v>0</v>
      </c>
      <c r="AV77" s="1173">
        <f>SUMIFS(Table9[Count of EnergyRating],Table9[MainSpaceHeatingFuel],AN77,Table9[EnergyRating (group)],AO77,Table9[CountyName (group)],AV$4)</f>
        <v>0</v>
      </c>
      <c r="AW77" s="1173">
        <f>SUMIFS(Table9[Count of EnergyRating],Table9[MainSpaceHeatingFuel],AN77,Table9[EnergyRating (group)],AO77,Table9[CountyName (group)],AW$4)</f>
        <v>0</v>
      </c>
      <c r="AX77" s="1173">
        <f>SUMIFS(Table9[Count of EnergyRating],Table9[MainSpaceHeatingFuel],AN77,Table9[EnergyRating (group)],AO77,Table9[CountyName (group)],AX$4)</f>
        <v>0</v>
      </c>
      <c r="AY77" s="1173">
        <f>SUMIFS(Table9[Count of EnergyRating],Table9[MainSpaceHeatingFuel],AN77,Table9[EnergyRating (group)],AO77,Table9[CountyName (group)],AY$4)</f>
        <v>0</v>
      </c>
      <c r="AZ77" s="1173">
        <f>SUMIFS(Table9[Count of EnergyRating],Table9[MainSpaceHeatingFuel],AN77,Table9[EnergyRating (group)],AO77,Table9[CountyName (group)],AZ$4)</f>
        <v>0</v>
      </c>
      <c r="BA77" s="1173">
        <f>SUMIFS(Table9[Count of EnergyRating],Table9[MainSpaceHeatingFuel],AN77,Table9[EnergyRating (group)],AO77,Table9[CountyName (group)],BA$4)</f>
        <v>0</v>
      </c>
      <c r="BB77" s="1173">
        <f>SUMIFS(Table9[Count of EnergyRating],Table9[MainSpaceHeatingFuel],AN77,Table9[EnergyRating (group)],AO77,Table9[CountyName (group)],BB$4)</f>
        <v>0</v>
      </c>
      <c r="BC77" s="1173">
        <f>SUMIFS(Table9[Count of EnergyRating],Table9[MainSpaceHeatingFuel],AN77,Table9[EnergyRating (group)],AO77,Table9[CountyName (group)],BC$4)</f>
        <v>0</v>
      </c>
      <c r="BD77" s="1173">
        <f>SUMIFS(Table9[Count of EnergyRating],Table9[MainSpaceHeatingFuel],AN77,Table9[EnergyRating (group)],AO77,Table9[CountyName (group)],BD$4)</f>
        <v>0</v>
      </c>
      <c r="BE77" s="1173">
        <f>SUMIFS(Table9[Count of EnergyRating],Table9[MainSpaceHeatingFuel],AN77,Table9[EnergyRating (group)],AO77,Table9[CountyName (group)],BE$4)</f>
        <v>0</v>
      </c>
      <c r="BF77" s="1173">
        <f>SUMIFS(Table9[Count of EnergyRating],Table9[MainSpaceHeatingFuel],AN77,Table9[EnergyRating (group)],AO77,Table9[CountyName (group)],BF$4)</f>
        <v>0</v>
      </c>
      <c r="BG77" s="1173">
        <f>SUMIFS(Table9[Count of EnergyRating],Table9[MainSpaceHeatingFuel],AN77,Table9[EnergyRating (group)],AO77,Table9[CountyName (group)],BG$4)</f>
        <v>0</v>
      </c>
      <c r="BH77" s="1173">
        <f>SUMIFS(Table9[Count of EnergyRating],Table9[MainSpaceHeatingFuel],AN77,Table9[EnergyRating (group)],AO77,Table9[CountyName (group)],BH$4)</f>
        <v>0</v>
      </c>
      <c r="BI77" s="1173">
        <f>SUMIFS(Table9[Count of EnergyRating],Table9[MainSpaceHeatingFuel],AN77,Table9[EnergyRating (group)],AO77,Table9[CountyName (group)],BI$4)</f>
        <v>0</v>
      </c>
      <c r="BJ77" s="1173">
        <f>SUMIFS(Table9[Count of EnergyRating],Table9[MainSpaceHeatingFuel],AN77,Table9[EnergyRating (group)],AO77,Table9[CountyName (group)],BJ$4)</f>
        <v>0</v>
      </c>
      <c r="BK77" s="1173">
        <f>SUMIFS(Table9[Count of EnergyRating],Table9[MainSpaceHeatingFuel],AN77,Table9[EnergyRating (group)],AO77,Table9[CountyName (group)],BK$4)</f>
        <v>0</v>
      </c>
      <c r="BL77" s="1173">
        <f>SUMIFS(Table9[Count of EnergyRating],Table9[MainSpaceHeatingFuel],AN77,Table9[EnergyRating (group)],AO77,Table9[CountyName (group)],BL$4)</f>
        <v>0</v>
      </c>
      <c r="BM77" s="1144">
        <f>SUMIFS(Table9[Count of EnergyRating],Table9[MainSpaceHeatingFuel],AN77,Table9[EnergyRating (group)],AO77,Table9[CountyName (group)],BM$4)</f>
        <v>0</v>
      </c>
      <c r="BN77" s="1173">
        <f>SUMIFS(Table9[Count of EnergyRating],Table9[MainSpaceHeatingFuel],AN77,Table9[EnergyRating (group)],AO77,Table9[CountyName (group)],BN$4)</f>
        <v>0</v>
      </c>
      <c r="BO77" s="1173">
        <f>SUMIFS(Table9[Count of EnergyRating],Table9[MainSpaceHeatingFuel],AN77,Table9[EnergyRating (group)],AO77,Table9[CountyName (group)],BO$4)</f>
        <v>0</v>
      </c>
    </row>
    <row r="78" spans="3:67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N78" s="1153" t="s">
        <v>1146</v>
      </c>
      <c r="AO78" s="1153" t="s">
        <v>54</v>
      </c>
      <c r="AP78" s="1144">
        <f>SUMIFS(Table9[Count of EnergyRating],Table9[MainSpaceHeatingFuel],AN78,Table9[EnergyRating (group)],AO78,Table9[CountyName (group)],AP$4)</f>
        <v>0</v>
      </c>
      <c r="AQ78" s="1173">
        <f>SUMIFS(Table9[Count of EnergyRating],Table9[MainSpaceHeatingFuel],AN78,Table9[EnergyRating (group)],AO78,Table9[CountyName (group)],AQ$4)</f>
        <v>0</v>
      </c>
      <c r="AR78" s="1173">
        <f>SUMIFS(Table9[Count of EnergyRating],Table9[MainSpaceHeatingFuel],AN78,Table9[EnergyRating (group)],AO78,Table9[CountyName (group)],AR$4)</f>
        <v>0</v>
      </c>
      <c r="AS78" s="1173">
        <f>SUMIFS(Table9[Count of EnergyRating],Table9[MainSpaceHeatingFuel],AN78,Table9[EnergyRating (group)],AO78,Table9[CountyName (group)],AS$4)</f>
        <v>0</v>
      </c>
      <c r="AT78" s="1173">
        <f>SUMIFS(Table9[Count of EnergyRating],Table9[MainSpaceHeatingFuel],AN78,Table9[EnergyRating (group)],AO78,Table9[CountyName (group)],AT$4)</f>
        <v>0</v>
      </c>
      <c r="AU78" s="1173">
        <f>SUMIFS(Table9[Count of EnergyRating],Table9[MainSpaceHeatingFuel],AN78,Table9[EnergyRating (group)],AO78,Table9[CountyName (group)],AU$4)</f>
        <v>0</v>
      </c>
      <c r="AV78" s="1173">
        <f>SUMIFS(Table9[Count of EnergyRating],Table9[MainSpaceHeatingFuel],AN78,Table9[EnergyRating (group)],AO78,Table9[CountyName (group)],AV$4)</f>
        <v>0</v>
      </c>
      <c r="AW78" s="1173">
        <f>SUMIFS(Table9[Count of EnergyRating],Table9[MainSpaceHeatingFuel],AN78,Table9[EnergyRating (group)],AO78,Table9[CountyName (group)],AW$4)</f>
        <v>0</v>
      </c>
      <c r="AX78" s="1173">
        <f>SUMIFS(Table9[Count of EnergyRating],Table9[MainSpaceHeatingFuel],AN78,Table9[EnergyRating (group)],AO78,Table9[CountyName (group)],AX$4)</f>
        <v>0</v>
      </c>
      <c r="AY78" s="1173">
        <f>SUMIFS(Table9[Count of EnergyRating],Table9[MainSpaceHeatingFuel],AN78,Table9[EnergyRating (group)],AO78,Table9[CountyName (group)],AY$4)</f>
        <v>0</v>
      </c>
      <c r="AZ78" s="1173">
        <f>SUMIFS(Table9[Count of EnergyRating],Table9[MainSpaceHeatingFuel],AN78,Table9[EnergyRating (group)],AO78,Table9[CountyName (group)],AZ$4)</f>
        <v>0</v>
      </c>
      <c r="BA78" s="1173">
        <f>SUMIFS(Table9[Count of EnergyRating],Table9[MainSpaceHeatingFuel],AN78,Table9[EnergyRating (group)],AO78,Table9[CountyName (group)],BA$4)</f>
        <v>0</v>
      </c>
      <c r="BB78" s="1173">
        <f>SUMIFS(Table9[Count of EnergyRating],Table9[MainSpaceHeatingFuel],AN78,Table9[EnergyRating (group)],AO78,Table9[CountyName (group)],BB$4)</f>
        <v>0</v>
      </c>
      <c r="BC78" s="1173">
        <f>SUMIFS(Table9[Count of EnergyRating],Table9[MainSpaceHeatingFuel],AN78,Table9[EnergyRating (group)],AO78,Table9[CountyName (group)],BC$4)</f>
        <v>0</v>
      </c>
      <c r="BD78" s="1173">
        <f>SUMIFS(Table9[Count of EnergyRating],Table9[MainSpaceHeatingFuel],AN78,Table9[EnergyRating (group)],AO78,Table9[CountyName (group)],BD$4)</f>
        <v>0</v>
      </c>
      <c r="BE78" s="1173">
        <f>SUMIFS(Table9[Count of EnergyRating],Table9[MainSpaceHeatingFuel],AN78,Table9[EnergyRating (group)],AO78,Table9[CountyName (group)],BE$4)</f>
        <v>0</v>
      </c>
      <c r="BF78" s="1173">
        <f>SUMIFS(Table9[Count of EnergyRating],Table9[MainSpaceHeatingFuel],AN78,Table9[EnergyRating (group)],AO78,Table9[CountyName (group)],BF$4)</f>
        <v>0</v>
      </c>
      <c r="BG78" s="1173">
        <f>SUMIFS(Table9[Count of EnergyRating],Table9[MainSpaceHeatingFuel],AN78,Table9[EnergyRating (group)],AO78,Table9[CountyName (group)],BG$4)</f>
        <v>0</v>
      </c>
      <c r="BH78" s="1173">
        <f>SUMIFS(Table9[Count of EnergyRating],Table9[MainSpaceHeatingFuel],AN78,Table9[EnergyRating (group)],AO78,Table9[CountyName (group)],BH$4)</f>
        <v>0</v>
      </c>
      <c r="BI78" s="1173">
        <f>SUMIFS(Table9[Count of EnergyRating],Table9[MainSpaceHeatingFuel],AN78,Table9[EnergyRating (group)],AO78,Table9[CountyName (group)],BI$4)</f>
        <v>0</v>
      </c>
      <c r="BJ78" s="1173">
        <f>SUMIFS(Table9[Count of EnergyRating],Table9[MainSpaceHeatingFuel],AN78,Table9[EnergyRating (group)],AO78,Table9[CountyName (group)],BJ$4)</f>
        <v>0</v>
      </c>
      <c r="BK78" s="1173">
        <f>SUMIFS(Table9[Count of EnergyRating],Table9[MainSpaceHeatingFuel],AN78,Table9[EnergyRating (group)],AO78,Table9[CountyName (group)],BK$4)</f>
        <v>0</v>
      </c>
      <c r="BL78" s="1173">
        <f>SUMIFS(Table9[Count of EnergyRating],Table9[MainSpaceHeatingFuel],AN78,Table9[EnergyRating (group)],AO78,Table9[CountyName (group)],BL$4)</f>
        <v>0</v>
      </c>
      <c r="BM78" s="1144">
        <f>SUMIFS(Table9[Count of EnergyRating],Table9[MainSpaceHeatingFuel],AN78,Table9[EnergyRating (group)],AO78,Table9[CountyName (group)],BM$4)</f>
        <v>0</v>
      </c>
      <c r="BN78" s="1173">
        <f>SUMIFS(Table9[Count of EnergyRating],Table9[MainSpaceHeatingFuel],AN78,Table9[EnergyRating (group)],AO78,Table9[CountyName (group)],BN$4)</f>
        <v>0</v>
      </c>
      <c r="BO78" s="1173">
        <f>SUMIFS(Table9[Count of EnergyRating],Table9[MainSpaceHeatingFuel],AN78,Table9[EnergyRating (group)],AO78,Table9[CountyName (group)],BO$4)</f>
        <v>0</v>
      </c>
    </row>
    <row r="79" spans="3:67">
      <c r="C79" s="1143" t="s">
        <v>1201</v>
      </c>
      <c r="D79" s="1143" t="s">
        <v>1107</v>
      </c>
      <c r="E79" s="1143" t="s">
        <v>1167</v>
      </c>
      <c r="F79" s="1143" t="s">
        <v>1178</v>
      </c>
      <c r="G79" s="1154">
        <f t="shared" ref="G79:AF79" si="63">IFERROR(G189*((SUM(AP$85:AP$88)/SUM(AP$85:AP$93))/(SUM(G$189)/SUM(G$189:G$194))),G189)</f>
        <v>0</v>
      </c>
      <c r="H79" s="1154">
        <f t="shared" si="63"/>
        <v>0</v>
      </c>
      <c r="I79" s="1154">
        <f t="shared" si="63"/>
        <v>4.2178142994830628E-3</v>
      </c>
      <c r="J79" s="1154">
        <f t="shared" si="63"/>
        <v>1.0389672429620437E-3</v>
      </c>
      <c r="K79" s="1154">
        <f t="shared" si="63"/>
        <v>0</v>
      </c>
      <c r="L79" s="1154">
        <f t="shared" si="63"/>
        <v>1.6135703810557102E-4</v>
      </c>
      <c r="M79" s="1154">
        <f t="shared" si="63"/>
        <v>0</v>
      </c>
      <c r="N79" s="1154">
        <f t="shared" si="63"/>
        <v>0</v>
      </c>
      <c r="O79" s="1154">
        <f t="shared" si="63"/>
        <v>3.1896078351123898E-4</v>
      </c>
      <c r="P79" s="1154">
        <f t="shared" si="63"/>
        <v>1.5071169582667981E-3</v>
      </c>
      <c r="Q79" s="1154">
        <f t="shared" si="63"/>
        <v>7.7867004049401425E-4</v>
      </c>
      <c r="R79" s="1154">
        <f t="shared" si="63"/>
        <v>3.8050902190026542E-3</v>
      </c>
      <c r="S79" s="1154">
        <f t="shared" si="63"/>
        <v>8.6254476098227169E-4</v>
      </c>
      <c r="T79" s="1154">
        <f t="shared" si="63"/>
        <v>1.3414347245054874E-3</v>
      </c>
      <c r="U79" s="1154">
        <f t="shared" si="63"/>
        <v>1.1323357523411524E-3</v>
      </c>
      <c r="V79" s="1154">
        <f t="shared" si="63"/>
        <v>0</v>
      </c>
      <c r="W79" s="1154">
        <f t="shared" si="63"/>
        <v>4.690826462858721E-4</v>
      </c>
      <c r="X79" s="1154">
        <f t="shared" si="63"/>
        <v>0</v>
      </c>
      <c r="Y79" s="1154">
        <f t="shared" si="63"/>
        <v>0</v>
      </c>
      <c r="Z79" s="1154">
        <f t="shared" si="63"/>
        <v>0</v>
      </c>
      <c r="AA79" s="1154">
        <f t="shared" si="63"/>
        <v>6.0435598559530892E-4</v>
      </c>
      <c r="AB79" s="1154">
        <f t="shared" si="63"/>
        <v>0</v>
      </c>
      <c r="AC79" s="1154">
        <f t="shared" si="63"/>
        <v>0</v>
      </c>
      <c r="AD79" s="1154">
        <f t="shared" si="63"/>
        <v>0</v>
      </c>
      <c r="AE79" s="1154">
        <f t="shared" si="63"/>
        <v>1.1654726134199091E-3</v>
      </c>
      <c r="AF79" s="1154">
        <f t="shared" si="63"/>
        <v>0</v>
      </c>
      <c r="AG79" s="1181">
        <f t="shared" si="57"/>
        <v>1.7403203064955384E-2</v>
      </c>
      <c r="AN79" s="1153" t="s">
        <v>1146</v>
      </c>
      <c r="AO79" s="1153" t="s">
        <v>56</v>
      </c>
      <c r="AP79" s="1144">
        <f>SUMIFS(Table9[Count of EnergyRating],Table9[MainSpaceHeatingFuel],AN79,Table9[EnergyRating (group)],AO79,Table9[CountyName (group)],AP$4)</f>
        <v>0</v>
      </c>
      <c r="AQ79" s="1173">
        <f>SUMIFS(Table9[Count of EnergyRating],Table9[MainSpaceHeatingFuel],AN79,Table9[EnergyRating (group)],AO79,Table9[CountyName (group)],AQ$4)</f>
        <v>0</v>
      </c>
      <c r="AR79" s="1173">
        <f>SUMIFS(Table9[Count of EnergyRating],Table9[MainSpaceHeatingFuel],AN79,Table9[EnergyRating (group)],AO79,Table9[CountyName (group)],AR$4)</f>
        <v>0</v>
      </c>
      <c r="AS79" s="1173">
        <f>SUMIFS(Table9[Count of EnergyRating],Table9[MainSpaceHeatingFuel],AN79,Table9[EnergyRating (group)],AO79,Table9[CountyName (group)],AS$4)</f>
        <v>0</v>
      </c>
      <c r="AT79" s="1173">
        <f>SUMIFS(Table9[Count of EnergyRating],Table9[MainSpaceHeatingFuel],AN79,Table9[EnergyRating (group)],AO79,Table9[CountyName (group)],AT$4)</f>
        <v>0</v>
      </c>
      <c r="AU79" s="1173">
        <f>SUMIFS(Table9[Count of EnergyRating],Table9[MainSpaceHeatingFuel],AN79,Table9[EnergyRating (group)],AO79,Table9[CountyName (group)],AU$4)</f>
        <v>0</v>
      </c>
      <c r="AV79" s="1173">
        <f>SUMIFS(Table9[Count of EnergyRating],Table9[MainSpaceHeatingFuel],AN79,Table9[EnergyRating (group)],AO79,Table9[CountyName (group)],AV$4)</f>
        <v>0</v>
      </c>
      <c r="AW79" s="1173">
        <f>SUMIFS(Table9[Count of EnergyRating],Table9[MainSpaceHeatingFuel],AN79,Table9[EnergyRating (group)],AO79,Table9[CountyName (group)],AW$4)</f>
        <v>0</v>
      </c>
      <c r="AX79" s="1173">
        <f>SUMIFS(Table9[Count of EnergyRating],Table9[MainSpaceHeatingFuel],AN79,Table9[EnergyRating (group)],AO79,Table9[CountyName (group)],AX$4)</f>
        <v>0</v>
      </c>
      <c r="AY79" s="1173">
        <f>SUMIFS(Table9[Count of EnergyRating],Table9[MainSpaceHeatingFuel],AN79,Table9[EnergyRating (group)],AO79,Table9[CountyName (group)],AY$4)</f>
        <v>0</v>
      </c>
      <c r="AZ79" s="1173">
        <f>SUMIFS(Table9[Count of EnergyRating],Table9[MainSpaceHeatingFuel],AN79,Table9[EnergyRating (group)],AO79,Table9[CountyName (group)],AZ$4)</f>
        <v>0</v>
      </c>
      <c r="BA79" s="1173">
        <f>SUMIFS(Table9[Count of EnergyRating],Table9[MainSpaceHeatingFuel],AN79,Table9[EnergyRating (group)],AO79,Table9[CountyName (group)],BA$4)</f>
        <v>0</v>
      </c>
      <c r="BB79" s="1173">
        <f>SUMIFS(Table9[Count of EnergyRating],Table9[MainSpaceHeatingFuel],AN79,Table9[EnergyRating (group)],AO79,Table9[CountyName (group)],BB$4)</f>
        <v>0</v>
      </c>
      <c r="BC79" s="1173">
        <f>SUMIFS(Table9[Count of EnergyRating],Table9[MainSpaceHeatingFuel],AN79,Table9[EnergyRating (group)],AO79,Table9[CountyName (group)],BC$4)</f>
        <v>0</v>
      </c>
      <c r="BD79" s="1173">
        <f>SUMIFS(Table9[Count of EnergyRating],Table9[MainSpaceHeatingFuel],AN79,Table9[EnergyRating (group)],AO79,Table9[CountyName (group)],BD$4)</f>
        <v>0</v>
      </c>
      <c r="BE79" s="1173">
        <f>SUMIFS(Table9[Count of EnergyRating],Table9[MainSpaceHeatingFuel],AN79,Table9[EnergyRating (group)],AO79,Table9[CountyName (group)],BE$4)</f>
        <v>0</v>
      </c>
      <c r="BF79" s="1173">
        <f>SUMIFS(Table9[Count of EnergyRating],Table9[MainSpaceHeatingFuel],AN79,Table9[EnergyRating (group)],AO79,Table9[CountyName (group)],BF$4)</f>
        <v>0</v>
      </c>
      <c r="BG79" s="1173">
        <f>SUMIFS(Table9[Count of EnergyRating],Table9[MainSpaceHeatingFuel],AN79,Table9[EnergyRating (group)],AO79,Table9[CountyName (group)],BG$4)</f>
        <v>0</v>
      </c>
      <c r="BH79" s="1173">
        <f>SUMIFS(Table9[Count of EnergyRating],Table9[MainSpaceHeatingFuel],AN79,Table9[EnergyRating (group)],AO79,Table9[CountyName (group)],BH$4)</f>
        <v>0</v>
      </c>
      <c r="BI79" s="1173">
        <f>SUMIFS(Table9[Count of EnergyRating],Table9[MainSpaceHeatingFuel],AN79,Table9[EnergyRating (group)],AO79,Table9[CountyName (group)],BI$4)</f>
        <v>0</v>
      </c>
      <c r="BJ79" s="1173">
        <f>SUMIFS(Table9[Count of EnergyRating],Table9[MainSpaceHeatingFuel],AN79,Table9[EnergyRating (group)],AO79,Table9[CountyName (group)],BJ$4)</f>
        <v>0</v>
      </c>
      <c r="BK79" s="1173">
        <f>SUMIFS(Table9[Count of EnergyRating],Table9[MainSpaceHeatingFuel],AN79,Table9[EnergyRating (group)],AO79,Table9[CountyName (group)],BK$4)</f>
        <v>0</v>
      </c>
      <c r="BL79" s="1173">
        <f>SUMIFS(Table9[Count of EnergyRating],Table9[MainSpaceHeatingFuel],AN79,Table9[EnergyRating (group)],AO79,Table9[CountyName (group)],BL$4)</f>
        <v>0</v>
      </c>
      <c r="BM79" s="1144">
        <f>SUMIFS(Table9[Count of EnergyRating],Table9[MainSpaceHeatingFuel],AN79,Table9[EnergyRating (group)],AO79,Table9[CountyName (group)],BM$4)</f>
        <v>0</v>
      </c>
      <c r="BN79" s="1173">
        <f>SUMIFS(Table9[Count of EnergyRating],Table9[MainSpaceHeatingFuel],AN79,Table9[EnergyRating (group)],AO79,Table9[CountyName (group)],BN$4)</f>
        <v>0</v>
      </c>
      <c r="BO79" s="1173">
        <f>SUMIFS(Table9[Count of EnergyRating],Table9[MainSpaceHeatingFuel],AN79,Table9[EnergyRating (group)],AO79,Table9[CountyName (group)],BO$4)</f>
        <v>0</v>
      </c>
    </row>
    <row r="80" spans="3:67">
      <c r="C80" s="1145" t="s">
        <v>1201</v>
      </c>
      <c r="D80" s="1145" t="s">
        <v>1107</v>
      </c>
      <c r="E80" s="1145" t="s">
        <v>1167</v>
      </c>
      <c r="F80" s="1145" t="s">
        <v>1179</v>
      </c>
      <c r="G80" s="1155">
        <f t="shared" ref="G80:AF80" si="64">IFERROR(G190*((SUM(AP$89)/SUM(AP$85:AP$93))/(SUM(G$190)/SUM(G$189:G$194))),G190)</f>
        <v>2.0667266893783509E-3</v>
      </c>
      <c r="H80" s="1155">
        <f t="shared" si="64"/>
        <v>1.8213323384037128E-2</v>
      </c>
      <c r="I80" s="1155">
        <f t="shared" si="64"/>
        <v>9.5569412954462675E-3</v>
      </c>
      <c r="J80" s="1155">
        <f t="shared" si="64"/>
        <v>2.3474830809505041E-3</v>
      </c>
      <c r="K80" s="1155">
        <f t="shared" si="64"/>
        <v>0</v>
      </c>
      <c r="L80" s="1155">
        <f t="shared" si="64"/>
        <v>6.1745028913374339E-4</v>
      </c>
      <c r="M80" s="1155">
        <f t="shared" si="64"/>
        <v>0</v>
      </c>
      <c r="N80" s="1155">
        <f t="shared" si="64"/>
        <v>0</v>
      </c>
      <c r="O80" s="1155">
        <f t="shared" si="64"/>
        <v>1.0453835461010654E-3</v>
      </c>
      <c r="P80" s="1155">
        <f t="shared" si="64"/>
        <v>2.8454862931858024E-3</v>
      </c>
      <c r="Q80" s="1155">
        <f t="shared" si="64"/>
        <v>2.3901201411743217E-3</v>
      </c>
      <c r="R80" s="1155">
        <f t="shared" si="64"/>
        <v>5.0414363204335606E-3</v>
      </c>
      <c r="S80" s="1155">
        <f t="shared" si="64"/>
        <v>2.4901589292171448E-3</v>
      </c>
      <c r="T80" s="1155">
        <f t="shared" si="64"/>
        <v>0</v>
      </c>
      <c r="U80" s="1155">
        <f t="shared" si="64"/>
        <v>3.171924260854329E-3</v>
      </c>
      <c r="V80" s="1155">
        <f t="shared" si="64"/>
        <v>0</v>
      </c>
      <c r="W80" s="1155">
        <f t="shared" si="64"/>
        <v>1.5334338588144437E-3</v>
      </c>
      <c r="X80" s="1155">
        <f t="shared" si="64"/>
        <v>0</v>
      </c>
      <c r="Y80" s="1155">
        <f t="shared" si="64"/>
        <v>0</v>
      </c>
      <c r="Z80" s="1155">
        <f t="shared" si="64"/>
        <v>0</v>
      </c>
      <c r="AA80" s="1155">
        <f t="shared" si="64"/>
        <v>2.0671379725871754E-3</v>
      </c>
      <c r="AB80" s="1155">
        <f t="shared" si="64"/>
        <v>1.9982105540025151E-4</v>
      </c>
      <c r="AC80" s="1155">
        <f t="shared" si="64"/>
        <v>7.7803193858008203E-4</v>
      </c>
      <c r="AD80" s="1155">
        <f t="shared" si="64"/>
        <v>0</v>
      </c>
      <c r="AE80" s="1155">
        <f t="shared" si="64"/>
        <v>2.9172507263828134E-3</v>
      </c>
      <c r="AF80" s="1155">
        <f t="shared" si="64"/>
        <v>0</v>
      </c>
      <c r="AG80" s="1182">
        <f t="shared" si="57"/>
        <v>5.7282109781676978E-2</v>
      </c>
      <c r="AN80" s="1153" t="s">
        <v>1146</v>
      </c>
      <c r="AO80" s="1153" t="s">
        <v>58</v>
      </c>
      <c r="AP80" s="1144">
        <f>SUMIFS(Table9[Count of EnergyRating],Table9[MainSpaceHeatingFuel],AN80,Table9[EnergyRating (group)],AO80,Table9[CountyName (group)],AP$4)</f>
        <v>1</v>
      </c>
      <c r="AQ80" s="1173">
        <f>SUMIFS(Table9[Count of EnergyRating],Table9[MainSpaceHeatingFuel],AN80,Table9[EnergyRating (group)],AO80,Table9[CountyName (group)],AQ$4)</f>
        <v>0</v>
      </c>
      <c r="AR80" s="1173">
        <f>SUMIFS(Table9[Count of EnergyRating],Table9[MainSpaceHeatingFuel],AN80,Table9[EnergyRating (group)],AO80,Table9[CountyName (group)],AR$4)</f>
        <v>0</v>
      </c>
      <c r="AS80" s="1173">
        <f>SUMIFS(Table9[Count of EnergyRating],Table9[MainSpaceHeatingFuel],AN80,Table9[EnergyRating (group)],AO80,Table9[CountyName (group)],AS$4)</f>
        <v>0</v>
      </c>
      <c r="AT80" s="1173">
        <f>SUMIFS(Table9[Count of EnergyRating],Table9[MainSpaceHeatingFuel],AN80,Table9[EnergyRating (group)],AO80,Table9[CountyName (group)],AT$4)</f>
        <v>0</v>
      </c>
      <c r="AU80" s="1173">
        <f>SUMIFS(Table9[Count of EnergyRating],Table9[MainSpaceHeatingFuel],AN80,Table9[EnergyRating (group)],AO80,Table9[CountyName (group)],AU$4)</f>
        <v>0</v>
      </c>
      <c r="AV80" s="1173">
        <f>SUMIFS(Table9[Count of EnergyRating],Table9[MainSpaceHeatingFuel],AN80,Table9[EnergyRating (group)],AO80,Table9[CountyName (group)],AV$4)</f>
        <v>0</v>
      </c>
      <c r="AW80" s="1173">
        <f>SUMIFS(Table9[Count of EnergyRating],Table9[MainSpaceHeatingFuel],AN80,Table9[EnergyRating (group)],AO80,Table9[CountyName (group)],AW$4)</f>
        <v>0</v>
      </c>
      <c r="AX80" s="1173">
        <f>SUMIFS(Table9[Count of EnergyRating],Table9[MainSpaceHeatingFuel],AN80,Table9[EnergyRating (group)],AO80,Table9[CountyName (group)],AX$4)</f>
        <v>0</v>
      </c>
      <c r="AY80" s="1173">
        <f>SUMIFS(Table9[Count of EnergyRating],Table9[MainSpaceHeatingFuel],AN80,Table9[EnergyRating (group)],AO80,Table9[CountyName (group)],AY$4)</f>
        <v>0</v>
      </c>
      <c r="AZ80" s="1173">
        <f>SUMIFS(Table9[Count of EnergyRating],Table9[MainSpaceHeatingFuel],AN80,Table9[EnergyRating (group)],AO80,Table9[CountyName (group)],AZ$4)</f>
        <v>0</v>
      </c>
      <c r="BA80" s="1173">
        <f>SUMIFS(Table9[Count of EnergyRating],Table9[MainSpaceHeatingFuel],AN80,Table9[EnergyRating (group)],AO80,Table9[CountyName (group)],BA$4)</f>
        <v>0</v>
      </c>
      <c r="BB80" s="1173">
        <f>SUMIFS(Table9[Count of EnergyRating],Table9[MainSpaceHeatingFuel],AN80,Table9[EnergyRating (group)],AO80,Table9[CountyName (group)],BB$4)</f>
        <v>0</v>
      </c>
      <c r="BC80" s="1173">
        <f>SUMIFS(Table9[Count of EnergyRating],Table9[MainSpaceHeatingFuel],AN80,Table9[EnergyRating (group)],AO80,Table9[CountyName (group)],BC$4)</f>
        <v>0</v>
      </c>
      <c r="BD80" s="1173">
        <f>SUMIFS(Table9[Count of EnergyRating],Table9[MainSpaceHeatingFuel],AN80,Table9[EnergyRating (group)],AO80,Table9[CountyName (group)],BD$4)</f>
        <v>0</v>
      </c>
      <c r="BE80" s="1173">
        <f>SUMIFS(Table9[Count of EnergyRating],Table9[MainSpaceHeatingFuel],AN80,Table9[EnergyRating (group)],AO80,Table9[CountyName (group)],BE$4)</f>
        <v>0</v>
      </c>
      <c r="BF80" s="1173">
        <f>SUMIFS(Table9[Count of EnergyRating],Table9[MainSpaceHeatingFuel],AN80,Table9[EnergyRating (group)],AO80,Table9[CountyName (group)],BF$4)</f>
        <v>0</v>
      </c>
      <c r="BG80" s="1173">
        <f>SUMIFS(Table9[Count of EnergyRating],Table9[MainSpaceHeatingFuel],AN80,Table9[EnergyRating (group)],AO80,Table9[CountyName (group)],BG$4)</f>
        <v>0</v>
      </c>
      <c r="BH80" s="1173">
        <f>SUMIFS(Table9[Count of EnergyRating],Table9[MainSpaceHeatingFuel],AN80,Table9[EnergyRating (group)],AO80,Table9[CountyName (group)],BH$4)</f>
        <v>1</v>
      </c>
      <c r="BI80" s="1173">
        <f>SUMIFS(Table9[Count of EnergyRating],Table9[MainSpaceHeatingFuel],AN80,Table9[EnergyRating (group)],AO80,Table9[CountyName (group)],BI$4)</f>
        <v>0</v>
      </c>
      <c r="BJ80" s="1173">
        <f>SUMIFS(Table9[Count of EnergyRating],Table9[MainSpaceHeatingFuel],AN80,Table9[EnergyRating (group)],AO80,Table9[CountyName (group)],BJ$4)</f>
        <v>0</v>
      </c>
      <c r="BK80" s="1173">
        <f>SUMIFS(Table9[Count of EnergyRating],Table9[MainSpaceHeatingFuel],AN80,Table9[EnergyRating (group)],AO80,Table9[CountyName (group)],BK$4)</f>
        <v>0</v>
      </c>
      <c r="BL80" s="1173">
        <f>SUMIFS(Table9[Count of EnergyRating],Table9[MainSpaceHeatingFuel],AN80,Table9[EnergyRating (group)],AO80,Table9[CountyName (group)],BL$4)</f>
        <v>0</v>
      </c>
      <c r="BM80" s="1144">
        <f>SUMIFS(Table9[Count of EnergyRating],Table9[MainSpaceHeatingFuel],AN80,Table9[EnergyRating (group)],AO80,Table9[CountyName (group)],BM$4)</f>
        <v>0</v>
      </c>
      <c r="BN80" s="1173">
        <f>SUMIFS(Table9[Count of EnergyRating],Table9[MainSpaceHeatingFuel],AN80,Table9[EnergyRating (group)],AO80,Table9[CountyName (group)],BN$4)</f>
        <v>0</v>
      </c>
      <c r="BO80" s="1173">
        <f>SUMIFS(Table9[Count of EnergyRating],Table9[MainSpaceHeatingFuel],AN80,Table9[EnergyRating (group)],AO80,Table9[CountyName (group)],BO$4)</f>
        <v>0</v>
      </c>
    </row>
    <row r="81" spans="3:67">
      <c r="C81" s="1143" t="s">
        <v>1201</v>
      </c>
      <c r="D81" s="1143" t="s">
        <v>1107</v>
      </c>
      <c r="E81" s="1143" t="s">
        <v>1167</v>
      </c>
      <c r="F81" s="1143" t="s">
        <v>1180</v>
      </c>
      <c r="G81" s="1154">
        <f t="shared" ref="G81:AF81" si="65">IFERROR(G191*((SUM(AP$90)/SUM(AP$85:AP$93))/(SUM(G$191)/SUM(G$189:G$194))),G191)</f>
        <v>1.0333633446891755E-3</v>
      </c>
      <c r="H81" s="1154">
        <f t="shared" si="65"/>
        <v>3.6426646768074257E-2</v>
      </c>
      <c r="I81" s="1154">
        <f t="shared" si="65"/>
        <v>5.3686855495796715E-3</v>
      </c>
      <c r="J81" s="1154">
        <f t="shared" si="65"/>
        <v>1.1683574049684848E-3</v>
      </c>
      <c r="K81" s="1154">
        <f t="shared" si="65"/>
        <v>1.9428428873278479E-3</v>
      </c>
      <c r="L81" s="1154">
        <f t="shared" si="65"/>
        <v>8.6598373884795435E-4</v>
      </c>
      <c r="M81" s="1154">
        <f t="shared" si="65"/>
        <v>0</v>
      </c>
      <c r="N81" s="1154">
        <f t="shared" si="65"/>
        <v>0</v>
      </c>
      <c r="O81" s="1154">
        <f t="shared" si="65"/>
        <v>1.1888675622325842E-3</v>
      </c>
      <c r="P81" s="1154">
        <f t="shared" si="65"/>
        <v>2.8498041783044459E-3</v>
      </c>
      <c r="Q81" s="1154">
        <f t="shared" si="65"/>
        <v>2.6139441008829535E-3</v>
      </c>
      <c r="R81" s="1154">
        <f t="shared" si="65"/>
        <v>3.1019590263121669E-3</v>
      </c>
      <c r="S81" s="1154">
        <f t="shared" si="65"/>
        <v>2.2561842647269435E-3</v>
      </c>
      <c r="T81" s="1154">
        <f t="shared" si="65"/>
        <v>1.2072912520549385E-2</v>
      </c>
      <c r="U81" s="1154">
        <f t="shared" si="65"/>
        <v>2.7891760188513675E-3</v>
      </c>
      <c r="V81" s="1154">
        <f t="shared" si="65"/>
        <v>1.066729104893529E-2</v>
      </c>
      <c r="W81" s="1154">
        <f t="shared" si="65"/>
        <v>2.6287437579676177E-3</v>
      </c>
      <c r="X81" s="1154">
        <f t="shared" si="65"/>
        <v>2.8350665481982041E-3</v>
      </c>
      <c r="Y81" s="1154">
        <f t="shared" si="65"/>
        <v>5.0698084943803477E-3</v>
      </c>
      <c r="Z81" s="1154">
        <f t="shared" si="65"/>
        <v>0</v>
      </c>
      <c r="AA81" s="1154">
        <f t="shared" si="65"/>
        <v>2.4519298895622774E-3</v>
      </c>
      <c r="AB81" s="1154">
        <f t="shared" si="65"/>
        <v>0</v>
      </c>
      <c r="AC81" s="1154">
        <f t="shared" si="65"/>
        <v>1.5560638771601641E-3</v>
      </c>
      <c r="AD81" s="1154">
        <f t="shared" si="65"/>
        <v>1.694400197069981E-3</v>
      </c>
      <c r="AE81" s="1154">
        <f t="shared" si="65"/>
        <v>1.8075077655832442E-3</v>
      </c>
      <c r="AF81" s="1154">
        <f t="shared" si="65"/>
        <v>0</v>
      </c>
      <c r="AG81" s="1181">
        <f t="shared" si="57"/>
        <v>0.10238953894420438</v>
      </c>
      <c r="AN81" s="1153" t="s">
        <v>1146</v>
      </c>
      <c r="AO81" s="1153" t="s">
        <v>60</v>
      </c>
      <c r="AP81" s="1144">
        <f>SUMIFS(Table9[Count of EnergyRating],Table9[MainSpaceHeatingFuel],AN81,Table9[EnergyRating (group)],AO81,Table9[CountyName (group)],AP$4)</f>
        <v>0</v>
      </c>
      <c r="AQ81" s="1173">
        <f>SUMIFS(Table9[Count of EnergyRating],Table9[MainSpaceHeatingFuel],AN81,Table9[EnergyRating (group)],AO81,Table9[CountyName (group)],AQ$4)</f>
        <v>0</v>
      </c>
      <c r="AR81" s="1173">
        <f>SUMIFS(Table9[Count of EnergyRating],Table9[MainSpaceHeatingFuel],AN81,Table9[EnergyRating (group)],AO81,Table9[CountyName (group)],AR$4)</f>
        <v>0</v>
      </c>
      <c r="AS81" s="1173">
        <f>SUMIFS(Table9[Count of EnergyRating],Table9[MainSpaceHeatingFuel],AN81,Table9[EnergyRating (group)],AO81,Table9[CountyName (group)],AS$4)</f>
        <v>0</v>
      </c>
      <c r="AT81" s="1173">
        <f>SUMIFS(Table9[Count of EnergyRating],Table9[MainSpaceHeatingFuel],AN81,Table9[EnergyRating (group)],AO81,Table9[CountyName (group)],AT$4)</f>
        <v>0</v>
      </c>
      <c r="AU81" s="1173">
        <f>SUMIFS(Table9[Count of EnergyRating],Table9[MainSpaceHeatingFuel],AN81,Table9[EnergyRating (group)],AO81,Table9[CountyName (group)],AU$4)</f>
        <v>0</v>
      </c>
      <c r="AV81" s="1173">
        <f>SUMIFS(Table9[Count of EnergyRating],Table9[MainSpaceHeatingFuel],AN81,Table9[EnergyRating (group)],AO81,Table9[CountyName (group)],AV$4)</f>
        <v>0</v>
      </c>
      <c r="AW81" s="1173">
        <f>SUMIFS(Table9[Count of EnergyRating],Table9[MainSpaceHeatingFuel],AN81,Table9[EnergyRating (group)],AO81,Table9[CountyName (group)],AW$4)</f>
        <v>0</v>
      </c>
      <c r="AX81" s="1173">
        <f>SUMIFS(Table9[Count of EnergyRating],Table9[MainSpaceHeatingFuel],AN81,Table9[EnergyRating (group)],AO81,Table9[CountyName (group)],AX$4)</f>
        <v>0</v>
      </c>
      <c r="AY81" s="1173">
        <f>SUMIFS(Table9[Count of EnergyRating],Table9[MainSpaceHeatingFuel],AN81,Table9[EnergyRating (group)],AO81,Table9[CountyName (group)],AY$4)</f>
        <v>0</v>
      </c>
      <c r="AZ81" s="1173">
        <f>SUMIFS(Table9[Count of EnergyRating],Table9[MainSpaceHeatingFuel],AN81,Table9[EnergyRating (group)],AO81,Table9[CountyName (group)],AZ$4)</f>
        <v>0</v>
      </c>
      <c r="BA81" s="1173">
        <f>SUMIFS(Table9[Count of EnergyRating],Table9[MainSpaceHeatingFuel],AN81,Table9[EnergyRating (group)],AO81,Table9[CountyName (group)],BA$4)</f>
        <v>0</v>
      </c>
      <c r="BB81" s="1173">
        <f>SUMIFS(Table9[Count of EnergyRating],Table9[MainSpaceHeatingFuel],AN81,Table9[EnergyRating (group)],AO81,Table9[CountyName (group)],BB$4)</f>
        <v>0</v>
      </c>
      <c r="BC81" s="1173">
        <f>SUMIFS(Table9[Count of EnergyRating],Table9[MainSpaceHeatingFuel],AN81,Table9[EnergyRating (group)],AO81,Table9[CountyName (group)],BC$4)</f>
        <v>0</v>
      </c>
      <c r="BD81" s="1173">
        <f>SUMIFS(Table9[Count of EnergyRating],Table9[MainSpaceHeatingFuel],AN81,Table9[EnergyRating (group)],AO81,Table9[CountyName (group)],BD$4)</f>
        <v>0</v>
      </c>
      <c r="BE81" s="1173">
        <f>SUMIFS(Table9[Count of EnergyRating],Table9[MainSpaceHeatingFuel],AN81,Table9[EnergyRating (group)],AO81,Table9[CountyName (group)],BE$4)</f>
        <v>0</v>
      </c>
      <c r="BF81" s="1173">
        <f>SUMIFS(Table9[Count of EnergyRating],Table9[MainSpaceHeatingFuel],AN81,Table9[EnergyRating (group)],AO81,Table9[CountyName (group)],BF$4)</f>
        <v>0</v>
      </c>
      <c r="BG81" s="1173">
        <f>SUMIFS(Table9[Count of EnergyRating],Table9[MainSpaceHeatingFuel],AN81,Table9[EnergyRating (group)],AO81,Table9[CountyName (group)],BG$4)</f>
        <v>0</v>
      </c>
      <c r="BH81" s="1173">
        <f>SUMIFS(Table9[Count of EnergyRating],Table9[MainSpaceHeatingFuel],AN81,Table9[EnergyRating (group)],AO81,Table9[CountyName (group)],BH$4)</f>
        <v>0</v>
      </c>
      <c r="BI81" s="1173">
        <f>SUMIFS(Table9[Count of EnergyRating],Table9[MainSpaceHeatingFuel],AN81,Table9[EnergyRating (group)],AO81,Table9[CountyName (group)],BI$4)</f>
        <v>0</v>
      </c>
      <c r="BJ81" s="1173">
        <f>SUMIFS(Table9[Count of EnergyRating],Table9[MainSpaceHeatingFuel],AN81,Table9[EnergyRating (group)],AO81,Table9[CountyName (group)],BJ$4)</f>
        <v>0</v>
      </c>
      <c r="BK81" s="1173">
        <f>SUMIFS(Table9[Count of EnergyRating],Table9[MainSpaceHeatingFuel],AN81,Table9[EnergyRating (group)],AO81,Table9[CountyName (group)],BK$4)</f>
        <v>0</v>
      </c>
      <c r="BL81" s="1173">
        <f>SUMIFS(Table9[Count of EnergyRating],Table9[MainSpaceHeatingFuel],AN81,Table9[EnergyRating (group)],AO81,Table9[CountyName (group)],BL$4)</f>
        <v>0</v>
      </c>
      <c r="BM81" s="1144">
        <f>SUMIFS(Table9[Count of EnergyRating],Table9[MainSpaceHeatingFuel],AN81,Table9[EnergyRating (group)],AO81,Table9[CountyName (group)],BM$4)</f>
        <v>0</v>
      </c>
      <c r="BN81" s="1173">
        <f>SUMIFS(Table9[Count of EnergyRating],Table9[MainSpaceHeatingFuel],AN81,Table9[EnergyRating (group)],AO81,Table9[CountyName (group)],BN$4)</f>
        <v>0</v>
      </c>
      <c r="BO81" s="1173">
        <f>SUMIFS(Table9[Count of EnergyRating],Table9[MainSpaceHeatingFuel],AN81,Table9[EnergyRating (group)],AO81,Table9[CountyName (group)],BO$4)</f>
        <v>0</v>
      </c>
    </row>
    <row r="82" spans="3:67">
      <c r="C82" s="1145" t="s">
        <v>1201</v>
      </c>
      <c r="D82" s="1145" t="s">
        <v>1107</v>
      </c>
      <c r="E82" s="1145" t="s">
        <v>1167</v>
      </c>
      <c r="F82" s="1145" t="s">
        <v>1181</v>
      </c>
      <c r="G82" s="1155">
        <f t="shared" ref="G82:AF82" si="66">IFERROR(G192*((SUM(AP$91)/SUM(AP$85:AP$93))/(SUM(G$192)/SUM(G$189:G$194))),G192)</f>
        <v>0</v>
      </c>
      <c r="H82" s="1155">
        <f t="shared" si="66"/>
        <v>0</v>
      </c>
      <c r="I82" s="1155">
        <f t="shared" si="66"/>
        <v>2.9794502257181055E-3</v>
      </c>
      <c r="J82" s="1155">
        <f t="shared" si="66"/>
        <v>5.4379768618348834E-4</v>
      </c>
      <c r="K82" s="1155">
        <f t="shared" si="66"/>
        <v>3.8856857746556955E-4</v>
      </c>
      <c r="L82" s="1155">
        <f t="shared" si="66"/>
        <v>3.7280017457131672E-4</v>
      </c>
      <c r="M82" s="1155">
        <f t="shared" si="66"/>
        <v>4.9370942155811098E-3</v>
      </c>
      <c r="N82" s="1155">
        <f t="shared" si="66"/>
        <v>0</v>
      </c>
      <c r="O82" s="1155">
        <f t="shared" si="66"/>
        <v>6.5592693088694298E-4</v>
      </c>
      <c r="P82" s="1155">
        <f t="shared" si="66"/>
        <v>1.2996834207115728E-3</v>
      </c>
      <c r="Q82" s="1155">
        <f t="shared" si="66"/>
        <v>1.738632544165267E-3</v>
      </c>
      <c r="R82" s="1155">
        <f t="shared" si="66"/>
        <v>1.3732944815517945E-3</v>
      </c>
      <c r="S82" s="1155">
        <f t="shared" si="66"/>
        <v>1.4832322481075275E-3</v>
      </c>
      <c r="T82" s="1155">
        <f t="shared" si="66"/>
        <v>1.6097216694065844E-2</v>
      </c>
      <c r="U82" s="1155">
        <f t="shared" si="66"/>
        <v>1.3274034775847387E-3</v>
      </c>
      <c r="V82" s="1155">
        <f t="shared" si="66"/>
        <v>3.8790149268855601E-3</v>
      </c>
      <c r="W82" s="1155">
        <f t="shared" si="66"/>
        <v>1.4847534188520805E-3</v>
      </c>
      <c r="X82" s="1155">
        <f t="shared" si="66"/>
        <v>5.6701330963964082E-3</v>
      </c>
      <c r="Y82" s="1155">
        <f t="shared" si="66"/>
        <v>6.7597446591737978E-3</v>
      </c>
      <c r="Z82" s="1155">
        <f t="shared" si="66"/>
        <v>0</v>
      </c>
      <c r="AA82" s="1155">
        <f t="shared" si="66"/>
        <v>1.0156716878296295E-3</v>
      </c>
      <c r="AB82" s="1155">
        <f t="shared" si="66"/>
        <v>3.9964211080050296E-4</v>
      </c>
      <c r="AC82" s="1155">
        <f t="shared" si="66"/>
        <v>0</v>
      </c>
      <c r="AD82" s="1155">
        <f t="shared" si="66"/>
        <v>1.1649001354856118E-3</v>
      </c>
      <c r="AE82" s="1155">
        <f t="shared" si="66"/>
        <v>1.0726278116089478E-3</v>
      </c>
      <c r="AF82" s="1155">
        <f t="shared" si="66"/>
        <v>1.1129425712406659E-3</v>
      </c>
      <c r="AG82" s="1182">
        <f t="shared" si="57"/>
        <v>5.5756531094866481E-2</v>
      </c>
      <c r="AN82" s="1153" t="s">
        <v>1146</v>
      </c>
      <c r="AO82" s="1153" t="s">
        <v>62</v>
      </c>
      <c r="AP82" s="1144">
        <f>SUMIFS(Table9[Count of EnergyRating],Table9[MainSpaceHeatingFuel],AN82,Table9[EnergyRating (group)],AO82,Table9[CountyName (group)],AP$4)</f>
        <v>0</v>
      </c>
      <c r="AQ82" s="1173">
        <f>SUMIFS(Table9[Count of EnergyRating],Table9[MainSpaceHeatingFuel],AN82,Table9[EnergyRating (group)],AO82,Table9[CountyName (group)],AQ$4)</f>
        <v>0</v>
      </c>
      <c r="AR82" s="1173">
        <f>SUMIFS(Table9[Count of EnergyRating],Table9[MainSpaceHeatingFuel],AN82,Table9[EnergyRating (group)],AO82,Table9[CountyName (group)],AR$4)</f>
        <v>0</v>
      </c>
      <c r="AS82" s="1173">
        <f>SUMIFS(Table9[Count of EnergyRating],Table9[MainSpaceHeatingFuel],AN82,Table9[EnergyRating (group)],AO82,Table9[CountyName (group)],AS$4)</f>
        <v>0</v>
      </c>
      <c r="AT82" s="1173">
        <f>SUMIFS(Table9[Count of EnergyRating],Table9[MainSpaceHeatingFuel],AN82,Table9[EnergyRating (group)],AO82,Table9[CountyName (group)],AT$4)</f>
        <v>0</v>
      </c>
      <c r="AU82" s="1173">
        <f>SUMIFS(Table9[Count of EnergyRating],Table9[MainSpaceHeatingFuel],AN82,Table9[EnergyRating (group)],AO82,Table9[CountyName (group)],AU$4)</f>
        <v>0</v>
      </c>
      <c r="AV82" s="1173">
        <f>SUMIFS(Table9[Count of EnergyRating],Table9[MainSpaceHeatingFuel],AN82,Table9[EnergyRating (group)],AO82,Table9[CountyName (group)],AV$4)</f>
        <v>0</v>
      </c>
      <c r="AW82" s="1173">
        <f>SUMIFS(Table9[Count of EnergyRating],Table9[MainSpaceHeatingFuel],AN82,Table9[EnergyRating (group)],AO82,Table9[CountyName (group)],AW$4)</f>
        <v>0</v>
      </c>
      <c r="AX82" s="1173">
        <f>SUMIFS(Table9[Count of EnergyRating],Table9[MainSpaceHeatingFuel],AN82,Table9[EnergyRating (group)],AO82,Table9[CountyName (group)],AX$4)</f>
        <v>0</v>
      </c>
      <c r="AY82" s="1173">
        <f>SUMIFS(Table9[Count of EnergyRating],Table9[MainSpaceHeatingFuel],AN82,Table9[EnergyRating (group)],AO82,Table9[CountyName (group)],AY$4)</f>
        <v>0</v>
      </c>
      <c r="AZ82" s="1173">
        <f>SUMIFS(Table9[Count of EnergyRating],Table9[MainSpaceHeatingFuel],AN82,Table9[EnergyRating (group)],AO82,Table9[CountyName (group)],AZ$4)</f>
        <v>0</v>
      </c>
      <c r="BA82" s="1173">
        <f>SUMIFS(Table9[Count of EnergyRating],Table9[MainSpaceHeatingFuel],AN82,Table9[EnergyRating (group)],AO82,Table9[CountyName (group)],BA$4)</f>
        <v>0</v>
      </c>
      <c r="BB82" s="1173">
        <f>SUMIFS(Table9[Count of EnergyRating],Table9[MainSpaceHeatingFuel],AN82,Table9[EnergyRating (group)],AO82,Table9[CountyName (group)],BB$4)</f>
        <v>0</v>
      </c>
      <c r="BC82" s="1173">
        <f>SUMIFS(Table9[Count of EnergyRating],Table9[MainSpaceHeatingFuel],AN82,Table9[EnergyRating (group)],AO82,Table9[CountyName (group)],BC$4)</f>
        <v>0</v>
      </c>
      <c r="BD82" s="1173">
        <f>SUMIFS(Table9[Count of EnergyRating],Table9[MainSpaceHeatingFuel],AN82,Table9[EnergyRating (group)],AO82,Table9[CountyName (group)],BD$4)</f>
        <v>0</v>
      </c>
      <c r="BE82" s="1173">
        <f>SUMIFS(Table9[Count of EnergyRating],Table9[MainSpaceHeatingFuel],AN82,Table9[EnergyRating (group)],AO82,Table9[CountyName (group)],BE$4)</f>
        <v>0</v>
      </c>
      <c r="BF82" s="1173">
        <f>SUMIFS(Table9[Count of EnergyRating],Table9[MainSpaceHeatingFuel],AN82,Table9[EnergyRating (group)],AO82,Table9[CountyName (group)],BF$4)</f>
        <v>0</v>
      </c>
      <c r="BG82" s="1173">
        <f>SUMIFS(Table9[Count of EnergyRating],Table9[MainSpaceHeatingFuel],AN82,Table9[EnergyRating (group)],AO82,Table9[CountyName (group)],BG$4)</f>
        <v>0</v>
      </c>
      <c r="BH82" s="1161">
        <f>SUMIFS(Table9[Count of EnergyRating],Table9[MainSpaceHeatingFuel],AN82,Table9[EnergyRating (group)],AO82,Table9[CountyName (group)],BH$4)</f>
        <v>0</v>
      </c>
      <c r="BI82" s="1173">
        <f>SUMIFS(Table9[Count of EnergyRating],Table9[MainSpaceHeatingFuel],AN82,Table9[EnergyRating (group)],AO82,Table9[CountyName (group)],BI$4)</f>
        <v>0</v>
      </c>
      <c r="BJ82" s="1173">
        <f>SUMIFS(Table9[Count of EnergyRating],Table9[MainSpaceHeatingFuel],AN82,Table9[EnergyRating (group)],AO82,Table9[CountyName (group)],BJ$4)</f>
        <v>0</v>
      </c>
      <c r="BK82" s="1173">
        <f>SUMIFS(Table9[Count of EnergyRating],Table9[MainSpaceHeatingFuel],AN82,Table9[EnergyRating (group)],AO82,Table9[CountyName (group)],BK$4)</f>
        <v>0</v>
      </c>
      <c r="BL82" s="1173">
        <f>SUMIFS(Table9[Count of EnergyRating],Table9[MainSpaceHeatingFuel],AN82,Table9[EnergyRating (group)],AO82,Table9[CountyName (group)],BL$4)</f>
        <v>0</v>
      </c>
      <c r="BM82" s="1144">
        <f>SUMIFS(Table9[Count of EnergyRating],Table9[MainSpaceHeatingFuel],AN82,Table9[EnergyRating (group)],AO82,Table9[CountyName (group)],BM$4)</f>
        <v>0</v>
      </c>
      <c r="BN82" s="1173">
        <f>SUMIFS(Table9[Count of EnergyRating],Table9[MainSpaceHeatingFuel],AN82,Table9[EnergyRating (group)],AO82,Table9[CountyName (group)],BN$4)</f>
        <v>0</v>
      </c>
      <c r="BO82" s="1173">
        <f>SUMIFS(Table9[Count of EnergyRating],Table9[MainSpaceHeatingFuel],AN82,Table9[EnergyRating (group)],AO82,Table9[CountyName (group)],BO$4)</f>
        <v>0</v>
      </c>
    </row>
    <row r="83" spans="3:67" ht="15">
      <c r="C83" s="1143" t="s">
        <v>1201</v>
      </c>
      <c r="D83" s="1143" t="s">
        <v>1107</v>
      </c>
      <c r="E83" s="1143" t="s">
        <v>1167</v>
      </c>
      <c r="F83" s="1143" t="s">
        <v>1182</v>
      </c>
      <c r="G83" s="1154">
        <f t="shared" ref="G83:AF83" si="67">IFERROR(G193*((SUM(AP$92)/SUM(AP$85:AP$93))/(SUM(G$193)/SUM(G$189:G$194))),G193)</f>
        <v>0</v>
      </c>
      <c r="H83" s="1154">
        <f t="shared" si="67"/>
        <v>7.2853293536148514E-2</v>
      </c>
      <c r="I83" s="1154">
        <f t="shared" si="67"/>
        <v>9.7612464537812223E-4</v>
      </c>
      <c r="J83" s="1154">
        <f t="shared" si="67"/>
        <v>2.3151782679099007E-4</v>
      </c>
      <c r="K83" s="1154">
        <f t="shared" si="67"/>
        <v>3.8856857746556955E-4</v>
      </c>
      <c r="L83" s="1154">
        <f t="shared" si="67"/>
        <v>9.7083378794613723E-5</v>
      </c>
      <c r="M83" s="1154">
        <f t="shared" si="67"/>
        <v>0</v>
      </c>
      <c r="N83" s="1154">
        <f t="shared" si="67"/>
        <v>0</v>
      </c>
      <c r="O83" s="1154">
        <f t="shared" si="67"/>
        <v>3.0234131970570031E-4</v>
      </c>
      <c r="P83" s="1154">
        <f t="shared" si="67"/>
        <v>4.9655678864395645E-4</v>
      </c>
      <c r="Q83" s="1154">
        <f t="shared" si="67"/>
        <v>5.275850478846329E-4</v>
      </c>
      <c r="R83" s="1154">
        <f t="shared" si="67"/>
        <v>4.9390415564582086E-4</v>
      </c>
      <c r="S83" s="1154">
        <f t="shared" si="67"/>
        <v>3.9692130583159183E-4</v>
      </c>
      <c r="T83" s="1154">
        <f t="shared" si="67"/>
        <v>5.3657388980219477E-3</v>
      </c>
      <c r="U83" s="1154">
        <f t="shared" si="67"/>
        <v>4.0310719104567211E-4</v>
      </c>
      <c r="V83" s="1154">
        <f t="shared" si="67"/>
        <v>3.8790149268855597E-3</v>
      </c>
      <c r="W83" s="1154">
        <f t="shared" si="67"/>
        <v>6.1459055452483657E-4</v>
      </c>
      <c r="X83" s="1154">
        <f t="shared" si="67"/>
        <v>1.8900443654654697E-3</v>
      </c>
      <c r="Y83" s="1154">
        <f t="shared" si="67"/>
        <v>8.4496808239672462E-3</v>
      </c>
      <c r="Z83" s="1154">
        <f t="shared" si="67"/>
        <v>0</v>
      </c>
      <c r="AA83" s="1154">
        <f t="shared" si="67"/>
        <v>3.8926624159109152E-4</v>
      </c>
      <c r="AB83" s="1154">
        <f t="shared" si="67"/>
        <v>0</v>
      </c>
      <c r="AC83" s="1154">
        <f t="shared" si="67"/>
        <v>1.5560638771601641E-3</v>
      </c>
      <c r="AD83" s="1154">
        <f t="shared" si="67"/>
        <v>9.5310011085186438E-4</v>
      </c>
      <c r="AE83" s="1154">
        <f t="shared" si="67"/>
        <v>3.6743997698714825E-4</v>
      </c>
      <c r="AF83" s="1154">
        <f t="shared" si="67"/>
        <v>0</v>
      </c>
      <c r="AG83" s="1181">
        <f t="shared" si="57"/>
        <v>0.10063194354879051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SUMIFS(Table9[Count of EnergyRating],Table9[MainSpaceHeatingFuel],AN83,Table9[EnergyRating (group)],AO83,Table9[CountyName (group)],AP$4)</f>
        <v>0</v>
      </c>
      <c r="AQ83" s="1173">
        <f>SUMIFS(Table9[Count of EnergyRating],Table9[MainSpaceHeatingFuel],AN83,Table9[EnergyRating (group)],AO83,Table9[CountyName (group)],AQ$4)</f>
        <v>0</v>
      </c>
      <c r="AR83" s="1173">
        <f>SUMIFS(Table9[Count of EnergyRating],Table9[MainSpaceHeatingFuel],AN83,Table9[EnergyRating (group)],AO83,Table9[CountyName (group)],AR$4)</f>
        <v>0</v>
      </c>
      <c r="AS83" s="1173">
        <f>SUMIFS(Table9[Count of EnergyRating],Table9[MainSpaceHeatingFuel],AN83,Table9[EnergyRating (group)],AO83,Table9[CountyName (group)],AS$4)</f>
        <v>0</v>
      </c>
      <c r="AT83" s="1173">
        <f>SUMIFS(Table9[Count of EnergyRating],Table9[MainSpaceHeatingFuel],AN83,Table9[EnergyRating (group)],AO83,Table9[CountyName (group)],AT$4)</f>
        <v>0</v>
      </c>
      <c r="AU83" s="1173">
        <f>SUMIFS(Table9[Count of EnergyRating],Table9[MainSpaceHeatingFuel],AN83,Table9[EnergyRating (group)],AO83,Table9[CountyName (group)],AU$4)</f>
        <v>0</v>
      </c>
      <c r="AV83" s="1173">
        <f>SUMIFS(Table9[Count of EnergyRating],Table9[MainSpaceHeatingFuel],AN83,Table9[EnergyRating (group)],AO83,Table9[CountyName (group)],AV$4)</f>
        <v>0</v>
      </c>
      <c r="AW83" s="1173">
        <f>SUMIFS(Table9[Count of EnergyRating],Table9[MainSpaceHeatingFuel],AN83,Table9[EnergyRating (group)],AO83,Table9[CountyName (group)],AW$4)</f>
        <v>0</v>
      </c>
      <c r="AX83" s="1173">
        <f>SUMIFS(Table9[Count of EnergyRating],Table9[MainSpaceHeatingFuel],AN83,Table9[EnergyRating (group)],AO83,Table9[CountyName (group)],AX$4)</f>
        <v>0</v>
      </c>
      <c r="AY83" s="1173">
        <f>SUMIFS(Table9[Count of EnergyRating],Table9[MainSpaceHeatingFuel],AN83,Table9[EnergyRating (group)],AO83,Table9[CountyName (group)],AY$4)</f>
        <v>0</v>
      </c>
      <c r="AZ83" s="1173">
        <f>SUMIFS(Table9[Count of EnergyRating],Table9[MainSpaceHeatingFuel],AN83,Table9[EnergyRating (group)],AO83,Table9[CountyName (group)],AZ$4)</f>
        <v>0</v>
      </c>
      <c r="BA83" s="1173">
        <f>SUMIFS(Table9[Count of EnergyRating],Table9[MainSpaceHeatingFuel],AN83,Table9[EnergyRating (group)],AO83,Table9[CountyName (group)],BA$4)</f>
        <v>0</v>
      </c>
      <c r="BB83" s="1173">
        <f>SUMIFS(Table9[Count of EnergyRating],Table9[MainSpaceHeatingFuel],AN83,Table9[EnergyRating (group)],AO83,Table9[CountyName (group)],BB$4)</f>
        <v>0</v>
      </c>
      <c r="BC83" s="1173">
        <f>SUMIFS(Table9[Count of EnergyRating],Table9[MainSpaceHeatingFuel],AN83,Table9[EnergyRating (group)],AO83,Table9[CountyName (group)],BC$4)</f>
        <v>0</v>
      </c>
      <c r="BD83" s="1173">
        <f>SUMIFS(Table9[Count of EnergyRating],Table9[MainSpaceHeatingFuel],AN83,Table9[EnergyRating (group)],AO83,Table9[CountyName (group)],BD$4)</f>
        <v>0</v>
      </c>
      <c r="BE83" s="1173">
        <f>SUMIFS(Table9[Count of EnergyRating],Table9[MainSpaceHeatingFuel],AN83,Table9[EnergyRating (group)],AO83,Table9[CountyName (group)],BE$4)</f>
        <v>0</v>
      </c>
      <c r="BF83" s="1173">
        <f>SUMIFS(Table9[Count of EnergyRating],Table9[MainSpaceHeatingFuel],AN83,Table9[EnergyRating (group)],AO83,Table9[CountyName (group)],BF$4)</f>
        <v>0</v>
      </c>
      <c r="BG83" s="1173">
        <f>SUMIFS(Table9[Count of EnergyRating],Table9[MainSpaceHeatingFuel],AN83,Table9[EnergyRating (group)],AO83,Table9[CountyName (group)],BG$4)</f>
        <v>0</v>
      </c>
      <c r="BH83" s="1173">
        <f>SUMIFS(Table9[Count of EnergyRating],Table9[MainSpaceHeatingFuel],AN83,Table9[EnergyRating (group)],AO83,Table9[CountyName (group)],BH$4)</f>
        <v>3</v>
      </c>
      <c r="BI83" s="1173">
        <f>SUMIFS(Table9[Count of EnergyRating],Table9[MainSpaceHeatingFuel],AN83,Table9[EnergyRating (group)],AO83,Table9[CountyName (group)],BI$4)</f>
        <v>0</v>
      </c>
      <c r="BJ83" s="1173">
        <f>SUMIFS(Table9[Count of EnergyRating],Table9[MainSpaceHeatingFuel],AN83,Table9[EnergyRating (group)],AO83,Table9[CountyName (group)],BJ$4)</f>
        <v>0</v>
      </c>
      <c r="BK83" s="1173">
        <f>SUMIFS(Table9[Count of EnergyRating],Table9[MainSpaceHeatingFuel],AN83,Table9[EnergyRating (group)],AO83,Table9[CountyName (group)],BK$4)</f>
        <v>0</v>
      </c>
      <c r="BL83" s="1173">
        <f>SUMIFS(Table9[Count of EnergyRating],Table9[MainSpaceHeatingFuel],AN83,Table9[EnergyRating (group)],AO83,Table9[CountyName (group)],BL$4)</f>
        <v>0</v>
      </c>
      <c r="BM83" s="1144">
        <f>SUMIFS(Table9[Count of EnergyRating],Table9[MainSpaceHeatingFuel],AN83,Table9[EnergyRating (group)],AO83,Table9[CountyName (group)],BM$4)</f>
        <v>0</v>
      </c>
      <c r="BN83" s="1173">
        <f>SUMIFS(Table9[Count of EnergyRating],Table9[MainSpaceHeatingFuel],AN83,Table9[EnergyRating (group)],AO83,Table9[CountyName (group)],BN$4)</f>
        <v>0</v>
      </c>
      <c r="BO83" s="1173">
        <f>SUMIFS(Table9[Count of EnergyRating],Table9[MainSpaceHeatingFuel],AN83,Table9[EnergyRating (group)],AO83,Table9[CountyName (group)],BO$4)</f>
        <v>0</v>
      </c>
    </row>
    <row r="84" spans="3:67" ht="15.75" thickBot="1">
      <c r="C84" s="1147" t="s">
        <v>1201</v>
      </c>
      <c r="D84" s="1147" t="s">
        <v>1107</v>
      </c>
      <c r="E84" s="1147" t="s">
        <v>1167</v>
      </c>
      <c r="F84" s="1147" t="s">
        <v>1183</v>
      </c>
      <c r="G84" s="1156">
        <f t="shared" ref="G84:AF84" si="68">IFERROR(G194*((SUM(AP$93)/SUM(AP$85:AP$93))/(SUM(G$194)/SUM(G$189:G$194))),G194)</f>
        <v>1.0333633446891755E-3</v>
      </c>
      <c r="H84" s="1156">
        <f t="shared" si="68"/>
        <v>0.27319985076055692</v>
      </c>
      <c r="I84" s="1156">
        <f t="shared" si="68"/>
        <v>8.2857091991398737E-4</v>
      </c>
      <c r="J84" s="1156">
        <f t="shared" si="68"/>
        <v>3.6073707895340314E-4</v>
      </c>
      <c r="K84" s="1156">
        <f t="shared" si="68"/>
        <v>1.9428428873278481E-3</v>
      </c>
      <c r="L84" s="1156">
        <f t="shared" si="68"/>
        <v>1.3203339516067465E-4</v>
      </c>
      <c r="M84" s="1156">
        <f t="shared" si="68"/>
        <v>4.9370942155811098E-3</v>
      </c>
      <c r="N84" s="1156">
        <f t="shared" si="68"/>
        <v>1.7583630543483181E-2</v>
      </c>
      <c r="O84" s="1156">
        <f t="shared" si="68"/>
        <v>3.0746574885325456E-4</v>
      </c>
      <c r="P84" s="1156">
        <f t="shared" si="68"/>
        <v>3.8860966067787893E-4</v>
      </c>
      <c r="Q84" s="1156">
        <f t="shared" si="68"/>
        <v>6.2350960204547517E-4</v>
      </c>
      <c r="R84" s="1156">
        <f t="shared" si="68"/>
        <v>8.4927421885439914E-4</v>
      </c>
      <c r="S84" s="1156">
        <f t="shared" si="68"/>
        <v>6.0582725626927173E-4</v>
      </c>
      <c r="T84" s="1156">
        <f t="shared" si="68"/>
        <v>2.4145825041098769E-2</v>
      </c>
      <c r="U84" s="1156">
        <f t="shared" si="68"/>
        <v>6.1891205089840572E-4</v>
      </c>
      <c r="V84" s="1156">
        <f t="shared" si="68"/>
        <v>5.8185223903283404E-3</v>
      </c>
      <c r="W84" s="1156">
        <f t="shared" si="68"/>
        <v>1.0101191292190383E-3</v>
      </c>
      <c r="X84" s="1156">
        <f t="shared" si="68"/>
        <v>0</v>
      </c>
      <c r="Y84" s="1156">
        <f t="shared" si="68"/>
        <v>1.1829553153554146E-2</v>
      </c>
      <c r="Z84" s="1156">
        <f t="shared" si="68"/>
        <v>1.7644778222030567E-3</v>
      </c>
      <c r="AA84" s="1156">
        <f t="shared" si="68"/>
        <v>4.2953516313499747E-4</v>
      </c>
      <c r="AB84" s="1156">
        <f t="shared" si="68"/>
        <v>1.5985684432020118E-3</v>
      </c>
      <c r="AC84" s="1156">
        <f t="shared" si="68"/>
        <v>1.5560638771601643E-3</v>
      </c>
      <c r="AD84" s="1156">
        <f t="shared" si="68"/>
        <v>3.1770003695062151E-4</v>
      </c>
      <c r="AE84" s="1156">
        <f t="shared" si="68"/>
        <v>4.4538179028745235E-4</v>
      </c>
      <c r="AF84" s="1156">
        <f t="shared" si="68"/>
        <v>2.2258851424813314E-3</v>
      </c>
      <c r="AG84" s="1183">
        <f t="shared" si="57"/>
        <v>0.35455335367288493</v>
      </c>
      <c r="AI84" s="58" t="s">
        <v>1176</v>
      </c>
      <c r="AJ84" s="1167">
        <f>SUM(G79:AF84)</f>
        <v>0.68801668010737849</v>
      </c>
      <c r="AK84" s="1149">
        <f>'SHWLP-Apt'!S20</f>
        <v>0.68801668010737849</v>
      </c>
      <c r="AL84" s="1169">
        <f>IFERROR((AK84-AJ84)/AK84,"N/A")</f>
        <v>0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1202</v>
      </c>
      <c r="D85" s="1174" t="s">
        <v>1107</v>
      </c>
      <c r="E85" s="1174" t="s">
        <v>1167</v>
      </c>
      <c r="F85" s="1174" t="s">
        <v>943</v>
      </c>
      <c r="G85" s="1175">
        <f>G195</f>
        <v>3.6979749911306534E-3</v>
      </c>
      <c r="H85" s="1175">
        <f t="shared" ref="H85:AF85" si="69">H195</f>
        <v>0.35847824580899773</v>
      </c>
      <c r="I85" s="1175">
        <f t="shared" si="69"/>
        <v>2.1406705235966519E-2</v>
      </c>
      <c r="J85" s="1175">
        <f t="shared" si="69"/>
        <v>5.0913019250501705E-3</v>
      </c>
      <c r="K85" s="1175">
        <f t="shared" si="69"/>
        <v>4.1715730169597778E-3</v>
      </c>
      <c r="L85" s="1175">
        <f t="shared" si="69"/>
        <v>2.0100069576480728E-3</v>
      </c>
      <c r="M85" s="1175">
        <f t="shared" si="69"/>
        <v>8.8338971146525117E-3</v>
      </c>
      <c r="N85" s="1175">
        <f t="shared" si="69"/>
        <v>1.5731113924560669E-2</v>
      </c>
      <c r="O85" s="1175">
        <f t="shared" si="69"/>
        <v>3.4166023187909632E-3</v>
      </c>
      <c r="P85" s="1175">
        <f t="shared" si="69"/>
        <v>8.3982664249561013E-3</v>
      </c>
      <c r="Q85" s="1175">
        <f t="shared" si="69"/>
        <v>7.7587776402669503E-3</v>
      </c>
      <c r="R85" s="1175">
        <f t="shared" si="69"/>
        <v>1.3119937379359219E-2</v>
      </c>
      <c r="S85" s="1175">
        <f t="shared" si="69"/>
        <v>7.2420369862637697E-3</v>
      </c>
      <c r="T85" s="1175">
        <f t="shared" si="69"/>
        <v>5.2804768988998559E-2</v>
      </c>
      <c r="U85" s="1175">
        <f t="shared" si="69"/>
        <v>8.4480100072180861E-3</v>
      </c>
      <c r="V85" s="1175">
        <f t="shared" si="69"/>
        <v>2.168964252682579E-2</v>
      </c>
      <c r="W85" s="1175">
        <f t="shared" si="69"/>
        <v>6.9252024388613883E-3</v>
      </c>
      <c r="X85" s="1175">
        <f t="shared" si="69"/>
        <v>9.3000570838579644E-3</v>
      </c>
      <c r="Y85" s="1175">
        <f t="shared" si="69"/>
        <v>2.8725978238073185E-2</v>
      </c>
      <c r="Z85" s="1175">
        <f t="shared" si="69"/>
        <v>1.5785819413001894E-3</v>
      </c>
      <c r="AA85" s="1175">
        <f t="shared" si="69"/>
        <v>6.2248503898294861E-3</v>
      </c>
      <c r="AB85" s="1175">
        <f t="shared" si="69"/>
        <v>1.9664588363473893E-3</v>
      </c>
      <c r="AC85" s="1175">
        <f t="shared" si="69"/>
        <v>4.8724387848903721E-3</v>
      </c>
      <c r="AD85" s="1175">
        <f t="shared" si="69"/>
        <v>3.6949753360505607E-3</v>
      </c>
      <c r="AE85" s="1175">
        <f t="shared" si="69"/>
        <v>6.9564768426383754E-3</v>
      </c>
      <c r="AF85" s="1175">
        <f t="shared" si="69"/>
        <v>2.9870668067754269E-3</v>
      </c>
      <c r="AG85" s="1184">
        <f t="shared" si="57"/>
        <v>0.61553094794626995</v>
      </c>
      <c r="AI85" s="58" t="s">
        <v>1120</v>
      </c>
      <c r="AJ85" s="1167">
        <f>SUM(G85:AF85)</f>
        <v>0.61553094794626995</v>
      </c>
      <c r="AK85" s="1149">
        <f>'SHWLP-Apt'!S46</f>
        <v>0.61553094794626972</v>
      </c>
      <c r="AL85" s="1169">
        <f>(AK85-AJ85)/AK85</f>
        <v>-3.6073670327363261E-16</v>
      </c>
      <c r="AN85" s="1153" t="s">
        <v>422</v>
      </c>
      <c r="AO85" s="1153" t="s">
        <v>48</v>
      </c>
      <c r="AP85" s="1166">
        <f>SUMIFS(Table9[Count of EnergyRating],Table9[MainSpaceHeatingFuel],AN85,Table9[EnergyRating (group)],AO85,Table9[CountyName (group)],AP$4)</f>
        <v>0</v>
      </c>
      <c r="AQ85" s="1173">
        <f>SUMIFS(Table9[Count of EnergyRating],Table9[MainSpaceHeatingFuel],AN85,Table9[EnergyRating (group)],AO85,Table9[CountyName (group)],AQ$4)</f>
        <v>0</v>
      </c>
      <c r="AR85" s="1173">
        <f>SUMIFS(Table9[Count of EnergyRating],Table9[MainSpaceHeatingFuel],AN85,Table9[EnergyRating (group)],AO85,Table9[CountyName (group)],AR$4)</f>
        <v>0</v>
      </c>
      <c r="AS85" s="1173">
        <f>SUMIFS(Table9[Count of EnergyRating],Table9[MainSpaceHeatingFuel],AN85,Table9[EnergyRating (group)],AO85,Table9[CountyName (group)],AS$4)</f>
        <v>0</v>
      </c>
      <c r="AT85" s="1173">
        <f>SUMIFS(Table9[Count of EnergyRating],Table9[MainSpaceHeatingFuel],AN85,Table9[EnergyRating (group)],AO85,Table9[CountyName (group)],AT$4)</f>
        <v>0</v>
      </c>
      <c r="AU85" s="1173">
        <f>SUMIFS(Table9[Count of EnergyRating],Table9[MainSpaceHeatingFuel],AN85,Table9[EnergyRating (group)],AO85,Table9[CountyName (group)],AU$4)</f>
        <v>0</v>
      </c>
      <c r="AV85" s="1173">
        <f>SUMIFS(Table9[Count of EnergyRating],Table9[MainSpaceHeatingFuel],AN85,Table9[EnergyRating (group)],AO85,Table9[CountyName (group)],AV$4)</f>
        <v>0</v>
      </c>
      <c r="AW85" s="1173">
        <f>SUMIFS(Table9[Count of EnergyRating],Table9[MainSpaceHeatingFuel],AN85,Table9[EnergyRating (group)],AO85,Table9[CountyName (group)],AW$4)</f>
        <v>0</v>
      </c>
      <c r="AX85" s="1173">
        <f>SUMIFS(Table9[Count of EnergyRating],Table9[MainSpaceHeatingFuel],AN85,Table9[EnergyRating (group)],AO85,Table9[CountyName (group)],AX$4)</f>
        <v>0</v>
      </c>
      <c r="AY85" s="1173">
        <f>SUMIFS(Table9[Count of EnergyRating],Table9[MainSpaceHeatingFuel],AN85,Table9[EnergyRating (group)],AO85,Table9[CountyName (group)],AY$4)</f>
        <v>0</v>
      </c>
      <c r="AZ85" s="1173">
        <f>SUMIFS(Table9[Count of EnergyRating],Table9[MainSpaceHeatingFuel],AN85,Table9[EnergyRating (group)],AO85,Table9[CountyName (group)],AZ$4)</f>
        <v>0</v>
      </c>
      <c r="BA85" s="1173">
        <f>SUMIFS(Table9[Count of EnergyRating],Table9[MainSpaceHeatingFuel],AN85,Table9[EnergyRating (group)],AO85,Table9[CountyName (group)],BA$4)</f>
        <v>0</v>
      </c>
      <c r="BB85" s="1173">
        <f>SUMIFS(Table9[Count of EnergyRating],Table9[MainSpaceHeatingFuel],AN85,Table9[EnergyRating (group)],AO85,Table9[CountyName (group)],BB$4)</f>
        <v>0</v>
      </c>
      <c r="BC85" s="1173">
        <f>SUMIFS(Table9[Count of EnergyRating],Table9[MainSpaceHeatingFuel],AN85,Table9[EnergyRating (group)],AO85,Table9[CountyName (group)],BC$4)</f>
        <v>0</v>
      </c>
      <c r="BD85" s="1173">
        <f>SUMIFS(Table9[Count of EnergyRating],Table9[MainSpaceHeatingFuel],AN85,Table9[EnergyRating (group)],AO85,Table9[CountyName (group)],BD$4)</f>
        <v>0</v>
      </c>
      <c r="BE85" s="1173">
        <f>SUMIFS(Table9[Count of EnergyRating],Table9[MainSpaceHeatingFuel],AN85,Table9[EnergyRating (group)],AO85,Table9[CountyName (group)],BE$4)</f>
        <v>0</v>
      </c>
      <c r="BF85" s="1173">
        <f>SUMIFS(Table9[Count of EnergyRating],Table9[MainSpaceHeatingFuel],AN85,Table9[EnergyRating (group)],AO85,Table9[CountyName (group)],BF$4)</f>
        <v>0</v>
      </c>
      <c r="BG85" s="1173">
        <f>SUMIFS(Table9[Count of EnergyRating],Table9[MainSpaceHeatingFuel],AN85,Table9[EnergyRating (group)],AO85,Table9[CountyName (group)],BG$4)</f>
        <v>0</v>
      </c>
      <c r="BH85" s="1173">
        <f>SUMIFS(Table9[Count of EnergyRating],Table9[MainSpaceHeatingFuel],AN85,Table9[EnergyRating (group)],AO85,Table9[CountyName (group)],BH$4)</f>
        <v>0</v>
      </c>
      <c r="BI85" s="1173">
        <f>SUMIFS(Table9[Count of EnergyRating],Table9[MainSpaceHeatingFuel],AN85,Table9[EnergyRating (group)],AO85,Table9[CountyName (group)],BI$4)</f>
        <v>0</v>
      </c>
      <c r="BJ85" s="1173">
        <f>SUMIFS(Table9[Count of EnergyRating],Table9[MainSpaceHeatingFuel],AN85,Table9[EnergyRating (group)],AO85,Table9[CountyName (group)],BJ$4)</f>
        <v>0</v>
      </c>
      <c r="BK85" s="1173">
        <f>SUMIFS(Table9[Count of EnergyRating],Table9[MainSpaceHeatingFuel],AN85,Table9[EnergyRating (group)],AO85,Table9[CountyName (group)],BK$4)</f>
        <v>0</v>
      </c>
      <c r="BL85" s="1173">
        <f>SUMIFS(Table9[Count of EnergyRating],Table9[MainSpaceHeatingFuel],AN85,Table9[EnergyRating (group)],AO85,Table9[CountyName (group)],BL$4)</f>
        <v>0</v>
      </c>
      <c r="BM85" s="1144">
        <f>SUMIFS(Table9[Count of EnergyRating],Table9[MainSpaceHeatingFuel],AN85,Table9[EnergyRating (group)],AO85,Table9[CountyName (group)],BM$4)</f>
        <v>0</v>
      </c>
      <c r="BN85" s="1173">
        <f>SUMIFS(Table9[Count of EnergyRating],Table9[MainSpaceHeatingFuel],AN85,Table9[EnergyRating (group)],AO85,Table9[CountyName (group)],BN$4)</f>
        <v>0</v>
      </c>
      <c r="BO85" s="1173">
        <f>SUMIFS(Table9[Count of EnergyRating],Table9[MainSpaceHeatingFuel],AN85,Table9[EnergyRating (group)],AO85,Table9[CountyName (group)],BO$4)</f>
        <v>0</v>
      </c>
    </row>
    <row r="86" spans="3:67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N86" s="1153" t="s">
        <v>422</v>
      </c>
      <c r="AO86" s="1153" t="s">
        <v>50</v>
      </c>
      <c r="AP86" s="1166">
        <f>SUMIFS(Table9[Count of EnergyRating],Table9[MainSpaceHeatingFuel],AN86,Table9[EnergyRating (group)],AO86,Table9[CountyName (group)],AP$4)</f>
        <v>0</v>
      </c>
      <c r="AQ86" s="1173">
        <f>SUMIFS(Table9[Count of EnergyRating],Table9[MainSpaceHeatingFuel],AN86,Table9[EnergyRating (group)],AO86,Table9[CountyName (group)],AQ$4)</f>
        <v>0</v>
      </c>
      <c r="AR86" s="1173">
        <f>SUMIFS(Table9[Count of EnergyRating],Table9[MainSpaceHeatingFuel],AN86,Table9[EnergyRating (group)],AO86,Table9[CountyName (group)],AR$4)</f>
        <v>0</v>
      </c>
      <c r="AS86" s="1173">
        <f>SUMIFS(Table9[Count of EnergyRating],Table9[MainSpaceHeatingFuel],AN86,Table9[EnergyRating (group)],AO86,Table9[CountyName (group)],AS$4)</f>
        <v>0</v>
      </c>
      <c r="AT86" s="1173">
        <f>SUMIFS(Table9[Count of EnergyRating],Table9[MainSpaceHeatingFuel],AN86,Table9[EnergyRating (group)],AO86,Table9[CountyName (group)],AT$4)</f>
        <v>0</v>
      </c>
      <c r="AU86" s="1173">
        <f>SUMIFS(Table9[Count of EnergyRating],Table9[MainSpaceHeatingFuel],AN86,Table9[EnergyRating (group)],AO86,Table9[CountyName (group)],AU$4)</f>
        <v>0</v>
      </c>
      <c r="AV86" s="1173">
        <f>SUMIFS(Table9[Count of EnergyRating],Table9[MainSpaceHeatingFuel],AN86,Table9[EnergyRating (group)],AO86,Table9[CountyName (group)],AV$4)</f>
        <v>0</v>
      </c>
      <c r="AW86" s="1173">
        <f>SUMIFS(Table9[Count of EnergyRating],Table9[MainSpaceHeatingFuel],AN86,Table9[EnergyRating (group)],AO86,Table9[CountyName (group)],AW$4)</f>
        <v>0</v>
      </c>
      <c r="AX86" s="1173">
        <f>SUMIFS(Table9[Count of EnergyRating],Table9[MainSpaceHeatingFuel],AN86,Table9[EnergyRating (group)],AO86,Table9[CountyName (group)],AX$4)</f>
        <v>0</v>
      </c>
      <c r="AY86" s="1173">
        <f>SUMIFS(Table9[Count of EnergyRating],Table9[MainSpaceHeatingFuel],AN86,Table9[EnergyRating (group)],AO86,Table9[CountyName (group)],AY$4)</f>
        <v>0</v>
      </c>
      <c r="AZ86" s="1173">
        <f>SUMIFS(Table9[Count of EnergyRating],Table9[MainSpaceHeatingFuel],AN86,Table9[EnergyRating (group)],AO86,Table9[CountyName (group)],AZ$4)</f>
        <v>0</v>
      </c>
      <c r="BA86" s="1173">
        <f>SUMIFS(Table9[Count of EnergyRating],Table9[MainSpaceHeatingFuel],AN86,Table9[EnergyRating (group)],AO86,Table9[CountyName (group)],BA$4)</f>
        <v>0</v>
      </c>
      <c r="BB86" s="1173">
        <f>SUMIFS(Table9[Count of EnergyRating],Table9[MainSpaceHeatingFuel],AN86,Table9[EnergyRating (group)],AO86,Table9[CountyName (group)],BB$4)</f>
        <v>0</v>
      </c>
      <c r="BC86" s="1173">
        <f>SUMIFS(Table9[Count of EnergyRating],Table9[MainSpaceHeatingFuel],AN86,Table9[EnergyRating (group)],AO86,Table9[CountyName (group)],BC$4)</f>
        <v>0</v>
      </c>
      <c r="BD86" s="1173">
        <f>SUMIFS(Table9[Count of EnergyRating],Table9[MainSpaceHeatingFuel],AN86,Table9[EnergyRating (group)],AO86,Table9[CountyName (group)],BD$4)</f>
        <v>0</v>
      </c>
      <c r="BE86" s="1173">
        <f>SUMIFS(Table9[Count of EnergyRating],Table9[MainSpaceHeatingFuel],AN86,Table9[EnergyRating (group)],AO86,Table9[CountyName (group)],BE$4)</f>
        <v>0</v>
      </c>
      <c r="BF86" s="1173">
        <f>SUMIFS(Table9[Count of EnergyRating],Table9[MainSpaceHeatingFuel],AN86,Table9[EnergyRating (group)],AO86,Table9[CountyName (group)],BF$4)</f>
        <v>0</v>
      </c>
      <c r="BG86" s="1173">
        <f>SUMIFS(Table9[Count of EnergyRating],Table9[MainSpaceHeatingFuel],AN86,Table9[EnergyRating (group)],AO86,Table9[CountyName (group)],BG$4)</f>
        <v>0</v>
      </c>
      <c r="BH86" s="1173">
        <f>SUMIFS(Table9[Count of EnergyRating],Table9[MainSpaceHeatingFuel],AN86,Table9[EnergyRating (group)],AO86,Table9[CountyName (group)],BH$4)</f>
        <v>0</v>
      </c>
      <c r="BI86" s="1173">
        <f>SUMIFS(Table9[Count of EnergyRating],Table9[MainSpaceHeatingFuel],AN86,Table9[EnergyRating (group)],AO86,Table9[CountyName (group)],BI$4)</f>
        <v>0</v>
      </c>
      <c r="BJ86" s="1173">
        <f>SUMIFS(Table9[Count of EnergyRating],Table9[MainSpaceHeatingFuel],AN86,Table9[EnergyRating (group)],AO86,Table9[CountyName (group)],BJ$4)</f>
        <v>0</v>
      </c>
      <c r="BK86" s="1173">
        <f>SUMIFS(Table9[Count of EnergyRating],Table9[MainSpaceHeatingFuel],AN86,Table9[EnergyRating (group)],AO86,Table9[CountyName (group)],BK$4)</f>
        <v>0</v>
      </c>
      <c r="BL86" s="1173">
        <f>SUMIFS(Table9[Count of EnergyRating],Table9[MainSpaceHeatingFuel],AN86,Table9[EnergyRating (group)],AO86,Table9[CountyName (group)],BL$4)</f>
        <v>0</v>
      </c>
      <c r="BM86" s="1144">
        <f>SUMIFS(Table9[Count of EnergyRating],Table9[MainSpaceHeatingFuel],AN86,Table9[EnergyRating (group)],AO86,Table9[CountyName (group)],BM$4)</f>
        <v>0</v>
      </c>
      <c r="BN86" s="1173">
        <f>SUMIFS(Table9[Count of EnergyRating],Table9[MainSpaceHeatingFuel],AN86,Table9[EnergyRating (group)],AO86,Table9[CountyName (group)],BN$4)</f>
        <v>0</v>
      </c>
      <c r="BO86" s="1173">
        <f>SUMIFS(Table9[Count of EnergyRating],Table9[MainSpaceHeatingFuel],AN86,Table9[EnergyRating (group)],AO86,Table9[CountyName (group)],BO$4)</f>
        <v>0</v>
      </c>
    </row>
    <row r="87" spans="3:67">
      <c r="C87" s="1143" t="s">
        <v>1203</v>
      </c>
      <c r="D87" s="1143" t="s">
        <v>1107</v>
      </c>
      <c r="E87" s="1143" t="s">
        <v>844</v>
      </c>
      <c r="F87" s="1143" t="s">
        <v>1178</v>
      </c>
      <c r="G87" s="1154">
        <f t="shared" ref="G87:AF87" si="70">IFERROR(G197*((SUM(AP$95:AP$98)/SUM(AP$95:AP$103))/(SUM(G$197)/SUM(G$197:G$202))),G197)</f>
        <v>1.4656248913202163E-4</v>
      </c>
      <c r="H87" s="1154">
        <f t="shared" si="70"/>
        <v>0.14015551640345369</v>
      </c>
      <c r="I87" s="1154">
        <f t="shared" si="70"/>
        <v>1.8007563333409422E-3</v>
      </c>
      <c r="J87" s="1154">
        <f t="shared" si="70"/>
        <v>4.4357733889018763E-4</v>
      </c>
      <c r="K87" s="1154">
        <f t="shared" si="70"/>
        <v>4.0703344444642493E-4</v>
      </c>
      <c r="L87" s="1154">
        <f t="shared" si="70"/>
        <v>6.8889876999410468E-5</v>
      </c>
      <c r="M87" s="1154">
        <f t="shared" si="70"/>
        <v>1.0772395410261434E-3</v>
      </c>
      <c r="N87" s="1154">
        <f t="shared" si="70"/>
        <v>0</v>
      </c>
      <c r="O87" s="1154">
        <f t="shared" si="70"/>
        <v>1.3617732081415911E-4</v>
      </c>
      <c r="P87" s="1154">
        <f t="shared" si="70"/>
        <v>6.4344947761619013E-4</v>
      </c>
      <c r="Q87" s="1154">
        <f t="shared" si="70"/>
        <v>3.3244588486844903E-4</v>
      </c>
      <c r="R87" s="1154">
        <f t="shared" si="70"/>
        <v>1.6245476505787589E-3</v>
      </c>
      <c r="S87" s="1154">
        <f t="shared" si="70"/>
        <v>3.6825541165224843E-4</v>
      </c>
      <c r="T87" s="1154">
        <f t="shared" si="70"/>
        <v>1.259968597400816E-2</v>
      </c>
      <c r="U87" s="1154">
        <f t="shared" si="70"/>
        <v>4.8344014997213586E-4</v>
      </c>
      <c r="V87" s="1154">
        <f t="shared" si="70"/>
        <v>0</v>
      </c>
      <c r="W87" s="1154">
        <f t="shared" si="70"/>
        <v>2.0027044487547509E-4</v>
      </c>
      <c r="X87" s="1154">
        <f t="shared" si="70"/>
        <v>4.4381521230165196E-3</v>
      </c>
      <c r="Y87" s="1154">
        <f t="shared" si="70"/>
        <v>1.5656756138510797E-3</v>
      </c>
      <c r="Z87" s="1154">
        <f t="shared" si="70"/>
        <v>3.1152632267927422E-5</v>
      </c>
      <c r="AA87" s="1154">
        <f t="shared" si="70"/>
        <v>2.580241308363534E-4</v>
      </c>
      <c r="AB87" s="1154">
        <f t="shared" si="70"/>
        <v>0</v>
      </c>
      <c r="AC87" s="1154">
        <f t="shared" si="70"/>
        <v>2.5856116732318838E-4</v>
      </c>
      <c r="AD87" s="1154">
        <f t="shared" si="70"/>
        <v>0</v>
      </c>
      <c r="AE87" s="1154">
        <f t="shared" si="70"/>
        <v>4.9758762262448178E-4</v>
      </c>
      <c r="AF87" s="1154">
        <f t="shared" si="70"/>
        <v>1.9729442126561648E-4</v>
      </c>
      <c r="AG87" s="1181">
        <f t="shared" si="57"/>
        <v>0.16773429545285962</v>
      </c>
      <c r="AN87" s="1153" t="s">
        <v>422</v>
      </c>
      <c r="AO87" s="1153" t="s">
        <v>52</v>
      </c>
      <c r="AP87" s="1166">
        <f>SUMIFS(Table9[Count of EnergyRating],Table9[MainSpaceHeatingFuel],AN87,Table9[EnergyRating (group)],AO87,Table9[CountyName (group)],AP$4)</f>
        <v>0</v>
      </c>
      <c r="AQ87" s="1173">
        <f>SUMIFS(Table9[Count of EnergyRating],Table9[MainSpaceHeatingFuel],AN87,Table9[EnergyRating (group)],AO87,Table9[CountyName (group)],AQ$4)</f>
        <v>0</v>
      </c>
      <c r="AR87" s="1173">
        <f>SUMIFS(Table9[Count of EnergyRating],Table9[MainSpaceHeatingFuel],AN87,Table9[EnergyRating (group)],AO87,Table9[CountyName (group)],AR$4)</f>
        <v>0</v>
      </c>
      <c r="AS87" s="1173">
        <f>SUMIFS(Table9[Count of EnergyRating],Table9[MainSpaceHeatingFuel],AN87,Table9[EnergyRating (group)],AO87,Table9[CountyName (group)],AS$4)</f>
        <v>0</v>
      </c>
      <c r="AT87" s="1173">
        <f>SUMIFS(Table9[Count of EnergyRating],Table9[MainSpaceHeatingFuel],AN87,Table9[EnergyRating (group)],AO87,Table9[CountyName (group)],AT$4)</f>
        <v>0</v>
      </c>
      <c r="AU87" s="1173">
        <f>SUMIFS(Table9[Count of EnergyRating],Table9[MainSpaceHeatingFuel],AN87,Table9[EnergyRating (group)],AO87,Table9[CountyName (group)],AU$4)</f>
        <v>0</v>
      </c>
      <c r="AV87" s="1173">
        <f>SUMIFS(Table9[Count of EnergyRating],Table9[MainSpaceHeatingFuel],AN87,Table9[EnergyRating (group)],AO87,Table9[CountyName (group)],AV$4)</f>
        <v>0</v>
      </c>
      <c r="AW87" s="1173">
        <f>SUMIFS(Table9[Count of EnergyRating],Table9[MainSpaceHeatingFuel],AN87,Table9[EnergyRating (group)],AO87,Table9[CountyName (group)],AW$4)</f>
        <v>0</v>
      </c>
      <c r="AX87" s="1173">
        <f>SUMIFS(Table9[Count of EnergyRating],Table9[MainSpaceHeatingFuel],AN87,Table9[EnergyRating (group)],AO87,Table9[CountyName (group)],AX$4)</f>
        <v>0</v>
      </c>
      <c r="AY87" s="1173">
        <f>SUMIFS(Table9[Count of EnergyRating],Table9[MainSpaceHeatingFuel],AN87,Table9[EnergyRating (group)],AO87,Table9[CountyName (group)],AY$4)</f>
        <v>0</v>
      </c>
      <c r="AZ87" s="1173">
        <f>SUMIFS(Table9[Count of EnergyRating],Table9[MainSpaceHeatingFuel],AN87,Table9[EnergyRating (group)],AO87,Table9[CountyName (group)],AZ$4)</f>
        <v>0</v>
      </c>
      <c r="BA87" s="1173">
        <f>SUMIFS(Table9[Count of EnergyRating],Table9[MainSpaceHeatingFuel],AN87,Table9[EnergyRating (group)],AO87,Table9[CountyName (group)],BA$4)</f>
        <v>0</v>
      </c>
      <c r="BB87" s="1173">
        <f>SUMIFS(Table9[Count of EnergyRating],Table9[MainSpaceHeatingFuel],AN87,Table9[EnergyRating (group)],AO87,Table9[CountyName (group)],BB$4)</f>
        <v>0</v>
      </c>
      <c r="BC87" s="1173">
        <f>SUMIFS(Table9[Count of EnergyRating],Table9[MainSpaceHeatingFuel],AN87,Table9[EnergyRating (group)],AO87,Table9[CountyName (group)],BC$4)</f>
        <v>0</v>
      </c>
      <c r="BD87" s="1173">
        <f>SUMIFS(Table9[Count of EnergyRating],Table9[MainSpaceHeatingFuel],AN87,Table9[EnergyRating (group)],AO87,Table9[CountyName (group)],BD$4)</f>
        <v>0</v>
      </c>
      <c r="BE87" s="1173">
        <f>SUMIFS(Table9[Count of EnergyRating],Table9[MainSpaceHeatingFuel],AN87,Table9[EnergyRating (group)],AO87,Table9[CountyName (group)],BE$4)</f>
        <v>0</v>
      </c>
      <c r="BF87" s="1173">
        <f>SUMIFS(Table9[Count of EnergyRating],Table9[MainSpaceHeatingFuel],AN87,Table9[EnergyRating (group)],AO87,Table9[CountyName (group)],BF$4)</f>
        <v>0</v>
      </c>
      <c r="BG87" s="1173">
        <f>SUMIFS(Table9[Count of EnergyRating],Table9[MainSpaceHeatingFuel],AN87,Table9[EnergyRating (group)],AO87,Table9[CountyName (group)],BG$4)</f>
        <v>0</v>
      </c>
      <c r="BH87" s="1173">
        <f>SUMIFS(Table9[Count of EnergyRating],Table9[MainSpaceHeatingFuel],AN87,Table9[EnergyRating (group)],AO87,Table9[CountyName (group)],BH$4)</f>
        <v>0</v>
      </c>
      <c r="BI87" s="1173">
        <f>SUMIFS(Table9[Count of EnergyRating],Table9[MainSpaceHeatingFuel],AN87,Table9[EnergyRating (group)],AO87,Table9[CountyName (group)],BI$4)</f>
        <v>0</v>
      </c>
      <c r="BJ87" s="1173">
        <f>SUMIFS(Table9[Count of EnergyRating],Table9[MainSpaceHeatingFuel],AN87,Table9[EnergyRating (group)],AO87,Table9[CountyName (group)],BJ$4)</f>
        <v>0</v>
      </c>
      <c r="BK87" s="1173">
        <f>SUMIFS(Table9[Count of EnergyRating],Table9[MainSpaceHeatingFuel],AN87,Table9[EnergyRating (group)],AO87,Table9[CountyName (group)],BK$4)</f>
        <v>0</v>
      </c>
      <c r="BL87" s="1173">
        <f>SUMIFS(Table9[Count of EnergyRating],Table9[MainSpaceHeatingFuel],AN87,Table9[EnergyRating (group)],AO87,Table9[CountyName (group)],BL$4)</f>
        <v>0</v>
      </c>
      <c r="BM87" s="1144">
        <f>SUMIFS(Table9[Count of EnergyRating],Table9[MainSpaceHeatingFuel],AN87,Table9[EnergyRating (group)],AO87,Table9[CountyName (group)],BM$4)</f>
        <v>0</v>
      </c>
      <c r="BN87" s="1173">
        <f>SUMIFS(Table9[Count of EnergyRating],Table9[MainSpaceHeatingFuel],AN87,Table9[EnergyRating (group)],AO87,Table9[CountyName (group)],BN$4)</f>
        <v>0</v>
      </c>
      <c r="BO87" s="1173">
        <f>SUMIFS(Table9[Count of EnergyRating],Table9[MainSpaceHeatingFuel],AN87,Table9[EnergyRating (group)],AO87,Table9[CountyName (group)],BO$4)</f>
        <v>0</v>
      </c>
    </row>
    <row r="88" spans="3:67">
      <c r="C88" s="1145" t="s">
        <v>1203</v>
      </c>
      <c r="D88" s="1145" t="s">
        <v>1107</v>
      </c>
      <c r="E88" s="1145" t="s">
        <v>844</v>
      </c>
      <c r="F88" s="1145" t="s">
        <v>1179</v>
      </c>
      <c r="G88" s="1155">
        <f t="shared" ref="G88:AF88" si="71">IFERROR(G198*((SUM(AP$99)/SUM(AP$95:AP$103))/(SUM(G$198)/SUM(G$197:G$202))),G198)</f>
        <v>6.8055890271171674E-4</v>
      </c>
      <c r="H88" s="1155">
        <f t="shared" si="71"/>
        <v>2.7824992227156248E-2</v>
      </c>
      <c r="I88" s="1155">
        <f t="shared" si="71"/>
        <v>4.0802466261380182E-3</v>
      </c>
      <c r="J88" s="1155">
        <f t="shared" si="71"/>
        <v>1.002235927255124E-3</v>
      </c>
      <c r="K88" s="1155">
        <f t="shared" si="71"/>
        <v>6.4664587393231535E-4</v>
      </c>
      <c r="L88" s="1155">
        <f t="shared" si="71"/>
        <v>2.6361462115984021E-4</v>
      </c>
      <c r="M88" s="1155">
        <f t="shared" si="71"/>
        <v>1.6696720405893555E-3</v>
      </c>
      <c r="N88" s="1155">
        <f t="shared" si="71"/>
        <v>7.5071664649117706E-3</v>
      </c>
      <c r="O88" s="1155">
        <f t="shared" si="71"/>
        <v>4.4631671945410788E-4</v>
      </c>
      <c r="P88" s="1155">
        <f t="shared" si="71"/>
        <v>1.21485373704508E-3</v>
      </c>
      <c r="Q88" s="1155">
        <f t="shared" si="71"/>
        <v>1.0204394210036488E-3</v>
      </c>
      <c r="R88" s="1155">
        <f t="shared" si="71"/>
        <v>2.1523940454819084E-3</v>
      </c>
      <c r="S88" s="1155">
        <f t="shared" si="71"/>
        <v>1.0631500451223884E-3</v>
      </c>
      <c r="T88" s="1155">
        <f t="shared" si="71"/>
        <v>3.14992149350204E-3</v>
      </c>
      <c r="U88" s="1155">
        <f t="shared" si="71"/>
        <v>1.3542233716432868E-3</v>
      </c>
      <c r="V88" s="1155">
        <f t="shared" si="71"/>
        <v>0</v>
      </c>
      <c r="W88" s="1155">
        <f t="shared" si="71"/>
        <v>6.546852319595913E-4</v>
      </c>
      <c r="X88" s="1155">
        <f t="shared" si="71"/>
        <v>0</v>
      </c>
      <c r="Y88" s="1155">
        <f t="shared" si="71"/>
        <v>4.2299720171576939E-3</v>
      </c>
      <c r="Z88" s="1155">
        <f t="shared" si="71"/>
        <v>2.7612560419299306E-4</v>
      </c>
      <c r="AA88" s="1155">
        <f t="shared" si="71"/>
        <v>8.8254520747443335E-4</v>
      </c>
      <c r="AB88" s="1155">
        <f t="shared" si="71"/>
        <v>9.3842902045277907E-4</v>
      </c>
      <c r="AC88" s="1155">
        <f t="shared" si="71"/>
        <v>6.0282453601348161E-4</v>
      </c>
      <c r="AD88" s="1155">
        <f t="shared" si="71"/>
        <v>1.7633077393309608E-3</v>
      </c>
      <c r="AE88" s="1155">
        <f t="shared" si="71"/>
        <v>1.2454928900310185E-3</v>
      </c>
      <c r="AF88" s="1155">
        <f t="shared" si="71"/>
        <v>3.8521541722027418E-4</v>
      </c>
      <c r="AG88" s="1182">
        <f t="shared" si="57"/>
        <v>6.5055029180940083E-2</v>
      </c>
      <c r="AN88" s="1153" t="s">
        <v>422</v>
      </c>
      <c r="AO88" s="1153" t="s">
        <v>54</v>
      </c>
      <c r="AP88" s="1166">
        <f>SUMIFS(Table9[Count of EnergyRating],Table9[MainSpaceHeatingFuel],AN88,Table9[EnergyRating (group)],AO88,Table9[CountyName (group)],AP$4)</f>
        <v>0</v>
      </c>
      <c r="AQ88" s="1173">
        <f>SUMIFS(Table9[Count of EnergyRating],Table9[MainSpaceHeatingFuel],AN88,Table9[EnergyRating (group)],AO88,Table9[CountyName (group)],AQ$4)</f>
        <v>0</v>
      </c>
      <c r="AR88" s="1173">
        <f>SUMIFS(Table9[Count of EnergyRating],Table9[MainSpaceHeatingFuel],AN88,Table9[EnergyRating (group)],AO88,Table9[CountyName (group)],AR$4)</f>
        <v>0</v>
      </c>
      <c r="AS88" s="1173">
        <f>SUMIFS(Table9[Count of EnergyRating],Table9[MainSpaceHeatingFuel],AN88,Table9[EnergyRating (group)],AO88,Table9[CountyName (group)],AS$4)</f>
        <v>0</v>
      </c>
      <c r="AT88" s="1173">
        <f>SUMIFS(Table9[Count of EnergyRating],Table9[MainSpaceHeatingFuel],AN88,Table9[EnergyRating (group)],AO88,Table9[CountyName (group)],AT$4)</f>
        <v>0</v>
      </c>
      <c r="AU88" s="1173">
        <f>SUMIFS(Table9[Count of EnergyRating],Table9[MainSpaceHeatingFuel],AN88,Table9[EnergyRating (group)],AO88,Table9[CountyName (group)],AU$4)</f>
        <v>0</v>
      </c>
      <c r="AV88" s="1173">
        <f>SUMIFS(Table9[Count of EnergyRating],Table9[MainSpaceHeatingFuel],AN88,Table9[EnergyRating (group)],AO88,Table9[CountyName (group)],AV$4)</f>
        <v>0</v>
      </c>
      <c r="AW88" s="1173">
        <f>SUMIFS(Table9[Count of EnergyRating],Table9[MainSpaceHeatingFuel],AN88,Table9[EnergyRating (group)],AO88,Table9[CountyName (group)],AW$4)</f>
        <v>0</v>
      </c>
      <c r="AX88" s="1173">
        <f>SUMIFS(Table9[Count of EnergyRating],Table9[MainSpaceHeatingFuel],AN88,Table9[EnergyRating (group)],AO88,Table9[CountyName (group)],AX$4)</f>
        <v>0</v>
      </c>
      <c r="AY88" s="1173">
        <f>SUMIFS(Table9[Count of EnergyRating],Table9[MainSpaceHeatingFuel],AN88,Table9[EnergyRating (group)],AO88,Table9[CountyName (group)],AY$4)</f>
        <v>0</v>
      </c>
      <c r="AZ88" s="1173">
        <f>SUMIFS(Table9[Count of EnergyRating],Table9[MainSpaceHeatingFuel],AN88,Table9[EnergyRating (group)],AO88,Table9[CountyName (group)],AZ$4)</f>
        <v>0</v>
      </c>
      <c r="BA88" s="1173">
        <f>SUMIFS(Table9[Count of EnergyRating],Table9[MainSpaceHeatingFuel],AN88,Table9[EnergyRating (group)],AO88,Table9[CountyName (group)],BA$4)</f>
        <v>0</v>
      </c>
      <c r="BB88" s="1173">
        <f>SUMIFS(Table9[Count of EnergyRating],Table9[MainSpaceHeatingFuel],AN88,Table9[EnergyRating (group)],AO88,Table9[CountyName (group)],BB$4)</f>
        <v>0</v>
      </c>
      <c r="BC88" s="1173">
        <f>SUMIFS(Table9[Count of EnergyRating],Table9[MainSpaceHeatingFuel],AN88,Table9[EnergyRating (group)],AO88,Table9[CountyName (group)],BC$4)</f>
        <v>1</v>
      </c>
      <c r="BD88" s="1173">
        <f>SUMIFS(Table9[Count of EnergyRating],Table9[MainSpaceHeatingFuel],AN88,Table9[EnergyRating (group)],AO88,Table9[CountyName (group)],BD$4)</f>
        <v>0</v>
      </c>
      <c r="BE88" s="1173">
        <f>SUMIFS(Table9[Count of EnergyRating],Table9[MainSpaceHeatingFuel],AN88,Table9[EnergyRating (group)],AO88,Table9[CountyName (group)],BE$4)</f>
        <v>0</v>
      </c>
      <c r="BF88" s="1173">
        <f>SUMIFS(Table9[Count of EnergyRating],Table9[MainSpaceHeatingFuel],AN88,Table9[EnergyRating (group)],AO88,Table9[CountyName (group)],BF$4)</f>
        <v>0</v>
      </c>
      <c r="BG88" s="1173">
        <f>SUMIFS(Table9[Count of EnergyRating],Table9[MainSpaceHeatingFuel],AN88,Table9[EnergyRating (group)],AO88,Table9[CountyName (group)],BG$4)</f>
        <v>0</v>
      </c>
      <c r="BH88" s="1173">
        <f>SUMIFS(Table9[Count of EnergyRating],Table9[MainSpaceHeatingFuel],AN88,Table9[EnergyRating (group)],AO88,Table9[CountyName (group)],BH$4)</f>
        <v>0</v>
      </c>
      <c r="BI88" s="1173">
        <f>SUMIFS(Table9[Count of EnergyRating],Table9[MainSpaceHeatingFuel],AN88,Table9[EnergyRating (group)],AO88,Table9[CountyName (group)],BI$4)</f>
        <v>0</v>
      </c>
      <c r="BJ88" s="1173">
        <f>SUMIFS(Table9[Count of EnergyRating],Table9[MainSpaceHeatingFuel],AN88,Table9[EnergyRating (group)],AO88,Table9[CountyName (group)],BJ$4)</f>
        <v>0</v>
      </c>
      <c r="BK88" s="1173">
        <f>SUMIFS(Table9[Count of EnergyRating],Table9[MainSpaceHeatingFuel],AN88,Table9[EnergyRating (group)],AO88,Table9[CountyName (group)],BK$4)</f>
        <v>0</v>
      </c>
      <c r="BL88" s="1173">
        <f>SUMIFS(Table9[Count of EnergyRating],Table9[MainSpaceHeatingFuel],AN88,Table9[EnergyRating (group)],AO88,Table9[CountyName (group)],BL$4)</f>
        <v>0</v>
      </c>
      <c r="BM88" s="1144">
        <f>SUMIFS(Table9[Count of EnergyRating],Table9[MainSpaceHeatingFuel],AN88,Table9[EnergyRating (group)],AO88,Table9[CountyName (group)],BM$4)</f>
        <v>0</v>
      </c>
      <c r="BN88" s="1173">
        <f>SUMIFS(Table9[Count of EnergyRating],Table9[MainSpaceHeatingFuel],AN88,Table9[EnergyRating (group)],AO88,Table9[CountyName (group)],BN$4)</f>
        <v>0</v>
      </c>
      <c r="BO88" s="1173">
        <f>SUMIFS(Table9[Count of EnergyRating],Table9[MainSpaceHeatingFuel],AN88,Table9[EnergyRating (group)],AO88,Table9[CountyName (group)],BO$4)</f>
        <v>0</v>
      </c>
    </row>
    <row r="89" spans="3:67">
      <c r="C89" s="1143" t="s">
        <v>1203</v>
      </c>
      <c r="D89" s="1143" t="s">
        <v>1107</v>
      </c>
      <c r="E89" s="1143" t="s">
        <v>844</v>
      </c>
      <c r="F89" s="1143" t="s">
        <v>1180</v>
      </c>
      <c r="G89" s="1154">
        <f t="shared" ref="G89:AF89" si="72">IFERROR(G199*((SUM(AP$100)/SUM(AP$95:AP$103))/(SUM(G$199)/SUM(G$197:G$202))),G199)</f>
        <v>4.8267900436890787E-4</v>
      </c>
      <c r="H89" s="1154">
        <f t="shared" si="72"/>
        <v>1.0305552676724537E-3</v>
      </c>
      <c r="I89" s="1154">
        <f t="shared" si="72"/>
        <v>2.2921100405739695E-3</v>
      </c>
      <c r="J89" s="1154">
        <f t="shared" si="72"/>
        <v>4.9881925737238963E-4</v>
      </c>
      <c r="K89" s="1154">
        <f t="shared" si="72"/>
        <v>5.4227496094674875E-4</v>
      </c>
      <c r="L89" s="1154">
        <f t="shared" si="72"/>
        <v>3.6972365106065637E-4</v>
      </c>
      <c r="M89" s="1154">
        <f t="shared" si="72"/>
        <v>7.1828116161562505E-4</v>
      </c>
      <c r="N89" s="1154">
        <f t="shared" si="72"/>
        <v>0</v>
      </c>
      <c r="O89" s="1154">
        <f t="shared" si="72"/>
        <v>5.0757587702624028E-4</v>
      </c>
      <c r="P89" s="1154">
        <f t="shared" si="72"/>
        <v>1.2166972176779255E-3</v>
      </c>
      <c r="Q89" s="1154">
        <f t="shared" si="72"/>
        <v>1.1159989654454621E-3</v>
      </c>
      <c r="R89" s="1154">
        <f t="shared" si="72"/>
        <v>1.324352369681222E-3</v>
      </c>
      <c r="S89" s="1154">
        <f t="shared" si="72"/>
        <v>9.632567522920969E-4</v>
      </c>
      <c r="T89" s="1154">
        <f t="shared" si="72"/>
        <v>3.14992149350204E-3</v>
      </c>
      <c r="U89" s="1154">
        <f t="shared" si="72"/>
        <v>1.1908125925233009E-3</v>
      </c>
      <c r="V89" s="1154">
        <f t="shared" si="72"/>
        <v>0</v>
      </c>
      <c r="W89" s="1154">
        <f t="shared" si="72"/>
        <v>1.1223175405021563E-3</v>
      </c>
      <c r="X89" s="1154">
        <f t="shared" si="72"/>
        <v>0</v>
      </c>
      <c r="Y89" s="1154">
        <f t="shared" si="72"/>
        <v>4.3782907081053911E-3</v>
      </c>
      <c r="Z89" s="1154">
        <f t="shared" si="72"/>
        <v>2.8320574789024927E-4</v>
      </c>
      <c r="AA89" s="1154">
        <f t="shared" si="72"/>
        <v>1.0468285144934837E-3</v>
      </c>
      <c r="AB89" s="1154">
        <f t="shared" si="72"/>
        <v>0</v>
      </c>
      <c r="AC89" s="1154">
        <f t="shared" si="72"/>
        <v>7.8793429252671217E-4</v>
      </c>
      <c r="AD89" s="1154">
        <f t="shared" si="72"/>
        <v>0</v>
      </c>
      <c r="AE89" s="1154">
        <f t="shared" si="72"/>
        <v>7.7169852092252671E-4</v>
      </c>
      <c r="AF89" s="1154">
        <f t="shared" si="72"/>
        <v>3.1267485163983291E-4</v>
      </c>
      <c r="AG89" s="1181">
        <f t="shared" si="57"/>
        <v>2.4106008787839386E-2</v>
      </c>
      <c r="AN89" s="1153" t="s">
        <v>422</v>
      </c>
      <c r="AO89" s="1153" t="s">
        <v>56</v>
      </c>
      <c r="AP89" s="1166">
        <f>SUMIFS(Table9[Count of EnergyRating],Table9[MainSpaceHeatingFuel],AN89,Table9[EnergyRating (group)],AO89,Table9[CountyName (group)],AP$4)</f>
        <v>2</v>
      </c>
      <c r="AQ89" s="1173">
        <f>SUMIFS(Table9[Count of EnergyRating],Table9[MainSpaceHeatingFuel],AN89,Table9[EnergyRating (group)],AO89,Table9[CountyName (group)],AQ$4)</f>
        <v>1</v>
      </c>
      <c r="AR89" s="1173">
        <f>SUMIFS(Table9[Count of EnergyRating],Table9[MainSpaceHeatingFuel],AN89,Table9[EnergyRating (group)],AO89,Table9[CountyName (group)],AR$4)</f>
        <v>0</v>
      </c>
      <c r="AS89" s="1173">
        <f>SUMIFS(Table9[Count of EnergyRating],Table9[MainSpaceHeatingFuel],AN89,Table9[EnergyRating (group)],AO89,Table9[CountyName (group)],AS$4)</f>
        <v>0</v>
      </c>
      <c r="AT89" s="1173">
        <f>SUMIFS(Table9[Count of EnergyRating],Table9[MainSpaceHeatingFuel],AN89,Table9[EnergyRating (group)],AO89,Table9[CountyName (group)],AT$4)</f>
        <v>0</v>
      </c>
      <c r="AU89" s="1173">
        <f>SUMIFS(Table9[Count of EnergyRating],Table9[MainSpaceHeatingFuel],AN89,Table9[EnergyRating (group)],AO89,Table9[CountyName (group)],AU$4)</f>
        <v>0</v>
      </c>
      <c r="AV89" s="1173">
        <f>SUMIFS(Table9[Count of EnergyRating],Table9[MainSpaceHeatingFuel],AN89,Table9[EnergyRating (group)],AO89,Table9[CountyName (group)],AV$4)</f>
        <v>0</v>
      </c>
      <c r="AW89" s="1173">
        <f>SUMIFS(Table9[Count of EnergyRating],Table9[MainSpaceHeatingFuel],AN89,Table9[EnergyRating (group)],AO89,Table9[CountyName (group)],AW$4)</f>
        <v>0</v>
      </c>
      <c r="AX89" s="1173">
        <f>SUMIFS(Table9[Count of EnergyRating],Table9[MainSpaceHeatingFuel],AN89,Table9[EnergyRating (group)],AO89,Table9[CountyName (group)],AX$4)</f>
        <v>0</v>
      </c>
      <c r="AY89" s="1173">
        <f>SUMIFS(Table9[Count of EnergyRating],Table9[MainSpaceHeatingFuel],AN89,Table9[EnergyRating (group)],AO89,Table9[CountyName (group)],AY$4)</f>
        <v>0</v>
      </c>
      <c r="AZ89" s="1173">
        <f>SUMIFS(Table9[Count of EnergyRating],Table9[MainSpaceHeatingFuel],AN89,Table9[EnergyRating (group)],AO89,Table9[CountyName (group)],AZ$4)</f>
        <v>0</v>
      </c>
      <c r="BA89" s="1173">
        <f>SUMIFS(Table9[Count of EnergyRating],Table9[MainSpaceHeatingFuel],AN89,Table9[EnergyRating (group)],AO89,Table9[CountyName (group)],BA$4)</f>
        <v>0</v>
      </c>
      <c r="BB89" s="1173">
        <f>SUMIFS(Table9[Count of EnergyRating],Table9[MainSpaceHeatingFuel],AN89,Table9[EnergyRating (group)],AO89,Table9[CountyName (group)],BB$4)</f>
        <v>0</v>
      </c>
      <c r="BC89" s="1173">
        <f>SUMIFS(Table9[Count of EnergyRating],Table9[MainSpaceHeatingFuel],AN89,Table9[EnergyRating (group)],AO89,Table9[CountyName (group)],BC$4)</f>
        <v>0</v>
      </c>
      <c r="BD89" s="1173">
        <f>SUMIFS(Table9[Count of EnergyRating],Table9[MainSpaceHeatingFuel],AN89,Table9[EnergyRating (group)],AO89,Table9[CountyName (group)],BD$4)</f>
        <v>0</v>
      </c>
      <c r="BE89" s="1173">
        <f>SUMIFS(Table9[Count of EnergyRating],Table9[MainSpaceHeatingFuel],AN89,Table9[EnergyRating (group)],AO89,Table9[CountyName (group)],BE$4)</f>
        <v>0</v>
      </c>
      <c r="BF89" s="1173">
        <f>SUMIFS(Table9[Count of EnergyRating],Table9[MainSpaceHeatingFuel],AN89,Table9[EnergyRating (group)],AO89,Table9[CountyName (group)],BF$4)</f>
        <v>0</v>
      </c>
      <c r="BG89" s="1173">
        <f>SUMIFS(Table9[Count of EnergyRating],Table9[MainSpaceHeatingFuel],AN89,Table9[EnergyRating (group)],AO89,Table9[CountyName (group)],BG$4)</f>
        <v>0</v>
      </c>
      <c r="BH89" s="1173">
        <f>SUMIFS(Table9[Count of EnergyRating],Table9[MainSpaceHeatingFuel],AN89,Table9[EnergyRating (group)],AO89,Table9[CountyName (group)],BH$4)</f>
        <v>0</v>
      </c>
      <c r="BI89" s="1173">
        <f>SUMIFS(Table9[Count of EnergyRating],Table9[MainSpaceHeatingFuel],AN89,Table9[EnergyRating (group)],AO89,Table9[CountyName (group)],BI$4)</f>
        <v>0</v>
      </c>
      <c r="BJ89" s="1173">
        <f>SUMIFS(Table9[Count of EnergyRating],Table9[MainSpaceHeatingFuel],AN89,Table9[EnergyRating (group)],AO89,Table9[CountyName (group)],BJ$4)</f>
        <v>0</v>
      </c>
      <c r="BK89" s="1173">
        <f>SUMIFS(Table9[Count of EnergyRating],Table9[MainSpaceHeatingFuel],AN89,Table9[EnergyRating (group)],AO89,Table9[CountyName (group)],BK$4)</f>
        <v>1</v>
      </c>
      <c r="BL89" s="1173">
        <f>SUMIFS(Table9[Count of EnergyRating],Table9[MainSpaceHeatingFuel],AN89,Table9[EnergyRating (group)],AO89,Table9[CountyName (group)],BL$4)</f>
        <v>1</v>
      </c>
      <c r="BM89" s="1144">
        <f>SUMIFS(Table9[Count of EnergyRating],Table9[MainSpaceHeatingFuel],AN89,Table9[EnergyRating (group)],AO89,Table9[CountyName (group)],BM$4)</f>
        <v>0</v>
      </c>
      <c r="BN89" s="1173">
        <f>SUMIFS(Table9[Count of EnergyRating],Table9[MainSpaceHeatingFuel],AN89,Table9[EnergyRating (group)],AO89,Table9[CountyName (group)],BN$4)</f>
        <v>0</v>
      </c>
      <c r="BO89" s="1173">
        <f>SUMIFS(Table9[Count of EnergyRating],Table9[MainSpaceHeatingFuel],AN89,Table9[EnergyRating (group)],AO89,Table9[CountyName (group)],BO$4)</f>
        <v>0</v>
      </c>
    </row>
    <row r="90" spans="3:67">
      <c r="C90" s="1145" t="s">
        <v>1203</v>
      </c>
      <c r="D90" s="1145" t="s">
        <v>1107</v>
      </c>
      <c r="E90" s="1145" t="s">
        <v>844</v>
      </c>
      <c r="F90" s="1145" t="s">
        <v>1181</v>
      </c>
      <c r="G90" s="1155">
        <f t="shared" ref="G90:AF90" si="73">IFERROR(G200*((SUM(AP$101)/SUM(AP$95:AP$103))/(SUM(G$200)/SUM(G$197:G$202))),G200)</f>
        <v>2.4966155398391786E-4</v>
      </c>
      <c r="H90" s="1155">
        <f t="shared" si="73"/>
        <v>2.0611105353449074E-3</v>
      </c>
      <c r="I90" s="1155">
        <f t="shared" si="73"/>
        <v>1.2720483840394652E-3</v>
      </c>
      <c r="J90" s="1155">
        <f t="shared" si="73"/>
        <v>2.3216933177240255E-4</v>
      </c>
      <c r="K90" s="1155">
        <f t="shared" si="73"/>
        <v>2.1101075886212394E-4</v>
      </c>
      <c r="L90" s="1155">
        <f t="shared" si="73"/>
        <v>1.5916354485122429E-4</v>
      </c>
      <c r="M90" s="1155">
        <f t="shared" si="73"/>
        <v>4.1315380800054427E-4</v>
      </c>
      <c r="N90" s="1155">
        <f t="shared" si="73"/>
        <v>0</v>
      </c>
      <c r="O90" s="1155">
        <f t="shared" si="73"/>
        <v>2.8004186318689118E-4</v>
      </c>
      <c r="P90" s="1155">
        <f t="shared" si="73"/>
        <v>5.5488767048644783E-4</v>
      </c>
      <c r="Q90" s="1155">
        <f t="shared" si="73"/>
        <v>7.4229288986051359E-4</v>
      </c>
      <c r="R90" s="1155">
        <f t="shared" si="73"/>
        <v>5.8631522385887123E-4</v>
      </c>
      <c r="S90" s="1155">
        <f t="shared" si="73"/>
        <v>6.3325212419202662E-4</v>
      </c>
      <c r="T90" s="1155">
        <f t="shared" si="73"/>
        <v>3.1499214935020404E-3</v>
      </c>
      <c r="U90" s="1155">
        <f t="shared" si="73"/>
        <v>5.667224892884615E-4</v>
      </c>
      <c r="V90" s="1155">
        <f t="shared" si="73"/>
        <v>0</v>
      </c>
      <c r="W90" s="1155">
        <f t="shared" si="73"/>
        <v>6.3390157380214401E-4</v>
      </c>
      <c r="X90" s="1155">
        <f t="shared" si="73"/>
        <v>0</v>
      </c>
      <c r="Y90" s="1155">
        <f t="shared" si="73"/>
        <v>2.4000660898809132E-3</v>
      </c>
      <c r="Z90" s="1155">
        <f t="shared" si="73"/>
        <v>9.345789680378226E-5</v>
      </c>
      <c r="AA90" s="1155">
        <f t="shared" si="73"/>
        <v>4.3363151968981903E-4</v>
      </c>
      <c r="AB90" s="1155">
        <f t="shared" si="73"/>
        <v>0</v>
      </c>
      <c r="AC90" s="1155">
        <f t="shared" si="73"/>
        <v>5.2488358590264755E-4</v>
      </c>
      <c r="AD90" s="1155">
        <f t="shared" si="73"/>
        <v>0</v>
      </c>
      <c r="AE90" s="1155">
        <f t="shared" si="73"/>
        <v>4.5794840358646862E-4</v>
      </c>
      <c r="AF90" s="1155">
        <f t="shared" si="73"/>
        <v>2.1512029792820504E-4</v>
      </c>
      <c r="AG90" s="1182">
        <f t="shared" si="57"/>
        <v>1.5870761038823816E-2</v>
      </c>
      <c r="AN90" s="1153" t="s">
        <v>422</v>
      </c>
      <c r="AO90" s="1153" t="s">
        <v>58</v>
      </c>
      <c r="AP90" s="1166">
        <f>SUMIFS(Table9[Count of EnergyRating],Table9[MainSpaceHeatingFuel],AN90,Table9[EnergyRating (group)],AO90,Table9[CountyName (group)],AP$4)</f>
        <v>1</v>
      </c>
      <c r="AQ90" s="1173">
        <f>SUMIFS(Table9[Count of EnergyRating],Table9[MainSpaceHeatingFuel],AN90,Table9[EnergyRating (group)],AO90,Table9[CountyName (group)],AQ$4)</f>
        <v>2</v>
      </c>
      <c r="AR90" s="1173">
        <f>SUMIFS(Table9[Count of EnergyRating],Table9[MainSpaceHeatingFuel],AN90,Table9[EnergyRating (group)],AO90,Table9[CountyName (group)],AR$4)</f>
        <v>0</v>
      </c>
      <c r="AS90" s="1173">
        <f>SUMIFS(Table9[Count of EnergyRating],Table9[MainSpaceHeatingFuel],AN90,Table9[EnergyRating (group)],AO90,Table9[CountyName (group)],AS$4)</f>
        <v>0</v>
      </c>
      <c r="AT90" s="1173">
        <f>SUMIFS(Table9[Count of EnergyRating],Table9[MainSpaceHeatingFuel],AN90,Table9[EnergyRating (group)],AO90,Table9[CountyName (group)],AT$4)</f>
        <v>5</v>
      </c>
      <c r="AU90" s="1173">
        <f>SUMIFS(Table9[Count of EnergyRating],Table9[MainSpaceHeatingFuel],AN90,Table9[EnergyRating (group)],AO90,Table9[CountyName (group)],AU$4)</f>
        <v>0</v>
      </c>
      <c r="AV90" s="1173">
        <f>SUMIFS(Table9[Count of EnergyRating],Table9[MainSpaceHeatingFuel],AN90,Table9[EnergyRating (group)],AO90,Table9[CountyName (group)],AV$4)</f>
        <v>0</v>
      </c>
      <c r="AW90" s="1173">
        <f>SUMIFS(Table9[Count of EnergyRating],Table9[MainSpaceHeatingFuel],AN90,Table9[EnergyRating (group)],AO90,Table9[CountyName (group)],AW$4)</f>
        <v>0</v>
      </c>
      <c r="AX90" s="1173">
        <f>SUMIFS(Table9[Count of EnergyRating],Table9[MainSpaceHeatingFuel],AN90,Table9[EnergyRating (group)],AO90,Table9[CountyName (group)],AX$4)</f>
        <v>0</v>
      </c>
      <c r="AY90" s="1173">
        <f>SUMIFS(Table9[Count of EnergyRating],Table9[MainSpaceHeatingFuel],AN90,Table9[EnergyRating (group)],AO90,Table9[CountyName (group)],AY$4)</f>
        <v>0</v>
      </c>
      <c r="AZ90" s="1173">
        <f>SUMIFS(Table9[Count of EnergyRating],Table9[MainSpaceHeatingFuel],AN90,Table9[EnergyRating (group)],AO90,Table9[CountyName (group)],AZ$4)</f>
        <v>0</v>
      </c>
      <c r="BA90" s="1173">
        <f>SUMIFS(Table9[Count of EnergyRating],Table9[MainSpaceHeatingFuel],AN90,Table9[EnergyRating (group)],AO90,Table9[CountyName (group)],BA$4)</f>
        <v>0</v>
      </c>
      <c r="BB90" s="1173">
        <f>SUMIFS(Table9[Count of EnergyRating],Table9[MainSpaceHeatingFuel],AN90,Table9[EnergyRating (group)],AO90,Table9[CountyName (group)],BB$4)</f>
        <v>0</v>
      </c>
      <c r="BC90" s="1173">
        <f>SUMIFS(Table9[Count of EnergyRating],Table9[MainSpaceHeatingFuel],AN90,Table9[EnergyRating (group)],AO90,Table9[CountyName (group)],BC$4)</f>
        <v>9</v>
      </c>
      <c r="BD90" s="1173">
        <f>SUMIFS(Table9[Count of EnergyRating],Table9[MainSpaceHeatingFuel],AN90,Table9[EnergyRating (group)],AO90,Table9[CountyName (group)],BD$4)</f>
        <v>0</v>
      </c>
      <c r="BE90" s="1173">
        <f>SUMIFS(Table9[Count of EnergyRating],Table9[MainSpaceHeatingFuel],AN90,Table9[EnergyRating (group)],AO90,Table9[CountyName (group)],BE$4)</f>
        <v>11</v>
      </c>
      <c r="BF90" s="1173">
        <f>SUMIFS(Table9[Count of EnergyRating],Table9[MainSpaceHeatingFuel],AN90,Table9[EnergyRating (group)],AO90,Table9[CountyName (group)],BF$4)</f>
        <v>0</v>
      </c>
      <c r="BG90" s="1173">
        <f>SUMIFS(Table9[Count of EnergyRating],Table9[MainSpaceHeatingFuel],AN90,Table9[EnergyRating (group)],AO90,Table9[CountyName (group)],BG$4)</f>
        <v>3</v>
      </c>
      <c r="BH90" s="1173">
        <f>SUMIFS(Table9[Count of EnergyRating],Table9[MainSpaceHeatingFuel],AN90,Table9[EnergyRating (group)],AO90,Table9[CountyName (group)],BH$4)</f>
        <v>3</v>
      </c>
      <c r="BI90" s="1173">
        <f>SUMIFS(Table9[Count of EnergyRating],Table9[MainSpaceHeatingFuel],AN90,Table9[EnergyRating (group)],AO90,Table9[CountyName (group)],BI$4)</f>
        <v>0</v>
      </c>
      <c r="BJ90" s="1173">
        <f>SUMIFS(Table9[Count of EnergyRating],Table9[MainSpaceHeatingFuel],AN90,Table9[EnergyRating (group)],AO90,Table9[CountyName (group)],BJ$4)</f>
        <v>0</v>
      </c>
      <c r="BK90" s="1173">
        <f>SUMIFS(Table9[Count of EnergyRating],Table9[MainSpaceHeatingFuel],AN90,Table9[EnergyRating (group)],AO90,Table9[CountyName (group)],BK$4)</f>
        <v>0</v>
      </c>
      <c r="BL90" s="1173">
        <f>SUMIFS(Table9[Count of EnergyRating],Table9[MainSpaceHeatingFuel],AN90,Table9[EnergyRating (group)],AO90,Table9[CountyName (group)],BL$4)</f>
        <v>2</v>
      </c>
      <c r="BM90" s="1144">
        <f>SUMIFS(Table9[Count of EnergyRating],Table9[MainSpaceHeatingFuel],AN90,Table9[EnergyRating (group)],AO90,Table9[CountyName (group)],BM$4)</f>
        <v>16</v>
      </c>
      <c r="BN90" s="1173">
        <f>SUMIFS(Table9[Count of EnergyRating],Table9[MainSpaceHeatingFuel],AN90,Table9[EnergyRating (group)],AO90,Table9[CountyName (group)],BN$4)</f>
        <v>0</v>
      </c>
      <c r="BO90" s="1173">
        <f>SUMIFS(Table9[Count of EnergyRating],Table9[MainSpaceHeatingFuel],AN90,Table9[EnergyRating (group)],AO90,Table9[CountyName (group)],BO$4)</f>
        <v>0</v>
      </c>
    </row>
    <row r="91" spans="3:67" ht="15">
      <c r="C91" s="1143" t="s">
        <v>1203</v>
      </c>
      <c r="D91" s="1143" t="s">
        <v>1107</v>
      </c>
      <c r="E91" s="1143" t="s">
        <v>844</v>
      </c>
      <c r="F91" s="1143" t="s">
        <v>1182</v>
      </c>
      <c r="G91" s="1154">
        <f t="shared" ref="G91:AF91" si="74">IFERROR(G201*((SUM(AP$102)/SUM(AP$95:AP$103))/(SUM(G$201)/SUM(G$197:G$202))),G201)</f>
        <v>9.6165931904916487E-5</v>
      </c>
      <c r="H91" s="1154">
        <f t="shared" si="74"/>
        <v>0</v>
      </c>
      <c r="I91" s="1154">
        <f t="shared" si="74"/>
        <v>4.1674728010435814E-4</v>
      </c>
      <c r="J91" s="1154">
        <f t="shared" si="74"/>
        <v>9.8844368972409E-5</v>
      </c>
      <c r="K91" s="1154">
        <f t="shared" si="74"/>
        <v>7.2605852511698564E-5</v>
      </c>
      <c r="L91" s="1154">
        <f t="shared" si="74"/>
        <v>4.1448839805006319E-5</v>
      </c>
      <c r="M91" s="1154">
        <f t="shared" si="74"/>
        <v>1.5730167919286776E-4</v>
      </c>
      <c r="N91" s="1154">
        <f t="shared" si="74"/>
        <v>0</v>
      </c>
      <c r="O91" s="1154">
        <f t="shared" si="74"/>
        <v>1.2908179631270769E-4</v>
      </c>
      <c r="P91" s="1154">
        <f t="shared" si="74"/>
        <v>2.1200027277721431E-4</v>
      </c>
      <c r="Q91" s="1154">
        <f t="shared" si="74"/>
        <v>2.2524749761284555E-4</v>
      </c>
      <c r="R91" s="1154">
        <f t="shared" si="74"/>
        <v>2.1086775594924314E-4</v>
      </c>
      <c r="S91" s="1154">
        <f t="shared" si="74"/>
        <v>1.6946183605138739E-4</v>
      </c>
      <c r="T91" s="1154">
        <f t="shared" si="74"/>
        <v>0</v>
      </c>
      <c r="U91" s="1154">
        <f t="shared" si="74"/>
        <v>1.7210284183913401E-4</v>
      </c>
      <c r="V91" s="1154">
        <f t="shared" si="74"/>
        <v>0</v>
      </c>
      <c r="W91" s="1154">
        <f t="shared" si="74"/>
        <v>2.623936842377727E-4</v>
      </c>
      <c r="X91" s="1154">
        <f t="shared" si="74"/>
        <v>0</v>
      </c>
      <c r="Y91" s="1154">
        <f t="shared" si="74"/>
        <v>6.5491370028853172E-4</v>
      </c>
      <c r="Z91" s="1154">
        <f t="shared" si="74"/>
        <v>3.5400718486281158E-5</v>
      </c>
      <c r="AA91" s="1154">
        <f t="shared" si="74"/>
        <v>1.6619357803089981E-4</v>
      </c>
      <c r="AB91" s="1154">
        <f t="shared" si="74"/>
        <v>0</v>
      </c>
      <c r="AC91" s="1154">
        <f t="shared" si="74"/>
        <v>9.0119223565651786E-5</v>
      </c>
      <c r="AD91" s="1154">
        <f t="shared" si="74"/>
        <v>0</v>
      </c>
      <c r="AE91" s="1154">
        <f t="shared" si="74"/>
        <v>1.5687505866802904E-4</v>
      </c>
      <c r="AF91" s="1154">
        <f t="shared" si="74"/>
        <v>9.0050357272271873E-5</v>
      </c>
      <c r="AG91" s="1181">
        <f t="shared" si="57"/>
        <v>3.4578222735832265E-3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SUMIFS(Table9[Count of EnergyRating],Table9[MainSpaceHeatingFuel],AN91,Table9[EnergyRating (group)],AO91,Table9[CountyName (group)],AP$4)</f>
        <v>0</v>
      </c>
      <c r="AQ91" s="1173">
        <f>SUMIFS(Table9[Count of EnergyRating],Table9[MainSpaceHeatingFuel],AN91,Table9[EnergyRating (group)],AO91,Table9[CountyName (group)],AQ$4)</f>
        <v>0</v>
      </c>
      <c r="AR91" s="1173">
        <f>SUMIFS(Table9[Count of EnergyRating],Table9[MainSpaceHeatingFuel],AN91,Table9[EnergyRating (group)],AO91,Table9[CountyName (group)],AR$4)</f>
        <v>0</v>
      </c>
      <c r="AS91" s="1173">
        <f>SUMIFS(Table9[Count of EnergyRating],Table9[MainSpaceHeatingFuel],AN91,Table9[EnergyRating (group)],AO91,Table9[CountyName (group)],AS$4)</f>
        <v>0</v>
      </c>
      <c r="AT91" s="1173">
        <f>SUMIFS(Table9[Count of EnergyRating],Table9[MainSpaceHeatingFuel],AN91,Table9[EnergyRating (group)],AO91,Table9[CountyName (group)],AT$4)</f>
        <v>1</v>
      </c>
      <c r="AU91" s="1173">
        <f>SUMIFS(Table9[Count of EnergyRating],Table9[MainSpaceHeatingFuel],AN91,Table9[EnergyRating (group)],AO91,Table9[CountyName (group)],AU$4)</f>
        <v>0</v>
      </c>
      <c r="AV91" s="1173">
        <f>SUMIFS(Table9[Count of EnergyRating],Table9[MainSpaceHeatingFuel],AN91,Table9[EnergyRating (group)],AO91,Table9[CountyName (group)],AV$4)</f>
        <v>1</v>
      </c>
      <c r="AW91" s="1173">
        <f>SUMIFS(Table9[Count of EnergyRating],Table9[MainSpaceHeatingFuel],AN91,Table9[EnergyRating (group)],AO91,Table9[CountyName (group)],AW$4)</f>
        <v>0</v>
      </c>
      <c r="AX91" s="1173">
        <f>SUMIFS(Table9[Count of EnergyRating],Table9[MainSpaceHeatingFuel],AN91,Table9[EnergyRating (group)],AO91,Table9[CountyName (group)],AX$4)</f>
        <v>0</v>
      </c>
      <c r="AY91" s="1173">
        <f>SUMIFS(Table9[Count of EnergyRating],Table9[MainSpaceHeatingFuel],AN91,Table9[EnergyRating (group)],AO91,Table9[CountyName (group)],AY$4)</f>
        <v>0</v>
      </c>
      <c r="AZ91" s="1173">
        <f>SUMIFS(Table9[Count of EnergyRating],Table9[MainSpaceHeatingFuel],AN91,Table9[EnergyRating (group)],AO91,Table9[CountyName (group)],AZ$4)</f>
        <v>0</v>
      </c>
      <c r="BA91" s="1173">
        <f>SUMIFS(Table9[Count of EnergyRating],Table9[MainSpaceHeatingFuel],AN91,Table9[EnergyRating (group)],AO91,Table9[CountyName (group)],BA$4)</f>
        <v>0</v>
      </c>
      <c r="BB91" s="1173">
        <f>SUMIFS(Table9[Count of EnergyRating],Table9[MainSpaceHeatingFuel],AN91,Table9[EnergyRating (group)],AO91,Table9[CountyName (group)],BB$4)</f>
        <v>0</v>
      </c>
      <c r="BC91" s="1173">
        <f>SUMIFS(Table9[Count of EnergyRating],Table9[MainSpaceHeatingFuel],AN91,Table9[EnergyRating (group)],AO91,Table9[CountyName (group)],BC$4)</f>
        <v>12</v>
      </c>
      <c r="BD91" s="1173">
        <f>SUMIFS(Table9[Count of EnergyRating],Table9[MainSpaceHeatingFuel],AN91,Table9[EnergyRating (group)],AO91,Table9[CountyName (group)],BD$4)</f>
        <v>0</v>
      </c>
      <c r="BE91" s="1173">
        <f>SUMIFS(Table9[Count of EnergyRating],Table9[MainSpaceHeatingFuel],AN91,Table9[EnergyRating (group)],AO91,Table9[CountyName (group)],BE$4)</f>
        <v>4</v>
      </c>
      <c r="BF91" s="1173">
        <f>SUMIFS(Table9[Count of EnergyRating],Table9[MainSpaceHeatingFuel],AN91,Table9[EnergyRating (group)],AO91,Table9[CountyName (group)],BF$4)</f>
        <v>0</v>
      </c>
      <c r="BG91" s="1173">
        <f>SUMIFS(Table9[Count of EnergyRating],Table9[MainSpaceHeatingFuel],AN91,Table9[EnergyRating (group)],AO91,Table9[CountyName (group)],BG$4)</f>
        <v>6</v>
      </c>
      <c r="BH91" s="1173">
        <f>SUMIFS(Table9[Count of EnergyRating],Table9[MainSpaceHeatingFuel],AN91,Table9[EnergyRating (group)],AO91,Table9[CountyName (group)],BH$4)</f>
        <v>4</v>
      </c>
      <c r="BI91" s="1173">
        <f>SUMIFS(Table9[Count of EnergyRating],Table9[MainSpaceHeatingFuel],AN91,Table9[EnergyRating (group)],AO91,Table9[CountyName (group)],BI$4)</f>
        <v>0</v>
      </c>
      <c r="BJ91" s="1173">
        <f>SUMIFS(Table9[Count of EnergyRating],Table9[MainSpaceHeatingFuel],AN91,Table9[EnergyRating (group)],AO91,Table9[CountyName (group)],BJ$4)</f>
        <v>0</v>
      </c>
      <c r="BK91" s="1173">
        <f>SUMIFS(Table9[Count of EnergyRating],Table9[MainSpaceHeatingFuel],AN91,Table9[EnergyRating (group)],AO91,Table9[CountyName (group)],BK$4)</f>
        <v>2</v>
      </c>
      <c r="BL91" s="1173">
        <f>SUMIFS(Table9[Count of EnergyRating],Table9[MainSpaceHeatingFuel],AN91,Table9[EnergyRating (group)],AO91,Table9[CountyName (group)],BL$4)</f>
        <v>0</v>
      </c>
      <c r="BM91" s="1144">
        <f>SUMIFS(Table9[Count of EnergyRating],Table9[MainSpaceHeatingFuel],AN91,Table9[EnergyRating (group)],AO91,Table9[CountyName (group)],BM$4)</f>
        <v>11</v>
      </c>
      <c r="BN91" s="1173">
        <f>SUMIFS(Table9[Count of EnergyRating],Table9[MainSpaceHeatingFuel],AN91,Table9[EnergyRating (group)],AO91,Table9[CountyName (group)],BN$4)</f>
        <v>0</v>
      </c>
      <c r="BO91" s="1173">
        <f>SUMIFS(Table9[Count of EnergyRating],Table9[MainSpaceHeatingFuel],AN91,Table9[EnergyRating (group)],AO91,Table9[CountyName (group)],BO$4)</f>
        <v>2</v>
      </c>
    </row>
    <row r="92" spans="3:67" ht="15.75" thickBot="1">
      <c r="C92" s="1147" t="s">
        <v>1203</v>
      </c>
      <c r="D92" s="1147" t="s">
        <v>1107</v>
      </c>
      <c r="E92" s="1147" t="s">
        <v>844</v>
      </c>
      <c r="F92" s="1147" t="s">
        <v>1183</v>
      </c>
      <c r="G92" s="1156">
        <f t="shared" ref="G92:AF92" si="75">IFERROR(G202*((SUM(AP$103)/SUM(AP$95:AP$103))/(SUM(G$202)/SUM(G$197:G$202))),G202)</f>
        <v>1.0911134581519373E-4</v>
      </c>
      <c r="H92" s="1156">
        <f t="shared" si="75"/>
        <v>0</v>
      </c>
      <c r="I92" s="1156">
        <f t="shared" si="75"/>
        <v>3.5375059822811793E-4</v>
      </c>
      <c r="J92" s="1156">
        <f t="shared" si="75"/>
        <v>1.5401331909654429E-4</v>
      </c>
      <c r="K92" s="1156">
        <f t="shared" si="75"/>
        <v>1.1117771165853841E-4</v>
      </c>
      <c r="L92" s="1156">
        <f t="shared" si="75"/>
        <v>5.6370422134808592E-5</v>
      </c>
      <c r="M92" s="1156">
        <f t="shared" si="75"/>
        <v>1.8004409064243903E-4</v>
      </c>
      <c r="N92" s="1156">
        <f t="shared" si="75"/>
        <v>0</v>
      </c>
      <c r="O92" s="1156">
        <f t="shared" si="75"/>
        <v>1.3126962336885525E-4</v>
      </c>
      <c r="P92" s="1156">
        <f t="shared" si="75"/>
        <v>1.6591325695608074E-4</v>
      </c>
      <c r="Q92" s="1156">
        <f t="shared" si="75"/>
        <v>2.6620158808790838E-4</v>
      </c>
      <c r="R92" s="1156">
        <f t="shared" si="75"/>
        <v>3.6258967791272294E-4</v>
      </c>
      <c r="S92" s="1156">
        <f t="shared" si="75"/>
        <v>2.5865227607843339E-4</v>
      </c>
      <c r="T92" s="1156">
        <f t="shared" si="75"/>
        <v>3.14992149350204E-3</v>
      </c>
      <c r="U92" s="1156">
        <f t="shared" si="75"/>
        <v>2.6423870666210473E-4</v>
      </c>
      <c r="V92" s="1156">
        <f t="shared" si="75"/>
        <v>1.0350681953875564E-2</v>
      </c>
      <c r="W92" s="1156">
        <f t="shared" si="75"/>
        <v>4.3126090676703238E-4</v>
      </c>
      <c r="X92" s="1156">
        <f t="shared" si="75"/>
        <v>0</v>
      </c>
      <c r="Y92" s="1156">
        <f t="shared" si="75"/>
        <v>4.7962797462307175E-4</v>
      </c>
      <c r="Z92" s="1156">
        <f t="shared" si="75"/>
        <v>3.3984689746829915E-5</v>
      </c>
      <c r="AA92" s="1156">
        <f t="shared" si="75"/>
        <v>1.8338601713754459E-4</v>
      </c>
      <c r="AB92" s="1156">
        <f t="shared" si="75"/>
        <v>0</v>
      </c>
      <c r="AC92" s="1156">
        <f t="shared" si="75"/>
        <v>6.0891367274089041E-5</v>
      </c>
      <c r="AD92" s="1156">
        <f t="shared" si="75"/>
        <v>0</v>
      </c>
      <c r="AE92" s="1156">
        <f t="shared" si="75"/>
        <v>1.9015158626427763E-4</v>
      </c>
      <c r="AF92" s="1156">
        <f t="shared" si="75"/>
        <v>2.2512589318067974E-4</v>
      </c>
      <c r="AG92" s="1183">
        <f t="shared" si="57"/>
        <v>1.7518364499012878E-2</v>
      </c>
      <c r="AI92" s="58" t="s">
        <v>1176</v>
      </c>
      <c r="AJ92" s="1167">
        <f>SUM(G87:AF92)</f>
        <v>0.29374228123305901</v>
      </c>
      <c r="AK92" s="1149">
        <f>'SHWLP-Apt'!S23</f>
        <v>0.2937422812330589</v>
      </c>
      <c r="AL92" s="1169">
        <f>IFERROR((AK92-AJ92)/AK92,"N/A")</f>
        <v>-3.7795819517868159E-16</v>
      </c>
      <c r="AN92" s="1153" t="s">
        <v>422</v>
      </c>
      <c r="AO92" s="1153" t="s">
        <v>62</v>
      </c>
      <c r="AP92" s="1166">
        <f>SUMIFS(Table9[Count of EnergyRating],Table9[MainSpaceHeatingFuel],AN92,Table9[EnergyRating (group)],AO92,Table9[CountyName (group)],AP$4)</f>
        <v>0</v>
      </c>
      <c r="AQ92" s="1173">
        <f>SUMIFS(Table9[Count of EnergyRating],Table9[MainSpaceHeatingFuel],AN92,Table9[EnergyRating (group)],AO92,Table9[CountyName (group)],AQ$4)</f>
        <v>4</v>
      </c>
      <c r="AR92" s="1173">
        <f>SUMIFS(Table9[Count of EnergyRating],Table9[MainSpaceHeatingFuel],AN92,Table9[EnergyRating (group)],AO92,Table9[CountyName (group)],AR$4)</f>
        <v>0</v>
      </c>
      <c r="AS92" s="1173">
        <f>SUMIFS(Table9[Count of EnergyRating],Table9[MainSpaceHeatingFuel],AN92,Table9[EnergyRating (group)],AO92,Table9[CountyName (group)],AS$4)</f>
        <v>0</v>
      </c>
      <c r="AT92" s="1173">
        <f>SUMIFS(Table9[Count of EnergyRating],Table9[MainSpaceHeatingFuel],AN92,Table9[EnergyRating (group)],AO92,Table9[CountyName (group)],AT$4)</f>
        <v>1</v>
      </c>
      <c r="AU92" s="1173">
        <f>SUMIFS(Table9[Count of EnergyRating],Table9[MainSpaceHeatingFuel],AN92,Table9[EnergyRating (group)],AO92,Table9[CountyName (group)],AU$4)</f>
        <v>0</v>
      </c>
      <c r="AV92" s="1173">
        <f>SUMIFS(Table9[Count of EnergyRating],Table9[MainSpaceHeatingFuel],AN92,Table9[EnergyRating (group)],AO92,Table9[CountyName (group)],AV$4)</f>
        <v>0</v>
      </c>
      <c r="AW92" s="1173">
        <f>SUMIFS(Table9[Count of EnergyRating],Table9[MainSpaceHeatingFuel],AN92,Table9[EnergyRating (group)],AO92,Table9[CountyName (group)],AW$4)</f>
        <v>0</v>
      </c>
      <c r="AX92" s="1173">
        <f>SUMIFS(Table9[Count of EnergyRating],Table9[MainSpaceHeatingFuel],AN92,Table9[EnergyRating (group)],AO92,Table9[CountyName (group)],AX$4)</f>
        <v>0</v>
      </c>
      <c r="AY92" s="1173">
        <f>SUMIFS(Table9[Count of EnergyRating],Table9[MainSpaceHeatingFuel],AN92,Table9[EnergyRating (group)],AO92,Table9[CountyName (group)],AY$4)</f>
        <v>0</v>
      </c>
      <c r="AZ92" s="1173">
        <f>SUMIFS(Table9[Count of EnergyRating],Table9[MainSpaceHeatingFuel],AN92,Table9[EnergyRating (group)],AO92,Table9[CountyName (group)],AZ$4)</f>
        <v>0</v>
      </c>
      <c r="BA92" s="1173">
        <f>SUMIFS(Table9[Count of EnergyRating],Table9[MainSpaceHeatingFuel],AN92,Table9[EnergyRating (group)],AO92,Table9[CountyName (group)],BA$4)</f>
        <v>0</v>
      </c>
      <c r="BB92" s="1173">
        <f>SUMIFS(Table9[Count of EnergyRating],Table9[MainSpaceHeatingFuel],AN92,Table9[EnergyRating (group)],AO92,Table9[CountyName (group)],BB$4)</f>
        <v>0</v>
      </c>
      <c r="BC92" s="1173">
        <f>SUMIFS(Table9[Count of EnergyRating],Table9[MainSpaceHeatingFuel],AN92,Table9[EnergyRating (group)],AO92,Table9[CountyName (group)],BC$4)</f>
        <v>4</v>
      </c>
      <c r="BD92" s="1173">
        <f>SUMIFS(Table9[Count of EnergyRating],Table9[MainSpaceHeatingFuel],AN92,Table9[EnergyRating (group)],AO92,Table9[CountyName (group)],BD$4)</f>
        <v>0</v>
      </c>
      <c r="BE92" s="1173">
        <f>SUMIFS(Table9[Count of EnergyRating],Table9[MainSpaceHeatingFuel],AN92,Table9[EnergyRating (group)],AO92,Table9[CountyName (group)],BE$4)</f>
        <v>4</v>
      </c>
      <c r="BF92" s="1173">
        <f>SUMIFS(Table9[Count of EnergyRating],Table9[MainSpaceHeatingFuel],AN92,Table9[EnergyRating (group)],AO92,Table9[CountyName (group)],BF$4)</f>
        <v>0</v>
      </c>
      <c r="BG92" s="1173">
        <f>SUMIFS(Table9[Count of EnergyRating],Table9[MainSpaceHeatingFuel],AN92,Table9[EnergyRating (group)],AO92,Table9[CountyName (group)],BG$4)</f>
        <v>2</v>
      </c>
      <c r="BH92" s="1161">
        <f>SUMIFS(Table9[Count of EnergyRating],Table9[MainSpaceHeatingFuel],AN92,Table9[EnergyRating (group)],AO92,Table9[CountyName (group)],BH$4)</f>
        <v>5</v>
      </c>
      <c r="BI92" s="1173">
        <f>SUMIFS(Table9[Count of EnergyRating],Table9[MainSpaceHeatingFuel],AN92,Table9[EnergyRating (group)],AO92,Table9[CountyName (group)],BI$4)</f>
        <v>0</v>
      </c>
      <c r="BJ92" s="1173">
        <f>SUMIFS(Table9[Count of EnergyRating],Table9[MainSpaceHeatingFuel],AN92,Table9[EnergyRating (group)],AO92,Table9[CountyName (group)],BJ$4)</f>
        <v>0</v>
      </c>
      <c r="BK92" s="1173">
        <f>SUMIFS(Table9[Count of EnergyRating],Table9[MainSpaceHeatingFuel],AN92,Table9[EnergyRating (group)],AO92,Table9[CountyName (group)],BK$4)</f>
        <v>0</v>
      </c>
      <c r="BL92" s="1173">
        <f>SUMIFS(Table9[Count of EnergyRating],Table9[MainSpaceHeatingFuel],AN92,Table9[EnergyRating (group)],AO92,Table9[CountyName (group)],BL$4)</f>
        <v>2</v>
      </c>
      <c r="BM92" s="1144">
        <f>SUMIFS(Table9[Count of EnergyRating],Table9[MainSpaceHeatingFuel],AN92,Table9[EnergyRating (group)],AO92,Table9[CountyName (group)],BM$4)</f>
        <v>9</v>
      </c>
      <c r="BN92" s="1173">
        <f>SUMIFS(Table9[Count of EnergyRating],Table9[MainSpaceHeatingFuel],AN92,Table9[EnergyRating (group)],AO92,Table9[CountyName (group)],BN$4)</f>
        <v>0</v>
      </c>
      <c r="BO92" s="1173">
        <f>SUMIFS(Table9[Count of EnergyRating],Table9[MainSpaceHeatingFuel],AN92,Table9[EnergyRating (group)],AO92,Table9[CountyName (group)],BO$4)</f>
        <v>0</v>
      </c>
    </row>
    <row r="93" spans="3:67" ht="15.75" thickBot="1">
      <c r="C93" s="1174" t="s">
        <v>1204</v>
      </c>
      <c r="D93" s="1174" t="s">
        <v>1107</v>
      </c>
      <c r="E93" s="1174" t="s">
        <v>844</v>
      </c>
      <c r="F93" s="1174" t="s">
        <v>943</v>
      </c>
      <c r="G93" s="1175">
        <f>G203</f>
        <v>1.6783117267439118E-3</v>
      </c>
      <c r="H93" s="1175">
        <f t="shared" ref="H93:AF93" si="76">H203</f>
        <v>0.16269397309792974</v>
      </c>
      <c r="I93" s="1175">
        <f t="shared" si="76"/>
        <v>9.715350837861729E-3</v>
      </c>
      <c r="J93" s="1175">
        <f t="shared" si="76"/>
        <v>2.3106677967535388E-3</v>
      </c>
      <c r="K93" s="1175">
        <f t="shared" si="76"/>
        <v>1.8932523692355915E-3</v>
      </c>
      <c r="L93" s="1175">
        <f t="shared" si="76"/>
        <v>9.1223392693258682E-4</v>
      </c>
      <c r="M93" s="1175">
        <f t="shared" si="76"/>
        <v>4.0092302289576782E-3</v>
      </c>
      <c r="N93" s="1175">
        <f t="shared" si="76"/>
        <v>7.1395055503775343E-3</v>
      </c>
      <c r="O93" s="1175">
        <f t="shared" si="76"/>
        <v>1.5506118216051296E-3</v>
      </c>
      <c r="P93" s="1175">
        <f t="shared" si="76"/>
        <v>3.8115209159416148E-3</v>
      </c>
      <c r="Q93" s="1175">
        <f t="shared" si="76"/>
        <v>3.5212913905826931E-3</v>
      </c>
      <c r="R93" s="1175">
        <f t="shared" si="76"/>
        <v>5.9544331183245692E-3</v>
      </c>
      <c r="S93" s="1175">
        <f t="shared" si="76"/>
        <v>3.2867706322274033E-3</v>
      </c>
      <c r="T93" s="1175">
        <f t="shared" si="76"/>
        <v>2.3965241310391655E-2</v>
      </c>
      <c r="U93" s="1175">
        <f t="shared" si="76"/>
        <v>3.834096849429747E-3</v>
      </c>
      <c r="V93" s="1175">
        <f t="shared" si="76"/>
        <v>9.8437608390978589E-3</v>
      </c>
      <c r="W93" s="1175">
        <f t="shared" si="76"/>
        <v>3.1429764914832456E-3</v>
      </c>
      <c r="X93" s="1175">
        <f t="shared" si="76"/>
        <v>4.2207951380586152E-3</v>
      </c>
      <c r="Y93" s="1175">
        <f t="shared" si="76"/>
        <v>1.303717473881783E-2</v>
      </c>
      <c r="Z93" s="1175">
        <f t="shared" si="76"/>
        <v>7.1643334259008601E-4</v>
      </c>
      <c r="AA93" s="1175">
        <f t="shared" si="76"/>
        <v>2.8251244076918434E-3</v>
      </c>
      <c r="AB93" s="1175">
        <f t="shared" si="76"/>
        <v>8.9246977957304588E-4</v>
      </c>
      <c r="AC93" s="1175">
        <f t="shared" si="76"/>
        <v>2.2113376023733225E-3</v>
      </c>
      <c r="AD93" s="1175">
        <f t="shared" si="76"/>
        <v>1.6769503448229466E-3</v>
      </c>
      <c r="AE93" s="1175">
        <f t="shared" si="76"/>
        <v>3.1571702593512626E-3</v>
      </c>
      <c r="AF93" s="1175">
        <f t="shared" si="76"/>
        <v>1.3556687815365399E-3</v>
      </c>
      <c r="AG93" s="1184">
        <f t="shared" si="57"/>
        <v>0.27935635329869168</v>
      </c>
      <c r="AI93" s="58" t="s">
        <v>1120</v>
      </c>
      <c r="AJ93" s="1167">
        <f>SUM(G93:AF93)</f>
        <v>0.27935635329869168</v>
      </c>
      <c r="AK93" s="1149">
        <f>'SHWLP-Apt'!S49</f>
        <v>0.27935635329869168</v>
      </c>
      <c r="AL93" s="1169">
        <f>(AK93-AJ93)/AK93</f>
        <v>0</v>
      </c>
      <c r="AN93" s="1153" t="s">
        <v>422</v>
      </c>
      <c r="AO93" s="1153" t="s">
        <v>64</v>
      </c>
      <c r="AP93" s="1166">
        <f>SUMIFS(Table9[Count of EnergyRating],Table9[MainSpaceHeatingFuel],AN93,Table9[EnergyRating (group)],AO93,Table9[CountyName (group)],AP$4)</f>
        <v>1</v>
      </c>
      <c r="AQ93" s="1173">
        <f>SUMIFS(Table9[Count of EnergyRating],Table9[MainSpaceHeatingFuel],AN93,Table9[EnergyRating (group)],AO93,Table9[CountyName (group)],AQ$4)</f>
        <v>15</v>
      </c>
      <c r="AR93" s="1173">
        <f>SUMIFS(Table9[Count of EnergyRating],Table9[MainSpaceHeatingFuel],AN93,Table9[EnergyRating (group)],AO93,Table9[CountyName (group)],AR$4)</f>
        <v>0</v>
      </c>
      <c r="AS93" s="1173">
        <f>SUMIFS(Table9[Count of EnergyRating],Table9[MainSpaceHeatingFuel],AN93,Table9[EnergyRating (group)],AO93,Table9[CountyName (group)],AS$4)</f>
        <v>0</v>
      </c>
      <c r="AT93" s="1173">
        <f>SUMIFS(Table9[Count of EnergyRating],Table9[MainSpaceHeatingFuel],AN93,Table9[EnergyRating (group)],AO93,Table9[CountyName (group)],AT$4)</f>
        <v>5</v>
      </c>
      <c r="AU93" s="1173">
        <f>SUMIFS(Table9[Count of EnergyRating],Table9[MainSpaceHeatingFuel],AN93,Table9[EnergyRating (group)],AO93,Table9[CountyName (group)],AU$4)</f>
        <v>0</v>
      </c>
      <c r="AV93" s="1173">
        <f>SUMIFS(Table9[Count of EnergyRating],Table9[MainSpaceHeatingFuel],AN93,Table9[EnergyRating (group)],AO93,Table9[CountyName (group)],AV$4)</f>
        <v>1</v>
      </c>
      <c r="AW93" s="1173">
        <f>SUMIFS(Table9[Count of EnergyRating],Table9[MainSpaceHeatingFuel],AN93,Table9[EnergyRating (group)],AO93,Table9[CountyName (group)],AW$4)</f>
        <v>4</v>
      </c>
      <c r="AX93" s="1173">
        <f>SUMIFS(Table9[Count of EnergyRating],Table9[MainSpaceHeatingFuel],AN93,Table9[EnergyRating (group)],AO93,Table9[CountyName (group)],AX$4)</f>
        <v>0</v>
      </c>
      <c r="AY93" s="1173">
        <f>SUMIFS(Table9[Count of EnergyRating],Table9[MainSpaceHeatingFuel],AN93,Table9[EnergyRating (group)],AO93,Table9[CountyName (group)],AY$4)</f>
        <v>0</v>
      </c>
      <c r="AZ93" s="1173">
        <f>SUMIFS(Table9[Count of EnergyRating],Table9[MainSpaceHeatingFuel],AN93,Table9[EnergyRating (group)],AO93,Table9[CountyName (group)],AZ$4)</f>
        <v>0</v>
      </c>
      <c r="BA93" s="1173">
        <f>SUMIFS(Table9[Count of EnergyRating],Table9[MainSpaceHeatingFuel],AN93,Table9[EnergyRating (group)],AO93,Table9[CountyName (group)],BA$4)</f>
        <v>0</v>
      </c>
      <c r="BB93" s="1173">
        <f>SUMIFS(Table9[Count of EnergyRating],Table9[MainSpaceHeatingFuel],AN93,Table9[EnergyRating (group)],AO93,Table9[CountyName (group)],BB$4)</f>
        <v>0</v>
      </c>
      <c r="BC93" s="1173">
        <f>SUMIFS(Table9[Count of EnergyRating],Table9[MainSpaceHeatingFuel],AN93,Table9[EnergyRating (group)],AO93,Table9[CountyName (group)],BC$4)</f>
        <v>18</v>
      </c>
      <c r="BD93" s="1173">
        <f>SUMIFS(Table9[Count of EnergyRating],Table9[MainSpaceHeatingFuel],AN93,Table9[EnergyRating (group)],AO93,Table9[CountyName (group)],BD$4)</f>
        <v>0</v>
      </c>
      <c r="BE93" s="1173">
        <f>SUMIFS(Table9[Count of EnergyRating],Table9[MainSpaceHeatingFuel],AN93,Table9[EnergyRating (group)],AO93,Table9[CountyName (group)],BE$4)</f>
        <v>6</v>
      </c>
      <c r="BF93" s="1173">
        <f>SUMIFS(Table9[Count of EnergyRating],Table9[MainSpaceHeatingFuel],AN93,Table9[EnergyRating (group)],AO93,Table9[CountyName (group)],BF$4)</f>
        <v>0</v>
      </c>
      <c r="BG93" s="1173">
        <f>SUMIFS(Table9[Count of EnergyRating],Table9[MainSpaceHeatingFuel],AN93,Table9[EnergyRating (group)],AO93,Table9[CountyName (group)],BG$4)</f>
        <v>0</v>
      </c>
      <c r="BH93" s="1173">
        <f>SUMIFS(Table9[Count of EnergyRating],Table9[MainSpaceHeatingFuel],AN93,Table9[EnergyRating (group)],AO93,Table9[CountyName (group)],BH$4)</f>
        <v>7</v>
      </c>
      <c r="BI93" s="1173">
        <f>SUMIFS(Table9[Count of EnergyRating],Table9[MainSpaceHeatingFuel],AN93,Table9[EnergyRating (group)],AO93,Table9[CountyName (group)],BI$4)</f>
        <v>3</v>
      </c>
      <c r="BJ93" s="1173">
        <f>SUMIFS(Table9[Count of EnergyRating],Table9[MainSpaceHeatingFuel],AN93,Table9[EnergyRating (group)],AO93,Table9[CountyName (group)],BJ$4)</f>
        <v>0</v>
      </c>
      <c r="BK93" s="1173">
        <f>SUMIFS(Table9[Count of EnergyRating],Table9[MainSpaceHeatingFuel],AN93,Table9[EnergyRating (group)],AO93,Table9[CountyName (group)],BK$4)</f>
        <v>8</v>
      </c>
      <c r="BL93" s="1173">
        <f>SUMIFS(Table9[Count of EnergyRating],Table9[MainSpaceHeatingFuel],AN93,Table9[EnergyRating (group)],AO93,Table9[CountyName (group)],BL$4)</f>
        <v>2</v>
      </c>
      <c r="BM93" s="1144">
        <f>SUMIFS(Table9[Count of EnergyRating],Table9[MainSpaceHeatingFuel],AN93,Table9[EnergyRating (group)],AO93,Table9[CountyName (group)],BM$4)</f>
        <v>3</v>
      </c>
      <c r="BN93" s="1173">
        <f>SUMIFS(Table9[Count of EnergyRating],Table9[MainSpaceHeatingFuel],AN93,Table9[EnergyRating (group)],AO93,Table9[CountyName (group)],BN$4)</f>
        <v>0</v>
      </c>
      <c r="BO93" s="1173">
        <f>SUMIFS(Table9[Count of EnergyRating],Table9[MainSpaceHeatingFuel],AN93,Table9[EnergyRating (group)],AO93,Table9[CountyName (group)],BO$4)</f>
        <v>4</v>
      </c>
    </row>
    <row r="94" spans="3:67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1205</v>
      </c>
      <c r="D95" s="1143" t="s">
        <v>1107</v>
      </c>
      <c r="E95" s="1143" t="s">
        <v>1206</v>
      </c>
      <c r="F95" s="1143" t="s">
        <v>1178</v>
      </c>
      <c r="G95" s="1154">
        <f t="shared" ref="G95:AF101" si="77">G205</f>
        <v>6.8711943434247779E-3</v>
      </c>
      <c r="H95" s="1154">
        <f t="shared" si="77"/>
        <v>2.4161834663408763</v>
      </c>
      <c r="I95" s="1154">
        <f t="shared" si="77"/>
        <v>8.4423693980748879E-2</v>
      </c>
      <c r="J95" s="1154">
        <f t="shared" si="77"/>
        <v>2.0795949358557619E-2</v>
      </c>
      <c r="K95" s="1154">
        <f t="shared" si="77"/>
        <v>1.9082685601400036E-2</v>
      </c>
      <c r="L95" s="1154">
        <f t="shared" si="77"/>
        <v>3.2297195275605962E-3</v>
      </c>
      <c r="M95" s="1154">
        <f t="shared" si="77"/>
        <v>5.0503524364578604E-2</v>
      </c>
      <c r="N95" s="1154">
        <f t="shared" si="77"/>
        <v>8.1790848287282086E-2</v>
      </c>
      <c r="O95" s="1154">
        <f t="shared" si="77"/>
        <v>6.3843132169932237E-3</v>
      </c>
      <c r="P95" s="1154">
        <f t="shared" si="77"/>
        <v>3.0166425509417852E-2</v>
      </c>
      <c r="Q95" s="1154">
        <f t="shared" si="77"/>
        <v>1.5585845308244342E-2</v>
      </c>
      <c r="R95" s="1154">
        <f t="shared" si="77"/>
        <v>7.6162616324192398E-2</v>
      </c>
      <c r="S95" s="1154">
        <f t="shared" si="77"/>
        <v>1.726468018157894E-2</v>
      </c>
      <c r="T95" s="1154">
        <f t="shared" si="77"/>
        <v>0.33676741948493744</v>
      </c>
      <c r="U95" s="1154">
        <f t="shared" si="77"/>
        <v>2.2664811736928955E-2</v>
      </c>
      <c r="V95" s="1154">
        <f t="shared" si="77"/>
        <v>5.4704763903551119E-2</v>
      </c>
      <c r="W95" s="1154">
        <f t="shared" si="77"/>
        <v>9.3891496803384482E-3</v>
      </c>
      <c r="X95" s="1154">
        <f t="shared" si="77"/>
        <v>2.329178264485491E-2</v>
      </c>
      <c r="Y95" s="1154">
        <f t="shared" si="77"/>
        <v>7.3402556719959433E-2</v>
      </c>
      <c r="Z95" s="1154">
        <f t="shared" si="77"/>
        <v>1.460508701031656E-3</v>
      </c>
      <c r="AA95" s="1154">
        <f t="shared" si="77"/>
        <v>1.2096778369210213E-2</v>
      </c>
      <c r="AB95" s="1154">
        <f t="shared" si="77"/>
        <v>4.2969193935726135E-3</v>
      </c>
      <c r="AC95" s="1154">
        <f t="shared" si="77"/>
        <v>1.21219559033283E-2</v>
      </c>
      <c r="AD95" s="1154">
        <f t="shared" si="77"/>
        <v>1.1259697239760304E-2</v>
      </c>
      <c r="AE95" s="1154">
        <f t="shared" si="77"/>
        <v>2.3328078543041877E-2</v>
      </c>
      <c r="AF95" s="1154">
        <f t="shared" si="77"/>
        <v>9.2496266910997837E-3</v>
      </c>
      <c r="AG95" s="1181">
        <f t="shared" si="57"/>
        <v>3.4224790113564718</v>
      </c>
      <c r="AN95" s="1153" t="s">
        <v>1147</v>
      </c>
      <c r="AO95" s="1153" t="s">
        <v>48</v>
      </c>
      <c r="AP95" s="1144">
        <f>SUMIFS(Table9[Count of EnergyRating],Table9[MainSpaceHeatingFuel],AN95,Table9[EnergyRating (group)],AO95,Table9[CountyName (group)],AP$4)</f>
        <v>0</v>
      </c>
      <c r="AQ95" s="1173">
        <f>SUMIFS(Table9[Count of EnergyRating],Table9[MainSpaceHeatingFuel],AN95,Table9[EnergyRating (group)],AO95,Table9[CountyName (group)],AQ$4)</f>
        <v>0</v>
      </c>
      <c r="AR95" s="1173">
        <f>SUMIFS(Table9[Count of EnergyRating],Table9[MainSpaceHeatingFuel],AN95,Table9[EnergyRating (group)],AO95,Table9[CountyName (group)],AR$4)</f>
        <v>0</v>
      </c>
      <c r="AS95" s="1173">
        <f>SUMIFS(Table9[Count of EnergyRating],Table9[MainSpaceHeatingFuel],AN95,Table9[EnergyRating (group)],AO95,Table9[CountyName (group)],AS$4)</f>
        <v>0</v>
      </c>
      <c r="AT95" s="1173">
        <f>SUMIFS(Table9[Count of EnergyRating],Table9[MainSpaceHeatingFuel],AN95,Table9[EnergyRating (group)],AO95,Table9[CountyName (group)],AT$4)</f>
        <v>0</v>
      </c>
      <c r="AU95" s="1173">
        <f>SUMIFS(Table9[Count of EnergyRating],Table9[MainSpaceHeatingFuel],AN95,Table9[EnergyRating (group)],AO95,Table9[CountyName (group)],AU$4)</f>
        <v>0</v>
      </c>
      <c r="AV95" s="1173">
        <f>SUMIFS(Table9[Count of EnergyRating],Table9[MainSpaceHeatingFuel],AN95,Table9[EnergyRating (group)],AO95,Table9[CountyName (group)],AV$4)</f>
        <v>0</v>
      </c>
      <c r="AW95" s="1173">
        <f>SUMIFS(Table9[Count of EnergyRating],Table9[MainSpaceHeatingFuel],AN95,Table9[EnergyRating (group)],AO95,Table9[CountyName (group)],AW$4)</f>
        <v>0</v>
      </c>
      <c r="AX95" s="1173">
        <f>SUMIFS(Table9[Count of EnergyRating],Table9[MainSpaceHeatingFuel],AN95,Table9[EnergyRating (group)],AO95,Table9[CountyName (group)],AX$4)</f>
        <v>0</v>
      </c>
      <c r="AY95" s="1173">
        <f>SUMIFS(Table9[Count of EnergyRating],Table9[MainSpaceHeatingFuel],AN95,Table9[EnergyRating (group)],AO95,Table9[CountyName (group)],AY$4)</f>
        <v>0</v>
      </c>
      <c r="AZ95" s="1173">
        <f>SUMIFS(Table9[Count of EnergyRating],Table9[MainSpaceHeatingFuel],AN95,Table9[EnergyRating (group)],AO95,Table9[CountyName (group)],AZ$4)</f>
        <v>0</v>
      </c>
      <c r="BA95" s="1173">
        <f>SUMIFS(Table9[Count of EnergyRating],Table9[MainSpaceHeatingFuel],AN95,Table9[EnergyRating (group)],AO95,Table9[CountyName (group)],BA$4)</f>
        <v>0</v>
      </c>
      <c r="BB95" s="1173">
        <f>SUMIFS(Table9[Count of EnergyRating],Table9[MainSpaceHeatingFuel],AN95,Table9[EnergyRating (group)],AO95,Table9[CountyName (group)],BB$4)</f>
        <v>0</v>
      </c>
      <c r="BC95" s="1173">
        <f>SUMIFS(Table9[Count of EnergyRating],Table9[MainSpaceHeatingFuel],AN95,Table9[EnergyRating (group)],AO95,Table9[CountyName (group)],BC$4)</f>
        <v>3</v>
      </c>
      <c r="BD95" s="1173">
        <f>SUMIFS(Table9[Count of EnergyRating],Table9[MainSpaceHeatingFuel],AN95,Table9[EnergyRating (group)],AO95,Table9[CountyName (group)],BD$4)</f>
        <v>0</v>
      </c>
      <c r="BE95" s="1173">
        <f>SUMIFS(Table9[Count of EnergyRating],Table9[MainSpaceHeatingFuel],AN95,Table9[EnergyRating (group)],AO95,Table9[CountyName (group)],BE$4)</f>
        <v>0</v>
      </c>
      <c r="BF95" s="1173">
        <f>SUMIFS(Table9[Count of EnergyRating],Table9[MainSpaceHeatingFuel],AN95,Table9[EnergyRating (group)],AO95,Table9[CountyName (group)],BF$4)</f>
        <v>0</v>
      </c>
      <c r="BG95" s="1173">
        <f>SUMIFS(Table9[Count of EnergyRating],Table9[MainSpaceHeatingFuel],AN95,Table9[EnergyRating (group)],AO95,Table9[CountyName (group)],BG$4)</f>
        <v>0</v>
      </c>
      <c r="BH95" s="1173">
        <f>SUMIFS(Table9[Count of EnergyRating],Table9[MainSpaceHeatingFuel],AN95,Table9[EnergyRating (group)],AO95,Table9[CountyName (group)],BH$4)</f>
        <v>0</v>
      </c>
      <c r="BI95" s="1173">
        <f>SUMIFS(Table9[Count of EnergyRating],Table9[MainSpaceHeatingFuel],AN95,Table9[EnergyRating (group)],AO95,Table9[CountyName (group)],BI$4)</f>
        <v>0</v>
      </c>
      <c r="BJ95" s="1173">
        <f>SUMIFS(Table9[Count of EnergyRating],Table9[MainSpaceHeatingFuel],AN95,Table9[EnergyRating (group)],AO95,Table9[CountyName (group)],BJ$4)</f>
        <v>0</v>
      </c>
      <c r="BK95" s="1173">
        <f>SUMIFS(Table9[Count of EnergyRating],Table9[MainSpaceHeatingFuel],AN95,Table9[EnergyRating (group)],AO95,Table9[CountyName (group)],BK$4)</f>
        <v>0</v>
      </c>
      <c r="BL95" s="1173">
        <f>SUMIFS(Table9[Count of EnergyRating],Table9[MainSpaceHeatingFuel],AN95,Table9[EnergyRating (group)],AO95,Table9[CountyName (group)],BL$4)</f>
        <v>0</v>
      </c>
      <c r="BM95" s="1144">
        <f>SUMIFS(Table9[Count of EnergyRating],Table9[MainSpaceHeatingFuel],AN95,Table9[EnergyRating (group)],AO95,Table9[CountyName (group)],BM$4)</f>
        <v>0</v>
      </c>
      <c r="BN95" s="1173">
        <f>SUMIFS(Table9[Count of EnergyRating],Table9[MainSpaceHeatingFuel],AN95,Table9[EnergyRating (group)],AO95,Table9[CountyName (group)],BN$4)</f>
        <v>0</v>
      </c>
      <c r="BO95" s="1173">
        <f>SUMIFS(Table9[Count of EnergyRating],Table9[MainSpaceHeatingFuel],AN95,Table9[EnergyRating (group)],AO95,Table9[CountyName (group)],BO$4)</f>
        <v>0</v>
      </c>
    </row>
    <row r="96" spans="3:67">
      <c r="C96" s="1145" t="s">
        <v>1205</v>
      </c>
      <c r="D96" s="1145" t="s">
        <v>1107</v>
      </c>
      <c r="E96" s="1145" t="s">
        <v>1206</v>
      </c>
      <c r="F96" s="1145" t="s">
        <v>1179</v>
      </c>
      <c r="G96" s="1155">
        <f t="shared" si="77"/>
        <v>3.1906202674190483E-2</v>
      </c>
      <c r="H96" s="1155">
        <f t="shared" si="77"/>
        <v>2.6667799929287477</v>
      </c>
      <c r="I96" s="1155">
        <f t="shared" si="77"/>
        <v>0.19129156241364706</v>
      </c>
      <c r="J96" s="1155">
        <f t="shared" si="77"/>
        <v>4.698717847190198E-2</v>
      </c>
      <c r="K96" s="1155">
        <f t="shared" si="77"/>
        <v>3.0316280089650309E-2</v>
      </c>
      <c r="L96" s="1155">
        <f t="shared" si="77"/>
        <v>1.2358873709670155E-2</v>
      </c>
      <c r="M96" s="1155">
        <f t="shared" si="77"/>
        <v>7.8278153902924488E-2</v>
      </c>
      <c r="N96" s="1155">
        <f t="shared" si="77"/>
        <v>0.14924360703816619</v>
      </c>
      <c r="O96" s="1155">
        <f t="shared" si="77"/>
        <v>2.0924377964995525E-2</v>
      </c>
      <c r="P96" s="1155">
        <f t="shared" si="77"/>
        <v>5.6955201672054631E-2</v>
      </c>
      <c r="Q96" s="1155">
        <f t="shared" si="77"/>
        <v>4.7840601090582822E-2</v>
      </c>
      <c r="R96" s="1155">
        <f t="shared" si="77"/>
        <v>0.10090929730876946</v>
      </c>
      <c r="S96" s="1155">
        <f t="shared" si="77"/>
        <v>4.9842975644855493E-2</v>
      </c>
      <c r="T96" s="1155">
        <f t="shared" si="77"/>
        <v>0.3786855352221184</v>
      </c>
      <c r="U96" s="1155">
        <f t="shared" si="77"/>
        <v>6.3489178070570557E-2</v>
      </c>
      <c r="V96" s="1155">
        <f t="shared" si="77"/>
        <v>0.21347964532678129</v>
      </c>
      <c r="W96" s="1155">
        <f t="shared" si="77"/>
        <v>3.0693184110105545E-2</v>
      </c>
      <c r="X96" s="1155">
        <f t="shared" si="77"/>
        <v>6.3570138934888512E-2</v>
      </c>
      <c r="Y96" s="1155">
        <f t="shared" si="77"/>
        <v>0.19831104103968714</v>
      </c>
      <c r="Z96" s="1155">
        <f t="shared" si="77"/>
        <v>1.2945418031871495E-2</v>
      </c>
      <c r="AA96" s="1155">
        <f t="shared" si="77"/>
        <v>4.1375795903360192E-2</v>
      </c>
      <c r="AB96" s="1155">
        <f t="shared" si="77"/>
        <v>1.3815529625759238E-2</v>
      </c>
      <c r="AC96" s="1155">
        <f t="shared" si="77"/>
        <v>2.8261832658984985E-2</v>
      </c>
      <c r="AD96" s="1155">
        <f t="shared" si="77"/>
        <v>2.3924995043388353E-2</v>
      </c>
      <c r="AE96" s="1155">
        <f t="shared" si="77"/>
        <v>5.8391637256160096E-2</v>
      </c>
      <c r="AF96" s="1155">
        <f t="shared" si="77"/>
        <v>1.805980514850344E-2</v>
      </c>
      <c r="AG96" s="1182">
        <f t="shared" si="57"/>
        <v>4.6286380412823362</v>
      </c>
      <c r="AN96" s="1153" t="s">
        <v>1147</v>
      </c>
      <c r="AO96" s="1153" t="s">
        <v>50</v>
      </c>
      <c r="AP96" s="1144">
        <f>SUMIFS(Table9[Count of EnergyRating],Table9[MainSpaceHeatingFuel],AN96,Table9[EnergyRating (group)],AO96,Table9[CountyName (group)],AP$4)</f>
        <v>0</v>
      </c>
      <c r="AQ96" s="1173">
        <f>SUMIFS(Table9[Count of EnergyRating],Table9[MainSpaceHeatingFuel],AN96,Table9[EnergyRating (group)],AO96,Table9[CountyName (group)],AQ$4)</f>
        <v>1</v>
      </c>
      <c r="AR96" s="1173">
        <f>SUMIFS(Table9[Count of EnergyRating],Table9[MainSpaceHeatingFuel],AN96,Table9[EnergyRating (group)],AO96,Table9[CountyName (group)],AR$4)</f>
        <v>0</v>
      </c>
      <c r="AS96" s="1173">
        <f>SUMIFS(Table9[Count of EnergyRating],Table9[MainSpaceHeatingFuel],AN96,Table9[EnergyRating (group)],AO96,Table9[CountyName (group)],AS$4)</f>
        <v>0</v>
      </c>
      <c r="AT96" s="1173">
        <f>SUMIFS(Table9[Count of EnergyRating],Table9[MainSpaceHeatingFuel],AN96,Table9[EnergyRating (group)],AO96,Table9[CountyName (group)],AT$4)</f>
        <v>0</v>
      </c>
      <c r="AU96" s="1173">
        <f>SUMIFS(Table9[Count of EnergyRating],Table9[MainSpaceHeatingFuel],AN96,Table9[EnergyRating (group)],AO96,Table9[CountyName (group)],AU$4)</f>
        <v>0</v>
      </c>
      <c r="AV96" s="1173">
        <f>SUMIFS(Table9[Count of EnergyRating],Table9[MainSpaceHeatingFuel],AN96,Table9[EnergyRating (group)],AO96,Table9[CountyName (group)],AV$4)</f>
        <v>0</v>
      </c>
      <c r="AW96" s="1173">
        <f>SUMIFS(Table9[Count of EnergyRating],Table9[MainSpaceHeatingFuel],AN96,Table9[EnergyRating (group)],AO96,Table9[CountyName (group)],AW$4)</f>
        <v>0</v>
      </c>
      <c r="AX96" s="1173">
        <f>SUMIFS(Table9[Count of EnergyRating],Table9[MainSpaceHeatingFuel],AN96,Table9[EnergyRating (group)],AO96,Table9[CountyName (group)],AX$4)</f>
        <v>0</v>
      </c>
      <c r="AY96" s="1173">
        <f>SUMIFS(Table9[Count of EnergyRating],Table9[MainSpaceHeatingFuel],AN96,Table9[EnergyRating (group)],AO96,Table9[CountyName (group)],AY$4)</f>
        <v>0</v>
      </c>
      <c r="AZ96" s="1173">
        <f>SUMIFS(Table9[Count of EnergyRating],Table9[MainSpaceHeatingFuel],AN96,Table9[EnergyRating (group)],AO96,Table9[CountyName (group)],AZ$4)</f>
        <v>0</v>
      </c>
      <c r="BA96" s="1173">
        <f>SUMIFS(Table9[Count of EnergyRating],Table9[MainSpaceHeatingFuel],AN96,Table9[EnergyRating (group)],AO96,Table9[CountyName (group)],BA$4)</f>
        <v>0</v>
      </c>
      <c r="BB96" s="1173">
        <f>SUMIFS(Table9[Count of EnergyRating],Table9[MainSpaceHeatingFuel],AN96,Table9[EnergyRating (group)],AO96,Table9[CountyName (group)],BB$4)</f>
        <v>0</v>
      </c>
      <c r="BC96" s="1173">
        <f>SUMIFS(Table9[Count of EnergyRating],Table9[MainSpaceHeatingFuel],AN96,Table9[EnergyRating (group)],AO96,Table9[CountyName (group)],BC$4)</f>
        <v>1</v>
      </c>
      <c r="BD96" s="1173">
        <f>SUMIFS(Table9[Count of EnergyRating],Table9[MainSpaceHeatingFuel],AN96,Table9[EnergyRating (group)],AO96,Table9[CountyName (group)],BD$4)</f>
        <v>0</v>
      </c>
      <c r="BE96" s="1173">
        <f>SUMIFS(Table9[Count of EnergyRating],Table9[MainSpaceHeatingFuel],AN96,Table9[EnergyRating (group)],AO96,Table9[CountyName (group)],BE$4)</f>
        <v>0</v>
      </c>
      <c r="BF96" s="1173">
        <f>SUMIFS(Table9[Count of EnergyRating],Table9[MainSpaceHeatingFuel],AN96,Table9[EnergyRating (group)],AO96,Table9[CountyName (group)],BF$4)</f>
        <v>0</v>
      </c>
      <c r="BG96" s="1173">
        <f>SUMIFS(Table9[Count of EnergyRating],Table9[MainSpaceHeatingFuel],AN96,Table9[EnergyRating (group)],AO96,Table9[CountyName (group)],BG$4)</f>
        <v>0</v>
      </c>
      <c r="BH96" s="1173">
        <f>SUMIFS(Table9[Count of EnergyRating],Table9[MainSpaceHeatingFuel],AN96,Table9[EnergyRating (group)],AO96,Table9[CountyName (group)],BH$4)</f>
        <v>0</v>
      </c>
      <c r="BI96" s="1173">
        <f>SUMIFS(Table9[Count of EnergyRating],Table9[MainSpaceHeatingFuel],AN96,Table9[EnergyRating (group)],AO96,Table9[CountyName (group)],BI$4)</f>
        <v>0</v>
      </c>
      <c r="BJ96" s="1173">
        <f>SUMIFS(Table9[Count of EnergyRating],Table9[MainSpaceHeatingFuel],AN96,Table9[EnergyRating (group)],AO96,Table9[CountyName (group)],BJ$4)</f>
        <v>0</v>
      </c>
      <c r="BK96" s="1173">
        <f>SUMIFS(Table9[Count of EnergyRating],Table9[MainSpaceHeatingFuel],AN96,Table9[EnergyRating (group)],AO96,Table9[CountyName (group)],BK$4)</f>
        <v>0</v>
      </c>
      <c r="BL96" s="1173">
        <f>SUMIFS(Table9[Count of EnergyRating],Table9[MainSpaceHeatingFuel],AN96,Table9[EnergyRating (group)],AO96,Table9[CountyName (group)],BL$4)</f>
        <v>0</v>
      </c>
      <c r="BM96" s="1144">
        <f>SUMIFS(Table9[Count of EnergyRating],Table9[MainSpaceHeatingFuel],AN96,Table9[EnergyRating (group)],AO96,Table9[CountyName (group)],BM$4)</f>
        <v>0</v>
      </c>
      <c r="BN96" s="1173">
        <f>SUMIFS(Table9[Count of EnergyRating],Table9[MainSpaceHeatingFuel],AN96,Table9[EnergyRating (group)],AO96,Table9[CountyName (group)],BN$4)</f>
        <v>0</v>
      </c>
      <c r="BO96" s="1173">
        <f>SUMIFS(Table9[Count of EnergyRating],Table9[MainSpaceHeatingFuel],AN96,Table9[EnergyRating (group)],AO96,Table9[CountyName (group)],BO$4)</f>
        <v>0</v>
      </c>
    </row>
    <row r="97" spans="3:67">
      <c r="C97" s="1143" t="s">
        <v>1205</v>
      </c>
      <c r="D97" s="1143" t="s">
        <v>1107</v>
      </c>
      <c r="E97" s="1143" t="s">
        <v>1206</v>
      </c>
      <c r="F97" s="1143" t="s">
        <v>1180</v>
      </c>
      <c r="G97" s="1154">
        <f t="shared" si="77"/>
        <v>2.2629127440118794E-2</v>
      </c>
      <c r="H97" s="1154">
        <f t="shared" si="77"/>
        <v>1.6294894832211315</v>
      </c>
      <c r="I97" s="1154">
        <f t="shared" si="77"/>
        <v>0.10745951190220314</v>
      </c>
      <c r="J97" s="1154">
        <f t="shared" si="77"/>
        <v>2.3385820477987915E-2</v>
      </c>
      <c r="K97" s="1154">
        <f t="shared" si="77"/>
        <v>2.5423126110268156E-2</v>
      </c>
      <c r="L97" s="1154">
        <f t="shared" si="77"/>
        <v>1.7333514699726063E-2</v>
      </c>
      <c r="M97" s="1154">
        <f t="shared" si="77"/>
        <v>3.3674710929861948E-2</v>
      </c>
      <c r="N97" s="1154">
        <f t="shared" si="77"/>
        <v>7.3598028775681057E-2</v>
      </c>
      <c r="O97" s="1154">
        <f t="shared" si="77"/>
        <v>2.3796351411171382E-2</v>
      </c>
      <c r="P97" s="1154">
        <f t="shared" si="77"/>
        <v>5.7041628381723913E-2</v>
      </c>
      <c r="Q97" s="1154">
        <f t="shared" si="77"/>
        <v>5.2320657380001946E-2</v>
      </c>
      <c r="R97" s="1154">
        <f t="shared" si="77"/>
        <v>6.2088755213878459E-2</v>
      </c>
      <c r="S97" s="1154">
        <f t="shared" si="77"/>
        <v>4.5159743033929479E-2</v>
      </c>
      <c r="T97" s="1154">
        <f t="shared" si="77"/>
        <v>0.22154105066431751</v>
      </c>
      <c r="U97" s="1154">
        <f t="shared" si="77"/>
        <v>5.5828096249474747E-2</v>
      </c>
      <c r="V97" s="1154">
        <f t="shared" si="77"/>
        <v>0.12674586838297594</v>
      </c>
      <c r="W97" s="1154">
        <f t="shared" si="77"/>
        <v>5.2616887045895212E-2</v>
      </c>
      <c r="X97" s="1154">
        <f t="shared" si="77"/>
        <v>6.5395119000004928E-2</v>
      </c>
      <c r="Y97" s="1154">
        <f t="shared" si="77"/>
        <v>0.20526457025647035</v>
      </c>
      <c r="Z97" s="1154">
        <f t="shared" si="77"/>
        <v>1.3277351827560509E-2</v>
      </c>
      <c r="AA97" s="1154">
        <f t="shared" si="77"/>
        <v>4.9077783885370971E-2</v>
      </c>
      <c r="AB97" s="1154">
        <f t="shared" si="77"/>
        <v>1.290004272284748E-2</v>
      </c>
      <c r="AC97" s="1154">
        <f t="shared" si="77"/>
        <v>3.69402135966935E-2</v>
      </c>
      <c r="AD97" s="1154">
        <f t="shared" si="77"/>
        <v>2.4933328167822344E-2</v>
      </c>
      <c r="AE97" s="1154">
        <f t="shared" si="77"/>
        <v>3.6179042422073752E-2</v>
      </c>
      <c r="AF97" s="1154">
        <f t="shared" si="77"/>
        <v>1.4658932750408636E-2</v>
      </c>
      <c r="AG97" s="1181">
        <f t="shared" si="57"/>
        <v>3.0887587459495989</v>
      </c>
      <c r="AN97" s="1153" t="s">
        <v>1147</v>
      </c>
      <c r="AO97" s="1153" t="s">
        <v>52</v>
      </c>
      <c r="AP97" s="1144">
        <f>SUMIFS(Table9[Count of EnergyRating],Table9[MainSpaceHeatingFuel],AN97,Table9[EnergyRating (group)],AO97,Table9[CountyName (group)],AP$4)</f>
        <v>0</v>
      </c>
      <c r="AQ97" s="1173">
        <f>SUMIFS(Table9[Count of EnergyRating],Table9[MainSpaceHeatingFuel],AN97,Table9[EnergyRating (group)],AO97,Table9[CountyName (group)],AQ$4)</f>
        <v>69</v>
      </c>
      <c r="AR97" s="1173">
        <f>SUMIFS(Table9[Count of EnergyRating],Table9[MainSpaceHeatingFuel],AN97,Table9[EnergyRating (group)],AO97,Table9[CountyName (group)],AR$4)</f>
        <v>0</v>
      </c>
      <c r="AS97" s="1173">
        <f>SUMIFS(Table9[Count of EnergyRating],Table9[MainSpaceHeatingFuel],AN97,Table9[EnergyRating (group)],AO97,Table9[CountyName (group)],AS$4)</f>
        <v>0</v>
      </c>
      <c r="AT97" s="1173">
        <f>SUMIFS(Table9[Count of EnergyRating],Table9[MainSpaceHeatingFuel],AN97,Table9[EnergyRating (group)],AO97,Table9[CountyName (group)],AT$4)</f>
        <v>0</v>
      </c>
      <c r="AU97" s="1173">
        <f>SUMIFS(Table9[Count of EnergyRating],Table9[MainSpaceHeatingFuel],AN97,Table9[EnergyRating (group)],AO97,Table9[CountyName (group)],AU$4)</f>
        <v>0</v>
      </c>
      <c r="AV97" s="1173">
        <f>SUMIFS(Table9[Count of EnergyRating],Table9[MainSpaceHeatingFuel],AN97,Table9[EnergyRating (group)],AO97,Table9[CountyName (group)],AV$4)</f>
        <v>0</v>
      </c>
      <c r="AW97" s="1173">
        <f>SUMIFS(Table9[Count of EnergyRating],Table9[MainSpaceHeatingFuel],AN97,Table9[EnergyRating (group)],AO97,Table9[CountyName (group)],AW$4)</f>
        <v>0</v>
      </c>
      <c r="AX97" s="1173">
        <f>SUMIFS(Table9[Count of EnergyRating],Table9[MainSpaceHeatingFuel],AN97,Table9[EnergyRating (group)],AO97,Table9[CountyName (group)],AX$4)</f>
        <v>0</v>
      </c>
      <c r="AY97" s="1173">
        <f>SUMIFS(Table9[Count of EnergyRating],Table9[MainSpaceHeatingFuel],AN97,Table9[EnergyRating (group)],AO97,Table9[CountyName (group)],AY$4)</f>
        <v>0</v>
      </c>
      <c r="AZ97" s="1173">
        <f>SUMIFS(Table9[Count of EnergyRating],Table9[MainSpaceHeatingFuel],AN97,Table9[EnergyRating (group)],AO97,Table9[CountyName (group)],AZ$4)</f>
        <v>0</v>
      </c>
      <c r="BA97" s="1173">
        <f>SUMIFS(Table9[Count of EnergyRating],Table9[MainSpaceHeatingFuel],AN97,Table9[EnergyRating (group)],AO97,Table9[CountyName (group)],BA$4)</f>
        <v>0</v>
      </c>
      <c r="BB97" s="1173">
        <f>SUMIFS(Table9[Count of EnergyRating],Table9[MainSpaceHeatingFuel],AN97,Table9[EnergyRating (group)],AO97,Table9[CountyName (group)],BB$4)</f>
        <v>0</v>
      </c>
      <c r="BC97" s="1173">
        <f>SUMIFS(Table9[Count of EnergyRating],Table9[MainSpaceHeatingFuel],AN97,Table9[EnergyRating (group)],AO97,Table9[CountyName (group)],BC$4)</f>
        <v>0</v>
      </c>
      <c r="BD97" s="1173">
        <f>SUMIFS(Table9[Count of EnergyRating],Table9[MainSpaceHeatingFuel],AN97,Table9[EnergyRating (group)],AO97,Table9[CountyName (group)],BD$4)</f>
        <v>0</v>
      </c>
      <c r="BE97" s="1173">
        <f>SUMIFS(Table9[Count of EnergyRating],Table9[MainSpaceHeatingFuel],AN97,Table9[EnergyRating (group)],AO97,Table9[CountyName (group)],BE$4)</f>
        <v>0</v>
      </c>
      <c r="BF97" s="1173">
        <f>SUMIFS(Table9[Count of EnergyRating],Table9[MainSpaceHeatingFuel],AN97,Table9[EnergyRating (group)],AO97,Table9[CountyName (group)],BF$4)</f>
        <v>0</v>
      </c>
      <c r="BG97" s="1173">
        <f>SUMIFS(Table9[Count of EnergyRating],Table9[MainSpaceHeatingFuel],AN97,Table9[EnergyRating (group)],AO97,Table9[CountyName (group)],BG$4)</f>
        <v>0</v>
      </c>
      <c r="BH97" s="1173">
        <f>SUMIFS(Table9[Count of EnergyRating],Table9[MainSpaceHeatingFuel],AN97,Table9[EnergyRating (group)],AO97,Table9[CountyName (group)],BH$4)</f>
        <v>0</v>
      </c>
      <c r="BI97" s="1173">
        <f>SUMIFS(Table9[Count of EnergyRating],Table9[MainSpaceHeatingFuel],AN97,Table9[EnergyRating (group)],AO97,Table9[CountyName (group)],BI$4)</f>
        <v>0</v>
      </c>
      <c r="BJ97" s="1173">
        <f>SUMIFS(Table9[Count of EnergyRating],Table9[MainSpaceHeatingFuel],AN97,Table9[EnergyRating (group)],AO97,Table9[CountyName (group)],BJ$4)</f>
        <v>0</v>
      </c>
      <c r="BK97" s="1173">
        <f>SUMIFS(Table9[Count of EnergyRating],Table9[MainSpaceHeatingFuel],AN97,Table9[EnergyRating (group)],AO97,Table9[CountyName (group)],BK$4)</f>
        <v>0</v>
      </c>
      <c r="BL97" s="1173">
        <f>SUMIFS(Table9[Count of EnergyRating],Table9[MainSpaceHeatingFuel],AN97,Table9[EnergyRating (group)],AO97,Table9[CountyName (group)],BL$4)</f>
        <v>0</v>
      </c>
      <c r="BM97" s="1144">
        <f>SUMIFS(Table9[Count of EnergyRating],Table9[MainSpaceHeatingFuel],AN97,Table9[EnergyRating (group)],AO97,Table9[CountyName (group)],BM$4)</f>
        <v>0</v>
      </c>
      <c r="BN97" s="1173">
        <f>SUMIFS(Table9[Count of EnergyRating],Table9[MainSpaceHeatingFuel],AN97,Table9[EnergyRating (group)],AO97,Table9[CountyName (group)],BN$4)</f>
        <v>0</v>
      </c>
      <c r="BO97" s="1173">
        <f>SUMIFS(Table9[Count of EnergyRating],Table9[MainSpaceHeatingFuel],AN97,Table9[EnergyRating (group)],AO97,Table9[CountyName (group)],BO$4)</f>
        <v>0</v>
      </c>
    </row>
    <row r="98" spans="3:67">
      <c r="C98" s="1145" t="s">
        <v>1205</v>
      </c>
      <c r="D98" s="1145" t="s">
        <v>1107</v>
      </c>
      <c r="E98" s="1145" t="s">
        <v>1206</v>
      </c>
      <c r="F98" s="1145" t="s">
        <v>1181</v>
      </c>
      <c r="G98" s="1155">
        <f t="shared" si="77"/>
        <v>1.1704721089716619E-2</v>
      </c>
      <c r="H98" s="1155">
        <f t="shared" si="77"/>
        <v>0.78389094893705757</v>
      </c>
      <c r="I98" s="1155">
        <f t="shared" si="77"/>
        <v>5.9636621298791388E-2</v>
      </c>
      <c r="J98" s="1155">
        <f t="shared" si="77"/>
        <v>1.0884644554270871E-2</v>
      </c>
      <c r="K98" s="1155">
        <f t="shared" si="77"/>
        <v>9.892680871359574E-3</v>
      </c>
      <c r="L98" s="1155">
        <f t="shared" si="77"/>
        <v>7.4619614850838668E-3</v>
      </c>
      <c r="M98" s="1155">
        <f t="shared" si="77"/>
        <v>1.9369622645672574E-2</v>
      </c>
      <c r="N98" s="1155">
        <f t="shared" si="77"/>
        <v>3.0713242302061648E-2</v>
      </c>
      <c r="O98" s="1155">
        <f t="shared" si="77"/>
        <v>1.3129021468232487E-2</v>
      </c>
      <c r="P98" s="1155">
        <f t="shared" si="77"/>
        <v>2.6014439610452873E-2</v>
      </c>
      <c r="Q98" s="1155">
        <f t="shared" si="77"/>
        <v>3.4800437248166428E-2</v>
      </c>
      <c r="R98" s="1155">
        <f t="shared" si="77"/>
        <v>2.7487837259736487E-2</v>
      </c>
      <c r="S98" s="1155">
        <f t="shared" si="77"/>
        <v>2.9688349587120303E-2</v>
      </c>
      <c r="T98" s="1155">
        <f t="shared" si="77"/>
        <v>0.1264744342517512</v>
      </c>
      <c r="U98" s="1155">
        <f t="shared" si="77"/>
        <v>2.6569283762523752E-2</v>
      </c>
      <c r="V98" s="1155">
        <f t="shared" si="77"/>
        <v>5.2040266166283218E-2</v>
      </c>
      <c r="W98" s="1155">
        <f t="shared" si="77"/>
        <v>2.9718797312959337E-2</v>
      </c>
      <c r="X98" s="1155">
        <f t="shared" si="77"/>
        <v>3.4826702909304952E-2</v>
      </c>
      <c r="Y98" s="1155">
        <f t="shared" si="77"/>
        <v>0.11252074550794634</v>
      </c>
      <c r="Z98" s="1155">
        <f t="shared" si="77"/>
        <v>4.3815261030949676E-3</v>
      </c>
      <c r="AA98" s="1155">
        <f t="shared" si="77"/>
        <v>2.0329665952516809E-2</v>
      </c>
      <c r="AB98" s="1155">
        <f t="shared" si="77"/>
        <v>7.1574430591282798E-3</v>
      </c>
      <c r="AC98" s="1155">
        <f t="shared" si="77"/>
        <v>2.4607777527318235E-2</v>
      </c>
      <c r="AD98" s="1155">
        <f t="shared" si="77"/>
        <v>1.2466664083911172E-2</v>
      </c>
      <c r="AE98" s="1155">
        <f t="shared" si="77"/>
        <v>2.1469698685789143E-2</v>
      </c>
      <c r="AF98" s="1155">
        <f t="shared" si="77"/>
        <v>1.0085345732281141E-2</v>
      </c>
      <c r="AG98" s="1182">
        <f t="shared" si="57"/>
        <v>1.5473228794125313</v>
      </c>
      <c r="AN98" s="1153" t="s">
        <v>1147</v>
      </c>
      <c r="AO98" s="1153" t="s">
        <v>54</v>
      </c>
      <c r="AP98" s="1144">
        <f>SUMIFS(Table9[Count of EnergyRating],Table9[MainSpaceHeatingFuel],AN98,Table9[EnergyRating (group)],AO98,Table9[CountyName (group)],AP$4)</f>
        <v>0</v>
      </c>
      <c r="AQ98" s="1173">
        <f>SUMIFS(Table9[Count of EnergyRating],Table9[MainSpaceHeatingFuel],AN98,Table9[EnergyRating (group)],AO98,Table9[CountyName (group)],AQ$4)</f>
        <v>66</v>
      </c>
      <c r="AR98" s="1173">
        <f>SUMIFS(Table9[Count of EnergyRating],Table9[MainSpaceHeatingFuel],AN98,Table9[EnergyRating (group)],AO98,Table9[CountyName (group)],AR$4)</f>
        <v>0</v>
      </c>
      <c r="AS98" s="1173">
        <f>SUMIFS(Table9[Count of EnergyRating],Table9[MainSpaceHeatingFuel],AN98,Table9[EnergyRating (group)],AO98,Table9[CountyName (group)],AS$4)</f>
        <v>0</v>
      </c>
      <c r="AT98" s="1173">
        <f>SUMIFS(Table9[Count of EnergyRating],Table9[MainSpaceHeatingFuel],AN98,Table9[EnergyRating (group)],AO98,Table9[CountyName (group)],AT$4)</f>
        <v>0</v>
      </c>
      <c r="AU98" s="1173">
        <f>SUMIFS(Table9[Count of EnergyRating],Table9[MainSpaceHeatingFuel],AN98,Table9[EnergyRating (group)],AO98,Table9[CountyName (group)],AU$4)</f>
        <v>0</v>
      </c>
      <c r="AV98" s="1173">
        <f>SUMIFS(Table9[Count of EnergyRating],Table9[MainSpaceHeatingFuel],AN98,Table9[EnergyRating (group)],AO98,Table9[CountyName (group)],AV$4)</f>
        <v>0</v>
      </c>
      <c r="AW98" s="1173">
        <f>SUMIFS(Table9[Count of EnergyRating],Table9[MainSpaceHeatingFuel],AN98,Table9[EnergyRating (group)],AO98,Table9[CountyName (group)],AW$4)</f>
        <v>0</v>
      </c>
      <c r="AX98" s="1173">
        <f>SUMIFS(Table9[Count of EnergyRating],Table9[MainSpaceHeatingFuel],AN98,Table9[EnergyRating (group)],AO98,Table9[CountyName (group)],AX$4)</f>
        <v>0</v>
      </c>
      <c r="AY98" s="1173">
        <f>SUMIFS(Table9[Count of EnergyRating],Table9[MainSpaceHeatingFuel],AN98,Table9[EnergyRating (group)],AO98,Table9[CountyName (group)],AY$4)</f>
        <v>0</v>
      </c>
      <c r="AZ98" s="1173">
        <f>SUMIFS(Table9[Count of EnergyRating],Table9[MainSpaceHeatingFuel],AN98,Table9[EnergyRating (group)],AO98,Table9[CountyName (group)],AZ$4)</f>
        <v>0</v>
      </c>
      <c r="BA98" s="1173">
        <f>SUMIFS(Table9[Count of EnergyRating],Table9[MainSpaceHeatingFuel],AN98,Table9[EnergyRating (group)],AO98,Table9[CountyName (group)],BA$4)</f>
        <v>0</v>
      </c>
      <c r="BB98" s="1173">
        <f>SUMIFS(Table9[Count of EnergyRating],Table9[MainSpaceHeatingFuel],AN98,Table9[EnergyRating (group)],AO98,Table9[CountyName (group)],BB$4)</f>
        <v>0</v>
      </c>
      <c r="BC98" s="1173">
        <f>SUMIFS(Table9[Count of EnergyRating],Table9[MainSpaceHeatingFuel],AN98,Table9[EnergyRating (group)],AO98,Table9[CountyName (group)],BC$4)</f>
        <v>0</v>
      </c>
      <c r="BD98" s="1173">
        <f>SUMIFS(Table9[Count of EnergyRating],Table9[MainSpaceHeatingFuel],AN98,Table9[EnergyRating (group)],AO98,Table9[CountyName (group)],BD$4)</f>
        <v>0</v>
      </c>
      <c r="BE98" s="1173">
        <f>SUMIFS(Table9[Count of EnergyRating],Table9[MainSpaceHeatingFuel],AN98,Table9[EnergyRating (group)],AO98,Table9[CountyName (group)],BE$4)</f>
        <v>0</v>
      </c>
      <c r="BF98" s="1173">
        <f>SUMIFS(Table9[Count of EnergyRating],Table9[MainSpaceHeatingFuel],AN98,Table9[EnergyRating (group)],AO98,Table9[CountyName (group)],BF$4)</f>
        <v>0</v>
      </c>
      <c r="BG98" s="1173">
        <f>SUMIFS(Table9[Count of EnergyRating],Table9[MainSpaceHeatingFuel],AN98,Table9[EnergyRating (group)],AO98,Table9[CountyName (group)],BG$4)</f>
        <v>1</v>
      </c>
      <c r="BH98" s="1173">
        <f>SUMIFS(Table9[Count of EnergyRating],Table9[MainSpaceHeatingFuel],AN98,Table9[EnergyRating (group)],AO98,Table9[CountyName (group)],BH$4)</f>
        <v>0</v>
      </c>
      <c r="BI98" s="1173">
        <f>SUMIFS(Table9[Count of EnergyRating],Table9[MainSpaceHeatingFuel],AN98,Table9[EnergyRating (group)],AO98,Table9[CountyName (group)],BI$4)</f>
        <v>0</v>
      </c>
      <c r="BJ98" s="1173">
        <f>SUMIFS(Table9[Count of EnergyRating],Table9[MainSpaceHeatingFuel],AN98,Table9[EnergyRating (group)],AO98,Table9[CountyName (group)],BJ$4)</f>
        <v>0</v>
      </c>
      <c r="BK98" s="1173">
        <f>SUMIFS(Table9[Count of EnergyRating],Table9[MainSpaceHeatingFuel],AN98,Table9[EnergyRating (group)],AO98,Table9[CountyName (group)],BK$4)</f>
        <v>0</v>
      </c>
      <c r="BL98" s="1173">
        <f>SUMIFS(Table9[Count of EnergyRating],Table9[MainSpaceHeatingFuel],AN98,Table9[EnergyRating (group)],AO98,Table9[CountyName (group)],BL$4)</f>
        <v>0</v>
      </c>
      <c r="BM98" s="1144">
        <f>SUMIFS(Table9[Count of EnergyRating],Table9[MainSpaceHeatingFuel],AN98,Table9[EnergyRating (group)],AO98,Table9[CountyName (group)],BM$4)</f>
        <v>0</v>
      </c>
      <c r="BN98" s="1173">
        <f>SUMIFS(Table9[Count of EnergyRating],Table9[MainSpaceHeatingFuel],AN98,Table9[EnergyRating (group)],AO98,Table9[CountyName (group)],BN$4)</f>
        <v>0</v>
      </c>
      <c r="BO98" s="1173">
        <f>SUMIFS(Table9[Count of EnergyRating],Table9[MainSpaceHeatingFuel],AN98,Table9[EnergyRating (group)],AO98,Table9[CountyName (group)],BO$4)</f>
        <v>0</v>
      </c>
    </row>
    <row r="99" spans="3:67" ht="15">
      <c r="C99" s="1143" t="s">
        <v>1205</v>
      </c>
      <c r="D99" s="1143" t="s">
        <v>1107</v>
      </c>
      <c r="E99" s="1143" t="s">
        <v>1206</v>
      </c>
      <c r="F99" s="1143" t="s">
        <v>1182</v>
      </c>
      <c r="G99" s="1154">
        <f t="shared" si="77"/>
        <v>4.5084851604834377E-3</v>
      </c>
      <c r="H99" s="1154">
        <f t="shared" si="77"/>
        <v>0.26890722619808116</v>
      </c>
      <c r="I99" s="1154">
        <f t="shared" si="77"/>
        <v>1.9538093073127847E-2</v>
      </c>
      <c r="J99" s="1154">
        <f t="shared" si="77"/>
        <v>4.6340565924123511E-3</v>
      </c>
      <c r="K99" s="1154">
        <f t="shared" si="77"/>
        <v>3.4039332030484561E-3</v>
      </c>
      <c r="L99" s="1154">
        <f t="shared" si="77"/>
        <v>1.9432191367405901E-3</v>
      </c>
      <c r="M99" s="1154">
        <f t="shared" si="77"/>
        <v>7.3746728421597418E-3</v>
      </c>
      <c r="N99" s="1154">
        <f t="shared" si="77"/>
        <v>7.9626924486826487E-3</v>
      </c>
      <c r="O99" s="1154">
        <f t="shared" si="77"/>
        <v>6.0516583330134125E-3</v>
      </c>
      <c r="P99" s="1154">
        <f t="shared" si="77"/>
        <v>9.9390716119670455E-3</v>
      </c>
      <c r="Q99" s="1154">
        <f t="shared" si="77"/>
        <v>1.0560132682202229E-2</v>
      </c>
      <c r="R99" s="1154">
        <f t="shared" si="77"/>
        <v>9.8859765583262805E-3</v>
      </c>
      <c r="S99" s="1154">
        <f t="shared" si="77"/>
        <v>7.9447696078209264E-3</v>
      </c>
      <c r="T99" s="1154">
        <f t="shared" si="77"/>
        <v>4.8271075739418377E-2</v>
      </c>
      <c r="U99" s="1154">
        <f t="shared" si="77"/>
        <v>8.0685861732817526E-3</v>
      </c>
      <c r="V99" s="1154">
        <f t="shared" si="77"/>
        <v>1.75104040245041E-2</v>
      </c>
      <c r="W99" s="1154">
        <f t="shared" si="77"/>
        <v>1.2301633313970873E-2</v>
      </c>
      <c r="X99" s="1154">
        <f t="shared" si="77"/>
        <v>9.50510450581467E-3</v>
      </c>
      <c r="Y99" s="1154">
        <f t="shared" si="77"/>
        <v>3.070389524293881E-2</v>
      </c>
      <c r="Z99" s="1154">
        <f t="shared" si="77"/>
        <v>1.6596689784450637E-3</v>
      </c>
      <c r="AA99" s="1154">
        <f t="shared" si="77"/>
        <v>7.7915459818015953E-3</v>
      </c>
      <c r="AB99" s="1154">
        <f t="shared" si="77"/>
        <v>2.1638781341550609E-3</v>
      </c>
      <c r="AC99" s="1154">
        <f t="shared" si="77"/>
        <v>4.2250012459896747E-3</v>
      </c>
      <c r="AD99" s="1154">
        <f t="shared" si="77"/>
        <v>4.5833323837908731E-3</v>
      </c>
      <c r="AE99" s="1154">
        <f t="shared" si="77"/>
        <v>7.354671868142303E-3</v>
      </c>
      <c r="AF99" s="1154">
        <f t="shared" si="77"/>
        <v>4.2217726321176867E-3</v>
      </c>
      <c r="AG99" s="1181">
        <f t="shared" si="57"/>
        <v>0.52101455767243687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SUMIFS(Table9[Count of EnergyRating],Table9[MainSpaceHeatingFuel],AN99,Table9[EnergyRating (group)],AO99,Table9[CountyName (group)],AP$4)</f>
        <v>0</v>
      </c>
      <c r="AQ99" s="1173">
        <f>SUMIFS(Table9[Count of EnergyRating],Table9[MainSpaceHeatingFuel],AN99,Table9[EnergyRating (group)],AO99,Table9[CountyName (group)],AQ$4)</f>
        <v>27</v>
      </c>
      <c r="AR99" s="1173">
        <f>SUMIFS(Table9[Count of EnergyRating],Table9[MainSpaceHeatingFuel],AN99,Table9[EnergyRating (group)],AO99,Table9[CountyName (group)],AR$4)</f>
        <v>0</v>
      </c>
      <c r="AS99" s="1173">
        <f>SUMIFS(Table9[Count of EnergyRating],Table9[MainSpaceHeatingFuel],AN99,Table9[EnergyRating (group)],AO99,Table9[CountyName (group)],AS$4)</f>
        <v>0</v>
      </c>
      <c r="AT99" s="1173">
        <f>SUMIFS(Table9[Count of EnergyRating],Table9[MainSpaceHeatingFuel],AN99,Table9[EnergyRating (group)],AO99,Table9[CountyName (group)],AT$4)</f>
        <v>0</v>
      </c>
      <c r="AU99" s="1173">
        <f>SUMIFS(Table9[Count of EnergyRating],Table9[MainSpaceHeatingFuel],AN99,Table9[EnergyRating (group)],AO99,Table9[CountyName (group)],AU$4)</f>
        <v>0</v>
      </c>
      <c r="AV99" s="1173">
        <f>SUMIFS(Table9[Count of EnergyRating],Table9[MainSpaceHeatingFuel],AN99,Table9[EnergyRating (group)],AO99,Table9[CountyName (group)],AV$4)</f>
        <v>0</v>
      </c>
      <c r="AW99" s="1173">
        <f>SUMIFS(Table9[Count of EnergyRating],Table9[MainSpaceHeatingFuel],AN99,Table9[EnergyRating (group)],AO99,Table9[CountyName (group)],AW$4)</f>
        <v>1</v>
      </c>
      <c r="AX99" s="1173">
        <f>SUMIFS(Table9[Count of EnergyRating],Table9[MainSpaceHeatingFuel],AN99,Table9[EnergyRating (group)],AO99,Table9[CountyName (group)],AX$4)</f>
        <v>0</v>
      </c>
      <c r="AY99" s="1173">
        <f>SUMIFS(Table9[Count of EnergyRating],Table9[MainSpaceHeatingFuel],AN99,Table9[EnergyRating (group)],AO99,Table9[CountyName (group)],AY$4)</f>
        <v>0</v>
      </c>
      <c r="AZ99" s="1173">
        <f>SUMIFS(Table9[Count of EnergyRating],Table9[MainSpaceHeatingFuel],AN99,Table9[EnergyRating (group)],AO99,Table9[CountyName (group)],AZ$4)</f>
        <v>0</v>
      </c>
      <c r="BA99" s="1173">
        <f>SUMIFS(Table9[Count of EnergyRating],Table9[MainSpaceHeatingFuel],AN99,Table9[EnergyRating (group)],AO99,Table9[CountyName (group)],BA$4)</f>
        <v>0</v>
      </c>
      <c r="BB99" s="1173">
        <f>SUMIFS(Table9[Count of EnergyRating],Table9[MainSpaceHeatingFuel],AN99,Table9[EnergyRating (group)],AO99,Table9[CountyName (group)],BB$4)</f>
        <v>0</v>
      </c>
      <c r="BC99" s="1173">
        <f>SUMIFS(Table9[Count of EnergyRating],Table9[MainSpaceHeatingFuel],AN99,Table9[EnergyRating (group)],AO99,Table9[CountyName (group)],BC$4)</f>
        <v>1</v>
      </c>
      <c r="BD99" s="1173">
        <f>SUMIFS(Table9[Count of EnergyRating],Table9[MainSpaceHeatingFuel],AN99,Table9[EnergyRating (group)],AO99,Table9[CountyName (group)],BD$4)</f>
        <v>0</v>
      </c>
      <c r="BE99" s="1173">
        <f>SUMIFS(Table9[Count of EnergyRating],Table9[MainSpaceHeatingFuel],AN99,Table9[EnergyRating (group)],AO99,Table9[CountyName (group)],BE$4)</f>
        <v>0</v>
      </c>
      <c r="BF99" s="1173">
        <f>SUMIFS(Table9[Count of EnergyRating],Table9[MainSpaceHeatingFuel],AN99,Table9[EnergyRating (group)],AO99,Table9[CountyName (group)],BF$4)</f>
        <v>0</v>
      </c>
      <c r="BG99" s="1173">
        <f>SUMIFS(Table9[Count of EnergyRating],Table9[MainSpaceHeatingFuel],AN99,Table9[EnergyRating (group)],AO99,Table9[CountyName (group)],BG$4)</f>
        <v>0</v>
      </c>
      <c r="BH99" s="1173">
        <f>SUMIFS(Table9[Count of EnergyRating],Table9[MainSpaceHeatingFuel],AN99,Table9[EnergyRating (group)],AO99,Table9[CountyName (group)],BH$4)</f>
        <v>0</v>
      </c>
      <c r="BI99" s="1173">
        <f>SUMIFS(Table9[Count of EnergyRating],Table9[MainSpaceHeatingFuel],AN99,Table9[EnergyRating (group)],AO99,Table9[CountyName (group)],BI$4)</f>
        <v>0</v>
      </c>
      <c r="BJ99" s="1173">
        <f>SUMIFS(Table9[Count of EnergyRating],Table9[MainSpaceHeatingFuel],AN99,Table9[EnergyRating (group)],AO99,Table9[CountyName (group)],BJ$4)</f>
        <v>0</v>
      </c>
      <c r="BK99" s="1173">
        <f>SUMIFS(Table9[Count of EnergyRating],Table9[MainSpaceHeatingFuel],AN99,Table9[EnergyRating (group)],AO99,Table9[CountyName (group)],BK$4)</f>
        <v>1</v>
      </c>
      <c r="BL99" s="1173">
        <f>SUMIFS(Table9[Count of EnergyRating],Table9[MainSpaceHeatingFuel],AN99,Table9[EnergyRating (group)],AO99,Table9[CountyName (group)],BL$4)</f>
        <v>0</v>
      </c>
      <c r="BM99" s="1144">
        <f>SUMIFS(Table9[Count of EnergyRating],Table9[MainSpaceHeatingFuel],AN99,Table9[EnergyRating (group)],AO99,Table9[CountyName (group)],BM$4)</f>
        <v>1</v>
      </c>
      <c r="BN99" s="1173">
        <f>SUMIFS(Table9[Count of EnergyRating],Table9[MainSpaceHeatingFuel],AN99,Table9[EnergyRating (group)],AO99,Table9[CountyName (group)],BN$4)</f>
        <v>0</v>
      </c>
      <c r="BO99" s="1173">
        <f>SUMIFS(Table9[Count of EnergyRating],Table9[MainSpaceHeatingFuel],AN99,Table9[EnergyRating (group)],AO99,Table9[CountyName (group)],BO$4)</f>
        <v>0</v>
      </c>
    </row>
    <row r="100" spans="3:67" ht="15.75" thickBot="1">
      <c r="C100" s="1147" t="s">
        <v>1205</v>
      </c>
      <c r="D100" s="1147" t="s">
        <v>1107</v>
      </c>
      <c r="E100" s="1147" t="s">
        <v>1206</v>
      </c>
      <c r="F100" s="1147" t="s">
        <v>1183</v>
      </c>
      <c r="G100" s="1156">
        <f t="shared" si="77"/>
        <v>5.11539662439467E-3</v>
      </c>
      <c r="H100" s="1156">
        <f t="shared" si="77"/>
        <v>0.25501494258592555</v>
      </c>
      <c r="I100" s="1156">
        <f t="shared" si="77"/>
        <v>1.6584660399282938E-2</v>
      </c>
      <c r="J100" s="1156">
        <f t="shared" si="77"/>
        <v>7.220506783526222E-3</v>
      </c>
      <c r="K100" s="1156">
        <f t="shared" si="77"/>
        <v>5.2122727171679479E-3</v>
      </c>
      <c r="L100" s="1156">
        <f t="shared" si="77"/>
        <v>2.6427780259672025E-3</v>
      </c>
      <c r="M100" s="1156">
        <f t="shared" si="77"/>
        <v>8.4408906024719937E-3</v>
      </c>
      <c r="N100" s="1156">
        <f t="shared" si="77"/>
        <v>8.645208944284017E-3</v>
      </c>
      <c r="O100" s="1156">
        <f t="shared" si="77"/>
        <v>6.1542288132339787E-3</v>
      </c>
      <c r="P100" s="1156">
        <f t="shared" si="77"/>
        <v>7.778403870235079E-3</v>
      </c>
      <c r="Q100" s="1156">
        <f t="shared" si="77"/>
        <v>1.2480156806238997E-2</v>
      </c>
      <c r="R100" s="1156">
        <f t="shared" si="77"/>
        <v>1.6999057252731774E-2</v>
      </c>
      <c r="S100" s="1156">
        <f t="shared" si="77"/>
        <v>1.2126227296147728E-2</v>
      </c>
      <c r="T100" s="1156">
        <f t="shared" si="77"/>
        <v>6.9666334200339616E-2</v>
      </c>
      <c r="U100" s="1156">
        <f t="shared" si="77"/>
        <v>1.238813230645279E-2</v>
      </c>
      <c r="V100" s="1156">
        <f t="shared" si="77"/>
        <v>2.078337673936468E-2</v>
      </c>
      <c r="W100" s="1156">
        <f t="shared" si="77"/>
        <v>2.0218526040783811E-2</v>
      </c>
      <c r="X100" s="1156">
        <f t="shared" si="77"/>
        <v>1.148216624302412E-2</v>
      </c>
      <c r="Y100" s="1156">
        <f t="shared" si="77"/>
        <v>2.2486087986740479E-2</v>
      </c>
      <c r="Z100" s="1156">
        <f t="shared" si="77"/>
        <v>1.5932822193072611E-3</v>
      </c>
      <c r="AA100" s="1156">
        <f t="shared" si="77"/>
        <v>8.5975679799190022E-3</v>
      </c>
      <c r="AB100" s="1156">
        <f t="shared" si="77"/>
        <v>3.6619476116470265E-3</v>
      </c>
      <c r="AC100" s="1156">
        <f t="shared" si="77"/>
        <v>2.8547305716146447E-3</v>
      </c>
      <c r="AD100" s="1156">
        <f t="shared" si="77"/>
        <v>5.4999988605490468E-3</v>
      </c>
      <c r="AE100" s="1156">
        <f t="shared" si="77"/>
        <v>8.9147537795664263E-3</v>
      </c>
      <c r="AF100" s="1156">
        <f t="shared" si="77"/>
        <v>1.0554431580294218E-2</v>
      </c>
      <c r="AG100" s="1183">
        <f t="shared" si="57"/>
        <v>0.56311606684121118</v>
      </c>
      <c r="AI100" s="58" t="s">
        <v>1176</v>
      </c>
      <c r="AJ100" s="1167">
        <f>SUM(G95:AF100)</f>
        <v>13.771329302514589</v>
      </c>
      <c r="AK100" s="1149">
        <f>'SHWLP-Apt'!S24</f>
        <v>13.771329302514584</v>
      </c>
      <c r="AL100" s="1169">
        <f>IFERROR((AK100-AJ100)/AK100,"N/A")</f>
        <v>-3.8696849092321731E-16</v>
      </c>
      <c r="AN100" s="1153" t="s">
        <v>1147</v>
      </c>
      <c r="AO100" s="1153" t="s">
        <v>58</v>
      </c>
      <c r="AP100" s="1144">
        <f>SUMIFS(Table9[Count of EnergyRating],Table9[MainSpaceHeatingFuel],AN100,Table9[EnergyRating (group)],AO100,Table9[CountyName (group)],AP$4)</f>
        <v>0</v>
      </c>
      <c r="AQ100" s="1173">
        <f>SUMIFS(Table9[Count of EnergyRating],Table9[MainSpaceHeatingFuel],AN100,Table9[EnergyRating (group)],AO100,Table9[CountyName (group)],AQ$4)</f>
        <v>1</v>
      </c>
      <c r="AR100" s="1173">
        <f>SUMIFS(Table9[Count of EnergyRating],Table9[MainSpaceHeatingFuel],AN100,Table9[EnergyRating (group)],AO100,Table9[CountyName (group)],AR$4)</f>
        <v>0</v>
      </c>
      <c r="AS100" s="1173">
        <f>SUMIFS(Table9[Count of EnergyRating],Table9[MainSpaceHeatingFuel],AN100,Table9[EnergyRating (group)],AO100,Table9[CountyName (group)],AS$4)</f>
        <v>0</v>
      </c>
      <c r="AT100" s="1173">
        <f>SUMIFS(Table9[Count of EnergyRating],Table9[MainSpaceHeatingFuel],AN100,Table9[EnergyRating (group)],AO100,Table9[CountyName (group)],AT$4)</f>
        <v>0</v>
      </c>
      <c r="AU100" s="1173">
        <f>SUMIFS(Table9[Count of EnergyRating],Table9[MainSpaceHeatingFuel],AN100,Table9[EnergyRating (group)],AO100,Table9[CountyName (group)],AU$4)</f>
        <v>0</v>
      </c>
      <c r="AV100" s="1173">
        <f>SUMIFS(Table9[Count of EnergyRating],Table9[MainSpaceHeatingFuel],AN100,Table9[EnergyRating (group)],AO100,Table9[CountyName (group)],AV$4)</f>
        <v>0</v>
      </c>
      <c r="AW100" s="1173">
        <f>SUMIFS(Table9[Count of EnergyRating],Table9[MainSpaceHeatingFuel],AN100,Table9[EnergyRating (group)],AO100,Table9[CountyName (group)],AW$4)</f>
        <v>0</v>
      </c>
      <c r="AX100" s="1173">
        <f>SUMIFS(Table9[Count of EnergyRating],Table9[MainSpaceHeatingFuel],AN100,Table9[EnergyRating (group)],AO100,Table9[CountyName (group)],AX$4)</f>
        <v>0</v>
      </c>
      <c r="AY100" s="1173">
        <f>SUMIFS(Table9[Count of EnergyRating],Table9[MainSpaceHeatingFuel],AN100,Table9[EnergyRating (group)],AO100,Table9[CountyName (group)],AY$4)</f>
        <v>0</v>
      </c>
      <c r="AZ100" s="1173">
        <f>SUMIFS(Table9[Count of EnergyRating],Table9[MainSpaceHeatingFuel],AN100,Table9[EnergyRating (group)],AO100,Table9[CountyName (group)],AZ$4)</f>
        <v>0</v>
      </c>
      <c r="BA100" s="1173">
        <f>SUMIFS(Table9[Count of EnergyRating],Table9[MainSpaceHeatingFuel],AN100,Table9[EnergyRating (group)],AO100,Table9[CountyName (group)],BA$4)</f>
        <v>0</v>
      </c>
      <c r="BB100" s="1173">
        <f>SUMIFS(Table9[Count of EnergyRating],Table9[MainSpaceHeatingFuel],AN100,Table9[EnergyRating (group)],AO100,Table9[CountyName (group)],BB$4)</f>
        <v>0</v>
      </c>
      <c r="BC100" s="1173">
        <f>SUMIFS(Table9[Count of EnergyRating],Table9[MainSpaceHeatingFuel],AN100,Table9[EnergyRating (group)],AO100,Table9[CountyName (group)],BC$4)</f>
        <v>1</v>
      </c>
      <c r="BD100" s="1173">
        <f>SUMIFS(Table9[Count of EnergyRating],Table9[MainSpaceHeatingFuel],AN100,Table9[EnergyRating (group)],AO100,Table9[CountyName (group)],BD$4)</f>
        <v>0</v>
      </c>
      <c r="BE100" s="1173">
        <f>SUMIFS(Table9[Count of EnergyRating],Table9[MainSpaceHeatingFuel],AN100,Table9[EnergyRating (group)],AO100,Table9[CountyName (group)],BE$4)</f>
        <v>0</v>
      </c>
      <c r="BF100" s="1173">
        <f>SUMIFS(Table9[Count of EnergyRating],Table9[MainSpaceHeatingFuel],AN100,Table9[EnergyRating (group)],AO100,Table9[CountyName (group)],BF$4)</f>
        <v>0</v>
      </c>
      <c r="BG100" s="1173">
        <f>SUMIFS(Table9[Count of EnergyRating],Table9[MainSpaceHeatingFuel],AN100,Table9[EnergyRating (group)],AO100,Table9[CountyName (group)],BG$4)</f>
        <v>0</v>
      </c>
      <c r="BH100" s="1173">
        <f>SUMIFS(Table9[Count of EnergyRating],Table9[MainSpaceHeatingFuel],AN100,Table9[EnergyRating (group)],AO100,Table9[CountyName (group)],BH$4)</f>
        <v>0</v>
      </c>
      <c r="BI100" s="1173">
        <f>SUMIFS(Table9[Count of EnergyRating],Table9[MainSpaceHeatingFuel],AN100,Table9[EnergyRating (group)],AO100,Table9[CountyName (group)],BI$4)</f>
        <v>0</v>
      </c>
      <c r="BJ100" s="1173">
        <f>SUMIFS(Table9[Count of EnergyRating],Table9[MainSpaceHeatingFuel],AN100,Table9[EnergyRating (group)],AO100,Table9[CountyName (group)],BJ$4)</f>
        <v>0</v>
      </c>
      <c r="BK100" s="1173">
        <f>SUMIFS(Table9[Count of EnergyRating],Table9[MainSpaceHeatingFuel],AN100,Table9[EnergyRating (group)],AO100,Table9[CountyName (group)],BK$4)</f>
        <v>0</v>
      </c>
      <c r="BL100" s="1173">
        <f>SUMIFS(Table9[Count of EnergyRating],Table9[MainSpaceHeatingFuel],AN100,Table9[EnergyRating (group)],AO100,Table9[CountyName (group)],BL$4)</f>
        <v>0</v>
      </c>
      <c r="BM100" s="1144">
        <f>SUMIFS(Table9[Count of EnergyRating],Table9[MainSpaceHeatingFuel],AN100,Table9[EnergyRating (group)],AO100,Table9[CountyName (group)],BM$4)</f>
        <v>0</v>
      </c>
      <c r="BN100" s="1173">
        <f>SUMIFS(Table9[Count of EnergyRating],Table9[MainSpaceHeatingFuel],AN100,Table9[EnergyRating (group)],AO100,Table9[CountyName (group)],BN$4)</f>
        <v>0</v>
      </c>
      <c r="BO100" s="1173">
        <f>SUMIFS(Table9[Count of EnergyRating],Table9[MainSpaceHeatingFuel],AN100,Table9[EnergyRating (group)],AO100,Table9[CountyName (group)],BO$4)</f>
        <v>0</v>
      </c>
    </row>
    <row r="101" spans="3:67" ht="15.75" thickBot="1">
      <c r="C101" s="1174" t="s">
        <v>1207</v>
      </c>
      <c r="D101" s="1174" t="s">
        <v>1107</v>
      </c>
      <c r="E101" s="1174" t="s">
        <v>1206</v>
      </c>
      <c r="F101" s="1174" t="s">
        <v>943</v>
      </c>
      <c r="G101" s="1175">
        <f t="shared" si="77"/>
        <v>8.1311317927507676E-2</v>
      </c>
      <c r="H101" s="1175">
        <f t="shared" si="77"/>
        <v>7.8822433047765372</v>
      </c>
      <c r="I101" s="1175">
        <f t="shared" si="77"/>
        <v>0.47069204615954624</v>
      </c>
      <c r="J101" s="1175">
        <f t="shared" si="77"/>
        <v>0.11194788241823996</v>
      </c>
      <c r="K101" s="1175">
        <f t="shared" si="77"/>
        <v>9.1724822545681942E-2</v>
      </c>
      <c r="L101" s="1175">
        <f t="shared" si="77"/>
        <v>4.4196165512697096E-2</v>
      </c>
      <c r="M101" s="1175">
        <f t="shared" si="77"/>
        <v>0.19424031221173421</v>
      </c>
      <c r="N101" s="1175">
        <f t="shared" si="77"/>
        <v>0.34589677018954268</v>
      </c>
      <c r="O101" s="1175">
        <f t="shared" si="77"/>
        <v>7.512447705605825E-2</v>
      </c>
      <c r="P101" s="1175">
        <f t="shared" si="77"/>
        <v>0.18466163588378692</v>
      </c>
      <c r="Q101" s="1175">
        <f t="shared" si="77"/>
        <v>0.1706005143219462</v>
      </c>
      <c r="R101" s="1175">
        <f t="shared" si="77"/>
        <v>0.28848204814816675</v>
      </c>
      <c r="S101" s="1175">
        <f t="shared" si="77"/>
        <v>0.1592383867509119</v>
      </c>
      <c r="T101" s="1175">
        <f t="shared" si="77"/>
        <v>1.1610747421632204</v>
      </c>
      <c r="U101" s="1175">
        <f t="shared" si="77"/>
        <v>0.18575540105036009</v>
      </c>
      <c r="V101" s="1175">
        <f t="shared" si="77"/>
        <v>0.47691328996616589</v>
      </c>
      <c r="W101" s="1175">
        <f t="shared" si="77"/>
        <v>0.15227180783243841</v>
      </c>
      <c r="X101" s="1175">
        <f t="shared" si="77"/>
        <v>0.20449026835044587</v>
      </c>
      <c r="Y101" s="1175">
        <f t="shared" si="77"/>
        <v>0.63162870351929623</v>
      </c>
      <c r="Z101" s="1175">
        <f t="shared" si="77"/>
        <v>3.4709963807634359E-2</v>
      </c>
      <c r="AA101" s="1175">
        <f t="shared" si="77"/>
        <v>0.13687242080126674</v>
      </c>
      <c r="AB101" s="1175">
        <f t="shared" si="77"/>
        <v>4.3238626550232966E-2</v>
      </c>
      <c r="AC101" s="1175">
        <f t="shared" si="77"/>
        <v>0.10713550526186959</v>
      </c>
      <c r="AD101" s="1175">
        <f t="shared" si="77"/>
        <v>8.1245361313827147E-2</v>
      </c>
      <c r="AE101" s="1175">
        <f t="shared" si="77"/>
        <v>0.1529594714847354</v>
      </c>
      <c r="AF101" s="1175">
        <f t="shared" si="77"/>
        <v>6.5679821896837867E-2</v>
      </c>
      <c r="AG101" s="1184">
        <f t="shared" si="57"/>
        <v>13.534335067900686</v>
      </c>
      <c r="AI101" s="58" t="s">
        <v>1120</v>
      </c>
      <c r="AJ101" s="1167">
        <f>SUM(G101:AF101)</f>
        <v>13.534335067900686</v>
      </c>
      <c r="AK101" s="1149">
        <f>'SHWLP-Apt'!S50</f>
        <v>13.534335067900685</v>
      </c>
      <c r="AL101" s="1169">
        <f>(AK101-AJ101)/AK101</f>
        <v>-1.3124817957353718E-16</v>
      </c>
      <c r="AN101" s="1153" t="s">
        <v>1147</v>
      </c>
      <c r="AO101" s="1153" t="s">
        <v>60</v>
      </c>
      <c r="AP101" s="1144">
        <f>SUMIFS(Table9[Count of EnergyRating],Table9[MainSpaceHeatingFuel],AN101,Table9[EnergyRating (group)],AO101,Table9[CountyName (group)],AP$4)</f>
        <v>0</v>
      </c>
      <c r="AQ101" s="1173">
        <f>SUMIFS(Table9[Count of EnergyRating],Table9[MainSpaceHeatingFuel],AN101,Table9[EnergyRating (group)],AO101,Table9[CountyName (group)],AQ$4)</f>
        <v>2</v>
      </c>
      <c r="AR101" s="1173">
        <f>SUMIFS(Table9[Count of EnergyRating],Table9[MainSpaceHeatingFuel],AN101,Table9[EnergyRating (group)],AO101,Table9[CountyName (group)],AR$4)</f>
        <v>0</v>
      </c>
      <c r="AS101" s="1173">
        <f>SUMIFS(Table9[Count of EnergyRating],Table9[MainSpaceHeatingFuel],AN101,Table9[EnergyRating (group)],AO101,Table9[CountyName (group)],AS$4)</f>
        <v>0</v>
      </c>
      <c r="AT101" s="1173">
        <f>SUMIFS(Table9[Count of EnergyRating],Table9[MainSpaceHeatingFuel],AN101,Table9[EnergyRating (group)],AO101,Table9[CountyName (group)],AT$4)</f>
        <v>0</v>
      </c>
      <c r="AU101" s="1173">
        <f>SUMIFS(Table9[Count of EnergyRating],Table9[MainSpaceHeatingFuel],AN101,Table9[EnergyRating (group)],AO101,Table9[CountyName (group)],AU$4)</f>
        <v>0</v>
      </c>
      <c r="AV101" s="1173">
        <f>SUMIFS(Table9[Count of EnergyRating],Table9[MainSpaceHeatingFuel],AN101,Table9[EnergyRating (group)],AO101,Table9[CountyName (group)],AV$4)</f>
        <v>0</v>
      </c>
      <c r="AW101" s="1173">
        <f>SUMIFS(Table9[Count of EnergyRating],Table9[MainSpaceHeatingFuel],AN101,Table9[EnergyRating (group)],AO101,Table9[CountyName (group)],AW$4)</f>
        <v>0</v>
      </c>
      <c r="AX101" s="1173">
        <f>SUMIFS(Table9[Count of EnergyRating],Table9[MainSpaceHeatingFuel],AN101,Table9[EnergyRating (group)],AO101,Table9[CountyName (group)],AX$4)</f>
        <v>0</v>
      </c>
      <c r="AY101" s="1173">
        <f>SUMIFS(Table9[Count of EnergyRating],Table9[MainSpaceHeatingFuel],AN101,Table9[EnergyRating (group)],AO101,Table9[CountyName (group)],AY$4)</f>
        <v>0</v>
      </c>
      <c r="AZ101" s="1173">
        <f>SUMIFS(Table9[Count of EnergyRating],Table9[MainSpaceHeatingFuel],AN101,Table9[EnergyRating (group)],AO101,Table9[CountyName (group)],AZ$4)</f>
        <v>0</v>
      </c>
      <c r="BA101" s="1173">
        <f>SUMIFS(Table9[Count of EnergyRating],Table9[MainSpaceHeatingFuel],AN101,Table9[EnergyRating (group)],AO101,Table9[CountyName (group)],BA$4)</f>
        <v>0</v>
      </c>
      <c r="BB101" s="1173">
        <f>SUMIFS(Table9[Count of EnergyRating],Table9[MainSpaceHeatingFuel],AN101,Table9[EnergyRating (group)],AO101,Table9[CountyName (group)],BB$4)</f>
        <v>0</v>
      </c>
      <c r="BC101" s="1173">
        <f>SUMIFS(Table9[Count of EnergyRating],Table9[MainSpaceHeatingFuel],AN101,Table9[EnergyRating (group)],AO101,Table9[CountyName (group)],BC$4)</f>
        <v>1</v>
      </c>
      <c r="BD101" s="1173">
        <f>SUMIFS(Table9[Count of EnergyRating],Table9[MainSpaceHeatingFuel],AN101,Table9[EnergyRating (group)],AO101,Table9[CountyName (group)],BD$4)</f>
        <v>0</v>
      </c>
      <c r="BE101" s="1173">
        <f>SUMIFS(Table9[Count of EnergyRating],Table9[MainSpaceHeatingFuel],AN101,Table9[EnergyRating (group)],AO101,Table9[CountyName (group)],BE$4)</f>
        <v>0</v>
      </c>
      <c r="BF101" s="1173">
        <f>SUMIFS(Table9[Count of EnergyRating],Table9[MainSpaceHeatingFuel],AN101,Table9[EnergyRating (group)],AO101,Table9[CountyName (group)],BF$4)</f>
        <v>0</v>
      </c>
      <c r="BG101" s="1173">
        <f>SUMIFS(Table9[Count of EnergyRating],Table9[MainSpaceHeatingFuel],AN101,Table9[EnergyRating (group)],AO101,Table9[CountyName (group)],BG$4)</f>
        <v>0</v>
      </c>
      <c r="BH101" s="1173">
        <f>SUMIFS(Table9[Count of EnergyRating],Table9[MainSpaceHeatingFuel],AN101,Table9[EnergyRating (group)],AO101,Table9[CountyName (group)],BH$4)</f>
        <v>0</v>
      </c>
      <c r="BI101" s="1173">
        <f>SUMIFS(Table9[Count of EnergyRating],Table9[MainSpaceHeatingFuel],AN101,Table9[EnergyRating (group)],AO101,Table9[CountyName (group)],BI$4)</f>
        <v>0</v>
      </c>
      <c r="BJ101" s="1173">
        <f>SUMIFS(Table9[Count of EnergyRating],Table9[MainSpaceHeatingFuel],AN101,Table9[EnergyRating (group)],AO101,Table9[CountyName (group)],BJ$4)</f>
        <v>0</v>
      </c>
      <c r="BK101" s="1173">
        <f>SUMIFS(Table9[Count of EnergyRating],Table9[MainSpaceHeatingFuel],AN101,Table9[EnergyRating (group)],AO101,Table9[CountyName (group)],BK$4)</f>
        <v>0</v>
      </c>
      <c r="BL101" s="1173">
        <f>SUMIFS(Table9[Count of EnergyRating],Table9[MainSpaceHeatingFuel],AN101,Table9[EnergyRating (group)],AO101,Table9[CountyName (group)],BL$4)</f>
        <v>0</v>
      </c>
      <c r="BM101" s="1144">
        <f>SUMIFS(Table9[Count of EnergyRating],Table9[MainSpaceHeatingFuel],AN101,Table9[EnergyRating (group)],AO101,Table9[CountyName (group)],BM$4)</f>
        <v>0</v>
      </c>
      <c r="BN101" s="1173">
        <f>SUMIFS(Table9[Count of EnergyRating],Table9[MainSpaceHeatingFuel],AN101,Table9[EnergyRating (group)],AO101,Table9[CountyName (group)],BN$4)</f>
        <v>0</v>
      </c>
      <c r="BO101" s="1173">
        <f>SUMIFS(Table9[Count of EnergyRating],Table9[MainSpaceHeatingFuel],AN101,Table9[EnergyRating (group)],AO101,Table9[CountyName (group)],BO$4)</f>
        <v>0</v>
      </c>
    </row>
    <row r="102" spans="3:67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SUMIFS(Table9[Count of EnergyRating],Table9[MainSpaceHeatingFuel],AN102,Table9[EnergyRating (group)],AO102,Table9[CountyName (group)],AP$4)</f>
        <v>0</v>
      </c>
      <c r="AQ102" s="1173">
        <f>SUMIFS(Table9[Count of EnergyRating],Table9[MainSpaceHeatingFuel],AN102,Table9[EnergyRating (group)],AO102,Table9[CountyName (group)],AQ$4)</f>
        <v>0</v>
      </c>
      <c r="AR102" s="1173">
        <f>SUMIFS(Table9[Count of EnergyRating],Table9[MainSpaceHeatingFuel],AN102,Table9[EnergyRating (group)],AO102,Table9[CountyName (group)],AR$4)</f>
        <v>0</v>
      </c>
      <c r="AS102" s="1173">
        <f>SUMIFS(Table9[Count of EnergyRating],Table9[MainSpaceHeatingFuel],AN102,Table9[EnergyRating (group)],AO102,Table9[CountyName (group)],AS$4)</f>
        <v>0</v>
      </c>
      <c r="AT102" s="1173">
        <f>SUMIFS(Table9[Count of EnergyRating],Table9[MainSpaceHeatingFuel],AN102,Table9[EnergyRating (group)],AO102,Table9[CountyName (group)],AT$4)</f>
        <v>0</v>
      </c>
      <c r="AU102" s="1173">
        <f>SUMIFS(Table9[Count of EnergyRating],Table9[MainSpaceHeatingFuel],AN102,Table9[EnergyRating (group)],AO102,Table9[CountyName (group)],AU$4)</f>
        <v>0</v>
      </c>
      <c r="AV102" s="1173">
        <f>SUMIFS(Table9[Count of EnergyRating],Table9[MainSpaceHeatingFuel],AN102,Table9[EnergyRating (group)],AO102,Table9[CountyName (group)],AV$4)</f>
        <v>0</v>
      </c>
      <c r="AW102" s="1173">
        <f>SUMIFS(Table9[Count of EnergyRating],Table9[MainSpaceHeatingFuel],AN102,Table9[EnergyRating (group)],AO102,Table9[CountyName (group)],AW$4)</f>
        <v>0</v>
      </c>
      <c r="AX102" s="1173">
        <f>SUMIFS(Table9[Count of EnergyRating],Table9[MainSpaceHeatingFuel],AN102,Table9[EnergyRating (group)],AO102,Table9[CountyName (group)],AX$4)</f>
        <v>0</v>
      </c>
      <c r="AY102" s="1173">
        <f>SUMIFS(Table9[Count of EnergyRating],Table9[MainSpaceHeatingFuel],AN102,Table9[EnergyRating (group)],AO102,Table9[CountyName (group)],AY$4)</f>
        <v>0</v>
      </c>
      <c r="AZ102" s="1173">
        <f>SUMIFS(Table9[Count of EnergyRating],Table9[MainSpaceHeatingFuel],AN102,Table9[EnergyRating (group)],AO102,Table9[CountyName (group)],AZ$4)</f>
        <v>0</v>
      </c>
      <c r="BA102" s="1173">
        <f>SUMIFS(Table9[Count of EnergyRating],Table9[MainSpaceHeatingFuel],AN102,Table9[EnergyRating (group)],AO102,Table9[CountyName (group)],BA$4)</f>
        <v>0</v>
      </c>
      <c r="BB102" s="1173">
        <f>SUMIFS(Table9[Count of EnergyRating],Table9[MainSpaceHeatingFuel],AN102,Table9[EnergyRating (group)],AO102,Table9[CountyName (group)],BB$4)</f>
        <v>0</v>
      </c>
      <c r="BC102" s="1173">
        <f>SUMIFS(Table9[Count of EnergyRating],Table9[MainSpaceHeatingFuel],AN102,Table9[EnergyRating (group)],AO102,Table9[CountyName (group)],BC$4)</f>
        <v>0</v>
      </c>
      <c r="BD102" s="1173">
        <f>SUMIFS(Table9[Count of EnergyRating],Table9[MainSpaceHeatingFuel],AN102,Table9[EnergyRating (group)],AO102,Table9[CountyName (group)],BD$4)</f>
        <v>0</v>
      </c>
      <c r="BE102" s="1173">
        <f>SUMIFS(Table9[Count of EnergyRating],Table9[MainSpaceHeatingFuel],AN102,Table9[EnergyRating (group)],AO102,Table9[CountyName (group)],BE$4)</f>
        <v>0</v>
      </c>
      <c r="BF102" s="1173">
        <f>SUMIFS(Table9[Count of EnergyRating],Table9[MainSpaceHeatingFuel],AN102,Table9[EnergyRating (group)],AO102,Table9[CountyName (group)],BF$4)</f>
        <v>0</v>
      </c>
      <c r="BG102" s="1173">
        <f>SUMIFS(Table9[Count of EnergyRating],Table9[MainSpaceHeatingFuel],AN102,Table9[EnergyRating (group)],AO102,Table9[CountyName (group)],BG$4)</f>
        <v>0</v>
      </c>
      <c r="BH102" s="1161">
        <f>SUMIFS(Table9[Count of EnergyRating],Table9[MainSpaceHeatingFuel],AN102,Table9[EnergyRating (group)],AO102,Table9[CountyName (group)],BH$4)</f>
        <v>0</v>
      </c>
      <c r="BI102" s="1173">
        <f>SUMIFS(Table9[Count of EnergyRating],Table9[MainSpaceHeatingFuel],AN102,Table9[EnergyRating (group)],AO102,Table9[CountyName (group)],BI$4)</f>
        <v>0</v>
      </c>
      <c r="BJ102" s="1173">
        <f>SUMIFS(Table9[Count of EnergyRating],Table9[MainSpaceHeatingFuel],AN102,Table9[EnergyRating (group)],AO102,Table9[CountyName (group)],BJ$4)</f>
        <v>0</v>
      </c>
      <c r="BK102" s="1173">
        <f>SUMIFS(Table9[Count of EnergyRating],Table9[MainSpaceHeatingFuel],AN102,Table9[EnergyRating (group)],AO102,Table9[CountyName (group)],BK$4)</f>
        <v>0</v>
      </c>
      <c r="BL102" s="1173">
        <f>SUMIFS(Table9[Count of EnergyRating],Table9[MainSpaceHeatingFuel],AN102,Table9[EnergyRating (group)],AO102,Table9[CountyName (group)],BL$4)</f>
        <v>0</v>
      </c>
      <c r="BM102" s="1144">
        <f>SUMIFS(Table9[Count of EnergyRating],Table9[MainSpaceHeatingFuel],AN102,Table9[EnergyRating (group)],AO102,Table9[CountyName (group)],BM$4)</f>
        <v>0</v>
      </c>
      <c r="BN102" s="1173">
        <f>SUMIFS(Table9[Count of EnergyRating],Table9[MainSpaceHeatingFuel],AN102,Table9[EnergyRating (group)],AO102,Table9[CountyName (group)],BN$4)</f>
        <v>0</v>
      </c>
      <c r="BO102" s="1173">
        <f>SUMIFS(Table9[Count of EnergyRating],Table9[MainSpaceHeatingFuel],AN102,Table9[EnergyRating (group)],AO102,Table9[CountyName (group)],BO$4)</f>
        <v>0</v>
      </c>
    </row>
    <row r="103" spans="3:67" ht="15.75" thickBot="1">
      <c r="C103" s="1174" t="s">
        <v>1208</v>
      </c>
      <c r="D103" s="1174" t="s">
        <v>1107</v>
      </c>
      <c r="E103" s="1174" t="s">
        <v>843</v>
      </c>
      <c r="F103" s="1174" t="s">
        <v>943</v>
      </c>
      <c r="G103" s="1175">
        <f>G213</f>
        <v>1.2720844329746312E-2</v>
      </c>
      <c r="H103" s="1175">
        <f t="shared" ref="H103:AF103" si="78">H213</f>
        <v>1.2331467820831672</v>
      </c>
      <c r="I103" s="1175">
        <f t="shared" si="78"/>
        <v>7.3637968231969136E-2</v>
      </c>
      <c r="J103" s="1175">
        <f t="shared" si="78"/>
        <v>1.7513817529766173E-2</v>
      </c>
      <c r="K103" s="1175">
        <f t="shared" si="78"/>
        <v>1.4349997251520254E-2</v>
      </c>
      <c r="L103" s="1175">
        <f t="shared" si="78"/>
        <v>6.9143208570294915E-3</v>
      </c>
      <c r="M103" s="1175">
        <f t="shared" si="78"/>
        <v>3.0388153054039788E-2</v>
      </c>
      <c r="N103" s="1175">
        <f t="shared" si="78"/>
        <v>5.41142251766977E-2</v>
      </c>
      <c r="O103" s="1175">
        <f t="shared" si="78"/>
        <v>1.1752936766265591E-2</v>
      </c>
      <c r="P103" s="1175">
        <f t="shared" si="78"/>
        <v>2.8889605821519504E-2</v>
      </c>
      <c r="Q103" s="1175">
        <f t="shared" si="78"/>
        <v>2.6689797196485478E-2</v>
      </c>
      <c r="R103" s="1175">
        <f t="shared" si="78"/>
        <v>4.5131911767694211E-2</v>
      </c>
      <c r="S103" s="1175">
        <f t="shared" si="78"/>
        <v>2.4912235846235253E-2</v>
      </c>
      <c r="T103" s="1175">
        <f t="shared" si="78"/>
        <v>0.18164569738528383</v>
      </c>
      <c r="U103" s="1175">
        <f t="shared" si="78"/>
        <v>2.90607211935478E-2</v>
      </c>
      <c r="V103" s="1175">
        <f t="shared" si="78"/>
        <v>7.4611258002920372E-2</v>
      </c>
      <c r="W103" s="1175">
        <f t="shared" si="78"/>
        <v>2.3822341251096567E-2</v>
      </c>
      <c r="X103" s="1175">
        <f t="shared" si="78"/>
        <v>3.1991719442467099E-2</v>
      </c>
      <c r="Y103" s="1175">
        <f t="shared" si="78"/>
        <v>9.8815892011882622E-2</v>
      </c>
      <c r="Z103" s="1175">
        <f t="shared" si="78"/>
        <v>5.430240925152585E-3</v>
      </c>
      <c r="AA103" s="1175">
        <f t="shared" si="78"/>
        <v>2.1413166117916518E-2</v>
      </c>
      <c r="AB103" s="1175">
        <f t="shared" si="78"/>
        <v>6.7645175529921298E-3</v>
      </c>
      <c r="AC103" s="1175">
        <f t="shared" si="78"/>
        <v>1.6760939551367246E-2</v>
      </c>
      <c r="AD103" s="1175">
        <f t="shared" si="78"/>
        <v>1.2710525670099259E-2</v>
      </c>
      <c r="AE103" s="1175">
        <f t="shared" si="78"/>
        <v>2.3929923596273828E-2</v>
      </c>
      <c r="AF103" s="1175">
        <f t="shared" si="78"/>
        <v>1.0275356632394301E-2</v>
      </c>
      <c r="AG103" s="1184">
        <f t="shared" si="57"/>
        <v>2.1173948952455306</v>
      </c>
      <c r="AI103" s="58" t="s">
        <v>1120</v>
      </c>
      <c r="AJ103" s="1167">
        <f>SUM(G103:AF103)</f>
        <v>2.1173948952455306</v>
      </c>
      <c r="AK103" s="1149">
        <f>'SHWLP-Apt'!S51</f>
        <v>2.1173948952455297</v>
      </c>
      <c r="AL103" s="1169">
        <f>(AK103-AJ103)/AK103</f>
        <v>-4.1946753611925256E-16</v>
      </c>
      <c r="AN103" s="1153" t="s">
        <v>1147</v>
      </c>
      <c r="AO103" s="1153" t="s">
        <v>64</v>
      </c>
      <c r="AP103" s="1144">
        <f>SUMIFS(Table9[Count of EnergyRating],Table9[MainSpaceHeatingFuel],AN103,Table9[EnergyRating (group)],AO103,Table9[CountyName (group)],AP$4)</f>
        <v>0</v>
      </c>
      <c r="AQ103" s="1173">
        <f>SUMIFS(Table9[Count of EnergyRating],Table9[MainSpaceHeatingFuel],AN103,Table9[EnergyRating (group)],AO103,Table9[CountyName (group)],AQ$4)</f>
        <v>0</v>
      </c>
      <c r="AR103" s="1173">
        <f>SUMIFS(Table9[Count of EnergyRating],Table9[MainSpaceHeatingFuel],AN103,Table9[EnergyRating (group)],AO103,Table9[CountyName (group)],AR$4)</f>
        <v>0</v>
      </c>
      <c r="AS103" s="1173">
        <f>SUMIFS(Table9[Count of EnergyRating],Table9[MainSpaceHeatingFuel],AN103,Table9[EnergyRating (group)],AO103,Table9[CountyName (group)],AS$4)</f>
        <v>0</v>
      </c>
      <c r="AT103" s="1173">
        <f>SUMIFS(Table9[Count of EnergyRating],Table9[MainSpaceHeatingFuel],AN103,Table9[EnergyRating (group)],AO103,Table9[CountyName (group)],AT$4)</f>
        <v>0</v>
      </c>
      <c r="AU103" s="1173">
        <f>SUMIFS(Table9[Count of EnergyRating],Table9[MainSpaceHeatingFuel],AN103,Table9[EnergyRating (group)],AO103,Table9[CountyName (group)],AU$4)</f>
        <v>0</v>
      </c>
      <c r="AV103" s="1173">
        <f>SUMIFS(Table9[Count of EnergyRating],Table9[MainSpaceHeatingFuel],AN103,Table9[EnergyRating (group)],AO103,Table9[CountyName (group)],AV$4)</f>
        <v>0</v>
      </c>
      <c r="AW103" s="1173">
        <f>SUMIFS(Table9[Count of EnergyRating],Table9[MainSpaceHeatingFuel],AN103,Table9[EnergyRating (group)],AO103,Table9[CountyName (group)],AW$4)</f>
        <v>0</v>
      </c>
      <c r="AX103" s="1173">
        <f>SUMIFS(Table9[Count of EnergyRating],Table9[MainSpaceHeatingFuel],AN103,Table9[EnergyRating (group)],AO103,Table9[CountyName (group)],AX$4)</f>
        <v>0</v>
      </c>
      <c r="AY103" s="1173">
        <f>SUMIFS(Table9[Count of EnergyRating],Table9[MainSpaceHeatingFuel],AN103,Table9[EnergyRating (group)],AO103,Table9[CountyName (group)],AY$4)</f>
        <v>0</v>
      </c>
      <c r="AZ103" s="1173">
        <f>SUMIFS(Table9[Count of EnergyRating],Table9[MainSpaceHeatingFuel],AN103,Table9[EnergyRating (group)],AO103,Table9[CountyName (group)],AZ$4)</f>
        <v>0</v>
      </c>
      <c r="BA103" s="1173">
        <f>SUMIFS(Table9[Count of EnergyRating],Table9[MainSpaceHeatingFuel],AN103,Table9[EnergyRating (group)],AO103,Table9[CountyName (group)],BA$4)</f>
        <v>0</v>
      </c>
      <c r="BB103" s="1173">
        <f>SUMIFS(Table9[Count of EnergyRating],Table9[MainSpaceHeatingFuel],AN103,Table9[EnergyRating (group)],AO103,Table9[CountyName (group)],BB$4)</f>
        <v>0</v>
      </c>
      <c r="BC103" s="1173">
        <f>SUMIFS(Table9[Count of EnergyRating],Table9[MainSpaceHeatingFuel],AN103,Table9[EnergyRating (group)],AO103,Table9[CountyName (group)],BC$4)</f>
        <v>1</v>
      </c>
      <c r="BD103" s="1173">
        <f>SUMIFS(Table9[Count of EnergyRating],Table9[MainSpaceHeatingFuel],AN103,Table9[EnergyRating (group)],AO103,Table9[CountyName (group)],BD$4)</f>
        <v>0</v>
      </c>
      <c r="BE103" s="1173">
        <f>SUMIFS(Table9[Count of EnergyRating],Table9[MainSpaceHeatingFuel],AN103,Table9[EnergyRating (group)],AO103,Table9[CountyName (group)],BE$4)</f>
        <v>2</v>
      </c>
      <c r="BF103" s="1173">
        <f>SUMIFS(Table9[Count of EnergyRating],Table9[MainSpaceHeatingFuel],AN103,Table9[EnergyRating (group)],AO103,Table9[CountyName (group)],BF$4)</f>
        <v>0</v>
      </c>
      <c r="BG103" s="1173">
        <f>SUMIFS(Table9[Count of EnergyRating],Table9[MainSpaceHeatingFuel],AN103,Table9[EnergyRating (group)],AO103,Table9[CountyName (group)],BG$4)</f>
        <v>0</v>
      </c>
      <c r="BH103" s="1173">
        <f>SUMIFS(Table9[Count of EnergyRating],Table9[MainSpaceHeatingFuel],AN103,Table9[EnergyRating (group)],AO103,Table9[CountyName (group)],BH$4)</f>
        <v>0</v>
      </c>
      <c r="BI103" s="1173">
        <f>SUMIFS(Table9[Count of EnergyRating],Table9[MainSpaceHeatingFuel],AN103,Table9[EnergyRating (group)],AO103,Table9[CountyName (group)],BI$4)</f>
        <v>0</v>
      </c>
      <c r="BJ103" s="1173">
        <f>SUMIFS(Table9[Count of EnergyRating],Table9[MainSpaceHeatingFuel],AN103,Table9[EnergyRating (group)],AO103,Table9[CountyName (group)],BJ$4)</f>
        <v>0</v>
      </c>
      <c r="BK103" s="1173">
        <f>SUMIFS(Table9[Count of EnergyRating],Table9[MainSpaceHeatingFuel],AN103,Table9[EnergyRating (group)],AO103,Table9[CountyName (group)],BK$4)</f>
        <v>0</v>
      </c>
      <c r="BL103" s="1173">
        <f>SUMIFS(Table9[Count of EnergyRating],Table9[MainSpaceHeatingFuel],AN103,Table9[EnergyRating (group)],AO103,Table9[CountyName (group)],BL$4)</f>
        <v>0</v>
      </c>
      <c r="BM103" s="1144">
        <f>SUMIFS(Table9[Count of EnergyRating],Table9[MainSpaceHeatingFuel],AN103,Table9[EnergyRating (group)],AO103,Table9[CountyName (group)],BM$4)</f>
        <v>0</v>
      </c>
      <c r="BN103" s="1173">
        <f>SUMIFS(Table9[Count of EnergyRating],Table9[MainSpaceHeatingFuel],AN103,Table9[EnergyRating (group)],AO103,Table9[CountyName (group)],BN$4)</f>
        <v>0</v>
      </c>
      <c r="BO103" s="1173">
        <f>SUMIFS(Table9[Count of EnergyRating],Table9[MainSpaceHeatingFuel],AN103,Table9[EnergyRating (group)],AO103,Table9[CountyName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211.73948952455302</v>
      </c>
      <c r="G107" s="1167">
        <f t="shared" ref="G107:AF107" si="79">SUM(G7:G12,G15:G20,G23:G28,G31:G36,G39:G44,G47:G52,G55:G60,G63:G68,G71:G76,G79:G84,G87:G92,G95:G100)</f>
        <v>1.2720844329746306</v>
      </c>
      <c r="H107" s="1167">
        <f t="shared" si="79"/>
        <v>123.31467820831674</v>
      </c>
      <c r="I107" s="1167">
        <f t="shared" si="79"/>
        <v>7.3637968231969113</v>
      </c>
      <c r="J107" s="1167">
        <f t="shared" si="79"/>
        <v>1.7513817529766176</v>
      </c>
      <c r="K107" s="1167">
        <f t="shared" si="79"/>
        <v>1.4349997251520261</v>
      </c>
      <c r="L107" s="1167">
        <f t="shared" si="79"/>
        <v>0.69143208570294956</v>
      </c>
      <c r="M107" s="1167">
        <f t="shared" si="79"/>
        <v>3.0388153054039786</v>
      </c>
      <c r="N107" s="1167">
        <f t="shared" si="79"/>
        <v>5.4114225176697683</v>
      </c>
      <c r="O107" s="1167">
        <f t="shared" si="79"/>
        <v>1.1752936766265591</v>
      </c>
      <c r="P107" s="1167">
        <f t="shared" si="79"/>
        <v>2.8889605821519502</v>
      </c>
      <c r="Q107" s="1167">
        <f t="shared" si="79"/>
        <v>2.6689797196485476</v>
      </c>
      <c r="R107" s="1167">
        <f t="shared" si="79"/>
        <v>4.5131911767694222</v>
      </c>
      <c r="S107" s="1167">
        <f t="shared" si="79"/>
        <v>2.491223584623524</v>
      </c>
      <c r="T107" s="1167">
        <f t="shared" si="79"/>
        <v>18.164569738528382</v>
      </c>
      <c r="U107" s="1167">
        <f t="shared" si="79"/>
        <v>2.9060721193547789</v>
      </c>
      <c r="V107" s="1167">
        <f t="shared" si="79"/>
        <v>7.4611258002920371</v>
      </c>
      <c r="W107" s="1167">
        <f t="shared" si="79"/>
        <v>2.3822341251096573</v>
      </c>
      <c r="X107" s="1167">
        <f t="shared" si="79"/>
        <v>3.199171944246709</v>
      </c>
      <c r="Y107" s="1167">
        <f t="shared" si="79"/>
        <v>9.8815892011882625</v>
      </c>
      <c r="Z107" s="1167">
        <f t="shared" si="79"/>
        <v>0.54302409251525841</v>
      </c>
      <c r="AA107" s="1167">
        <f t="shared" si="79"/>
        <v>2.1413166117916522</v>
      </c>
      <c r="AB107" s="1167">
        <f t="shared" si="79"/>
        <v>0.67645175529921275</v>
      </c>
      <c r="AC107" s="1167">
        <f t="shared" si="79"/>
        <v>1.6760939551367238</v>
      </c>
      <c r="AD107" s="1167">
        <f t="shared" si="79"/>
        <v>1.2710525670099264</v>
      </c>
      <c r="AE107" s="1167">
        <f t="shared" si="79"/>
        <v>2.3929923596273839</v>
      </c>
      <c r="AF107" s="1167">
        <f t="shared" si="79"/>
        <v>1.0275356632394301</v>
      </c>
    </row>
    <row r="108" spans="3:67">
      <c r="C108" s="1287"/>
      <c r="D108" s="1287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7" ht="15">
      <c r="C109" s="1287"/>
      <c r="D109" s="1287"/>
      <c r="E109" s="1168" t="s">
        <v>1172</v>
      </c>
      <c r="F109" s="1170">
        <f t="shared" ref="F109:AF109" si="80">(F108-F107)/F108</f>
        <v>-1.3422961155816081E-16</v>
      </c>
      <c r="G109" s="1170">
        <f t="shared" si="80"/>
        <v>3.491035644635697E-16</v>
      </c>
      <c r="H109" s="1170">
        <f t="shared" si="80"/>
        <v>-2.3048115474453848E-16</v>
      </c>
      <c r="I109" s="1170">
        <f t="shared" si="80"/>
        <v>2.4122838829617031E-16</v>
      </c>
      <c r="J109" s="1170">
        <f t="shared" si="80"/>
        <v>-1.2678252730887954E-16</v>
      </c>
      <c r="K109" s="1170">
        <f t="shared" si="80"/>
        <v>-4.6420483788212782E-16</v>
      </c>
      <c r="L109" s="1170">
        <f t="shared" si="80"/>
        <v>-4.8170588879879967E-16</v>
      </c>
      <c r="M109" s="1170">
        <f t="shared" si="80"/>
        <v>0</v>
      </c>
      <c r="N109" s="1170">
        <f t="shared" si="80"/>
        <v>1.6413030340912777E-16</v>
      </c>
      <c r="O109" s="1170">
        <f t="shared" si="80"/>
        <v>0</v>
      </c>
      <c r="P109" s="1170">
        <f t="shared" si="80"/>
        <v>-1.537193731869011E-16</v>
      </c>
      <c r="Q109" s="1170">
        <f t="shared" si="80"/>
        <v>1.6638912861748548E-16</v>
      </c>
      <c r="R109" s="1170">
        <f t="shared" si="80"/>
        <v>-3.9359219891761406E-16</v>
      </c>
      <c r="S109" s="1170">
        <f t="shared" si="80"/>
        <v>5.3478444800108965E-16</v>
      </c>
      <c r="T109" s="1170">
        <f t="shared" si="80"/>
        <v>0</v>
      </c>
      <c r="U109" s="1170">
        <f t="shared" si="80"/>
        <v>4.5844272778955811E-16</v>
      </c>
      <c r="V109" s="1170">
        <f t="shared" si="80"/>
        <v>1.1904080476238061E-16</v>
      </c>
      <c r="W109" s="1170">
        <f t="shared" si="80"/>
        <v>-1.8641711373755957E-16</v>
      </c>
      <c r="X109" s="1170">
        <f t="shared" si="80"/>
        <v>4.1644139570118943E-16</v>
      </c>
      <c r="Y109" s="1170">
        <f t="shared" si="80"/>
        <v>0</v>
      </c>
      <c r="Z109" s="1170">
        <f t="shared" si="80"/>
        <v>4.0890378159195948E-16</v>
      </c>
      <c r="AA109" s="1170">
        <f t="shared" si="80"/>
        <v>0</v>
      </c>
      <c r="AB109" s="1170">
        <f t="shared" si="80"/>
        <v>1.6412449460406455E-16</v>
      </c>
      <c r="AC109" s="1170">
        <f t="shared" si="80"/>
        <v>2.6495484247112918E-16</v>
      </c>
      <c r="AD109" s="1170">
        <f t="shared" si="80"/>
        <v>-3.4938697373843125E-16</v>
      </c>
      <c r="AE109" s="1170">
        <f t="shared" si="80"/>
        <v>-5.5673710122402476E-16</v>
      </c>
      <c r="AF109" s="1170">
        <f t="shared" si="80"/>
        <v>0</v>
      </c>
    </row>
    <row r="110" spans="3:67" ht="15">
      <c r="C110" s="1287" t="s">
        <v>1175</v>
      </c>
      <c r="D110" s="1287"/>
      <c r="E110" s="1146" t="s">
        <v>1170</v>
      </c>
      <c r="F110" s="1167">
        <f>SUM(G110:AF110)</f>
        <v>211.73948952455299</v>
      </c>
      <c r="G110" s="1167">
        <f>G103+G101+G93+G85+G77+G69+G61+G53+G45+G37+G29+G21+G13</f>
        <v>1.272084432974631</v>
      </c>
      <c r="H110" s="1167">
        <f t="shared" ref="H110:AF110" si="81">H103+H101+H93+H85+H77+H69+H61+H53+H45+H37+H29+H21+H13</f>
        <v>123.31467820831671</v>
      </c>
      <c r="I110" s="1167">
        <f t="shared" si="81"/>
        <v>7.363796823196914</v>
      </c>
      <c r="J110" s="1167">
        <f t="shared" si="81"/>
        <v>1.7513817529766171</v>
      </c>
      <c r="K110" s="1167">
        <f t="shared" si="81"/>
        <v>1.4349997251520255</v>
      </c>
      <c r="L110" s="1167">
        <f t="shared" si="81"/>
        <v>0.69143208570294912</v>
      </c>
      <c r="M110" s="1167">
        <f t="shared" si="81"/>
        <v>3.0388153054039782</v>
      </c>
      <c r="N110" s="1167">
        <f t="shared" si="81"/>
        <v>5.4114225176697692</v>
      </c>
      <c r="O110" s="1167">
        <f t="shared" si="81"/>
        <v>1.1752936766265591</v>
      </c>
      <c r="P110" s="1167">
        <f t="shared" si="81"/>
        <v>2.8889605821519497</v>
      </c>
      <c r="Q110" s="1167">
        <f t="shared" si="81"/>
        <v>2.6689797196485476</v>
      </c>
      <c r="R110" s="1167">
        <f t="shared" si="81"/>
        <v>4.5131911767694213</v>
      </c>
      <c r="S110" s="1167">
        <f t="shared" si="81"/>
        <v>2.4912235846235249</v>
      </c>
      <c r="T110" s="1167">
        <f t="shared" si="81"/>
        <v>18.164569738528382</v>
      </c>
      <c r="U110" s="1167">
        <f t="shared" si="81"/>
        <v>2.9060721193547798</v>
      </c>
      <c r="V110" s="1167">
        <f t="shared" si="81"/>
        <v>7.4611258002920362</v>
      </c>
      <c r="W110" s="1167">
        <f t="shared" si="81"/>
        <v>2.3822341251096568</v>
      </c>
      <c r="X110" s="1167">
        <f t="shared" si="81"/>
        <v>3.1991719442467099</v>
      </c>
      <c r="Y110" s="1167">
        <f t="shared" si="81"/>
        <v>9.8815892011882607</v>
      </c>
      <c r="Z110" s="1167">
        <f t="shared" si="81"/>
        <v>0.54302409251525841</v>
      </c>
      <c r="AA110" s="1167">
        <f t="shared" si="81"/>
        <v>2.1413166117916522</v>
      </c>
      <c r="AB110" s="1167">
        <f t="shared" si="81"/>
        <v>0.67645175529921298</v>
      </c>
      <c r="AC110" s="1167">
        <f t="shared" si="81"/>
        <v>1.6760939551367242</v>
      </c>
      <c r="AD110" s="1167">
        <f t="shared" si="81"/>
        <v>1.271052567009926</v>
      </c>
      <c r="AE110" s="1167">
        <f t="shared" si="81"/>
        <v>2.3929923596273825</v>
      </c>
      <c r="AF110" s="1167">
        <f t="shared" si="81"/>
        <v>1.0275356632394301</v>
      </c>
    </row>
    <row r="111" spans="3:67">
      <c r="C111" s="1287"/>
      <c r="D111" s="1287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7" ht="15">
      <c r="C112" s="1287"/>
      <c r="D112" s="1287"/>
      <c r="E112" s="1168" t="s">
        <v>1172</v>
      </c>
      <c r="F112" s="1170">
        <f t="shared" ref="F112:AF112" si="82">(F111-F110)/F111</f>
        <v>0</v>
      </c>
      <c r="G112" s="1170">
        <f t="shared" si="82"/>
        <v>0</v>
      </c>
      <c r="H112" s="1170">
        <f t="shared" si="82"/>
        <v>0</v>
      </c>
      <c r="I112" s="1170">
        <f t="shared" si="82"/>
        <v>-1.2061419414808516E-16</v>
      </c>
      <c r="J112" s="1170">
        <f t="shared" si="82"/>
        <v>1.2678252730887954E-16</v>
      </c>
      <c r="K112" s="1170">
        <f t="shared" si="82"/>
        <v>0</v>
      </c>
      <c r="L112" s="1170">
        <f t="shared" si="82"/>
        <v>1.6056862959959988E-16</v>
      </c>
      <c r="M112" s="1170">
        <f t="shared" si="82"/>
        <v>1.4613892758152526E-16</v>
      </c>
      <c r="N112" s="1170">
        <f t="shared" si="82"/>
        <v>0</v>
      </c>
      <c r="O112" s="1170">
        <f t="shared" si="82"/>
        <v>0</v>
      </c>
      <c r="P112" s="1170">
        <f t="shared" si="82"/>
        <v>0</v>
      </c>
      <c r="Q112" s="1170">
        <f t="shared" si="82"/>
        <v>1.6638912861748548E-16</v>
      </c>
      <c r="R112" s="1170">
        <f t="shared" si="82"/>
        <v>-1.9679609945880703E-16</v>
      </c>
      <c r="S112" s="1170">
        <f t="shared" si="82"/>
        <v>1.7826148266702987E-16</v>
      </c>
      <c r="T112" s="1170">
        <f t="shared" si="82"/>
        <v>0</v>
      </c>
      <c r="U112" s="1170">
        <f t="shared" si="82"/>
        <v>1.5281424259651939E-16</v>
      </c>
      <c r="V112" s="1170">
        <f t="shared" si="82"/>
        <v>2.3808160952476122E-16</v>
      </c>
      <c r="W112" s="1170">
        <f t="shared" si="82"/>
        <v>0</v>
      </c>
      <c r="X112" s="1170">
        <f t="shared" si="82"/>
        <v>1.3881379856706314E-16</v>
      </c>
      <c r="Y112" s="1170">
        <f t="shared" si="82"/>
        <v>1.7976428722483659E-16</v>
      </c>
      <c r="Z112" s="1170">
        <f t="shared" si="82"/>
        <v>4.0890378159195948E-16</v>
      </c>
      <c r="AA112" s="1170">
        <f t="shared" si="82"/>
        <v>0</v>
      </c>
      <c r="AB112" s="1170">
        <f t="shared" si="82"/>
        <v>-1.6412449460406455E-16</v>
      </c>
      <c r="AC112" s="1170">
        <f t="shared" si="82"/>
        <v>0</v>
      </c>
      <c r="AD112" s="1170">
        <f t="shared" si="82"/>
        <v>0</v>
      </c>
      <c r="AE112" s="1170">
        <f t="shared" si="82"/>
        <v>0</v>
      </c>
      <c r="AF112" s="1170">
        <f t="shared" si="82"/>
        <v>0</v>
      </c>
    </row>
    <row r="114" spans="3:32" ht="15">
      <c r="C114" s="1286" t="s">
        <v>1121</v>
      </c>
      <c r="D114" s="1286"/>
      <c r="E114" s="1286"/>
      <c r="F114" s="1286"/>
      <c r="G114" s="1286"/>
      <c r="H114" s="128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13"/>
  <sheetViews>
    <sheetView topLeftCell="E1" zoomScale="70" zoomScaleNormal="70" workbookViewId="0">
      <selection activeCell="AG1" sqref="AG1:AG1048576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H5" s="1176"/>
      <c r="AN5" s="1153" t="s">
        <v>402</v>
      </c>
      <c r="AO5" s="1153" t="s">
        <v>48</v>
      </c>
      <c r="AP5" s="1144">
        <f>SUMIFS(Table91517[Count of EnergyRating],Table91517[MainSpaceHeatingFuel],AN5,Table91517[EnergyRating (group)],AO5,Table91517[CountyName (group)],AP$4)</f>
        <v>51</v>
      </c>
      <c r="AQ5" s="1173">
        <f>SUMIFS(Table91517[Count of EnergyRating],Table91517[MainSpaceHeatingFuel],AN5,Table91517[EnergyRating (group)],AO5,Table91517[CountyName (group)],AQ$4)</f>
        <v>22</v>
      </c>
      <c r="AR5" s="1173">
        <f>SUMIFS(Table91517[Count of EnergyRating],Table91517[MainSpaceHeatingFuel],AN5,Table91517[EnergyRating (group)],AO5,Table91517[CountyName (group)],AR$4)</f>
        <v>48</v>
      </c>
      <c r="AS5" s="1173">
        <f>SUMIFS(Table91517[Count of EnergyRating],Table91517[MainSpaceHeatingFuel],AN5,Table91517[EnergyRating (group)],AO5,Table91517[CountyName (group)],AS$4)</f>
        <v>56</v>
      </c>
      <c r="AT5" s="1173">
        <f>SUMIFS(Table91517[Count of EnergyRating],Table91517[MainSpaceHeatingFuel],AN5,Table91517[EnergyRating (group)],AO5,Table91517[CountyName (group)],AT$4)</f>
        <v>20</v>
      </c>
      <c r="AU5" s="1173">
        <f>SUMIFS(Table91517[Count of EnergyRating],Table91517[MainSpaceHeatingFuel],AN5,Table91517[EnergyRating (group)],AO5,Table91517[CountyName (group)],AU$4)</f>
        <v>4</v>
      </c>
      <c r="AV5" s="1173">
        <f>SUMIFS(Table91517[Count of EnergyRating],Table91517[MainSpaceHeatingFuel],AN5,Table91517[EnergyRating (group)],AO5,Table91517[CountyName (group)],AV$4)</f>
        <v>30</v>
      </c>
      <c r="AW5" s="1173">
        <f>SUMIFS(Table91517[Count of EnergyRating],Table91517[MainSpaceHeatingFuel],AN5,Table91517[EnergyRating (group)],AO5,Table91517[CountyName (group)],AW$4)</f>
        <v>56</v>
      </c>
      <c r="AX5" s="1173">
        <f>SUMIFS(Table91517[Count of EnergyRating],Table91517[MainSpaceHeatingFuel],AN5,Table91517[EnergyRating (group)],AO5,Table91517[CountyName (group)],AX$4)</f>
        <v>31</v>
      </c>
      <c r="AY5" s="1173">
        <f>SUMIFS(Table91517[Count of EnergyRating],Table91517[MainSpaceHeatingFuel],AN5,Table91517[EnergyRating (group)],AO5,Table91517[CountyName (group)],AY$4)</f>
        <v>10</v>
      </c>
      <c r="AZ5" s="1173">
        <f>SUMIFS(Table91517[Count of EnergyRating],Table91517[MainSpaceHeatingFuel],AN5,Table91517[EnergyRating (group)],AO5,Table91517[CountyName (group)],AZ$4)</f>
        <v>169</v>
      </c>
      <c r="BA5" s="1173">
        <f>SUMIFS(Table91517[Count of EnergyRating],Table91517[MainSpaceHeatingFuel],AN5,Table91517[EnergyRating (group)],AO5,Table91517[CountyName (group)],BA$4)</f>
        <v>25</v>
      </c>
      <c r="BB5" s="1173">
        <f>SUMIFS(Table91517[Count of EnergyRating],Table91517[MainSpaceHeatingFuel],AN5,Table91517[EnergyRating (group)],AO5,Table91517[CountyName (group)],BB$4)</f>
        <v>24</v>
      </c>
      <c r="BC5" s="1173">
        <f>SUMIFS(Table91517[Count of EnergyRating],Table91517[MainSpaceHeatingFuel],AN5,Table91517[EnergyRating (group)],AO5,Table91517[CountyName (group)],BC$4)</f>
        <v>256</v>
      </c>
      <c r="BD5" s="1173">
        <f>SUMIFS(Table91517[Count of EnergyRating],Table91517[MainSpaceHeatingFuel],AN5,Table91517[EnergyRating (group)],AO5,Table91517[CountyName (group)],BD$4)</f>
        <v>43</v>
      </c>
      <c r="BE5" s="1173">
        <f>SUMIFS(Table91517[Count of EnergyRating],Table91517[MainSpaceHeatingFuel],AN5,Table91517[EnergyRating (group)],AO5,Table91517[CountyName (group)],BE$4)</f>
        <v>26</v>
      </c>
      <c r="BF5" s="1173">
        <f>SUMIFS(Table91517[Count of EnergyRating],Table91517[MainSpaceHeatingFuel],AN5,Table91517[EnergyRating (group)],AO5,Table91517[CountyName (group)],BF$4)</f>
        <v>41</v>
      </c>
      <c r="BG5" s="1173">
        <f>SUMIFS(Table91517[Count of EnergyRating],Table91517[MainSpaceHeatingFuel],AN5,Table91517[EnergyRating (group)],AO5,Table91517[CountyName (group)],BG$4)</f>
        <v>38</v>
      </c>
      <c r="BH5" s="1173">
        <f>SUMIFS(Table91517[Count of EnergyRating],Table91517[MainSpaceHeatingFuel],AN5,Table91517[EnergyRating (group)],AO5,Table91517[CountyName (group)],BH$4)</f>
        <v>85</v>
      </c>
      <c r="BI5" s="1173">
        <f>SUMIFS(Table91517[Count of EnergyRating],Table91517[MainSpaceHeatingFuel],AN5,Table91517[EnergyRating (group)],AO5,Table91517[CountyName (group)],BI$4)</f>
        <v>3</v>
      </c>
      <c r="BJ5" s="1173">
        <f>SUMIFS(Table91517[Count of EnergyRating],Table91517[MainSpaceHeatingFuel],AN5,Table91517[EnergyRating (group)],AO5,Table91517[CountyName (group)],BJ$4)</f>
        <v>80</v>
      </c>
      <c r="BK5" s="1173">
        <f>SUMIFS(Table91517[Count of EnergyRating],Table91517[MainSpaceHeatingFuel],AN5,Table91517[EnergyRating (group)],AO5,Table91517[CountyName (group)],BK$4)</f>
        <v>11</v>
      </c>
      <c r="BL5" s="1173">
        <f>SUMIFS(Table91517[Count of EnergyRating],Table91517[MainSpaceHeatingFuel],AN5,Table91517[EnergyRating (group)],AO5,Table91517[CountyName (group)],BL$4)</f>
        <v>22</v>
      </c>
      <c r="BM5" s="1144">
        <f>SUMIFS(Table91517[Count of EnergyRating],Table91517[MainSpaceHeatingFuel],AN5,Table91517[EnergyRating (group)],AO5,Table91517[CountyName (group)],BM$4)</f>
        <v>21</v>
      </c>
      <c r="BN5" s="1173">
        <f>SUMIFS(Table91517[Count of EnergyRating],Table91517[MainSpaceHeatingFuel],AN5,Table91517[EnergyRating (group)],AO5,Table91517[CountyName (group)],BN$4)</f>
        <v>84</v>
      </c>
      <c r="BO5" s="1173">
        <f>SUMIFS(Table91517[Count of EnergyRating],Table91517[MainSpaceHeatingFuel],AN5,Table91517[EnergyRating (group)],AO5,Table91517[CountyName (group)],BO$4)</f>
        <v>24</v>
      </c>
    </row>
    <row r="6" spans="1:67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H6" s="1176"/>
      <c r="AN6" s="1153" t="s">
        <v>402</v>
      </c>
      <c r="AO6" s="1153" t="s">
        <v>50</v>
      </c>
      <c r="AP6" s="1144">
        <f>SUMIFS(Table91517[Count of EnergyRating],Table91517[MainSpaceHeatingFuel],AN6,Table91517[EnergyRating (group)],AO6,Table91517[CountyName (group)],AP$4)</f>
        <v>31</v>
      </c>
      <c r="AQ6" s="1173">
        <f>SUMIFS(Table91517[Count of EnergyRating],Table91517[MainSpaceHeatingFuel],AN6,Table91517[EnergyRating (group)],AO6,Table91517[CountyName (group)],AQ$4)</f>
        <v>20</v>
      </c>
      <c r="AR6" s="1173">
        <f>SUMIFS(Table91517[Count of EnergyRating],Table91517[MainSpaceHeatingFuel],AN6,Table91517[EnergyRating (group)],AO6,Table91517[CountyName (group)],AR$4)</f>
        <v>59</v>
      </c>
      <c r="AS6" s="1173">
        <f>SUMIFS(Table91517[Count of EnergyRating],Table91517[MainSpaceHeatingFuel],AN6,Table91517[EnergyRating (group)],AO6,Table91517[CountyName (group)],AS$4)</f>
        <v>29</v>
      </c>
      <c r="AT6" s="1173">
        <f>SUMIFS(Table91517[Count of EnergyRating],Table91517[MainSpaceHeatingFuel],AN6,Table91517[EnergyRating (group)],AO6,Table91517[CountyName (group)],AT$4)</f>
        <v>21</v>
      </c>
      <c r="AU6" s="1173">
        <f>SUMIFS(Table91517[Count of EnergyRating],Table91517[MainSpaceHeatingFuel],AN6,Table91517[EnergyRating (group)],AO6,Table91517[CountyName (group)],AU$4)</f>
        <v>29</v>
      </c>
      <c r="AV6" s="1173">
        <f>SUMIFS(Table91517[Count of EnergyRating],Table91517[MainSpaceHeatingFuel],AN6,Table91517[EnergyRating (group)],AO6,Table91517[CountyName (group)],AV$4)</f>
        <v>43</v>
      </c>
      <c r="AW6" s="1173">
        <f>SUMIFS(Table91517[Count of EnergyRating],Table91517[MainSpaceHeatingFuel],AN6,Table91517[EnergyRating (group)],AO6,Table91517[CountyName (group)],AW$4)</f>
        <v>48</v>
      </c>
      <c r="AX6" s="1173">
        <f>SUMIFS(Table91517[Count of EnergyRating],Table91517[MainSpaceHeatingFuel],AN6,Table91517[EnergyRating (group)],AO6,Table91517[CountyName (group)],AX$4)</f>
        <v>28</v>
      </c>
      <c r="AY6" s="1173">
        <f>SUMIFS(Table91517[Count of EnergyRating],Table91517[MainSpaceHeatingFuel],AN6,Table91517[EnergyRating (group)],AO6,Table91517[CountyName (group)],AY$4)</f>
        <v>22</v>
      </c>
      <c r="AZ6" s="1173">
        <f>SUMIFS(Table91517[Count of EnergyRating],Table91517[MainSpaceHeatingFuel],AN6,Table91517[EnergyRating (group)],AO6,Table91517[CountyName (group)],AZ$4)</f>
        <v>80</v>
      </c>
      <c r="BA6" s="1173">
        <f>SUMIFS(Table91517[Count of EnergyRating],Table91517[MainSpaceHeatingFuel],AN6,Table91517[EnergyRating (group)],AO6,Table91517[CountyName (group)],BA$4)</f>
        <v>24</v>
      </c>
      <c r="BB6" s="1173">
        <f>SUMIFS(Table91517[Count of EnergyRating],Table91517[MainSpaceHeatingFuel],AN6,Table91517[EnergyRating (group)],AO6,Table91517[CountyName (group)],BB$4)</f>
        <v>46</v>
      </c>
      <c r="BC6" s="1173">
        <f>SUMIFS(Table91517[Count of EnergyRating],Table91517[MainSpaceHeatingFuel],AN6,Table91517[EnergyRating (group)],AO6,Table91517[CountyName (group)],BC$4)</f>
        <v>195</v>
      </c>
      <c r="BD6" s="1173">
        <f>SUMIFS(Table91517[Count of EnergyRating],Table91517[MainSpaceHeatingFuel],AN6,Table91517[EnergyRating (group)],AO6,Table91517[CountyName (group)],BD$4)</f>
        <v>128</v>
      </c>
      <c r="BE6" s="1173">
        <f>SUMIFS(Table91517[Count of EnergyRating],Table91517[MainSpaceHeatingFuel],AN6,Table91517[EnergyRating (group)],AO6,Table91517[CountyName (group)],BE$4)</f>
        <v>47</v>
      </c>
      <c r="BF6" s="1173">
        <f>SUMIFS(Table91517[Count of EnergyRating],Table91517[MainSpaceHeatingFuel],AN6,Table91517[EnergyRating (group)],AO6,Table91517[CountyName (group)],BF$4)</f>
        <v>67</v>
      </c>
      <c r="BG6" s="1173">
        <f>SUMIFS(Table91517[Count of EnergyRating],Table91517[MainSpaceHeatingFuel],AN6,Table91517[EnergyRating (group)],AO6,Table91517[CountyName (group)],BG$4)</f>
        <v>49</v>
      </c>
      <c r="BH6" s="1173">
        <f>SUMIFS(Table91517[Count of EnergyRating],Table91517[MainSpaceHeatingFuel],AN6,Table91517[EnergyRating (group)],AO6,Table91517[CountyName (group)],BH$4)</f>
        <v>118</v>
      </c>
      <c r="BI6" s="1173">
        <f>SUMIFS(Table91517[Count of EnergyRating],Table91517[MainSpaceHeatingFuel],AN6,Table91517[EnergyRating (group)],AO6,Table91517[CountyName (group)],BI$4)</f>
        <v>16</v>
      </c>
      <c r="BJ6" s="1173">
        <f>SUMIFS(Table91517[Count of EnergyRating],Table91517[MainSpaceHeatingFuel],AN6,Table91517[EnergyRating (group)],AO6,Table91517[CountyName (group)],BJ$4)</f>
        <v>58</v>
      </c>
      <c r="BK6" s="1173">
        <f>SUMIFS(Table91517[Count of EnergyRating],Table91517[MainSpaceHeatingFuel],AN6,Table91517[EnergyRating (group)],AO6,Table91517[CountyName (group)],BK$4)</f>
        <v>11</v>
      </c>
      <c r="BL6" s="1173">
        <f>SUMIFS(Table91517[Count of EnergyRating],Table91517[MainSpaceHeatingFuel],AN6,Table91517[EnergyRating (group)],AO6,Table91517[CountyName (group)],BL$4)</f>
        <v>45</v>
      </c>
      <c r="BM6" s="1144">
        <f>SUMIFS(Table91517[Count of EnergyRating],Table91517[MainSpaceHeatingFuel],AN6,Table91517[EnergyRating (group)],AO6,Table91517[CountyName (group)],BM$4)</f>
        <v>21</v>
      </c>
      <c r="BN6" s="1173">
        <f>SUMIFS(Table91517[Count of EnergyRating],Table91517[MainSpaceHeatingFuel],AN6,Table91517[EnergyRating (group)],AO6,Table91517[CountyName (group)],BN$4)</f>
        <v>74</v>
      </c>
      <c r="BO6" s="1173">
        <f>SUMIFS(Table91517[Count of EnergyRating],Table91517[MainSpaceHeatingFuel],AN6,Table91517[EnergyRating (group)],AO6,Table91517[CountyName (group)],BO$4)</f>
        <v>38</v>
      </c>
    </row>
    <row r="7" spans="1:67" ht="15.95" customHeight="1">
      <c r="C7" s="1143" t="s">
        <v>1236</v>
      </c>
      <c r="D7" s="1143" t="s">
        <v>1107</v>
      </c>
      <c r="E7" s="1143" t="s">
        <v>841</v>
      </c>
      <c r="F7" s="1143" t="s">
        <v>1237</v>
      </c>
      <c r="G7" s="1154">
        <f t="shared" ref="G7:AF7" si="0">IFERROR(G117*((SUM(AP$5:AP$8)/SUM(AP$5:AP$13))/(SUM(G$117)/SUM(G$117:G$122))),G117)</f>
        <v>0.87899557787066485</v>
      </c>
      <c r="H7" s="1154">
        <f t="shared" si="0"/>
        <v>2.7267286896206682</v>
      </c>
      <c r="I7" s="1154">
        <f t="shared" si="0"/>
        <v>2.7312336620362205</v>
      </c>
      <c r="J7" s="1154">
        <f t="shared" si="0"/>
        <v>1.3965667570314282</v>
      </c>
      <c r="K7" s="1154">
        <f t="shared" si="0"/>
        <v>0.92321264098374689</v>
      </c>
      <c r="L7" s="1154">
        <f t="shared" si="0"/>
        <v>0.84244033534457818</v>
      </c>
      <c r="M7" s="1154">
        <f t="shared" si="0"/>
        <v>1.5713056277047655</v>
      </c>
      <c r="N7" s="1154">
        <f t="shared" si="0"/>
        <v>2.554703528119127</v>
      </c>
      <c r="O7" s="1154">
        <f t="shared" si="0"/>
        <v>1.053015785519364</v>
      </c>
      <c r="P7" s="1154">
        <f t="shared" si="0"/>
        <v>1.157821905449308</v>
      </c>
      <c r="Q7" s="1154">
        <f t="shared" si="0"/>
        <v>2.7767945005670023</v>
      </c>
      <c r="R7" s="1154">
        <f t="shared" si="0"/>
        <v>1.5171935796092755</v>
      </c>
      <c r="S7" s="1154">
        <f t="shared" si="0"/>
        <v>1.7657990917073985</v>
      </c>
      <c r="T7" s="1154">
        <f t="shared" si="0"/>
        <v>9.5858792200269747</v>
      </c>
      <c r="U7" s="1154">
        <f t="shared" si="0"/>
        <v>3.4696649975230485</v>
      </c>
      <c r="V7" s="1154">
        <f t="shared" si="0"/>
        <v>2.0642742649417278</v>
      </c>
      <c r="W7" s="1154">
        <f t="shared" si="0"/>
        <v>2.1904709458040101</v>
      </c>
      <c r="X7" s="1154">
        <f t="shared" si="0"/>
        <v>1.6507186490577508</v>
      </c>
      <c r="Y7" s="1154">
        <f t="shared" si="0"/>
        <v>4.7174764529061726</v>
      </c>
      <c r="Z7" s="1154">
        <f t="shared" si="0"/>
        <v>0.64851972760161281</v>
      </c>
      <c r="AA7" s="1154">
        <f t="shared" si="0"/>
        <v>2.1693121420413002</v>
      </c>
      <c r="AB7" s="1154">
        <f t="shared" si="0"/>
        <v>1.0656331368492997</v>
      </c>
      <c r="AC7" s="1154">
        <f t="shared" si="0"/>
        <v>1.1326452413251273</v>
      </c>
      <c r="AD7" s="1154">
        <f t="shared" si="0"/>
        <v>1.5860458881256227</v>
      </c>
      <c r="AE7" s="1154">
        <f t="shared" si="0"/>
        <v>2.7821864530975851</v>
      </c>
      <c r="AF7" s="1154">
        <f t="shared" si="0"/>
        <v>1.256634965951978</v>
      </c>
      <c r="AG7" s="1181">
        <f>SUM(G7:AF7)</f>
        <v>56.21527376681577</v>
      </c>
      <c r="AN7" s="1153" t="s">
        <v>402</v>
      </c>
      <c r="AO7" s="1153" t="s">
        <v>52</v>
      </c>
      <c r="AP7" s="1144">
        <f>SUMIFS(Table91517[Count of EnergyRating],Table91517[MainSpaceHeatingFuel],AN7,Table91517[EnergyRating (group)],AO7,Table91517[CountyName (group)],AP$4)</f>
        <v>69</v>
      </c>
      <c r="AQ7" s="1173">
        <f>SUMIFS(Table91517[Count of EnergyRating],Table91517[MainSpaceHeatingFuel],AN7,Table91517[EnergyRating (group)],AO7,Table91517[CountyName (group)],AQ$4)</f>
        <v>89</v>
      </c>
      <c r="AR7" s="1173">
        <f>SUMIFS(Table91517[Count of EnergyRating],Table91517[MainSpaceHeatingFuel],AN7,Table91517[EnergyRating (group)],AO7,Table91517[CountyName (group)],AR$4)</f>
        <v>178</v>
      </c>
      <c r="AS7" s="1173">
        <f>SUMIFS(Table91517[Count of EnergyRating],Table91517[MainSpaceHeatingFuel],AN7,Table91517[EnergyRating (group)],AO7,Table91517[CountyName (group)],AS$4)</f>
        <v>73</v>
      </c>
      <c r="AT7" s="1173">
        <f>SUMIFS(Table91517[Count of EnergyRating],Table91517[MainSpaceHeatingFuel],AN7,Table91517[EnergyRating (group)],AO7,Table91517[CountyName (group)],AT$4)</f>
        <v>60</v>
      </c>
      <c r="AU7" s="1173">
        <f>SUMIFS(Table91517[Count of EnergyRating],Table91517[MainSpaceHeatingFuel],AN7,Table91517[EnergyRating (group)],AO7,Table91517[CountyName (group)],AU$4)</f>
        <v>77</v>
      </c>
      <c r="AV7" s="1173">
        <f>SUMIFS(Table91517[Count of EnergyRating],Table91517[MainSpaceHeatingFuel],AN7,Table91517[EnergyRating (group)],AO7,Table91517[CountyName (group)],AV$4)</f>
        <v>125</v>
      </c>
      <c r="AW7" s="1173">
        <f>SUMIFS(Table91517[Count of EnergyRating],Table91517[MainSpaceHeatingFuel],AN7,Table91517[EnergyRating (group)],AO7,Table91517[CountyName (group)],AW$4)</f>
        <v>165</v>
      </c>
      <c r="AX7" s="1173">
        <f>SUMIFS(Table91517[Count of EnergyRating],Table91517[MainSpaceHeatingFuel],AN7,Table91517[EnergyRating (group)],AO7,Table91517[CountyName (group)],AX$4)</f>
        <v>66</v>
      </c>
      <c r="AY7" s="1173">
        <f>SUMIFS(Table91517[Count of EnergyRating],Table91517[MainSpaceHeatingFuel],AN7,Table91517[EnergyRating (group)],AO7,Table91517[CountyName (group)],AY$4)</f>
        <v>82</v>
      </c>
      <c r="AZ7" s="1173">
        <f>SUMIFS(Table91517[Count of EnergyRating],Table91517[MainSpaceHeatingFuel],AN7,Table91517[EnergyRating (group)],AO7,Table91517[CountyName (group)],AZ$4)</f>
        <v>289</v>
      </c>
      <c r="BA7" s="1173">
        <f>SUMIFS(Table91517[Count of EnergyRating],Table91517[MainSpaceHeatingFuel],AN7,Table91517[EnergyRating (group)],AO7,Table91517[CountyName (group)],BA$4)</f>
        <v>104</v>
      </c>
      <c r="BB7" s="1173">
        <f>SUMIFS(Table91517[Count of EnergyRating],Table91517[MainSpaceHeatingFuel],AN7,Table91517[EnergyRating (group)],AO7,Table91517[CountyName (group)],BB$4)</f>
        <v>163</v>
      </c>
      <c r="BC7" s="1173">
        <f>SUMIFS(Table91517[Count of EnergyRating],Table91517[MainSpaceHeatingFuel],AN7,Table91517[EnergyRating (group)],AO7,Table91517[CountyName (group)],BC$4)</f>
        <v>617</v>
      </c>
      <c r="BD7" s="1173">
        <f>SUMIFS(Table91517[Count of EnergyRating],Table91517[MainSpaceHeatingFuel],AN7,Table91517[EnergyRating (group)],AO7,Table91517[CountyName (group)],BD$4)</f>
        <v>391</v>
      </c>
      <c r="BE7" s="1173">
        <f>SUMIFS(Table91517[Count of EnergyRating],Table91517[MainSpaceHeatingFuel],AN7,Table91517[EnergyRating (group)],AO7,Table91517[CountyName (group)],BE$4)</f>
        <v>164</v>
      </c>
      <c r="BF7" s="1173">
        <f>SUMIFS(Table91517[Count of EnergyRating],Table91517[MainSpaceHeatingFuel],AN7,Table91517[EnergyRating (group)],AO7,Table91517[CountyName (group)],BF$4)</f>
        <v>194</v>
      </c>
      <c r="BG7" s="1173">
        <f>SUMIFS(Table91517[Count of EnergyRating],Table91517[MainSpaceHeatingFuel],AN7,Table91517[EnergyRating (group)],AO7,Table91517[CountyName (group)],BG$4)</f>
        <v>134</v>
      </c>
      <c r="BH7" s="1173">
        <f>SUMIFS(Table91517[Count of EnergyRating],Table91517[MainSpaceHeatingFuel],AN7,Table91517[EnergyRating (group)],AO7,Table91517[CountyName (group)],BH$4)</f>
        <v>410</v>
      </c>
      <c r="BI7" s="1173">
        <f>SUMIFS(Table91517[Count of EnergyRating],Table91517[MainSpaceHeatingFuel],AN7,Table91517[EnergyRating (group)],AO7,Table91517[CountyName (group)],BI$4)</f>
        <v>66</v>
      </c>
      <c r="BJ7" s="1173">
        <f>SUMIFS(Table91517[Count of EnergyRating],Table91517[MainSpaceHeatingFuel],AN7,Table91517[EnergyRating (group)],AO7,Table91517[CountyName (group)],BJ$4)</f>
        <v>163</v>
      </c>
      <c r="BK7" s="1173">
        <f>SUMIFS(Table91517[Count of EnergyRating],Table91517[MainSpaceHeatingFuel],AN7,Table91517[EnergyRating (group)],AO7,Table91517[CountyName (group)],BK$4)</f>
        <v>72</v>
      </c>
      <c r="BL7" s="1173">
        <f>SUMIFS(Table91517[Count of EnergyRating],Table91517[MainSpaceHeatingFuel],AN7,Table91517[EnergyRating (group)],AO7,Table91517[CountyName (group)],BL$4)</f>
        <v>93</v>
      </c>
      <c r="BM7" s="1144">
        <f>SUMIFS(Table91517[Count of EnergyRating],Table91517[MainSpaceHeatingFuel],AN7,Table91517[EnergyRating (group)],AO7,Table91517[CountyName (group)],BM$4)</f>
        <v>150</v>
      </c>
      <c r="BN7" s="1173">
        <f>SUMIFS(Table91517[Count of EnergyRating],Table91517[MainSpaceHeatingFuel],AN7,Table91517[EnergyRating (group)],AO7,Table91517[CountyName (group)],BN$4)</f>
        <v>213</v>
      </c>
      <c r="BO7" s="1173">
        <f>SUMIFS(Table91517[Count of EnergyRating],Table91517[MainSpaceHeatingFuel],AN7,Table91517[EnergyRating (group)],AO7,Table91517[CountyName (group)],BO$4)</f>
        <v>82</v>
      </c>
    </row>
    <row r="8" spans="1:67" ht="15.95" customHeight="1">
      <c r="C8" s="1145" t="s">
        <v>1236</v>
      </c>
      <c r="D8" s="1145" t="s">
        <v>1107</v>
      </c>
      <c r="E8" s="1145" t="s">
        <v>841</v>
      </c>
      <c r="F8" s="1145" t="s">
        <v>1238</v>
      </c>
      <c r="G8" s="1155">
        <f t="shared" ref="G8:P12" si="1">IFERROR(G118*((SUM(AP9)/SUM(AP$5:AP$13))/(SUM(G118)/SUM(G$117:G$122))),G118)</f>
        <v>2.8022679533825468</v>
      </c>
      <c r="H8" s="1155">
        <f t="shared" si="1"/>
        <v>11.322982351449316</v>
      </c>
      <c r="I8" s="1155">
        <f t="shared" si="1"/>
        <v>8.4825814695932618</v>
      </c>
      <c r="J8" s="1155">
        <f t="shared" si="1"/>
        <v>5.4732116239850725</v>
      </c>
      <c r="K8" s="1155">
        <f t="shared" si="1"/>
        <v>4.7778633584932049</v>
      </c>
      <c r="L8" s="1155">
        <f t="shared" si="1"/>
        <v>2.6958090731026498</v>
      </c>
      <c r="M8" s="1155">
        <f t="shared" si="1"/>
        <v>4.5950246372552446</v>
      </c>
      <c r="N8" s="1155">
        <f t="shared" si="1"/>
        <v>9.2231840407408594</v>
      </c>
      <c r="O8" s="1155">
        <f t="shared" si="1"/>
        <v>4.6500697081339428</v>
      </c>
      <c r="P8" s="1155">
        <f t="shared" si="1"/>
        <v>4.7463030428683561</v>
      </c>
      <c r="Q8" s="1155">
        <f t="shared" ref="Q8:Z12" si="2">IFERROR(Q118*((SUM(AZ9)/SUM(AZ$5:AZ$13))/(SUM(Q118)/SUM(Q$117:Q$122))),Q118)</f>
        <v>10.873133894363075</v>
      </c>
      <c r="R8" s="1155">
        <f t="shared" si="2"/>
        <v>5.8751515187536318</v>
      </c>
      <c r="S8" s="1155">
        <f t="shared" si="2"/>
        <v>7.8757363087720753</v>
      </c>
      <c r="T8" s="1155">
        <f t="shared" si="2"/>
        <v>24.721477988490619</v>
      </c>
      <c r="U8" s="1155">
        <f t="shared" si="2"/>
        <v>10.625421896551215</v>
      </c>
      <c r="V8" s="1155">
        <f t="shared" si="2"/>
        <v>8.4575646393019355</v>
      </c>
      <c r="W8" s="1155">
        <f t="shared" si="2"/>
        <v>8.8338598274374203</v>
      </c>
      <c r="X8" s="1155">
        <f t="shared" si="2"/>
        <v>5.3862549690707926</v>
      </c>
      <c r="Y8" s="1155">
        <f t="shared" si="2"/>
        <v>16.496260634785664</v>
      </c>
      <c r="Z8" s="1155">
        <f t="shared" si="2"/>
        <v>2.6286666292118706</v>
      </c>
      <c r="AA8" s="1155">
        <f t="shared" ref="AA8:AF12" si="3">IFERROR(AA118*((SUM(BJ9)/SUM(BJ$5:BJ$13))/(SUM(AA118)/SUM(AA$117:AA$122))),AA118)</f>
        <v>9.5832691398681344</v>
      </c>
      <c r="AB8" s="1155">
        <f t="shared" si="3"/>
        <v>5.1615026818008731</v>
      </c>
      <c r="AC8" s="1155">
        <f t="shared" si="3"/>
        <v>3.8051263685840024</v>
      </c>
      <c r="AD8" s="1155">
        <f t="shared" si="3"/>
        <v>5.3442330528999111</v>
      </c>
      <c r="AE8" s="1155">
        <f t="shared" si="3"/>
        <v>12.108887899007909</v>
      </c>
      <c r="AF8" s="1155">
        <f t="shared" si="3"/>
        <v>3.5796946424636999</v>
      </c>
      <c r="AG8" s="1182">
        <f t="shared" ref="AG8:AG71" si="4">SUM(G8:AF8)</f>
        <v>200.12553935036723</v>
      </c>
      <c r="AN8" s="1153" t="s">
        <v>402</v>
      </c>
      <c r="AO8" s="1153" t="s">
        <v>54</v>
      </c>
      <c r="AP8" s="1144">
        <f>SUMIFS(Table91517[Count of EnergyRating],Table91517[MainSpaceHeatingFuel],AN8,Table91517[EnergyRating (group)],AO8,Table91517[CountyName (group)],AP$4)</f>
        <v>200</v>
      </c>
      <c r="AQ8" s="1173">
        <f>SUMIFS(Table91517[Count of EnergyRating],Table91517[MainSpaceHeatingFuel],AN8,Table91517[EnergyRating (group)],AO8,Table91517[CountyName (group)],AQ$4)</f>
        <v>236</v>
      </c>
      <c r="AR8" s="1173">
        <f>SUMIFS(Table91517[Count of EnergyRating],Table91517[MainSpaceHeatingFuel],AN8,Table91517[EnergyRating (group)],AO8,Table91517[CountyName (group)],AR$4)</f>
        <v>547</v>
      </c>
      <c r="AS8" s="1173">
        <f>SUMIFS(Table91517[Count of EnergyRating],Table91517[MainSpaceHeatingFuel],AN8,Table91517[EnergyRating (group)],AO8,Table91517[CountyName (group)],AS$4)</f>
        <v>262</v>
      </c>
      <c r="AT8" s="1173">
        <f>SUMIFS(Table91517[Count of EnergyRating],Table91517[MainSpaceHeatingFuel],AN8,Table91517[EnergyRating (group)],AO8,Table91517[CountyName (group)],AT$4)</f>
        <v>190</v>
      </c>
      <c r="AU8" s="1173">
        <f>SUMIFS(Table91517[Count of EnergyRating],Table91517[MainSpaceHeatingFuel],AN8,Table91517[EnergyRating (group)],AO8,Table91517[CountyName (group)],AU$4)</f>
        <v>230</v>
      </c>
      <c r="AV8" s="1173">
        <f>SUMIFS(Table91517[Count of EnergyRating],Table91517[MainSpaceHeatingFuel],AN8,Table91517[EnergyRating (group)],AO8,Table91517[CountyName (group)],AV$4)</f>
        <v>291</v>
      </c>
      <c r="AW8" s="1173">
        <f>SUMIFS(Table91517[Count of EnergyRating],Table91517[MainSpaceHeatingFuel],AN8,Table91517[EnergyRating (group)],AO8,Table91517[CountyName (group)],AW$4)</f>
        <v>529</v>
      </c>
      <c r="AX8" s="1173">
        <f>SUMIFS(Table91517[Count of EnergyRating],Table91517[MainSpaceHeatingFuel],AN8,Table91517[EnergyRating (group)],AO8,Table91517[CountyName (group)],AX$4)</f>
        <v>226</v>
      </c>
      <c r="AY8" s="1173">
        <f>SUMIFS(Table91517[Count of EnergyRating],Table91517[MainSpaceHeatingFuel],AN8,Table91517[EnergyRating (group)],AO8,Table91517[CountyName (group)],AY$4)</f>
        <v>339</v>
      </c>
      <c r="AZ8" s="1173">
        <f>SUMIFS(Table91517[Count of EnergyRating],Table91517[MainSpaceHeatingFuel],AN8,Table91517[EnergyRating (group)],AO8,Table91517[CountyName (group)],AZ$4)</f>
        <v>862</v>
      </c>
      <c r="BA8" s="1173">
        <f>SUMIFS(Table91517[Count of EnergyRating],Table91517[MainSpaceHeatingFuel],AN8,Table91517[EnergyRating (group)],AO8,Table91517[CountyName (group)],BA$4)</f>
        <v>372</v>
      </c>
      <c r="BB8" s="1173">
        <f>SUMIFS(Table91517[Count of EnergyRating],Table91517[MainSpaceHeatingFuel],AN8,Table91517[EnergyRating (group)],AO8,Table91517[CountyName (group)],BB$4)</f>
        <v>545</v>
      </c>
      <c r="BC8" s="1173">
        <f>SUMIFS(Table91517[Count of EnergyRating],Table91517[MainSpaceHeatingFuel],AN8,Table91517[EnergyRating (group)],AO8,Table91517[CountyName (group)],BC$4)</f>
        <v>2048</v>
      </c>
      <c r="BD8" s="1173">
        <f>SUMIFS(Table91517[Count of EnergyRating],Table91517[MainSpaceHeatingFuel],AN8,Table91517[EnergyRating (group)],AO8,Table91517[CountyName (group)],BD$4)</f>
        <v>961</v>
      </c>
      <c r="BE8" s="1173">
        <f>SUMIFS(Table91517[Count of EnergyRating],Table91517[MainSpaceHeatingFuel],AN8,Table91517[EnergyRating (group)],AO8,Table91517[CountyName (group)],BE$4)</f>
        <v>525</v>
      </c>
      <c r="BF8" s="1173">
        <f>SUMIFS(Table91517[Count of EnergyRating],Table91517[MainSpaceHeatingFuel],AN8,Table91517[EnergyRating (group)],AO8,Table91517[CountyName (group)],BF$4)</f>
        <v>611</v>
      </c>
      <c r="BG8" s="1173">
        <f>SUMIFS(Table91517[Count of EnergyRating],Table91517[MainSpaceHeatingFuel],AN8,Table91517[EnergyRating (group)],AO8,Table91517[CountyName (group)],BG$4)</f>
        <v>357</v>
      </c>
      <c r="BH8" s="1173">
        <f>SUMIFS(Table91517[Count of EnergyRating],Table91517[MainSpaceHeatingFuel],AN8,Table91517[EnergyRating (group)],AO8,Table91517[CountyName (group)],BH$4)</f>
        <v>1444</v>
      </c>
      <c r="BI8" s="1173">
        <f>SUMIFS(Table91517[Count of EnergyRating],Table91517[MainSpaceHeatingFuel],AN8,Table91517[EnergyRating (group)],AO8,Table91517[CountyName (group)],BI$4)</f>
        <v>215</v>
      </c>
      <c r="BJ8" s="1173">
        <f>SUMIFS(Table91517[Count of EnergyRating],Table91517[MainSpaceHeatingFuel],AN8,Table91517[EnergyRating (group)],AO8,Table91517[CountyName (group)],BJ$4)</f>
        <v>628</v>
      </c>
      <c r="BK8" s="1173">
        <f>SUMIFS(Table91517[Count of EnergyRating],Table91517[MainSpaceHeatingFuel],AN8,Table91517[EnergyRating (group)],AO8,Table91517[CountyName (group)],BK$4)</f>
        <v>328</v>
      </c>
      <c r="BL8" s="1173">
        <f>SUMIFS(Table91517[Count of EnergyRating],Table91517[MainSpaceHeatingFuel],AN8,Table91517[EnergyRating (group)],AO8,Table91517[CountyName (group)],BL$4)</f>
        <v>324</v>
      </c>
      <c r="BM8" s="1144">
        <f>SUMIFS(Table91517[Count of EnergyRating],Table91517[MainSpaceHeatingFuel],AN8,Table91517[EnergyRating (group)],AO8,Table91517[CountyName (group)],BM$4)</f>
        <v>471</v>
      </c>
      <c r="BN8" s="1173">
        <f>SUMIFS(Table91517[Count of EnergyRating],Table91517[MainSpaceHeatingFuel],AN8,Table91517[EnergyRating (group)],AO8,Table91517[CountyName (group)],BN$4)</f>
        <v>807</v>
      </c>
      <c r="BO8" s="1173">
        <f>SUMIFS(Table91517[Count of EnergyRating],Table91517[MainSpaceHeatingFuel],AN8,Table91517[EnergyRating (group)],AO8,Table91517[CountyName (group)],BO$4)</f>
        <v>259</v>
      </c>
    </row>
    <row r="9" spans="1:67" ht="15.95" customHeight="1">
      <c r="C9" s="1143" t="s">
        <v>1236</v>
      </c>
      <c r="D9" s="1143" t="s">
        <v>1107</v>
      </c>
      <c r="E9" s="1143" t="s">
        <v>841</v>
      </c>
      <c r="F9" s="1143" t="s">
        <v>1239</v>
      </c>
      <c r="G9" s="1154">
        <f t="shared" si="1"/>
        <v>1.9558277672848701</v>
      </c>
      <c r="H9" s="1154">
        <f t="shared" si="1"/>
        <v>10.305102704370212</v>
      </c>
      <c r="I9" s="1154">
        <f t="shared" si="1"/>
        <v>5.59705936751413</v>
      </c>
      <c r="J9" s="1154">
        <f t="shared" si="1"/>
        <v>4.026767482773951</v>
      </c>
      <c r="K9" s="1154">
        <f t="shared" si="1"/>
        <v>3.1566892707176226</v>
      </c>
      <c r="L9" s="1154">
        <f t="shared" si="1"/>
        <v>1.7344359845329549</v>
      </c>
      <c r="M9" s="1154">
        <f t="shared" si="1"/>
        <v>3.3321961879955859</v>
      </c>
      <c r="N9" s="1154">
        <f t="shared" si="1"/>
        <v>6.463592009113432</v>
      </c>
      <c r="O9" s="1154">
        <f t="shared" si="1"/>
        <v>3.1350469967741748</v>
      </c>
      <c r="P9" s="1154">
        <f t="shared" si="1"/>
        <v>3.1309753513805791</v>
      </c>
      <c r="Q9" s="1154">
        <f t="shared" si="2"/>
        <v>6.3588594062984338</v>
      </c>
      <c r="R9" s="1154">
        <f t="shared" si="2"/>
        <v>4.447544607654617</v>
      </c>
      <c r="S9" s="1154">
        <f t="shared" si="2"/>
        <v>4.7277114499055424</v>
      </c>
      <c r="T9" s="1154">
        <f t="shared" si="2"/>
        <v>15.126369744824338</v>
      </c>
      <c r="U9" s="1154">
        <f t="shared" si="2"/>
        <v>6.761632115987136</v>
      </c>
      <c r="V9" s="1154">
        <f t="shared" si="2"/>
        <v>6.826733789571068</v>
      </c>
      <c r="W9" s="1154">
        <f t="shared" si="2"/>
        <v>6.8545186113494587</v>
      </c>
      <c r="X9" s="1154">
        <f t="shared" si="2"/>
        <v>3.752671807719524</v>
      </c>
      <c r="Y9" s="1154">
        <f t="shared" si="2"/>
        <v>10.035817675215078</v>
      </c>
      <c r="Z9" s="1154">
        <f t="shared" si="2"/>
        <v>1.4245816682982095</v>
      </c>
      <c r="AA9" s="1154">
        <f t="shared" si="3"/>
        <v>6.8605372156268469</v>
      </c>
      <c r="AB9" s="1154">
        <f t="shared" si="3"/>
        <v>3.1438702734061095</v>
      </c>
      <c r="AC9" s="1154">
        <f t="shared" si="3"/>
        <v>2.6467391899560311</v>
      </c>
      <c r="AD9" s="1154">
        <f t="shared" si="3"/>
        <v>2.9328691686908197</v>
      </c>
      <c r="AE9" s="1154">
        <f t="shared" si="3"/>
        <v>7.2412425001673988</v>
      </c>
      <c r="AF9" s="1154">
        <f t="shared" si="3"/>
        <v>2.6941255845719825</v>
      </c>
      <c r="AG9" s="1181">
        <f t="shared" si="4"/>
        <v>134.6735179317001</v>
      </c>
      <c r="AN9" s="1153" t="s">
        <v>402</v>
      </c>
      <c r="AO9" s="1153" t="s">
        <v>56</v>
      </c>
      <c r="AP9" s="1144">
        <f>SUMIFS(Table91517[Count of EnergyRating],Table91517[MainSpaceHeatingFuel],AN9,Table91517[EnergyRating (group)],AO9,Table91517[CountyName (group)],AP$4)</f>
        <v>1119</v>
      </c>
      <c r="AQ9" s="1173">
        <f>SUMIFS(Table91517[Count of EnergyRating],Table91517[MainSpaceHeatingFuel],AN9,Table91517[EnergyRating (group)],AO9,Table91517[CountyName (group)],AQ$4)</f>
        <v>1524</v>
      </c>
      <c r="AR9" s="1173">
        <f>SUMIFS(Table91517[Count of EnergyRating],Table91517[MainSpaceHeatingFuel],AN9,Table91517[EnergyRating (group)],AO9,Table91517[CountyName (group)],AR$4)</f>
        <v>2584</v>
      </c>
      <c r="AS9" s="1173">
        <f>SUMIFS(Table91517[Count of EnergyRating],Table91517[MainSpaceHeatingFuel],AN9,Table91517[EnergyRating (group)],AO9,Table91517[CountyName (group)],AS$4)</f>
        <v>1646</v>
      </c>
      <c r="AT9" s="1173">
        <f>SUMIFS(Table91517[Count of EnergyRating],Table91517[MainSpaceHeatingFuel],AN9,Table91517[EnergyRating (group)],AO9,Table91517[CountyName (group)],AT$4)</f>
        <v>1506</v>
      </c>
      <c r="AU9" s="1173">
        <f>SUMIFS(Table91517[Count of EnergyRating],Table91517[MainSpaceHeatingFuel],AN9,Table91517[EnergyRating (group)],AO9,Table91517[CountyName (group)],AU$4)</f>
        <v>1088</v>
      </c>
      <c r="AV9" s="1173">
        <f>SUMIFS(Table91517[Count of EnergyRating],Table91517[MainSpaceHeatingFuel],AN9,Table91517[EnergyRating (group)],AO9,Table91517[CountyName (group)],AV$4)</f>
        <v>1430</v>
      </c>
      <c r="AW9" s="1173">
        <f>SUMIFS(Table91517[Count of EnergyRating],Table91517[MainSpaceHeatingFuel],AN9,Table91517[EnergyRating (group)],AO9,Table91517[CountyName (group)],AW$4)</f>
        <v>2881</v>
      </c>
      <c r="AX9" s="1173">
        <f>SUMIFS(Table91517[Count of EnergyRating],Table91517[MainSpaceHeatingFuel],AN9,Table91517[EnergyRating (group)],AO9,Table91517[CountyName (group)],AX$4)</f>
        <v>1550</v>
      </c>
      <c r="AY9" s="1173">
        <f>SUMIFS(Table91517[Count of EnergyRating],Table91517[MainSpaceHeatingFuel],AN9,Table91517[EnergyRating (group)],AO9,Table91517[CountyName (group)],AY$4)</f>
        <v>1857</v>
      </c>
      <c r="AZ9" s="1173">
        <f>SUMIFS(Table91517[Count of EnergyRating],Table91517[MainSpaceHeatingFuel],AN9,Table91517[EnergyRating (group)],AO9,Table91517[CountyName (group)],AZ$4)</f>
        <v>5482</v>
      </c>
      <c r="BA9" s="1173">
        <f>SUMIFS(Table91517[Count of EnergyRating],Table91517[MainSpaceHeatingFuel],AN9,Table91517[EnergyRating (group)],AO9,Table91517[CountyName (group)],BA$4)</f>
        <v>2033</v>
      </c>
      <c r="BB9" s="1173">
        <f>SUMIFS(Table91517[Count of EnergyRating],Table91517[MainSpaceHeatingFuel],AN9,Table91517[EnergyRating (group)],AO9,Table91517[CountyName (group)],BB$4)</f>
        <v>3470</v>
      </c>
      <c r="BC9" s="1173">
        <f>SUMIFS(Table91517[Count of EnergyRating],Table91517[MainSpaceHeatingFuel],AN9,Table91517[EnergyRating (group)],AO9,Table91517[CountyName (group)],BC$4)</f>
        <v>8036</v>
      </c>
      <c r="BD9" s="1173">
        <f>SUMIFS(Table91517[Count of EnergyRating],Table91517[MainSpaceHeatingFuel],AN9,Table91517[EnergyRating (group)],AO9,Table91517[CountyName (group)],BD$4)</f>
        <v>4664</v>
      </c>
      <c r="BE9" s="1173">
        <f>SUMIFS(Table91517[Count of EnergyRating],Table91517[MainSpaceHeatingFuel],AN9,Table91517[EnergyRating (group)],AO9,Table91517[CountyName (group)],BE$4)</f>
        <v>3122</v>
      </c>
      <c r="BF9" s="1173">
        <f>SUMIFS(Table91517[Count of EnergyRating],Table91517[MainSpaceHeatingFuel],AN9,Table91517[EnergyRating (group)],AO9,Table91517[CountyName (group)],BF$4)</f>
        <v>3682</v>
      </c>
      <c r="BG9" s="1173">
        <f>SUMIFS(Table91517[Count of EnergyRating],Table91517[MainSpaceHeatingFuel],AN9,Table91517[EnergyRating (group)],AO9,Table91517[CountyName (group)],BG$4)</f>
        <v>1886</v>
      </c>
      <c r="BH9" s="1173">
        <f>SUMIFS(Table91517[Count of EnergyRating],Table91517[MainSpaceHeatingFuel],AN9,Table91517[EnergyRating (group)],AO9,Table91517[CountyName (group)],BH$4)</f>
        <v>7193</v>
      </c>
      <c r="BI9" s="1173">
        <f>SUMIFS(Table91517[Count of EnergyRating],Table91517[MainSpaceHeatingFuel],AN9,Table91517[EnergyRating (group)],AO9,Table91517[CountyName (group)],BI$4)</f>
        <v>1216</v>
      </c>
      <c r="BJ9" s="1173">
        <f>SUMIFS(Table91517[Count of EnergyRating],Table91517[MainSpaceHeatingFuel],AN9,Table91517[EnergyRating (group)],AO9,Table91517[CountyName (group)],BJ$4)</f>
        <v>4104</v>
      </c>
      <c r="BK9" s="1173">
        <f>SUMIFS(Table91517[Count of EnergyRating],Table91517[MainSpaceHeatingFuel],AN9,Table91517[EnergyRating (group)],AO9,Table91517[CountyName (group)],BK$4)</f>
        <v>2044</v>
      </c>
      <c r="BL9" s="1173">
        <f>SUMIFS(Table91517[Count of EnergyRating],Table91517[MainSpaceHeatingFuel],AN9,Table91517[EnergyRating (group)],AO9,Table91517[CountyName (group)],BL$4)</f>
        <v>1626</v>
      </c>
      <c r="BM9" s="1144">
        <f>SUMIFS(Table91517[Count of EnergyRating],Table91517[MainSpaceHeatingFuel],AN9,Table91517[EnergyRating (group)],AO9,Table91517[CountyName (group)],BM$4)</f>
        <v>2234</v>
      </c>
      <c r="BN9" s="1173">
        <f>SUMIFS(Table91517[Count of EnergyRating],Table91517[MainSpaceHeatingFuel],AN9,Table91517[EnergyRating (group)],AO9,Table91517[CountyName (group)],BN$4)</f>
        <v>5127</v>
      </c>
      <c r="BO9" s="1173">
        <f>SUMIFS(Table91517[Count of EnergyRating],Table91517[MainSpaceHeatingFuel],AN9,Table91517[EnergyRating (group)],AO9,Table91517[CountyName (group)],BO$4)</f>
        <v>1148</v>
      </c>
    </row>
    <row r="10" spans="1:67" ht="15.95" customHeight="1">
      <c r="C10" s="1145" t="s">
        <v>1236</v>
      </c>
      <c r="D10" s="1145" t="s">
        <v>1107</v>
      </c>
      <c r="E10" s="1145" t="s">
        <v>841</v>
      </c>
      <c r="F10" s="1145" t="s">
        <v>1240</v>
      </c>
      <c r="G10" s="1155">
        <f t="shared" si="1"/>
        <v>0.84894444700329152</v>
      </c>
      <c r="H10" s="1155">
        <f t="shared" si="1"/>
        <v>6.7090899365870937</v>
      </c>
      <c r="I10" s="1155">
        <f t="shared" si="1"/>
        <v>2.2388237470056516</v>
      </c>
      <c r="J10" s="1155">
        <f t="shared" si="1"/>
        <v>1.7224323336720946</v>
      </c>
      <c r="K10" s="1155">
        <f t="shared" si="1"/>
        <v>1.1833619075152493</v>
      </c>
      <c r="L10" s="1155">
        <f t="shared" si="1"/>
        <v>0.68881886242880208</v>
      </c>
      <c r="M10" s="1155">
        <f t="shared" si="1"/>
        <v>1.7898102957700497</v>
      </c>
      <c r="N10" s="1155">
        <f t="shared" si="1"/>
        <v>2.7147726714849871</v>
      </c>
      <c r="O10" s="1155">
        <f t="shared" si="1"/>
        <v>1.1370170447630736</v>
      </c>
      <c r="P10" s="1155">
        <f t="shared" si="1"/>
        <v>1.2958404107346559</v>
      </c>
      <c r="Q10" s="1155">
        <f t="shared" si="2"/>
        <v>1.8783031371692507</v>
      </c>
      <c r="R10" s="1155">
        <f t="shared" si="2"/>
        <v>1.8495312208570212</v>
      </c>
      <c r="S10" s="1155">
        <f t="shared" si="2"/>
        <v>1.9292149459528134</v>
      </c>
      <c r="T10" s="1155">
        <f t="shared" si="2"/>
        <v>6.0973082843688902</v>
      </c>
      <c r="U10" s="1155">
        <f t="shared" si="2"/>
        <v>2.4217031466625087</v>
      </c>
      <c r="V10" s="1155">
        <f t="shared" si="2"/>
        <v>2.6250416833707795</v>
      </c>
      <c r="W10" s="1155">
        <f t="shared" si="2"/>
        <v>3.104566707415541</v>
      </c>
      <c r="X10" s="1155">
        <f t="shared" si="2"/>
        <v>1.2908734072216321</v>
      </c>
      <c r="Y10" s="1155">
        <f t="shared" si="2"/>
        <v>3.9423150328370009</v>
      </c>
      <c r="Z10" s="1155">
        <f t="shared" si="2"/>
        <v>0.74795941916719333</v>
      </c>
      <c r="AA10" s="1155">
        <f t="shared" si="3"/>
        <v>2.713391505976309</v>
      </c>
      <c r="AB10" s="1155">
        <f t="shared" si="3"/>
        <v>1.4545134758890916</v>
      </c>
      <c r="AC10" s="1155">
        <f t="shared" si="3"/>
        <v>1.1490264741542098</v>
      </c>
      <c r="AD10" s="1155">
        <f t="shared" si="3"/>
        <v>1.2439575593142138</v>
      </c>
      <c r="AE10" s="1155">
        <f t="shared" si="3"/>
        <v>3.0892189139657393</v>
      </c>
      <c r="AF10" s="1155">
        <f t="shared" si="3"/>
        <v>1.1880345459744508</v>
      </c>
      <c r="AG10" s="1182">
        <f t="shared" si="4"/>
        <v>57.053871117261608</v>
      </c>
      <c r="AN10" s="1153" t="s">
        <v>402</v>
      </c>
      <c r="AO10" s="1153" t="s">
        <v>58</v>
      </c>
      <c r="AP10" s="1144">
        <f>SUMIFS(Table91517[Count of EnergyRating],Table91517[MainSpaceHeatingFuel],AN10,Table91517[EnergyRating (group)],AO10,Table91517[CountyName (group)],AP$4)</f>
        <v>781</v>
      </c>
      <c r="AQ10" s="1173">
        <f>SUMIFS(Table91517[Count of EnergyRating],Table91517[MainSpaceHeatingFuel],AN10,Table91517[EnergyRating (group)],AO10,Table91517[CountyName (group)],AQ$4)</f>
        <v>1387</v>
      </c>
      <c r="AR10" s="1173">
        <f>SUMIFS(Table91517[Count of EnergyRating],Table91517[MainSpaceHeatingFuel],AN10,Table91517[EnergyRating (group)],AO10,Table91517[CountyName (group)],AR$4)</f>
        <v>1705</v>
      </c>
      <c r="AS10" s="1173">
        <f>SUMIFS(Table91517[Count of EnergyRating],Table91517[MainSpaceHeatingFuel],AN10,Table91517[EnergyRating (group)],AO10,Table91517[CountyName (group)],AS$4)</f>
        <v>1211</v>
      </c>
      <c r="AT10" s="1173">
        <f>SUMIFS(Table91517[Count of EnergyRating],Table91517[MainSpaceHeatingFuel],AN10,Table91517[EnergyRating (group)],AO10,Table91517[CountyName (group)],AT$4)</f>
        <v>995</v>
      </c>
      <c r="AU10" s="1173">
        <f>SUMIFS(Table91517[Count of EnergyRating],Table91517[MainSpaceHeatingFuel],AN10,Table91517[EnergyRating (group)],AO10,Table91517[CountyName (group)],AU$4)</f>
        <v>700</v>
      </c>
      <c r="AV10" s="1173">
        <f>SUMIFS(Table91517[Count of EnergyRating],Table91517[MainSpaceHeatingFuel],AN10,Table91517[EnergyRating (group)],AO10,Table91517[CountyName (group)],AV$4)</f>
        <v>1037</v>
      </c>
      <c r="AW10" s="1173">
        <f>SUMIFS(Table91517[Count of EnergyRating],Table91517[MainSpaceHeatingFuel],AN10,Table91517[EnergyRating (group)],AO10,Table91517[CountyName (group)],AW$4)</f>
        <v>2019</v>
      </c>
      <c r="AX10" s="1173">
        <f>SUMIFS(Table91517[Count of EnergyRating],Table91517[MainSpaceHeatingFuel],AN10,Table91517[EnergyRating (group)],AO10,Table91517[CountyName (group)],AX$4)</f>
        <v>1045</v>
      </c>
      <c r="AY10" s="1173">
        <f>SUMIFS(Table91517[Count of EnergyRating],Table91517[MainSpaceHeatingFuel],AN10,Table91517[EnergyRating (group)],AO10,Table91517[CountyName (group)],AY$4)</f>
        <v>1225</v>
      </c>
      <c r="AZ10" s="1173">
        <f>SUMIFS(Table91517[Count of EnergyRating],Table91517[MainSpaceHeatingFuel],AN10,Table91517[EnergyRating (group)],AO10,Table91517[CountyName (group)],AZ$4)</f>
        <v>3206</v>
      </c>
      <c r="BA10" s="1173">
        <f>SUMIFS(Table91517[Count of EnergyRating],Table91517[MainSpaceHeatingFuel],AN10,Table91517[EnergyRating (group)],AO10,Table91517[CountyName (group)],BA$4)</f>
        <v>1539</v>
      </c>
      <c r="BB10" s="1173">
        <f>SUMIFS(Table91517[Count of EnergyRating],Table91517[MainSpaceHeatingFuel],AN10,Table91517[EnergyRating (group)],AO10,Table91517[CountyName (group)],BB$4)</f>
        <v>2083</v>
      </c>
      <c r="BC10" s="1173">
        <f>SUMIFS(Table91517[Count of EnergyRating],Table91517[MainSpaceHeatingFuel],AN10,Table91517[EnergyRating (group)],AO10,Table91517[CountyName (group)],BC$4)</f>
        <v>4917</v>
      </c>
      <c r="BD10" s="1173">
        <f>SUMIFS(Table91517[Count of EnergyRating],Table91517[MainSpaceHeatingFuel],AN10,Table91517[EnergyRating (group)],AO10,Table91517[CountyName (group)],BD$4)</f>
        <v>2968</v>
      </c>
      <c r="BE10" s="1173">
        <f>SUMIFS(Table91517[Count of EnergyRating],Table91517[MainSpaceHeatingFuel],AN10,Table91517[EnergyRating (group)],AO10,Table91517[CountyName (group)],BE$4)</f>
        <v>2520</v>
      </c>
      <c r="BF10" s="1173">
        <f>SUMIFS(Table91517[Count of EnergyRating],Table91517[MainSpaceHeatingFuel],AN10,Table91517[EnergyRating (group)],AO10,Table91517[CountyName (group)],BF$4)</f>
        <v>2857</v>
      </c>
      <c r="BG10" s="1173">
        <f>SUMIFS(Table91517[Count of EnergyRating],Table91517[MainSpaceHeatingFuel],AN10,Table91517[EnergyRating (group)],AO10,Table91517[CountyName (group)],BG$4)</f>
        <v>1314</v>
      </c>
      <c r="BH10" s="1173">
        <f>SUMIFS(Table91517[Count of EnergyRating],Table91517[MainSpaceHeatingFuel],AN10,Table91517[EnergyRating (group)],AO10,Table91517[CountyName (group)],BH$4)</f>
        <v>4376</v>
      </c>
      <c r="BI10" s="1173">
        <f>SUMIFS(Table91517[Count of EnergyRating],Table91517[MainSpaceHeatingFuel],AN10,Table91517[EnergyRating (group)],AO10,Table91517[CountyName (group)],BI$4)</f>
        <v>659</v>
      </c>
      <c r="BJ10" s="1173">
        <f>SUMIFS(Table91517[Count of EnergyRating],Table91517[MainSpaceHeatingFuel],AN10,Table91517[EnergyRating (group)],AO10,Table91517[CountyName (group)],BJ$4)</f>
        <v>2938</v>
      </c>
      <c r="BK10" s="1173">
        <f>SUMIFS(Table91517[Count of EnergyRating],Table91517[MainSpaceHeatingFuel],AN10,Table91517[EnergyRating (group)],AO10,Table91517[CountyName (group)],BK$4)</f>
        <v>1245</v>
      </c>
      <c r="BL10" s="1173">
        <f>SUMIFS(Table91517[Count of EnergyRating],Table91517[MainSpaceHeatingFuel],AN10,Table91517[EnergyRating (group)],AO10,Table91517[CountyName (group)],BL$4)</f>
        <v>1131</v>
      </c>
      <c r="BM10" s="1144">
        <f>SUMIFS(Table91517[Count of EnergyRating],Table91517[MainSpaceHeatingFuel],AN10,Table91517[EnergyRating (group)],AO10,Table91517[CountyName (group)],BM$4)</f>
        <v>1226</v>
      </c>
      <c r="BN10" s="1173">
        <f>SUMIFS(Table91517[Count of EnergyRating],Table91517[MainSpaceHeatingFuel],AN10,Table91517[EnergyRating (group)],AO10,Table91517[CountyName (group)],BN$4)</f>
        <v>3066</v>
      </c>
      <c r="BO10" s="1173">
        <f>SUMIFS(Table91517[Count of EnergyRating],Table91517[MainSpaceHeatingFuel],AN10,Table91517[EnergyRating (group)],AO10,Table91517[CountyName (group)],BO$4)</f>
        <v>864</v>
      </c>
    </row>
    <row r="11" spans="1:67" ht="15.95" customHeight="1">
      <c r="C11" s="1143" t="s">
        <v>1236</v>
      </c>
      <c r="D11" s="1143" t="s">
        <v>1107</v>
      </c>
      <c r="E11" s="1143" t="s">
        <v>841</v>
      </c>
      <c r="F11" s="1143" t="s">
        <v>1241</v>
      </c>
      <c r="G11" s="1154">
        <f t="shared" si="1"/>
        <v>0.42071583214322428</v>
      </c>
      <c r="H11" s="1154">
        <f t="shared" si="1"/>
        <v>3.9452123547372615</v>
      </c>
      <c r="I11" s="1154">
        <f t="shared" si="1"/>
        <v>0.93229610579120992</v>
      </c>
      <c r="J11" s="1154">
        <f t="shared" si="1"/>
        <v>0.79803814687510166</v>
      </c>
      <c r="K11" s="1154">
        <f t="shared" si="1"/>
        <v>0.63768295820526844</v>
      </c>
      <c r="L11" s="1154">
        <f t="shared" si="1"/>
        <v>0.37909815090506011</v>
      </c>
      <c r="M11" s="1154">
        <f t="shared" si="1"/>
        <v>0.78725946582345097</v>
      </c>
      <c r="N11" s="1154">
        <f t="shared" si="1"/>
        <v>1.3029628269981011</v>
      </c>
      <c r="O11" s="1154">
        <f t="shared" si="1"/>
        <v>0.57300858984102143</v>
      </c>
      <c r="P11" s="1154">
        <f t="shared" si="1"/>
        <v>0.60574788430791604</v>
      </c>
      <c r="Q11" s="1154">
        <f t="shared" si="2"/>
        <v>0.81320410373747909</v>
      </c>
      <c r="R11" s="1154">
        <f t="shared" si="2"/>
        <v>0.93632518055886704</v>
      </c>
      <c r="S11" s="1154">
        <f t="shared" si="2"/>
        <v>0.83977591765004822</v>
      </c>
      <c r="T11" s="1154">
        <f t="shared" si="2"/>
        <v>2.7533253857266184</v>
      </c>
      <c r="U11" s="1154">
        <f t="shared" si="2"/>
        <v>0.95683473339440606</v>
      </c>
      <c r="V11" s="1154">
        <f t="shared" si="2"/>
        <v>1.2624039468016339</v>
      </c>
      <c r="W11" s="1154">
        <f t="shared" si="2"/>
        <v>1.4995009212787582</v>
      </c>
      <c r="X11" s="1154">
        <f t="shared" si="2"/>
        <v>0.62544530128658726</v>
      </c>
      <c r="Y11" s="1154">
        <f t="shared" si="2"/>
        <v>1.5870168718575945</v>
      </c>
      <c r="Z11" s="1154">
        <f t="shared" si="2"/>
        <v>0.3437154556288548</v>
      </c>
      <c r="AA11" s="1154">
        <f t="shared" si="3"/>
        <v>1.1909033287847828</v>
      </c>
      <c r="AB11" s="1154">
        <f t="shared" si="3"/>
        <v>0.73735752597155335</v>
      </c>
      <c r="AC11" s="1154">
        <f t="shared" si="3"/>
        <v>0.64120825645265478</v>
      </c>
      <c r="AD11" s="1154">
        <f t="shared" si="3"/>
        <v>0.57652648422062602</v>
      </c>
      <c r="AE11" s="1154">
        <f t="shared" si="3"/>
        <v>1.3107924290909674</v>
      </c>
      <c r="AF11" s="1154">
        <f t="shared" si="3"/>
        <v>0.49579394438303853</v>
      </c>
      <c r="AG11" s="1181">
        <f t="shared" si="4"/>
        <v>26.952152102452082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SUMIFS(Table91517[Count of EnergyRating],Table91517[MainSpaceHeatingFuel],AN11,Table91517[EnergyRating (group)],AO11,Table91517[CountyName (group)],AP$4)</f>
        <v>339</v>
      </c>
      <c r="AQ11" s="1173">
        <f>SUMIFS(Table91517[Count of EnergyRating],Table91517[MainSpaceHeatingFuel],AN11,Table91517[EnergyRating (group)],AO11,Table91517[CountyName (group)],AQ$4)</f>
        <v>903</v>
      </c>
      <c r="AR11" s="1173">
        <f>SUMIFS(Table91517[Count of EnergyRating],Table91517[MainSpaceHeatingFuel],AN11,Table91517[EnergyRating (group)],AO11,Table91517[CountyName (group)],AR$4)</f>
        <v>682</v>
      </c>
      <c r="AS11" s="1173">
        <f>SUMIFS(Table91517[Count of EnergyRating],Table91517[MainSpaceHeatingFuel],AN11,Table91517[EnergyRating (group)],AO11,Table91517[CountyName (group)],AS$4)</f>
        <v>518</v>
      </c>
      <c r="AT11" s="1173">
        <f>SUMIFS(Table91517[Count of EnergyRating],Table91517[MainSpaceHeatingFuel],AN11,Table91517[EnergyRating (group)],AO11,Table91517[CountyName (group)],AT$4)</f>
        <v>373</v>
      </c>
      <c r="AU11" s="1173">
        <f>SUMIFS(Table91517[Count of EnergyRating],Table91517[MainSpaceHeatingFuel],AN11,Table91517[EnergyRating (group)],AO11,Table91517[CountyName (group)],AU$4)</f>
        <v>278</v>
      </c>
      <c r="AV11" s="1173">
        <f>SUMIFS(Table91517[Count of EnergyRating],Table91517[MainSpaceHeatingFuel],AN11,Table91517[EnergyRating (group)],AO11,Table91517[CountyName (group)],AV$4)</f>
        <v>557</v>
      </c>
      <c r="AW11" s="1173">
        <f>SUMIFS(Table91517[Count of EnergyRating],Table91517[MainSpaceHeatingFuel],AN11,Table91517[EnergyRating (group)],AO11,Table91517[CountyName (group)],AW$4)</f>
        <v>848</v>
      </c>
      <c r="AX11" s="1173">
        <f>SUMIFS(Table91517[Count of EnergyRating],Table91517[MainSpaceHeatingFuel],AN11,Table91517[EnergyRating (group)],AO11,Table91517[CountyName (group)],AX$4)</f>
        <v>379</v>
      </c>
      <c r="AY11" s="1173">
        <f>SUMIFS(Table91517[Count of EnergyRating],Table91517[MainSpaceHeatingFuel],AN11,Table91517[EnergyRating (group)],AO11,Table91517[CountyName (group)],AY$4)</f>
        <v>507</v>
      </c>
      <c r="AZ11" s="1173">
        <f>SUMIFS(Table91517[Count of EnergyRating],Table91517[MainSpaceHeatingFuel],AN11,Table91517[EnergyRating (group)],AO11,Table91517[CountyName (group)],AZ$4)</f>
        <v>947</v>
      </c>
      <c r="BA11" s="1173">
        <f>SUMIFS(Table91517[Count of EnergyRating],Table91517[MainSpaceHeatingFuel],AN11,Table91517[EnergyRating (group)],AO11,Table91517[CountyName (group)],BA$4)</f>
        <v>640</v>
      </c>
      <c r="BB11" s="1173">
        <f>SUMIFS(Table91517[Count of EnergyRating],Table91517[MainSpaceHeatingFuel],AN11,Table91517[EnergyRating (group)],AO11,Table91517[CountyName (group)],BB$4)</f>
        <v>850</v>
      </c>
      <c r="BC11" s="1173">
        <f>SUMIFS(Table91517[Count of EnergyRating],Table91517[MainSpaceHeatingFuel],AN11,Table91517[EnergyRating (group)],AO11,Table91517[CountyName (group)],BC$4)</f>
        <v>1982</v>
      </c>
      <c r="BD11" s="1173">
        <f>SUMIFS(Table91517[Count of EnergyRating],Table91517[MainSpaceHeatingFuel],AN11,Table91517[EnergyRating (group)],AO11,Table91517[CountyName (group)],BD$4)</f>
        <v>1063</v>
      </c>
      <c r="BE11" s="1173">
        <f>SUMIFS(Table91517[Count of EnergyRating],Table91517[MainSpaceHeatingFuel],AN11,Table91517[EnergyRating (group)],AO11,Table91517[CountyName (group)],BE$4)</f>
        <v>969</v>
      </c>
      <c r="BF11" s="1173">
        <f>SUMIFS(Table91517[Count of EnergyRating],Table91517[MainSpaceHeatingFuel],AN11,Table91517[EnergyRating (group)],AO11,Table91517[CountyName (group)],BF$4)</f>
        <v>1294</v>
      </c>
      <c r="BG11" s="1173">
        <f>SUMIFS(Table91517[Count of EnergyRating],Table91517[MainSpaceHeatingFuel],AN11,Table91517[EnergyRating (group)],AO11,Table91517[CountyName (group)],BG$4)</f>
        <v>452</v>
      </c>
      <c r="BH11" s="1173">
        <f>SUMIFS(Table91517[Count of EnergyRating],Table91517[MainSpaceHeatingFuel],AN11,Table91517[EnergyRating (group)],AO11,Table91517[CountyName (group)],BH$4)</f>
        <v>1719</v>
      </c>
      <c r="BI11" s="1173">
        <f>SUMIFS(Table91517[Count of EnergyRating],Table91517[MainSpaceHeatingFuel],AN11,Table91517[EnergyRating (group)],AO11,Table91517[CountyName (group)],BI$4)</f>
        <v>346</v>
      </c>
      <c r="BJ11" s="1173">
        <f>SUMIFS(Table91517[Count of EnergyRating],Table91517[MainSpaceHeatingFuel],AN11,Table91517[EnergyRating (group)],AO11,Table91517[CountyName (group)],BJ$4)</f>
        <v>1162</v>
      </c>
      <c r="BK11" s="1173">
        <f>SUMIFS(Table91517[Count of EnergyRating],Table91517[MainSpaceHeatingFuel],AN11,Table91517[EnergyRating (group)],AO11,Table91517[CountyName (group)],BK$4)</f>
        <v>576</v>
      </c>
      <c r="BL11" s="1173">
        <f>SUMIFS(Table91517[Count of EnergyRating],Table91517[MainSpaceHeatingFuel],AN11,Table91517[EnergyRating (group)],AO11,Table91517[CountyName (group)],BL$4)</f>
        <v>491</v>
      </c>
      <c r="BM11" s="1144">
        <f>SUMIFS(Table91517[Count of EnergyRating],Table91517[MainSpaceHeatingFuel],AN11,Table91517[EnergyRating (group)],AO11,Table91517[CountyName (group)],BM$4)</f>
        <v>520</v>
      </c>
      <c r="BN11" s="1173">
        <f>SUMIFS(Table91517[Count of EnergyRating],Table91517[MainSpaceHeatingFuel],AN11,Table91517[EnergyRating (group)],AO11,Table91517[CountyName (group)],BN$4)</f>
        <v>1308</v>
      </c>
      <c r="BO11" s="1173">
        <f>SUMIFS(Table91517[Count of EnergyRating],Table91517[MainSpaceHeatingFuel],AN11,Table91517[EnergyRating (group)],AO11,Table91517[CountyName (group)],BO$4)</f>
        <v>381</v>
      </c>
    </row>
    <row r="12" spans="1:67" ht="15.95" customHeight="1" thickBot="1">
      <c r="C12" s="1147" t="s">
        <v>1236</v>
      </c>
      <c r="D12" s="1147" t="s">
        <v>1107</v>
      </c>
      <c r="E12" s="1147" t="s">
        <v>841</v>
      </c>
      <c r="F12" s="1147" t="s">
        <v>1242</v>
      </c>
      <c r="G12" s="1156">
        <f t="shared" si="1"/>
        <v>0.6135439218755353</v>
      </c>
      <c r="H12" s="1156">
        <f t="shared" si="1"/>
        <v>4.0343696960872562</v>
      </c>
      <c r="I12" s="1156">
        <f t="shared" si="1"/>
        <v>1.0865845458341215</v>
      </c>
      <c r="J12" s="1156">
        <f t="shared" si="1"/>
        <v>1.1072779287892038</v>
      </c>
      <c r="K12" s="1156">
        <f t="shared" si="1"/>
        <v>0.65037316632875641</v>
      </c>
      <c r="L12" s="1156">
        <f t="shared" si="1"/>
        <v>0.41626463628790916</v>
      </c>
      <c r="M12" s="1156">
        <f t="shared" si="1"/>
        <v>1.0411104772522373</v>
      </c>
      <c r="N12" s="1156">
        <f t="shared" si="1"/>
        <v>1.6038928165259181</v>
      </c>
      <c r="O12" s="1156">
        <f t="shared" si="1"/>
        <v>0.55200827503009386</v>
      </c>
      <c r="P12" s="1156">
        <f t="shared" si="1"/>
        <v>0.7591017790694139</v>
      </c>
      <c r="Q12" s="1156">
        <f t="shared" si="2"/>
        <v>0.85287259660272197</v>
      </c>
      <c r="R12" s="1156">
        <f t="shared" si="2"/>
        <v>1.0374714191994854</v>
      </c>
      <c r="S12" s="1156">
        <f t="shared" si="2"/>
        <v>1.0917086929450628</v>
      </c>
      <c r="T12" s="1156">
        <f t="shared" si="2"/>
        <v>3.3870516756257056</v>
      </c>
      <c r="U12" s="1156">
        <f t="shared" si="2"/>
        <v>1.0547963846705</v>
      </c>
      <c r="V12" s="1156">
        <f t="shared" si="2"/>
        <v>1.5333060813084221</v>
      </c>
      <c r="W12" s="1156">
        <f t="shared" si="2"/>
        <v>1.825792321749016</v>
      </c>
      <c r="X12" s="1156">
        <f t="shared" si="2"/>
        <v>0.60259798434461154</v>
      </c>
      <c r="Y12" s="1156">
        <f t="shared" si="2"/>
        <v>1.7177393598574251</v>
      </c>
      <c r="Z12" s="1156">
        <f t="shared" si="2"/>
        <v>0.53394790905866107</v>
      </c>
      <c r="AA12" s="1156">
        <f t="shared" si="3"/>
        <v>1.6065519415763343</v>
      </c>
      <c r="AB12" s="1156">
        <f t="shared" si="3"/>
        <v>1.0075536056940062</v>
      </c>
      <c r="AC12" s="1156">
        <f t="shared" si="3"/>
        <v>0.70205283553210363</v>
      </c>
      <c r="AD12" s="1156">
        <f t="shared" si="3"/>
        <v>0.91383036088082648</v>
      </c>
      <c r="AE12" s="1156">
        <f t="shared" si="3"/>
        <v>1.7902354256773934</v>
      </c>
      <c r="AF12" s="1156">
        <f t="shared" si="3"/>
        <v>0.62675838252195448</v>
      </c>
      <c r="AG12" s="1183">
        <f t="shared" si="4"/>
        <v>32.148794220324682</v>
      </c>
      <c r="AI12" s="58" t="s">
        <v>1176</v>
      </c>
      <c r="AJ12" s="1167">
        <f>SUM(G7:AF12)</f>
        <v>507.16914848892139</v>
      </c>
      <c r="AK12" s="1149">
        <f>'SHWLP-Det'!S14</f>
        <v>507.16914848892145</v>
      </c>
      <c r="AL12" s="1169">
        <f>(AK12-AJ12)/AK12</f>
        <v>1.1207980420372454E-16</v>
      </c>
      <c r="AN12" s="1153" t="s">
        <v>402</v>
      </c>
      <c r="AO12" s="1153" t="s">
        <v>62</v>
      </c>
      <c r="AP12" s="1144">
        <f>SUMIFS(Table91517[Count of EnergyRating],Table91517[MainSpaceHeatingFuel],AN12,Table91517[EnergyRating (group)],AO12,Table91517[CountyName (group)],AP$4)</f>
        <v>168</v>
      </c>
      <c r="AQ12" s="1173">
        <f>SUMIFS(Table91517[Count of EnergyRating],Table91517[MainSpaceHeatingFuel],AN12,Table91517[EnergyRating (group)],AO12,Table91517[CountyName (group)],AQ$4)</f>
        <v>531</v>
      </c>
      <c r="AR12" s="1173">
        <f>SUMIFS(Table91517[Count of EnergyRating],Table91517[MainSpaceHeatingFuel],AN12,Table91517[EnergyRating (group)],AO12,Table91517[CountyName (group)],AR$4)</f>
        <v>284</v>
      </c>
      <c r="AS12" s="1173">
        <f>SUMIFS(Table91517[Count of EnergyRating],Table91517[MainSpaceHeatingFuel],AN12,Table91517[EnergyRating (group)],AO12,Table91517[CountyName (group)],AS$4)</f>
        <v>240</v>
      </c>
      <c r="AT12" s="1173">
        <f>SUMIFS(Table91517[Count of EnergyRating],Table91517[MainSpaceHeatingFuel],AN12,Table91517[EnergyRating (group)],AO12,Table91517[CountyName (group)],AT$4)</f>
        <v>201</v>
      </c>
      <c r="AU12" s="1173">
        <f>SUMIFS(Table91517[Count of EnergyRating],Table91517[MainSpaceHeatingFuel],AN12,Table91517[EnergyRating (group)],AO12,Table91517[CountyName (group)],AU$4)</f>
        <v>153</v>
      </c>
      <c r="AV12" s="1173">
        <f>SUMIFS(Table91517[Count of EnergyRating],Table91517[MainSpaceHeatingFuel],AN12,Table91517[EnergyRating (group)],AO12,Table91517[CountyName (group)],AV$4)</f>
        <v>245</v>
      </c>
      <c r="AW12" s="1173">
        <f>SUMIFS(Table91517[Count of EnergyRating],Table91517[MainSpaceHeatingFuel],AN12,Table91517[EnergyRating (group)],AO12,Table91517[CountyName (group)],AW$4)</f>
        <v>407</v>
      </c>
      <c r="AX12" s="1173">
        <f>SUMIFS(Table91517[Count of EnergyRating],Table91517[MainSpaceHeatingFuel],AN12,Table91517[EnergyRating (group)],AO12,Table91517[CountyName (group)],AX$4)</f>
        <v>191</v>
      </c>
      <c r="AY12" s="1173">
        <f>SUMIFS(Table91517[Count of EnergyRating],Table91517[MainSpaceHeatingFuel],AN12,Table91517[EnergyRating (group)],AO12,Table91517[CountyName (group)],AY$4)</f>
        <v>237</v>
      </c>
      <c r="AZ12" s="1173">
        <f>SUMIFS(Table91517[Count of EnergyRating],Table91517[MainSpaceHeatingFuel],AN12,Table91517[EnergyRating (group)],AO12,Table91517[CountyName (group)],AZ$4)</f>
        <v>410</v>
      </c>
      <c r="BA12" s="1173">
        <f>SUMIFS(Table91517[Count of EnergyRating],Table91517[MainSpaceHeatingFuel],AN12,Table91517[EnergyRating (group)],AO12,Table91517[CountyName (group)],BA$4)</f>
        <v>324</v>
      </c>
      <c r="BB12" s="1173">
        <f>SUMIFS(Table91517[Count of EnergyRating],Table91517[MainSpaceHeatingFuel],AN12,Table91517[EnergyRating (group)],AO12,Table91517[CountyName (group)],BB$4)</f>
        <v>370</v>
      </c>
      <c r="BC12" s="1173">
        <f>SUMIFS(Table91517[Count of EnergyRating],Table91517[MainSpaceHeatingFuel],AN12,Table91517[EnergyRating (group)],AO12,Table91517[CountyName (group)],BC$4)</f>
        <v>895</v>
      </c>
      <c r="BD12" s="1173">
        <f>SUMIFS(Table91517[Count of EnergyRating],Table91517[MainSpaceHeatingFuel],AN12,Table91517[EnergyRating (group)],AO12,Table91517[CountyName (group)],BD$4)</f>
        <v>420</v>
      </c>
      <c r="BE12" s="1173">
        <f>SUMIFS(Table91517[Count of EnergyRating],Table91517[MainSpaceHeatingFuel],AN12,Table91517[EnergyRating (group)],AO12,Table91517[CountyName (group)],BE$4)</f>
        <v>466</v>
      </c>
      <c r="BF12" s="1173">
        <f>SUMIFS(Table91517[Count of EnergyRating],Table91517[MainSpaceHeatingFuel],AN12,Table91517[EnergyRating (group)],AO12,Table91517[CountyName (group)],BF$4)</f>
        <v>625</v>
      </c>
      <c r="BG12" s="1173">
        <f>SUMIFS(Table91517[Count of EnergyRating],Table91517[MainSpaceHeatingFuel],AN12,Table91517[EnergyRating (group)],AO12,Table91517[CountyName (group)],BG$4)</f>
        <v>219</v>
      </c>
      <c r="BH12" s="1173">
        <f>SUMIFS(Table91517[Count of EnergyRating],Table91517[MainSpaceHeatingFuel],AN12,Table91517[EnergyRating (group)],AO12,Table91517[CountyName (group)],BH$4)</f>
        <v>692</v>
      </c>
      <c r="BI12" s="1173">
        <f>SUMIFS(Table91517[Count of EnergyRating],Table91517[MainSpaceHeatingFuel],AN12,Table91517[EnergyRating (group)],AO12,Table91517[CountyName (group)],BI$4)</f>
        <v>159</v>
      </c>
      <c r="BJ12" s="1173">
        <f>SUMIFS(Table91517[Count of EnergyRating],Table91517[MainSpaceHeatingFuel],AN12,Table91517[EnergyRating (group)],AO12,Table91517[CountyName (group)],BJ$4)</f>
        <v>510</v>
      </c>
      <c r="BK12" s="1173">
        <f>SUMIFS(Table91517[Count of EnergyRating],Table91517[MainSpaceHeatingFuel],AN12,Table91517[EnergyRating (group)],AO12,Table91517[CountyName (group)],BK$4)</f>
        <v>292</v>
      </c>
      <c r="BL12" s="1173">
        <f>SUMIFS(Table91517[Count of EnergyRating],Table91517[MainSpaceHeatingFuel],AN12,Table91517[EnergyRating (group)],AO12,Table91517[CountyName (group)],BL$4)</f>
        <v>274</v>
      </c>
      <c r="BM12" s="1144">
        <f>SUMIFS(Table91517[Count of EnergyRating],Table91517[MainSpaceHeatingFuel],AN12,Table91517[EnergyRating (group)],AO12,Table91517[CountyName (group)],BM$4)</f>
        <v>241</v>
      </c>
      <c r="BN12" s="1173">
        <f>SUMIFS(Table91517[Count of EnergyRating],Table91517[MainSpaceHeatingFuel],AN12,Table91517[EnergyRating (group)],AO12,Table91517[CountyName (group)],BN$4)</f>
        <v>555</v>
      </c>
      <c r="BO12" s="1173">
        <f>SUMIFS(Table91517[Count of EnergyRating],Table91517[MainSpaceHeatingFuel],AN12,Table91517[EnergyRating (group)],AO12,Table91517[CountyName (group)],BO$4)</f>
        <v>159</v>
      </c>
    </row>
    <row r="13" spans="1:67" ht="15.95" customHeight="1" thickBot="1">
      <c r="C13" s="1174" t="s">
        <v>1243</v>
      </c>
      <c r="D13" s="1174" t="s">
        <v>1107</v>
      </c>
      <c r="E13" s="1174" t="s">
        <v>841</v>
      </c>
      <c r="F13" s="1174" t="s">
        <v>948</v>
      </c>
      <c r="G13" s="1175">
        <f>G123</f>
        <v>7.5231331460619009</v>
      </c>
      <c r="H13" s="1175">
        <f t="shared" ref="H13:AF13" si="5">H123</f>
        <v>39.058218080897603</v>
      </c>
      <c r="I13" s="1175">
        <f t="shared" si="5"/>
        <v>21.076528742193609</v>
      </c>
      <c r="J13" s="1175">
        <f t="shared" si="5"/>
        <v>14.529774750966746</v>
      </c>
      <c r="K13" s="1175">
        <f t="shared" si="5"/>
        <v>11.333458163167519</v>
      </c>
      <c r="L13" s="1175">
        <f t="shared" si="5"/>
        <v>6.7594166232836557</v>
      </c>
      <c r="M13" s="1175">
        <f t="shared" si="5"/>
        <v>13.121656042110892</v>
      </c>
      <c r="N13" s="1175">
        <f t="shared" si="5"/>
        <v>23.872112202006964</v>
      </c>
      <c r="O13" s="1175">
        <f t="shared" si="5"/>
        <v>11.10435484562954</v>
      </c>
      <c r="P13" s="1175">
        <f t="shared" si="5"/>
        <v>11.700203567233494</v>
      </c>
      <c r="Q13" s="1175">
        <f t="shared" si="5"/>
        <v>23.562054997454059</v>
      </c>
      <c r="R13" s="1175">
        <f t="shared" si="5"/>
        <v>15.669127756413568</v>
      </c>
      <c r="S13" s="1175">
        <f t="shared" si="5"/>
        <v>18.236825145095835</v>
      </c>
      <c r="T13" s="1175">
        <f t="shared" si="5"/>
        <v>61.69468288296239</v>
      </c>
      <c r="U13" s="1175">
        <f t="shared" si="5"/>
        <v>25.299596015657038</v>
      </c>
      <c r="V13" s="1175">
        <f t="shared" si="5"/>
        <v>22.777915995047611</v>
      </c>
      <c r="W13" s="1175">
        <f t="shared" si="5"/>
        <v>24.317881783644918</v>
      </c>
      <c r="X13" s="1175">
        <f t="shared" si="5"/>
        <v>13.313583862160566</v>
      </c>
      <c r="Y13" s="1175">
        <f t="shared" si="5"/>
        <v>38.5111520279576</v>
      </c>
      <c r="Z13" s="1175">
        <f t="shared" si="5"/>
        <v>6.3297783346155523</v>
      </c>
      <c r="AA13" s="1175">
        <f t="shared" si="5"/>
        <v>24.133068012678613</v>
      </c>
      <c r="AB13" s="1175">
        <f t="shared" si="5"/>
        <v>12.575173922626915</v>
      </c>
      <c r="AC13" s="1175">
        <f t="shared" si="5"/>
        <v>10.080600662288097</v>
      </c>
      <c r="AD13" s="1175">
        <f t="shared" si="5"/>
        <v>12.602215937110742</v>
      </c>
      <c r="AE13" s="1175">
        <f t="shared" si="5"/>
        <v>28.333250624407999</v>
      </c>
      <c r="AF13" s="1175">
        <f t="shared" si="5"/>
        <v>9.8447554038062304</v>
      </c>
      <c r="AG13" s="1184">
        <f t="shared" si="4"/>
        <v>507.3605195274796</v>
      </c>
      <c r="AI13" s="58" t="s">
        <v>1120</v>
      </c>
      <c r="AJ13" s="1167">
        <f>SUM(G13:AF13)</f>
        <v>507.3605195274796</v>
      </c>
      <c r="AK13" s="1149">
        <f>'SHWLP-Det'!S40</f>
        <v>507.3605195274796</v>
      </c>
      <c r="AL13" s="1169">
        <f>(AK13-AJ13)/AK13</f>
        <v>0</v>
      </c>
      <c r="AN13" s="1153" t="s">
        <v>402</v>
      </c>
      <c r="AO13" s="1153" t="s">
        <v>64</v>
      </c>
      <c r="AP13" s="1144">
        <f>SUMIFS(Table91517[Count of EnergyRating],Table91517[MainSpaceHeatingFuel],AN13,Table91517[EnergyRating (group)],AO13,Table91517[CountyName (group)],AP$4)</f>
        <v>245</v>
      </c>
      <c r="AQ13" s="1173">
        <f>SUMIFS(Table91517[Count of EnergyRating],Table91517[MainSpaceHeatingFuel],AN13,Table91517[EnergyRating (group)],AO13,Table91517[CountyName (group)],AQ$4)</f>
        <v>543</v>
      </c>
      <c r="AR13" s="1173">
        <f>SUMIFS(Table91517[Count of EnergyRating],Table91517[MainSpaceHeatingFuel],AN13,Table91517[EnergyRating (group)],AO13,Table91517[CountyName (group)],AR$4)</f>
        <v>331</v>
      </c>
      <c r="AS13" s="1173">
        <f>SUMIFS(Table91517[Count of EnergyRating],Table91517[MainSpaceHeatingFuel],AN13,Table91517[EnergyRating (group)],AO13,Table91517[CountyName (group)],AS$4)</f>
        <v>333</v>
      </c>
      <c r="AT13" s="1173">
        <f>SUMIFS(Table91517[Count of EnergyRating],Table91517[MainSpaceHeatingFuel],AN13,Table91517[EnergyRating (group)],AO13,Table91517[CountyName (group)],AT$4)</f>
        <v>205</v>
      </c>
      <c r="AU13" s="1173">
        <f>SUMIFS(Table91517[Count of EnergyRating],Table91517[MainSpaceHeatingFuel],AN13,Table91517[EnergyRating (group)],AO13,Table91517[CountyName (group)],AU$4)</f>
        <v>168</v>
      </c>
      <c r="AV13" s="1173">
        <f>SUMIFS(Table91517[Count of EnergyRating],Table91517[MainSpaceHeatingFuel],AN13,Table91517[EnergyRating (group)],AO13,Table91517[CountyName (group)],AV$4)</f>
        <v>324</v>
      </c>
      <c r="AW13" s="1173">
        <f>SUMIFS(Table91517[Count of EnergyRating],Table91517[MainSpaceHeatingFuel],AN13,Table91517[EnergyRating (group)],AO13,Table91517[CountyName (group)],AW$4)</f>
        <v>501</v>
      </c>
      <c r="AX13" s="1173">
        <f>SUMIFS(Table91517[Count of EnergyRating],Table91517[MainSpaceHeatingFuel],AN13,Table91517[EnergyRating (group)],AO13,Table91517[CountyName (group)],AX$4)</f>
        <v>184</v>
      </c>
      <c r="AY13" s="1173">
        <f>SUMIFS(Table91517[Count of EnergyRating],Table91517[MainSpaceHeatingFuel],AN13,Table91517[EnergyRating (group)],AO13,Table91517[CountyName (group)],AY$4)</f>
        <v>297</v>
      </c>
      <c r="AZ13" s="1173">
        <f>SUMIFS(Table91517[Count of EnergyRating],Table91517[MainSpaceHeatingFuel],AN13,Table91517[EnergyRating (group)],AO13,Table91517[CountyName (group)],AZ$4)</f>
        <v>430</v>
      </c>
      <c r="BA13" s="1173">
        <f>SUMIFS(Table91517[Count of EnergyRating],Table91517[MainSpaceHeatingFuel],AN13,Table91517[EnergyRating (group)],AO13,Table91517[CountyName (group)],BA$4)</f>
        <v>359</v>
      </c>
      <c r="BB13" s="1173">
        <f>SUMIFS(Table91517[Count of EnergyRating],Table91517[MainSpaceHeatingFuel],AN13,Table91517[EnergyRating (group)],AO13,Table91517[CountyName (group)],BB$4)</f>
        <v>481</v>
      </c>
      <c r="BC13" s="1173">
        <f>SUMIFS(Table91517[Count of EnergyRating],Table91517[MainSpaceHeatingFuel],AN13,Table91517[EnergyRating (group)],AO13,Table91517[CountyName (group)],BC$4)</f>
        <v>1101</v>
      </c>
      <c r="BD13" s="1173">
        <f>SUMIFS(Table91517[Count of EnergyRating],Table91517[MainSpaceHeatingFuel],AN13,Table91517[EnergyRating (group)],AO13,Table91517[CountyName (group)],BD$4)</f>
        <v>463</v>
      </c>
      <c r="BE13" s="1173">
        <f>SUMIFS(Table91517[Count of EnergyRating],Table91517[MainSpaceHeatingFuel],AN13,Table91517[EnergyRating (group)],AO13,Table91517[CountyName (group)],BE$4)</f>
        <v>566</v>
      </c>
      <c r="BF13" s="1173">
        <f>SUMIFS(Table91517[Count of EnergyRating],Table91517[MainSpaceHeatingFuel],AN13,Table91517[EnergyRating (group)],AO13,Table91517[CountyName (group)],BF$4)</f>
        <v>761</v>
      </c>
      <c r="BG13" s="1173">
        <f>SUMIFS(Table91517[Count of EnergyRating],Table91517[MainSpaceHeatingFuel],AN13,Table91517[EnergyRating (group)],AO13,Table91517[CountyName (group)],BG$4)</f>
        <v>211</v>
      </c>
      <c r="BH13" s="1173">
        <f>SUMIFS(Table91517[Count of EnergyRating],Table91517[MainSpaceHeatingFuel],AN13,Table91517[EnergyRating (group)],AO13,Table91517[CountyName (group)],BH$4)</f>
        <v>749</v>
      </c>
      <c r="BI13" s="1173">
        <f>SUMIFS(Table91517[Count of EnergyRating],Table91517[MainSpaceHeatingFuel],AN13,Table91517[EnergyRating (group)],AO13,Table91517[CountyName (group)],BI$4)</f>
        <v>247</v>
      </c>
      <c r="BJ13" s="1173">
        <f>SUMIFS(Table91517[Count of EnergyRating],Table91517[MainSpaceHeatingFuel],AN13,Table91517[EnergyRating (group)],AO13,Table91517[CountyName (group)],BJ$4)</f>
        <v>688</v>
      </c>
      <c r="BK13" s="1173">
        <f>SUMIFS(Table91517[Count of EnergyRating],Table91517[MainSpaceHeatingFuel],AN13,Table91517[EnergyRating (group)],AO13,Table91517[CountyName (group)],BK$4)</f>
        <v>399</v>
      </c>
      <c r="BL13" s="1173">
        <f>SUMIFS(Table91517[Count of EnergyRating],Table91517[MainSpaceHeatingFuel],AN13,Table91517[EnergyRating (group)],AO13,Table91517[CountyName (group)],BL$4)</f>
        <v>300</v>
      </c>
      <c r="BM13" s="1144">
        <f>SUMIFS(Table91517[Count of EnergyRating],Table91517[MainSpaceHeatingFuel],AN13,Table91517[EnergyRating (group)],AO13,Table91517[CountyName (group)],BM$4)</f>
        <v>382</v>
      </c>
      <c r="BN13" s="1173">
        <f>SUMIFS(Table91517[Count of EnergyRating],Table91517[MainSpaceHeatingFuel],AN13,Table91517[EnergyRating (group)],AO13,Table91517[CountyName (group)],BN$4)</f>
        <v>758</v>
      </c>
      <c r="BO13" s="1173">
        <f>SUMIFS(Table91517[Count of EnergyRating],Table91517[MainSpaceHeatingFuel],AN13,Table91517[EnergyRating (group)],AO13,Table91517[CountyName (group)],BO$4)</f>
        <v>201</v>
      </c>
    </row>
    <row r="14" spans="1:67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N14" s="1157" t="s">
        <v>402</v>
      </c>
      <c r="AO14" s="1157" t="s">
        <v>1120</v>
      </c>
      <c r="AP14" s="1158">
        <f>SUMIFS(Table91517[Count of EnergyRating],Table91517[MainWaterHeatingFuel],AN14,Table91517[CountyName (group)],AP$4)</f>
        <v>2983</v>
      </c>
      <c r="AQ14" s="1159">
        <f>SUMIFS(Table91517[Count of EnergyRating],Table91517[MainWaterHeatingFuel],$AN$14,Table91517[CountyName (group)],AQ4)</f>
        <v>5210</v>
      </c>
      <c r="AR14" s="1159">
        <f>SUMIFS(Table91517[Count of EnergyRating],Table91517[MainWaterHeatingFuel],$AN$14,Table91517[CountyName (group)],AR4)</f>
        <v>6370</v>
      </c>
      <c r="AS14" s="1159">
        <f>SUMIFS(Table91517[Count of EnergyRating],Table91517[MainWaterHeatingFuel],$AN$14,Table91517[CountyName (group)],AS4)</f>
        <v>4340</v>
      </c>
      <c r="AT14" s="1159">
        <f>SUMIFS(Table91517[Count of EnergyRating],Table91517[MainWaterHeatingFuel],$AN$14,Table91517[CountyName (group)],AT4)</f>
        <v>3552</v>
      </c>
      <c r="AU14" s="1159">
        <f>SUMIFS(Table91517[Count of EnergyRating],Table91517[MainWaterHeatingFuel],$AN$14,Table91517[CountyName (group)],AU4)</f>
        <v>2704</v>
      </c>
      <c r="AV14" s="1159">
        <f>SUMIFS(Table91517[Count of EnergyRating],Table91517[MainWaterHeatingFuel],$AN$14,Table91517[CountyName (group)],AV4)</f>
        <v>4053</v>
      </c>
      <c r="AW14" s="1159">
        <f>SUMIFS(Table91517[Count of EnergyRating],Table91517[MainWaterHeatingFuel],$AN$14,Table91517[CountyName (group)],AW4)</f>
        <v>7413</v>
      </c>
      <c r="AX14" s="1159">
        <f>SUMIFS(Table91517[Count of EnergyRating],Table91517[MainWaterHeatingFuel],$AN$14,Table91517[CountyName (group)],AX4)</f>
        <v>3681</v>
      </c>
      <c r="AY14" s="1159">
        <f>SUMIFS(Table91517[Count of EnergyRating],Table91517[MainWaterHeatingFuel],$AN$14,Table91517[CountyName (group)],AY4)</f>
        <v>4554</v>
      </c>
      <c r="AZ14" s="1159">
        <f>SUMIFS(Table91517[Count of EnergyRating],Table91517[MainWaterHeatingFuel],$AN$14,Table91517[CountyName (group)],AZ4)</f>
        <v>11794</v>
      </c>
      <c r="BA14" s="1159">
        <f>SUMIFS(Table91517[Count of EnergyRating],Table91517[MainWaterHeatingFuel],$AN$14,Table91517[CountyName (group)],BA4)</f>
        <v>5352</v>
      </c>
      <c r="BB14" s="1158">
        <f>SUMIFS(Table91517[Count of EnergyRating],Table91517[MainWaterHeatingFuel],$AN$14,Table91517[CountyName (group)],BB4)</f>
        <v>7970</v>
      </c>
      <c r="BC14" s="1159">
        <f>SUMIFS(Table91517[Count of EnergyRating],Table91517[MainWaterHeatingFuel],$AN$14,Table91517[CountyName (group)],BC4)</f>
        <v>19855</v>
      </c>
      <c r="BD14" s="1159">
        <f>SUMIFS(Table91517[Count of EnergyRating],Table91517[MainWaterHeatingFuel],$AN$14,Table91517[CountyName (group)],BD4)</f>
        <v>11008</v>
      </c>
      <c r="BE14" s="1159">
        <f>SUMIFS(Table91517[Count of EnergyRating],Table91517[MainWaterHeatingFuel],$AN$14,Table91517[CountyName (group)],BE4)</f>
        <v>8348</v>
      </c>
      <c r="BF14" s="1159">
        <f>SUMIFS(Table91517[Count of EnergyRating],Table91517[MainWaterHeatingFuel],$AN$14,Table91517[CountyName (group)],BF4)</f>
        <v>10058</v>
      </c>
      <c r="BG14" s="1159">
        <f>SUMIFS(Table91517[Count of EnergyRating],Table91517[MainWaterHeatingFuel],$AN$14,Table91517[CountyName (group)],BG4)</f>
        <v>4624</v>
      </c>
      <c r="BH14" s="1159">
        <f>SUMIFS(Table91517[Count of EnergyRating],Table91517[MainWaterHeatingFuel],$AN$14,Table91517[CountyName (group)],BH4)</f>
        <v>16660</v>
      </c>
      <c r="BI14" s="1159">
        <f>SUMIFS(Table91517[Count of EnergyRating],Table91517[MainWaterHeatingFuel],$AN$14,Table91517[CountyName (group)],BI4)</f>
        <v>2901</v>
      </c>
      <c r="BJ14" s="1159">
        <f>SUMIFS(Table91517[Count of EnergyRating],Table91517[MainWaterHeatingFuel],$AN$14,Table91517[CountyName (group)],BJ4)</f>
        <v>10262</v>
      </c>
      <c r="BK14" s="1159">
        <f>SUMIFS(Table91517[Count of EnergyRating],Table91517[MainWaterHeatingFuel],$AN$14,Table91517[CountyName (group)],BK4)</f>
        <v>4923</v>
      </c>
      <c r="BL14" s="1159">
        <f>SUMIFS(Table91517[Count of EnergyRating],Table91517[MainWaterHeatingFuel],$AN$14,Table91517[CountyName (group)],BL4)</f>
        <v>4273</v>
      </c>
      <c r="BM14" s="1158">
        <f>SUMIFS(Table91517[Count of EnergyRating],Table91517[MainWaterHeatingFuel],$AN$14,Table91517[CountyName (group)],BM4)</f>
        <v>5244</v>
      </c>
      <c r="BN14" s="1159">
        <f>SUMIFS(Table91517[Count of EnergyRating],Table91517[MainWaterHeatingFuel],$AN$14,Table91517[CountyName (group)],BN4)</f>
        <v>11893</v>
      </c>
      <c r="BO14" s="1159">
        <f>SUMIFS(Table91517[Count of EnergyRating],Table91517[MainWaterHeatingFuel],$AN$14,Table91517[CountyName (group)],BO4)</f>
        <v>3136</v>
      </c>
    </row>
    <row r="15" spans="1:67">
      <c r="C15" s="1143" t="s">
        <v>1244</v>
      </c>
      <c r="D15" s="1143" t="s">
        <v>1107</v>
      </c>
      <c r="E15" s="1143" t="s">
        <v>840</v>
      </c>
      <c r="F15" s="1143" t="s">
        <v>1237</v>
      </c>
      <c r="G15" s="1154">
        <f t="shared" ref="G15:AF15" si="6">IFERROR(G125*((SUM(AP$15:AP$18)/SUM(AP$15:AP$23))/(SUM(G$125)/SUM(G$125:G$130))),G125)</f>
        <v>0.22580280163916275</v>
      </c>
      <c r="H15" s="1154">
        <f t="shared" si="6"/>
        <v>1.8017646612314668</v>
      </c>
      <c r="I15" s="1154">
        <f t="shared" si="6"/>
        <v>1.263094897725576</v>
      </c>
      <c r="J15" s="1154">
        <f t="shared" si="6"/>
        <v>0.635667635502008</v>
      </c>
      <c r="K15" s="1154">
        <f t="shared" si="6"/>
        <v>0.72777975887662516</v>
      </c>
      <c r="L15" s="1154">
        <f t="shared" si="6"/>
        <v>0.11959257449570165</v>
      </c>
      <c r="M15" s="1154">
        <f t="shared" si="6"/>
        <v>0.65130677062569886</v>
      </c>
      <c r="N15" s="1154">
        <f t="shared" si="6"/>
        <v>1.4622147432666115</v>
      </c>
      <c r="O15" s="1154">
        <f t="shared" si="6"/>
        <v>0.41096784303872508</v>
      </c>
      <c r="P15" s="1154">
        <f t="shared" si="6"/>
        <v>0.5095793728637088</v>
      </c>
      <c r="Q15" s="1154">
        <f t="shared" si="6"/>
        <v>0.52403228133846491</v>
      </c>
      <c r="R15" s="1154">
        <f t="shared" si="6"/>
        <v>0.9410127691646325</v>
      </c>
      <c r="S15" s="1154">
        <f t="shared" si="6"/>
        <v>0.90085544140062224</v>
      </c>
      <c r="T15" s="1154">
        <f t="shared" si="6"/>
        <v>3.5106535515859494</v>
      </c>
      <c r="U15" s="1154">
        <f t="shared" si="6"/>
        <v>2.1026317108735282</v>
      </c>
      <c r="V15" s="1154">
        <f t="shared" si="6"/>
        <v>0.88878644260780459</v>
      </c>
      <c r="W15" s="1154">
        <f t="shared" si="6"/>
        <v>0.90922968681728866</v>
      </c>
      <c r="X15" s="1154">
        <f t="shared" si="6"/>
        <v>0.49770357817675787</v>
      </c>
      <c r="Y15" s="1154">
        <f t="shared" si="6"/>
        <v>1.9393973698477838</v>
      </c>
      <c r="Z15" s="1154">
        <f t="shared" si="6"/>
        <v>0.20398378498072683</v>
      </c>
      <c r="AA15" s="1154">
        <f t="shared" si="6"/>
        <v>1.7863108744189464</v>
      </c>
      <c r="AB15" s="1154">
        <f t="shared" si="6"/>
        <v>0.69827390239427456</v>
      </c>
      <c r="AC15" s="1154">
        <f t="shared" si="6"/>
        <v>0.40129516627294831</v>
      </c>
      <c r="AD15" s="1154">
        <f t="shared" si="6"/>
        <v>0.5685675861212266</v>
      </c>
      <c r="AE15" s="1154">
        <f t="shared" si="6"/>
        <v>2.1304940859711365</v>
      </c>
      <c r="AF15" s="1154">
        <f t="shared" si="6"/>
        <v>0.50692251664486354</v>
      </c>
      <c r="AG15" s="1181">
        <f t="shared" si="4"/>
        <v>26.317921807882236</v>
      </c>
      <c r="AN15" s="1153" t="s">
        <v>403</v>
      </c>
      <c r="AO15" s="1153" t="s">
        <v>48</v>
      </c>
      <c r="AP15" s="1144">
        <f>SUMIFS(Table91517[Count of EnergyRating],Table91517[MainSpaceHeatingFuel],AN15,Table91517[EnergyRating (group)],AO15,Table91517[CountyName (group)],AP$4)</f>
        <v>7</v>
      </c>
      <c r="AQ15" s="1173">
        <f>SUMIFS(Table91517[Count of EnergyRating],Table91517[MainSpaceHeatingFuel],AN15,Table91517[EnergyRating (group)],AO15,Table91517[CountyName (group)],AQ$4)</f>
        <v>1037</v>
      </c>
      <c r="AR15" s="1173">
        <f>SUMIFS(Table91517[Count of EnergyRating],Table91517[MainSpaceHeatingFuel],AN15,Table91517[EnergyRating (group)],AO15,Table91517[CountyName (group)],AR$4)</f>
        <v>278</v>
      </c>
      <c r="AS15" s="1173">
        <f>SUMIFS(Table91517[Count of EnergyRating],Table91517[MainSpaceHeatingFuel],AN15,Table91517[EnergyRating (group)],AO15,Table91517[CountyName (group)],AS$4)</f>
        <v>22</v>
      </c>
      <c r="AT15" s="1173">
        <f>SUMIFS(Table91517[Count of EnergyRating],Table91517[MainSpaceHeatingFuel],AN15,Table91517[EnergyRating (group)],AO15,Table91517[CountyName (group)],AT$4)</f>
        <v>24</v>
      </c>
      <c r="AU15" s="1173">
        <f>SUMIFS(Table91517[Count of EnergyRating],Table91517[MainSpaceHeatingFuel],AN15,Table91517[EnergyRating (group)],AO15,Table91517[CountyName (group)],AU$4)</f>
        <v>0</v>
      </c>
      <c r="AV15" s="1173">
        <f>SUMIFS(Table91517[Count of EnergyRating],Table91517[MainSpaceHeatingFuel],AN15,Table91517[EnergyRating (group)],AO15,Table91517[CountyName (group)],AV$4)</f>
        <v>101</v>
      </c>
      <c r="AW15" s="1173">
        <f>SUMIFS(Table91517[Count of EnergyRating],Table91517[MainSpaceHeatingFuel],AN15,Table91517[EnergyRating (group)],AO15,Table91517[CountyName (group)],AW$4)</f>
        <v>203</v>
      </c>
      <c r="AX15" s="1173">
        <f>SUMIFS(Table91517[Count of EnergyRating],Table91517[MainSpaceHeatingFuel],AN15,Table91517[EnergyRating (group)],AO15,Table91517[CountyName (group)],AX$4)</f>
        <v>0</v>
      </c>
      <c r="AY15" s="1173">
        <f>SUMIFS(Table91517[Count of EnergyRating],Table91517[MainSpaceHeatingFuel],AN15,Table91517[EnergyRating (group)],AO15,Table91517[CountyName (group)],AY$4)</f>
        <v>6</v>
      </c>
      <c r="AZ15" s="1173">
        <f>SUMIFS(Table91517[Count of EnergyRating],Table91517[MainSpaceHeatingFuel],AN15,Table91517[EnergyRating (group)],AO15,Table91517[CountyName (group)],AZ$4)</f>
        <v>0</v>
      </c>
      <c r="BA15" s="1173">
        <f>SUMIFS(Table91517[Count of EnergyRating],Table91517[MainSpaceHeatingFuel],AN15,Table91517[EnergyRating (group)],AO15,Table91517[CountyName (group)],BA$4)</f>
        <v>182</v>
      </c>
      <c r="BB15" s="1173">
        <f>SUMIFS(Table91517[Count of EnergyRating],Table91517[MainSpaceHeatingFuel],AN15,Table91517[EnergyRating (group)],AO15,Table91517[CountyName (group)],BB$4)</f>
        <v>14</v>
      </c>
      <c r="BC15" s="1173">
        <f>SUMIFS(Table91517[Count of EnergyRating],Table91517[MainSpaceHeatingFuel],AN15,Table91517[EnergyRating (group)],AO15,Table91517[CountyName (group)],BC$4)</f>
        <v>333</v>
      </c>
      <c r="BD15" s="1173">
        <f>SUMIFS(Table91517[Count of EnergyRating],Table91517[MainSpaceHeatingFuel],AN15,Table91517[EnergyRating (group)],AO15,Table91517[CountyName (group)],BD$4)</f>
        <v>0</v>
      </c>
      <c r="BE15" s="1173">
        <f>SUMIFS(Table91517[Count of EnergyRating],Table91517[MainSpaceHeatingFuel],AN15,Table91517[EnergyRating (group)],AO15,Table91517[CountyName (group)],BE$4)</f>
        <v>56</v>
      </c>
      <c r="BF15" s="1173">
        <f>SUMIFS(Table91517[Count of EnergyRating],Table91517[MainSpaceHeatingFuel],AN15,Table91517[EnergyRating (group)],AO15,Table91517[CountyName (group)],BF$4)</f>
        <v>10</v>
      </c>
      <c r="BG15" s="1173">
        <f>SUMIFS(Table91517[Count of EnergyRating],Table91517[MainSpaceHeatingFuel],AN15,Table91517[EnergyRating (group)],AO15,Table91517[CountyName (group)],BG$4)</f>
        <v>11</v>
      </c>
      <c r="BH15" s="1173">
        <f>SUMIFS(Table91517[Count of EnergyRating],Table91517[MainSpaceHeatingFuel],AN15,Table91517[EnergyRating (group)],AO15,Table91517[CountyName (group)],BH$4)</f>
        <v>24</v>
      </c>
      <c r="BI15" s="1173">
        <f>SUMIFS(Table91517[Count of EnergyRating],Table91517[MainSpaceHeatingFuel],AN15,Table91517[EnergyRating (group)],AO15,Table91517[CountyName (group)],BI$4)</f>
        <v>0</v>
      </c>
      <c r="BJ15" s="1173">
        <f>SUMIFS(Table91517[Count of EnergyRating],Table91517[MainSpaceHeatingFuel],AN15,Table91517[EnergyRating (group)],AO15,Table91517[CountyName (group)],BJ$4)</f>
        <v>18</v>
      </c>
      <c r="BK15" s="1173">
        <f>SUMIFS(Table91517[Count of EnergyRating],Table91517[MainSpaceHeatingFuel],AN15,Table91517[EnergyRating (group)],AO15,Table91517[CountyName (group)],BK$4)</f>
        <v>0</v>
      </c>
      <c r="BL15" s="1173">
        <f>SUMIFS(Table91517[Count of EnergyRating],Table91517[MainSpaceHeatingFuel],AN15,Table91517[EnergyRating (group)],AO15,Table91517[CountyName (group)],BL$4)</f>
        <v>0</v>
      </c>
      <c r="BM15" s="1144">
        <f>SUMIFS(Table91517[Count of EnergyRating],Table91517[MainSpaceHeatingFuel],AN15,Table91517[EnergyRating (group)],AO15,Table91517[CountyName (group)],BM$4)</f>
        <v>1</v>
      </c>
      <c r="BN15" s="1173">
        <f>SUMIFS(Table91517[Count of EnergyRating],Table91517[MainSpaceHeatingFuel],AN15,Table91517[EnergyRating (group)],AO15,Table91517[CountyName (group)],BN$4)</f>
        <v>0</v>
      </c>
      <c r="BO15" s="1173">
        <f>SUMIFS(Table91517[Count of EnergyRating],Table91517[MainSpaceHeatingFuel],AN15,Table91517[EnergyRating (group)],AO15,Table91517[CountyName (group)],BO$4)</f>
        <v>3</v>
      </c>
    </row>
    <row r="16" spans="1:67">
      <c r="C16" s="1145" t="s">
        <v>1244</v>
      </c>
      <c r="D16" s="1145" t="s">
        <v>1107</v>
      </c>
      <c r="E16" s="1145" t="s">
        <v>840</v>
      </c>
      <c r="F16" s="1145" t="s">
        <v>1238</v>
      </c>
      <c r="G16" s="1155">
        <f t="shared" ref="G16:AF16" si="7">IFERROR(G126*((SUM(AP$19)/SUM(AP$15:AP$23))/(SUM(G$126)/SUM(G$125:G$130))),G126)</f>
        <v>0.85805064622881844</v>
      </c>
      <c r="H16" s="1155">
        <f t="shared" si="7"/>
        <v>3.2412365549258917</v>
      </c>
      <c r="I16" s="1155">
        <f t="shared" si="7"/>
        <v>2.5218091195052823</v>
      </c>
      <c r="J16" s="1155">
        <f t="shared" si="7"/>
        <v>1.7381536908258028</v>
      </c>
      <c r="K16" s="1155">
        <f t="shared" si="7"/>
        <v>1.3642513561229728</v>
      </c>
      <c r="L16" s="1155">
        <f t="shared" si="7"/>
        <v>1.2856201758287928</v>
      </c>
      <c r="M16" s="1155">
        <f t="shared" si="7"/>
        <v>1.6289143488014495</v>
      </c>
      <c r="N16" s="1155">
        <f t="shared" si="7"/>
        <v>3.0706509608598842</v>
      </c>
      <c r="O16" s="1155">
        <f t="shared" si="7"/>
        <v>1.820000447742925</v>
      </c>
      <c r="P16" s="1155">
        <f t="shared" si="7"/>
        <v>1.6985979095456962</v>
      </c>
      <c r="Q16" s="1155">
        <f t="shared" si="7"/>
        <v>2.245852634307707</v>
      </c>
      <c r="R16" s="1155">
        <f t="shared" si="7"/>
        <v>1.4468071325906224</v>
      </c>
      <c r="S16" s="1155">
        <f t="shared" si="7"/>
        <v>2.4848595925300492</v>
      </c>
      <c r="T16" s="1155">
        <f t="shared" si="7"/>
        <v>6.6208380946221173</v>
      </c>
      <c r="U16" s="1155">
        <f t="shared" si="7"/>
        <v>3.0037595869621838</v>
      </c>
      <c r="V16" s="1155">
        <f t="shared" si="7"/>
        <v>2.6302523785924716</v>
      </c>
      <c r="W16" s="1155">
        <f t="shared" si="7"/>
        <v>3.2732268725422395</v>
      </c>
      <c r="X16" s="1155">
        <f t="shared" si="7"/>
        <v>1.6148665455005538</v>
      </c>
      <c r="Y16" s="1155">
        <f t="shared" si="7"/>
        <v>5.791625022285162</v>
      </c>
      <c r="Z16" s="1155">
        <f t="shared" si="7"/>
        <v>1.2239027098843609</v>
      </c>
      <c r="AA16" s="1155">
        <f t="shared" si="7"/>
        <v>2.807059945515487</v>
      </c>
      <c r="AB16" s="1155">
        <f t="shared" si="7"/>
        <v>1.9202532315842551</v>
      </c>
      <c r="AC16" s="1155">
        <f t="shared" si="7"/>
        <v>1.4714156096674773</v>
      </c>
      <c r="AD16" s="1155">
        <f t="shared" si="7"/>
        <v>1.9433130928621027</v>
      </c>
      <c r="AE16" s="1155">
        <f t="shared" si="7"/>
        <v>1.0652470429855685</v>
      </c>
      <c r="AF16" s="1155">
        <f t="shared" si="7"/>
        <v>1.2069583729639608</v>
      </c>
      <c r="AG16" s="1182">
        <f t="shared" si="4"/>
        <v>59.977523075783829</v>
      </c>
      <c r="AN16" s="1153" t="s">
        <v>403</v>
      </c>
      <c r="AO16" s="1153" t="s">
        <v>50</v>
      </c>
      <c r="AP16" s="1144">
        <f>SUMIFS(Table91517[Count of EnergyRating],Table91517[MainSpaceHeatingFuel],AN16,Table91517[EnergyRating (group)],AO16,Table91517[CountyName (group)],AP$4)</f>
        <v>7</v>
      </c>
      <c r="AQ16" s="1173">
        <f>SUMIFS(Table91517[Count of EnergyRating],Table91517[MainSpaceHeatingFuel],AN16,Table91517[EnergyRating (group)],AO16,Table91517[CountyName (group)],AQ$4)</f>
        <v>243</v>
      </c>
      <c r="AR16" s="1173">
        <f>SUMIFS(Table91517[Count of EnergyRating],Table91517[MainSpaceHeatingFuel],AN16,Table91517[EnergyRating (group)],AO16,Table91517[CountyName (group)],AR$4)</f>
        <v>36</v>
      </c>
      <c r="AS16" s="1173">
        <f>SUMIFS(Table91517[Count of EnergyRating],Table91517[MainSpaceHeatingFuel],AN16,Table91517[EnergyRating (group)],AO16,Table91517[CountyName (group)],AS$4)</f>
        <v>11</v>
      </c>
      <c r="AT16" s="1173">
        <f>SUMIFS(Table91517[Count of EnergyRating],Table91517[MainSpaceHeatingFuel],AN16,Table91517[EnergyRating (group)],AO16,Table91517[CountyName (group)],AT$4)</f>
        <v>9</v>
      </c>
      <c r="AU16" s="1173">
        <f>SUMIFS(Table91517[Count of EnergyRating],Table91517[MainSpaceHeatingFuel],AN16,Table91517[EnergyRating (group)],AO16,Table91517[CountyName (group)],AU$4)</f>
        <v>0</v>
      </c>
      <c r="AV16" s="1173">
        <f>SUMIFS(Table91517[Count of EnergyRating],Table91517[MainSpaceHeatingFuel],AN16,Table91517[EnergyRating (group)],AO16,Table91517[CountyName (group)],AV$4)</f>
        <v>29</v>
      </c>
      <c r="AW16" s="1173">
        <f>SUMIFS(Table91517[Count of EnergyRating],Table91517[MainSpaceHeatingFuel],AN16,Table91517[EnergyRating (group)],AO16,Table91517[CountyName (group)],AW$4)</f>
        <v>40</v>
      </c>
      <c r="AX16" s="1173">
        <f>SUMIFS(Table91517[Count of EnergyRating],Table91517[MainSpaceHeatingFuel],AN16,Table91517[EnergyRating (group)],AO16,Table91517[CountyName (group)],AX$4)</f>
        <v>0</v>
      </c>
      <c r="AY16" s="1173">
        <f>SUMIFS(Table91517[Count of EnergyRating],Table91517[MainSpaceHeatingFuel],AN16,Table91517[EnergyRating (group)],AO16,Table91517[CountyName (group)],AY$4)</f>
        <v>2</v>
      </c>
      <c r="AZ16" s="1173">
        <f>SUMIFS(Table91517[Count of EnergyRating],Table91517[MainSpaceHeatingFuel],AN16,Table91517[EnergyRating (group)],AO16,Table91517[CountyName (group)],AZ$4)</f>
        <v>0</v>
      </c>
      <c r="BA16" s="1173">
        <f>SUMIFS(Table91517[Count of EnergyRating],Table91517[MainSpaceHeatingFuel],AN16,Table91517[EnergyRating (group)],AO16,Table91517[CountyName (group)],BA$4)</f>
        <v>22</v>
      </c>
      <c r="BB16" s="1173">
        <f>SUMIFS(Table91517[Count of EnergyRating],Table91517[MainSpaceHeatingFuel],AN16,Table91517[EnergyRating (group)],AO16,Table91517[CountyName (group)],BB$4)</f>
        <v>5</v>
      </c>
      <c r="BC16" s="1173">
        <f>SUMIFS(Table91517[Count of EnergyRating],Table91517[MainSpaceHeatingFuel],AN16,Table91517[EnergyRating (group)],AO16,Table91517[CountyName (group)],BC$4)</f>
        <v>107</v>
      </c>
      <c r="BD16" s="1173">
        <f>SUMIFS(Table91517[Count of EnergyRating],Table91517[MainSpaceHeatingFuel],AN16,Table91517[EnergyRating (group)],AO16,Table91517[CountyName (group)],BD$4)</f>
        <v>0</v>
      </c>
      <c r="BE16" s="1173">
        <f>SUMIFS(Table91517[Count of EnergyRating],Table91517[MainSpaceHeatingFuel],AN16,Table91517[EnergyRating (group)],AO16,Table91517[CountyName (group)],BE$4)</f>
        <v>16</v>
      </c>
      <c r="BF16" s="1173">
        <f>SUMIFS(Table91517[Count of EnergyRating],Table91517[MainSpaceHeatingFuel],AN16,Table91517[EnergyRating (group)],AO16,Table91517[CountyName (group)],BF$4)</f>
        <v>7</v>
      </c>
      <c r="BG16" s="1173">
        <f>SUMIFS(Table91517[Count of EnergyRating],Table91517[MainSpaceHeatingFuel],AN16,Table91517[EnergyRating (group)],AO16,Table91517[CountyName (group)],BG$4)</f>
        <v>24</v>
      </c>
      <c r="BH16" s="1173">
        <f>SUMIFS(Table91517[Count of EnergyRating],Table91517[MainSpaceHeatingFuel],AN16,Table91517[EnergyRating (group)],AO16,Table91517[CountyName (group)],BH$4)</f>
        <v>9</v>
      </c>
      <c r="BI16" s="1173">
        <f>SUMIFS(Table91517[Count of EnergyRating],Table91517[MainSpaceHeatingFuel],AN16,Table91517[EnergyRating (group)],AO16,Table91517[CountyName (group)],BI$4)</f>
        <v>0</v>
      </c>
      <c r="BJ16" s="1173">
        <f>SUMIFS(Table91517[Count of EnergyRating],Table91517[MainSpaceHeatingFuel],AN16,Table91517[EnergyRating (group)],AO16,Table91517[CountyName (group)],BJ$4)</f>
        <v>5</v>
      </c>
      <c r="BK16" s="1173">
        <f>SUMIFS(Table91517[Count of EnergyRating],Table91517[MainSpaceHeatingFuel],AN16,Table91517[EnergyRating (group)],AO16,Table91517[CountyName (group)],BK$4)</f>
        <v>0</v>
      </c>
      <c r="BL16" s="1173">
        <f>SUMIFS(Table91517[Count of EnergyRating],Table91517[MainSpaceHeatingFuel],AN16,Table91517[EnergyRating (group)],AO16,Table91517[CountyName (group)],BL$4)</f>
        <v>0</v>
      </c>
      <c r="BM16" s="1144">
        <f>SUMIFS(Table91517[Count of EnergyRating],Table91517[MainSpaceHeatingFuel],AN16,Table91517[EnergyRating (group)],AO16,Table91517[CountyName (group)],BM$4)</f>
        <v>16</v>
      </c>
      <c r="BN16" s="1173">
        <f>SUMIFS(Table91517[Count of EnergyRating],Table91517[MainSpaceHeatingFuel],AN16,Table91517[EnergyRating (group)],AO16,Table91517[CountyName (group)],BN$4)</f>
        <v>0</v>
      </c>
      <c r="BO16" s="1173">
        <f>SUMIFS(Table91517[Count of EnergyRating],Table91517[MainSpaceHeatingFuel],AN16,Table91517[EnergyRating (group)],AO16,Table91517[CountyName (group)],BO$4)</f>
        <v>0</v>
      </c>
    </row>
    <row r="17" spans="3:67">
      <c r="C17" s="1143" t="s">
        <v>1244</v>
      </c>
      <c r="D17" s="1143" t="s">
        <v>1107</v>
      </c>
      <c r="E17" s="1143" t="s">
        <v>840</v>
      </c>
      <c r="F17" s="1143" t="s">
        <v>1239</v>
      </c>
      <c r="G17" s="1154">
        <f t="shared" ref="G17:AF17" si="8">IFERROR(G127*((SUM(AP$20)/SUM(AP$15:AP$23))/(SUM(G$127)/SUM(G$125:G$130))),G127)</f>
        <v>0.50151990679856151</v>
      </c>
      <c r="H17" s="1154">
        <f t="shared" si="8"/>
        <v>2.1149910067083746</v>
      </c>
      <c r="I17" s="1154">
        <f t="shared" si="8"/>
        <v>0.7680785158423733</v>
      </c>
      <c r="J17" s="1154">
        <f t="shared" si="8"/>
        <v>0.64559994230672679</v>
      </c>
      <c r="K17" s="1154">
        <f t="shared" si="8"/>
        <v>0.37597478318349642</v>
      </c>
      <c r="L17" s="1154">
        <f t="shared" si="8"/>
        <v>0.11959257449570167</v>
      </c>
      <c r="M17" s="1154">
        <f t="shared" si="8"/>
        <v>0.53477076792925171</v>
      </c>
      <c r="N17" s="1154">
        <f t="shared" si="8"/>
        <v>0.6914186857446406</v>
      </c>
      <c r="O17" s="1154">
        <f t="shared" si="8"/>
        <v>0.25440866473825841</v>
      </c>
      <c r="P17" s="1154">
        <f t="shared" si="8"/>
        <v>0.35278571967487538</v>
      </c>
      <c r="Q17" s="1154">
        <f t="shared" si="8"/>
        <v>2.0961291253538596</v>
      </c>
      <c r="R17" s="1154">
        <f t="shared" si="8"/>
        <v>0.69987824706619539</v>
      </c>
      <c r="S17" s="1154">
        <f t="shared" si="8"/>
        <v>0.57804890823206589</v>
      </c>
      <c r="T17" s="1154">
        <f t="shared" si="8"/>
        <v>2.395328649269731</v>
      </c>
      <c r="U17" s="1154">
        <f t="shared" si="8"/>
        <v>0.20025063913081226</v>
      </c>
      <c r="V17" s="1154">
        <f t="shared" si="8"/>
        <v>1.2109715280531337</v>
      </c>
      <c r="W17" s="1154">
        <f t="shared" si="8"/>
        <v>0.92135274930818578</v>
      </c>
      <c r="X17" s="1154">
        <f t="shared" si="8"/>
        <v>0.70703813037127416</v>
      </c>
      <c r="Y17" s="1154">
        <f t="shared" si="8"/>
        <v>0.83686324863294792</v>
      </c>
      <c r="Z17" s="1154">
        <f t="shared" si="8"/>
        <v>0</v>
      </c>
      <c r="AA17" s="1154">
        <f t="shared" si="8"/>
        <v>0.51037453554827039</v>
      </c>
      <c r="AB17" s="1154">
        <f t="shared" si="8"/>
        <v>0.21821059449821081</v>
      </c>
      <c r="AC17" s="1154">
        <f t="shared" si="8"/>
        <v>0.40129516627294837</v>
      </c>
      <c r="AD17" s="1154">
        <f t="shared" si="8"/>
        <v>0.26306858462325411</v>
      </c>
      <c r="AE17" s="1154">
        <f t="shared" si="8"/>
        <v>3.1957411289567053</v>
      </c>
      <c r="AF17" s="1154">
        <f t="shared" si="8"/>
        <v>0.28967000951135058</v>
      </c>
      <c r="AG17" s="1181">
        <f t="shared" si="4"/>
        <v>20.883361812251206</v>
      </c>
      <c r="AN17" s="1153" t="s">
        <v>403</v>
      </c>
      <c r="AO17" s="1153" t="s">
        <v>52</v>
      </c>
      <c r="AP17" s="1144">
        <f>SUMIFS(Table91517[Count of EnergyRating],Table91517[MainSpaceHeatingFuel],AN17,Table91517[EnergyRating (group)],AO17,Table91517[CountyName (group)],AP$4)</f>
        <v>9</v>
      </c>
      <c r="AQ17" s="1173">
        <f>SUMIFS(Table91517[Count of EnergyRating],Table91517[MainSpaceHeatingFuel],AN17,Table91517[EnergyRating (group)],AO17,Table91517[CountyName (group)],AQ$4)</f>
        <v>590</v>
      </c>
      <c r="AR17" s="1173">
        <f>SUMIFS(Table91517[Count of EnergyRating],Table91517[MainSpaceHeatingFuel],AN17,Table91517[EnergyRating (group)],AO17,Table91517[CountyName (group)],AR$4)</f>
        <v>127</v>
      </c>
      <c r="AS17" s="1173">
        <f>SUMIFS(Table91517[Count of EnergyRating],Table91517[MainSpaceHeatingFuel],AN17,Table91517[EnergyRating (group)],AO17,Table91517[CountyName (group)],AS$4)</f>
        <v>22</v>
      </c>
      <c r="AT17" s="1173">
        <f>SUMIFS(Table91517[Count of EnergyRating],Table91517[MainSpaceHeatingFuel],AN17,Table91517[EnergyRating (group)],AO17,Table91517[CountyName (group)],AT$4)</f>
        <v>49</v>
      </c>
      <c r="AU17" s="1173">
        <f>SUMIFS(Table91517[Count of EnergyRating],Table91517[MainSpaceHeatingFuel],AN17,Table91517[EnergyRating (group)],AO17,Table91517[CountyName (group)],AU$4)</f>
        <v>1</v>
      </c>
      <c r="AV17" s="1173">
        <f>SUMIFS(Table91517[Count of EnergyRating],Table91517[MainSpaceHeatingFuel],AN17,Table91517[EnergyRating (group)],AO17,Table91517[CountyName (group)],AV$4)</f>
        <v>92</v>
      </c>
      <c r="AW17" s="1173">
        <f>SUMIFS(Table91517[Count of EnergyRating],Table91517[MainSpaceHeatingFuel],AN17,Table91517[EnergyRating (group)],AO17,Table91517[CountyName (group)],AW$4)</f>
        <v>111</v>
      </c>
      <c r="AX17" s="1173">
        <f>SUMIFS(Table91517[Count of EnergyRating],Table91517[MainSpaceHeatingFuel],AN17,Table91517[EnergyRating (group)],AO17,Table91517[CountyName (group)],AX$4)</f>
        <v>1</v>
      </c>
      <c r="AY17" s="1173">
        <f>SUMIFS(Table91517[Count of EnergyRating],Table91517[MainSpaceHeatingFuel],AN17,Table91517[EnergyRating (group)],AO17,Table91517[CountyName (group)],AY$4)</f>
        <v>5</v>
      </c>
      <c r="AZ17" s="1173">
        <f>SUMIFS(Table91517[Count of EnergyRating],Table91517[MainSpaceHeatingFuel],AN17,Table91517[EnergyRating (group)],AO17,Table91517[CountyName (group)],AZ$4)</f>
        <v>0</v>
      </c>
      <c r="BA17" s="1173">
        <f>SUMIFS(Table91517[Count of EnergyRating],Table91517[MainSpaceHeatingFuel],AN17,Table91517[EnergyRating (group)],AO17,Table91517[CountyName (group)],BA$4)</f>
        <v>81</v>
      </c>
      <c r="BB17" s="1173">
        <f>SUMIFS(Table91517[Count of EnergyRating],Table91517[MainSpaceHeatingFuel],AN17,Table91517[EnergyRating (group)],AO17,Table91517[CountyName (group)],BB$4)</f>
        <v>29</v>
      </c>
      <c r="BC17" s="1173">
        <f>SUMIFS(Table91517[Count of EnergyRating],Table91517[MainSpaceHeatingFuel],AN17,Table91517[EnergyRating (group)],AO17,Table91517[CountyName (group)],BC$4)</f>
        <v>347</v>
      </c>
      <c r="BD17" s="1173">
        <f>SUMIFS(Table91517[Count of EnergyRating],Table91517[MainSpaceHeatingFuel],AN17,Table91517[EnergyRating (group)],AO17,Table91517[CountyName (group)],BD$4)</f>
        <v>2</v>
      </c>
      <c r="BE17" s="1173">
        <f>SUMIFS(Table91517[Count of EnergyRating],Table91517[MainSpaceHeatingFuel],AN17,Table91517[EnergyRating (group)],AO17,Table91517[CountyName (group)],BE$4)</f>
        <v>36</v>
      </c>
      <c r="BF17" s="1173">
        <f>SUMIFS(Table91517[Count of EnergyRating],Table91517[MainSpaceHeatingFuel],AN17,Table91517[EnergyRating (group)],AO17,Table91517[CountyName (group)],BF$4)</f>
        <v>29</v>
      </c>
      <c r="BG17" s="1173">
        <f>SUMIFS(Table91517[Count of EnergyRating],Table91517[MainSpaceHeatingFuel],AN17,Table91517[EnergyRating (group)],AO17,Table91517[CountyName (group)],BG$4)</f>
        <v>31</v>
      </c>
      <c r="BH17" s="1173">
        <f>SUMIFS(Table91517[Count of EnergyRating],Table91517[MainSpaceHeatingFuel],AN17,Table91517[EnergyRating (group)],AO17,Table91517[CountyName (group)],BH$4)</f>
        <v>27</v>
      </c>
      <c r="BI17" s="1173">
        <f>SUMIFS(Table91517[Count of EnergyRating],Table91517[MainSpaceHeatingFuel],AN17,Table91517[EnergyRating (group)],AO17,Table91517[CountyName (group)],BI$4)</f>
        <v>0</v>
      </c>
      <c r="BJ17" s="1173">
        <f>SUMIFS(Table91517[Count of EnergyRating],Table91517[MainSpaceHeatingFuel],AN17,Table91517[EnergyRating (group)],AO17,Table91517[CountyName (group)],BJ$4)</f>
        <v>10</v>
      </c>
      <c r="BK17" s="1173">
        <f>SUMIFS(Table91517[Count of EnergyRating],Table91517[MainSpaceHeatingFuel],AN17,Table91517[EnergyRating (group)],AO17,Table91517[CountyName (group)],BK$4)</f>
        <v>0</v>
      </c>
      <c r="BL17" s="1173">
        <f>SUMIFS(Table91517[Count of EnergyRating],Table91517[MainSpaceHeatingFuel],AN17,Table91517[EnergyRating (group)],AO17,Table91517[CountyName (group)],BL$4)</f>
        <v>1</v>
      </c>
      <c r="BM17" s="1144">
        <f>SUMIFS(Table91517[Count of EnergyRating],Table91517[MainSpaceHeatingFuel],AN17,Table91517[EnergyRating (group)],AO17,Table91517[CountyName (group)],BM$4)</f>
        <v>13</v>
      </c>
      <c r="BN17" s="1173">
        <f>SUMIFS(Table91517[Count of EnergyRating],Table91517[MainSpaceHeatingFuel],AN17,Table91517[EnergyRating (group)],AO17,Table91517[CountyName (group)],BN$4)</f>
        <v>0</v>
      </c>
      <c r="BO17" s="1173">
        <f>SUMIFS(Table91517[Count of EnergyRating],Table91517[MainSpaceHeatingFuel],AN17,Table91517[EnergyRating (group)],AO17,Table91517[CountyName (group)],BO$4)</f>
        <v>5</v>
      </c>
    </row>
    <row r="18" spans="3:67">
      <c r="C18" s="1145" t="s">
        <v>1244</v>
      </c>
      <c r="D18" s="1145" t="s">
        <v>1107</v>
      </c>
      <c r="E18" s="1145" t="s">
        <v>840</v>
      </c>
      <c r="F18" s="1145" t="s">
        <v>1240</v>
      </c>
      <c r="G18" s="1155">
        <f t="shared" ref="G18:AF18" si="9">IFERROR(G128*((SUM(AP$21)/SUM(AP$15:AP$23))/(SUM(G$128)/SUM(G$125:G$130))),G128)</f>
        <v>8.0813634270858248E-2</v>
      </c>
      <c r="H18" s="1155">
        <f t="shared" si="9"/>
        <v>0.95280145163285301</v>
      </c>
      <c r="I18" s="1155">
        <f t="shared" si="9"/>
        <v>0.14602253152896832</v>
      </c>
      <c r="J18" s="1155">
        <f t="shared" si="9"/>
        <v>0.1738153690825803</v>
      </c>
      <c r="K18" s="1155">
        <f t="shared" si="9"/>
        <v>6.9823888305506482E-2</v>
      </c>
      <c r="L18" s="1155">
        <f t="shared" si="9"/>
        <v>0</v>
      </c>
      <c r="M18" s="1155">
        <f t="shared" si="9"/>
        <v>8.5459735310727883E-2</v>
      </c>
      <c r="N18" s="1155">
        <f t="shared" si="9"/>
        <v>0.10862166664266257</v>
      </c>
      <c r="O18" s="1155">
        <f t="shared" si="9"/>
        <v>0</v>
      </c>
      <c r="P18" s="1155">
        <f t="shared" si="9"/>
        <v>5.2264551062944496E-2</v>
      </c>
      <c r="Q18" s="1155">
        <f t="shared" si="9"/>
        <v>0.37430877238461779</v>
      </c>
      <c r="R18" s="1155">
        <f t="shared" si="9"/>
        <v>0.2372136355602511</v>
      </c>
      <c r="S18" s="1155">
        <f t="shared" si="9"/>
        <v>0.11260693017507778</v>
      </c>
      <c r="T18" s="1155">
        <f t="shared" si="9"/>
        <v>0.81216612014301814</v>
      </c>
      <c r="U18" s="1155">
        <f t="shared" si="9"/>
        <v>0.10012531956540613</v>
      </c>
      <c r="V18" s="1155">
        <f t="shared" si="9"/>
        <v>0.23886135645084747</v>
      </c>
      <c r="W18" s="1155">
        <f t="shared" si="9"/>
        <v>0.23033818732704647</v>
      </c>
      <c r="X18" s="1155">
        <f t="shared" si="9"/>
        <v>0.12389187782940755</v>
      </c>
      <c r="Y18" s="1155">
        <f t="shared" si="9"/>
        <v>3.9850630887283231E-2</v>
      </c>
      <c r="Z18" s="1155">
        <f t="shared" si="9"/>
        <v>0</v>
      </c>
      <c r="AA18" s="1155">
        <f t="shared" si="9"/>
        <v>0.17012484518275681</v>
      </c>
      <c r="AB18" s="1155">
        <f t="shared" si="9"/>
        <v>0</v>
      </c>
      <c r="AC18" s="1155">
        <f t="shared" si="9"/>
        <v>0</v>
      </c>
      <c r="AD18" s="1155">
        <f t="shared" si="9"/>
        <v>5.0916500249662086E-2</v>
      </c>
      <c r="AE18" s="1155">
        <f t="shared" si="9"/>
        <v>0</v>
      </c>
      <c r="AF18" s="1155">
        <f t="shared" si="9"/>
        <v>0.16897417221495453</v>
      </c>
      <c r="AG18" s="1182">
        <f t="shared" si="4"/>
        <v>4.3290011758074298</v>
      </c>
      <c r="AN18" s="1153" t="s">
        <v>403</v>
      </c>
      <c r="AO18" s="1153" t="s">
        <v>54</v>
      </c>
      <c r="AP18" s="1144">
        <f>SUMIFS(Table91517[Count of EnergyRating],Table91517[MainSpaceHeatingFuel],AN18,Table91517[EnergyRating (group)],AO18,Table91517[CountyName (group)],AP$4)</f>
        <v>72</v>
      </c>
      <c r="AQ18" s="1173">
        <f>SUMIFS(Table91517[Count of EnergyRating],Table91517[MainSpaceHeatingFuel],AN18,Table91517[EnergyRating (group)],AO18,Table91517[CountyName (group)],AQ$4)</f>
        <v>1288</v>
      </c>
      <c r="AR18" s="1173">
        <f>SUMIFS(Table91517[Count of EnergyRating],Table91517[MainSpaceHeatingFuel],AN18,Table91517[EnergyRating (group)],AO18,Table91517[CountyName (group)],AR$4)</f>
        <v>424</v>
      </c>
      <c r="AS18" s="1173">
        <f>SUMIFS(Table91517[Count of EnergyRating],Table91517[MainSpaceHeatingFuel],AN18,Table91517[EnergyRating (group)],AO18,Table91517[CountyName (group)],AS$4)</f>
        <v>73</v>
      </c>
      <c r="AT18" s="1173">
        <f>SUMIFS(Table91517[Count of EnergyRating],Table91517[MainSpaceHeatingFuel],AN18,Table91517[EnergyRating (group)],AO18,Table91517[CountyName (group)],AT$4)</f>
        <v>189</v>
      </c>
      <c r="AU18" s="1173">
        <f>SUMIFS(Table91517[Count of EnergyRating],Table91517[MainSpaceHeatingFuel],AN18,Table91517[EnergyRating (group)],AO18,Table91517[CountyName (group)],AU$4)</f>
        <v>3</v>
      </c>
      <c r="AV18" s="1173">
        <f>SUMIFS(Table91517[Count of EnergyRating],Table91517[MainSpaceHeatingFuel],AN18,Table91517[EnergyRating (group)],AO18,Table91517[CountyName (group)],AV$4)</f>
        <v>281</v>
      </c>
      <c r="AW18" s="1173">
        <f>SUMIFS(Table91517[Count of EnergyRating],Table91517[MainSpaceHeatingFuel],AN18,Table91517[EnergyRating (group)],AO18,Table91517[CountyName (group)],AW$4)</f>
        <v>346</v>
      </c>
      <c r="AX18" s="1173">
        <f>SUMIFS(Table91517[Count of EnergyRating],Table91517[MainSpaceHeatingFuel],AN18,Table91517[EnergyRating (group)],AO18,Table91517[CountyName (group)],AX$4)</f>
        <v>20</v>
      </c>
      <c r="AY18" s="1173">
        <f>SUMIFS(Table91517[Count of EnergyRating],Table91517[MainSpaceHeatingFuel],AN18,Table91517[EnergyRating (group)],AO18,Table91517[CountyName (group)],AY$4)</f>
        <v>26</v>
      </c>
      <c r="AZ18" s="1173">
        <f>SUMIFS(Table91517[Count of EnergyRating],Table91517[MainSpaceHeatingFuel],AN18,Table91517[EnergyRating (group)],AO18,Table91517[CountyName (group)],AZ$4)</f>
        <v>7</v>
      </c>
      <c r="BA18" s="1173">
        <f>SUMIFS(Table91517[Count of EnergyRating],Table91517[MainSpaceHeatingFuel],AN18,Table91517[EnergyRating (group)],AO18,Table91517[CountyName (group)],BA$4)</f>
        <v>195</v>
      </c>
      <c r="BB18" s="1173">
        <f>SUMIFS(Table91517[Count of EnergyRating],Table91517[MainSpaceHeatingFuel],AN18,Table91517[EnergyRating (group)],AO18,Table91517[CountyName (group)],BB$4)</f>
        <v>72</v>
      </c>
      <c r="BC18" s="1173">
        <f>SUMIFS(Table91517[Count of EnergyRating],Table91517[MainSpaceHeatingFuel],AN18,Table91517[EnergyRating (group)],AO18,Table91517[CountyName (group)],BC$4)</f>
        <v>1089</v>
      </c>
      <c r="BD18" s="1173">
        <f>SUMIFS(Table91517[Count of EnergyRating],Table91517[MainSpaceHeatingFuel],AN18,Table91517[EnergyRating (group)],AO18,Table91517[CountyName (group)],BD$4)</f>
        <v>19</v>
      </c>
      <c r="BE18" s="1173">
        <f>SUMIFS(Table91517[Count of EnergyRating],Table91517[MainSpaceHeatingFuel],AN18,Table91517[EnergyRating (group)],AO18,Table91517[CountyName (group)],BE$4)</f>
        <v>212</v>
      </c>
      <c r="BF18" s="1173">
        <f>SUMIFS(Table91517[Count of EnergyRating],Table91517[MainSpaceHeatingFuel],AN18,Table91517[EnergyRating (group)],AO18,Table91517[CountyName (group)],BF$4)</f>
        <v>104</v>
      </c>
      <c r="BG18" s="1173">
        <f>SUMIFS(Table91517[Count of EnergyRating],Table91517[MainSpaceHeatingFuel],AN18,Table91517[EnergyRating (group)],AO18,Table91517[CountyName (group)],BG$4)</f>
        <v>167</v>
      </c>
      <c r="BH18" s="1173">
        <f>SUMIFS(Table91517[Count of EnergyRating],Table91517[MainSpaceHeatingFuel],AN18,Table91517[EnergyRating (group)],AO18,Table91517[CountyName (group)],BH$4)</f>
        <v>86</v>
      </c>
      <c r="BI18" s="1173">
        <f>SUMIFS(Table91517[Count of EnergyRating],Table91517[MainSpaceHeatingFuel],AN18,Table91517[EnergyRating (group)],AO18,Table91517[CountyName (group)],BI$4)</f>
        <v>1</v>
      </c>
      <c r="BJ18" s="1173">
        <f>SUMIFS(Table91517[Count of EnergyRating],Table91517[MainSpaceHeatingFuel],AN18,Table91517[EnergyRating (group)],AO18,Table91517[CountyName (group)],BJ$4)</f>
        <v>9</v>
      </c>
      <c r="BK18" s="1173">
        <f>SUMIFS(Table91517[Count of EnergyRating],Table91517[MainSpaceHeatingFuel],AN18,Table91517[EnergyRating (group)],AO18,Table91517[CountyName (group)],BK$4)</f>
        <v>16</v>
      </c>
      <c r="BL18" s="1173">
        <f>SUMIFS(Table91517[Count of EnergyRating],Table91517[MainSpaceHeatingFuel],AN18,Table91517[EnergyRating (group)],AO18,Table91517[CountyName (group)],BL$4)</f>
        <v>2</v>
      </c>
      <c r="BM18" s="1144">
        <f>SUMIFS(Table91517[Count of EnergyRating],Table91517[MainSpaceHeatingFuel],AN18,Table91517[EnergyRating (group)],AO18,Table91517[CountyName (group)],BM$4)</f>
        <v>37</v>
      </c>
      <c r="BN18" s="1173">
        <f>SUMIFS(Table91517[Count of EnergyRating],Table91517[MainSpaceHeatingFuel],AN18,Table91517[EnergyRating (group)],AO18,Table91517[CountyName (group)],BN$4)</f>
        <v>2</v>
      </c>
      <c r="BO18" s="1173">
        <f>SUMIFS(Table91517[Count of EnergyRating],Table91517[MainSpaceHeatingFuel],AN18,Table91517[EnergyRating (group)],AO18,Table91517[CountyName (group)],BO$4)</f>
        <v>13</v>
      </c>
    </row>
    <row r="19" spans="3:67" ht="15">
      <c r="C19" s="1143" t="s">
        <v>1244</v>
      </c>
      <c r="D19" s="1143" t="s">
        <v>1107</v>
      </c>
      <c r="E19" s="1143" t="s">
        <v>840</v>
      </c>
      <c r="F19" s="1143" t="s">
        <v>1241</v>
      </c>
      <c r="G19" s="1154">
        <f t="shared" ref="G19:AF19" si="10">IFERROR(G129*((SUM(AP$22)/SUM(AP$15:AP$23))/(SUM(G$129)/SUM(G$125:G$130))),G129)</f>
        <v>1.1884357981008566E-2</v>
      </c>
      <c r="H19" s="1154">
        <f t="shared" si="10"/>
        <v>0.39310191627247648</v>
      </c>
      <c r="I19" s="1154">
        <f t="shared" si="10"/>
        <v>3.0664731621083349E-2</v>
      </c>
      <c r="J19" s="1154">
        <f t="shared" si="10"/>
        <v>5.959384082831324E-2</v>
      </c>
      <c r="K19" s="1154">
        <f t="shared" si="10"/>
        <v>1.0742136662385611E-2</v>
      </c>
      <c r="L19" s="1154">
        <f t="shared" si="10"/>
        <v>0</v>
      </c>
      <c r="M19" s="1154">
        <f t="shared" si="10"/>
        <v>2.7191733962504322E-2</v>
      </c>
      <c r="N19" s="1154">
        <f t="shared" si="10"/>
        <v>2.7155416660665642E-2</v>
      </c>
      <c r="O19" s="1154">
        <f t="shared" si="10"/>
        <v>0</v>
      </c>
      <c r="P19" s="1154">
        <f t="shared" si="10"/>
        <v>0</v>
      </c>
      <c r="Q19" s="1154">
        <f t="shared" si="10"/>
        <v>0</v>
      </c>
      <c r="R19" s="1154">
        <f t="shared" si="10"/>
        <v>0.11370570960739311</v>
      </c>
      <c r="S19" s="1154">
        <f t="shared" si="10"/>
        <v>1.5014257356677036E-2</v>
      </c>
      <c r="T19" s="1154">
        <f t="shared" si="10"/>
        <v>0.30690148318768429</v>
      </c>
      <c r="U19" s="1154">
        <f t="shared" si="10"/>
        <v>0</v>
      </c>
      <c r="V19" s="1154">
        <f t="shared" si="10"/>
        <v>9.998847479337801E-2</v>
      </c>
      <c r="W19" s="1154">
        <f t="shared" si="10"/>
        <v>7.8799906190831673E-2</v>
      </c>
      <c r="X19" s="1154">
        <f t="shared" si="10"/>
        <v>4.485740404168205E-2</v>
      </c>
      <c r="Y19" s="1154">
        <f t="shared" si="10"/>
        <v>2.6567087258188817E-2</v>
      </c>
      <c r="Z19" s="1154">
        <f t="shared" si="10"/>
        <v>0</v>
      </c>
      <c r="AA19" s="1154">
        <f t="shared" si="10"/>
        <v>8.5062422591378403E-2</v>
      </c>
      <c r="AB19" s="1154">
        <f t="shared" si="10"/>
        <v>0</v>
      </c>
      <c r="AC19" s="1154">
        <f t="shared" si="10"/>
        <v>0</v>
      </c>
      <c r="AD19" s="1154">
        <f t="shared" si="10"/>
        <v>8.4860833749436804E-3</v>
      </c>
      <c r="AE19" s="1154">
        <f t="shared" si="10"/>
        <v>0</v>
      </c>
      <c r="AF19" s="1154">
        <f t="shared" si="10"/>
        <v>2.4139167459279218E-2</v>
      </c>
      <c r="AG19" s="1181">
        <f t="shared" si="4"/>
        <v>1.3638561298498735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SUMIFS(Table91517[Count of EnergyRating],Table91517[MainSpaceHeatingFuel],AN19,Table91517[EnergyRating (group)],AO19,Table91517[CountyName (group)],AP$4)</f>
        <v>361</v>
      </c>
      <c r="AQ19" s="1173">
        <f>SUMIFS(Table91517[Count of EnergyRating],Table91517[MainSpaceHeatingFuel],AN19,Table91517[EnergyRating (group)],AO19,Table91517[CountyName (group)],AQ$4)</f>
        <v>5681</v>
      </c>
      <c r="AR19" s="1173">
        <f>SUMIFS(Table91517[Count of EnergyRating],Table91517[MainSpaceHeatingFuel],AN19,Table91517[EnergyRating (group)],AO19,Table91517[CountyName (group)],AR$4)</f>
        <v>1727</v>
      </c>
      <c r="AS19" s="1173">
        <f>SUMIFS(Table91517[Count of EnergyRating],Table91517[MainSpaceHeatingFuel],AN19,Table91517[EnergyRating (group)],AO19,Table91517[CountyName (group)],AS$4)</f>
        <v>350</v>
      </c>
      <c r="AT19" s="1173">
        <f>SUMIFS(Table91517[Count of EnergyRating],Table91517[MainSpaceHeatingFuel],AN19,Table91517[EnergyRating (group)],AO19,Table91517[CountyName (group)],AT$4)</f>
        <v>508</v>
      </c>
      <c r="AU19" s="1173">
        <f>SUMIFS(Table91517[Count of EnergyRating],Table91517[MainSpaceHeatingFuel],AN19,Table91517[EnergyRating (group)],AO19,Table91517[CountyName (group)],AU$4)</f>
        <v>43</v>
      </c>
      <c r="AV19" s="1173">
        <f>SUMIFS(Table91517[Count of EnergyRating],Table91517[MainSpaceHeatingFuel],AN19,Table91517[EnergyRating (group)],AO19,Table91517[CountyName (group)],AV$4)</f>
        <v>1258</v>
      </c>
      <c r="AW19" s="1173">
        <f>SUMIFS(Table91517[Count of EnergyRating],Table91517[MainSpaceHeatingFuel],AN19,Table91517[EnergyRating (group)],AO19,Table91517[CountyName (group)],AW$4)</f>
        <v>1470</v>
      </c>
      <c r="AX19" s="1173">
        <f>SUMIFS(Table91517[Count of EnergyRating],Table91517[MainSpaceHeatingFuel],AN19,Table91517[EnergyRating (group)],AO19,Table91517[CountyName (group)],AX$4)</f>
        <v>93</v>
      </c>
      <c r="AY19" s="1173">
        <f>SUMIFS(Table91517[Count of EnergyRating],Table91517[MainSpaceHeatingFuel],AN19,Table91517[EnergyRating (group)],AO19,Table91517[CountyName (group)],AY$4)</f>
        <v>130</v>
      </c>
      <c r="AZ19" s="1173">
        <f>SUMIFS(Table91517[Count of EnergyRating],Table91517[MainSpaceHeatingFuel],AN19,Table91517[EnergyRating (group)],AO19,Table91517[CountyName (group)],AZ$4)</f>
        <v>30</v>
      </c>
      <c r="BA19" s="1173">
        <f>SUMIFS(Table91517[Count of EnergyRating],Table91517[MainSpaceHeatingFuel],AN19,Table91517[EnergyRating (group)],AO19,Table91517[CountyName (group)],BA$4)</f>
        <v>738</v>
      </c>
      <c r="BB19" s="1173">
        <f>SUMIFS(Table91517[Count of EnergyRating],Table91517[MainSpaceHeatingFuel],AN19,Table91517[EnergyRating (group)],AO19,Table91517[CountyName (group)],BB$4)</f>
        <v>331</v>
      </c>
      <c r="BC19" s="1173">
        <f>SUMIFS(Table91517[Count of EnergyRating],Table91517[MainSpaceHeatingFuel],AN19,Table91517[EnergyRating (group)],AO19,Table91517[CountyName (group)],BC$4)</f>
        <v>3538</v>
      </c>
      <c r="BD19" s="1173">
        <f>SUMIFS(Table91517[Count of EnergyRating],Table91517[MainSpaceHeatingFuel],AN19,Table91517[EnergyRating (group)],AO19,Table91517[CountyName (group)],BD$4)</f>
        <v>30</v>
      </c>
      <c r="BE19" s="1173">
        <f>SUMIFS(Table91517[Count of EnergyRating],Table91517[MainSpaceHeatingFuel],AN19,Table91517[EnergyRating (group)],AO19,Table91517[CountyName (group)],BE$4)</f>
        <v>947</v>
      </c>
      <c r="BF19" s="1173">
        <f>SUMIFS(Table91517[Count of EnergyRating],Table91517[MainSpaceHeatingFuel],AN19,Table91517[EnergyRating (group)],AO19,Table91517[CountyName (group)],BF$4)</f>
        <v>540</v>
      </c>
      <c r="BG19" s="1173">
        <f>SUMIFS(Table91517[Count of EnergyRating],Table91517[MainSpaceHeatingFuel],AN19,Table91517[EnergyRating (group)],AO19,Table91517[CountyName (group)],BG$4)</f>
        <v>756</v>
      </c>
      <c r="BH19" s="1173">
        <f>SUMIFS(Table91517[Count of EnergyRating],Table91517[MainSpaceHeatingFuel],AN19,Table91517[EnergyRating (group)],AO19,Table91517[CountyName (group)],BH$4)</f>
        <v>436</v>
      </c>
      <c r="BI19" s="1173">
        <f>SUMIFS(Table91517[Count of EnergyRating],Table91517[MainSpaceHeatingFuel],AN19,Table91517[EnergyRating (group)],AO19,Table91517[CountyName (group)],BI$4)</f>
        <v>6</v>
      </c>
      <c r="BJ19" s="1173">
        <f>SUMIFS(Table91517[Count of EnergyRating],Table91517[MainSpaceHeatingFuel],AN19,Table91517[EnergyRating (group)],AO19,Table91517[CountyName (group)],BJ$4)</f>
        <v>66</v>
      </c>
      <c r="BK19" s="1173">
        <f>SUMIFS(Table91517[Count of EnergyRating],Table91517[MainSpaceHeatingFuel],AN19,Table91517[EnergyRating (group)],AO19,Table91517[CountyName (group)],BK$4)</f>
        <v>44</v>
      </c>
      <c r="BL19" s="1173">
        <f>SUMIFS(Table91517[Count of EnergyRating],Table91517[MainSpaceHeatingFuel],AN19,Table91517[EnergyRating (group)],AO19,Table91517[CountyName (group)],BL$4)</f>
        <v>11</v>
      </c>
      <c r="BM19" s="1144">
        <f>SUMIFS(Table91517[Count of EnergyRating],Table91517[MainSpaceHeatingFuel],AN19,Table91517[EnergyRating (group)],AO19,Table91517[CountyName (group)],BM$4)</f>
        <v>229</v>
      </c>
      <c r="BN19" s="1173">
        <f>SUMIFS(Table91517[Count of EnergyRating],Table91517[MainSpaceHeatingFuel],AN19,Table91517[EnergyRating (group)],AO19,Table91517[CountyName (group)],BN$4)</f>
        <v>1</v>
      </c>
      <c r="BO19" s="1173">
        <f>SUMIFS(Table91517[Count of EnergyRating],Table91517[MainSpaceHeatingFuel],AN19,Table91517[EnergyRating (group)],AO19,Table91517[CountyName (group)],BO$4)</f>
        <v>50</v>
      </c>
    </row>
    <row r="20" spans="3:67" ht="15.75" thickBot="1">
      <c r="C20" s="1147" t="s">
        <v>1244</v>
      </c>
      <c r="D20" s="1147" t="s">
        <v>1107</v>
      </c>
      <c r="E20" s="1147" t="s">
        <v>840</v>
      </c>
      <c r="F20" s="1147" t="s">
        <v>1242</v>
      </c>
      <c r="G20" s="1156">
        <f t="shared" ref="G20:AF20" si="11">IFERROR(G130*((SUM(AP$23)/SUM(AP$15:AP$23))/(SUM(G$130)/SUM(G$125:G$130))),G130)</f>
        <v>1.9014972769613708E-2</v>
      </c>
      <c r="H20" s="1156">
        <f t="shared" si="11"/>
        <v>0.30695040777154181</v>
      </c>
      <c r="I20" s="1156">
        <f t="shared" si="11"/>
        <v>2.4823830359924613E-2</v>
      </c>
      <c r="J20" s="1156">
        <f t="shared" si="11"/>
        <v>2.4830767011797185E-2</v>
      </c>
      <c r="K20" s="1156">
        <f t="shared" si="11"/>
        <v>8.0566024967892082E-3</v>
      </c>
      <c r="L20" s="1156">
        <f t="shared" si="11"/>
        <v>0</v>
      </c>
      <c r="M20" s="1156">
        <f t="shared" si="11"/>
        <v>3.2371111860124195E-2</v>
      </c>
      <c r="N20" s="1156">
        <f t="shared" si="11"/>
        <v>2.5066538455999054E-2</v>
      </c>
      <c r="O20" s="1156">
        <f t="shared" si="11"/>
        <v>1.9569897287558338E-2</v>
      </c>
      <c r="P20" s="1156">
        <f t="shared" si="11"/>
        <v>2.6132275531472245E-2</v>
      </c>
      <c r="Q20" s="1156">
        <f t="shared" si="11"/>
        <v>7.4861754476923573E-2</v>
      </c>
      <c r="R20" s="1156">
        <f t="shared" si="11"/>
        <v>9.6061720185556254E-2</v>
      </c>
      <c r="S20" s="1156">
        <f t="shared" si="11"/>
        <v>2.2521386035015557E-2</v>
      </c>
      <c r="T20" s="1156">
        <f t="shared" si="11"/>
        <v>0.27134582355008668</v>
      </c>
      <c r="U20" s="1156">
        <f t="shared" si="11"/>
        <v>0.30037595869621836</v>
      </c>
      <c r="V20" s="1156">
        <f t="shared" si="11"/>
        <v>6.943644082873475E-2</v>
      </c>
      <c r="W20" s="1156">
        <f t="shared" si="11"/>
        <v>7.2738374945383086E-2</v>
      </c>
      <c r="X20" s="1156">
        <f t="shared" si="11"/>
        <v>1.4952468013894014E-2</v>
      </c>
      <c r="Y20" s="1156">
        <f t="shared" si="11"/>
        <v>5.3134174516377634E-2</v>
      </c>
      <c r="Z20" s="1156">
        <f t="shared" si="11"/>
        <v>0</v>
      </c>
      <c r="AA20" s="1156">
        <f t="shared" si="11"/>
        <v>8.5062422591378403E-2</v>
      </c>
      <c r="AB20" s="1156">
        <f t="shared" si="11"/>
        <v>0</v>
      </c>
      <c r="AC20" s="1156">
        <f t="shared" si="11"/>
        <v>0</v>
      </c>
      <c r="AD20" s="1156">
        <f t="shared" si="11"/>
        <v>8.4860833749436804E-3</v>
      </c>
      <c r="AE20" s="1156">
        <f t="shared" si="11"/>
        <v>0</v>
      </c>
      <c r="AF20" s="1156">
        <f t="shared" si="11"/>
        <v>2.4139167459279215E-2</v>
      </c>
      <c r="AG20" s="1183">
        <f t="shared" si="4"/>
        <v>1.5799321782186111</v>
      </c>
      <c r="AI20" s="58" t="s">
        <v>1176</v>
      </c>
      <c r="AJ20" s="1167">
        <f>SUM(G15:AF20)</f>
        <v>114.4515961797932</v>
      </c>
      <c r="AK20" s="1149">
        <f>'SHWLP-Det'!S16</f>
        <v>114.45159617979319</v>
      </c>
      <c r="AL20" s="1169">
        <f>(AK20-AJ20)/AK20</f>
        <v>-1.2416475776255691E-16</v>
      </c>
      <c r="AN20" s="1153" t="s">
        <v>403</v>
      </c>
      <c r="AO20" s="1153" t="s">
        <v>58</v>
      </c>
      <c r="AP20" s="1144">
        <f>SUMIFS(Table91517[Count of EnergyRating],Table91517[MainSpaceHeatingFuel],AN20,Table91517[EnergyRating (group)],AO20,Table91517[CountyName (group)],AP$4)</f>
        <v>211</v>
      </c>
      <c r="AQ20" s="1173">
        <f>SUMIFS(Table91517[Count of EnergyRating],Table91517[MainSpaceHeatingFuel],AN20,Table91517[EnergyRating (group)],AO20,Table91517[CountyName (group)],AQ$4)</f>
        <v>3707</v>
      </c>
      <c r="AR20" s="1173">
        <f>SUMIFS(Table91517[Count of EnergyRating],Table91517[MainSpaceHeatingFuel],AN20,Table91517[EnergyRating (group)],AO20,Table91517[CountyName (group)],AR$4)</f>
        <v>526</v>
      </c>
      <c r="AS20" s="1173">
        <f>SUMIFS(Table91517[Count of EnergyRating],Table91517[MainSpaceHeatingFuel],AN20,Table91517[EnergyRating (group)],AO20,Table91517[CountyName (group)],AS$4)</f>
        <v>130</v>
      </c>
      <c r="AT20" s="1173">
        <f>SUMIFS(Table91517[Count of EnergyRating],Table91517[MainSpaceHeatingFuel],AN20,Table91517[EnergyRating (group)],AO20,Table91517[CountyName (group)],AT$4)</f>
        <v>140</v>
      </c>
      <c r="AU20" s="1173">
        <f>SUMIFS(Table91517[Count of EnergyRating],Table91517[MainSpaceHeatingFuel],AN20,Table91517[EnergyRating (group)],AO20,Table91517[CountyName (group)],AU$4)</f>
        <v>4</v>
      </c>
      <c r="AV20" s="1173">
        <f>SUMIFS(Table91517[Count of EnergyRating],Table91517[MainSpaceHeatingFuel],AN20,Table91517[EnergyRating (group)],AO20,Table91517[CountyName (group)],AV$4)</f>
        <v>413</v>
      </c>
      <c r="AW20" s="1173">
        <f>SUMIFS(Table91517[Count of EnergyRating],Table91517[MainSpaceHeatingFuel],AN20,Table91517[EnergyRating (group)],AO20,Table91517[CountyName (group)],AW$4)</f>
        <v>331</v>
      </c>
      <c r="AX20" s="1173">
        <f>SUMIFS(Table91517[Count of EnergyRating],Table91517[MainSpaceHeatingFuel],AN20,Table91517[EnergyRating (group)],AO20,Table91517[CountyName (group)],AX$4)</f>
        <v>13</v>
      </c>
      <c r="AY20" s="1173">
        <f>SUMIFS(Table91517[Count of EnergyRating],Table91517[MainSpaceHeatingFuel],AN20,Table91517[EnergyRating (group)],AO20,Table91517[CountyName (group)],AY$4)</f>
        <v>27</v>
      </c>
      <c r="AZ20" s="1173">
        <f>SUMIFS(Table91517[Count of EnergyRating],Table91517[MainSpaceHeatingFuel],AN20,Table91517[EnergyRating (group)],AO20,Table91517[CountyName (group)],AZ$4)</f>
        <v>28</v>
      </c>
      <c r="BA20" s="1173">
        <f>SUMIFS(Table91517[Count of EnergyRating],Table91517[MainSpaceHeatingFuel],AN20,Table91517[EnergyRating (group)],AO20,Table91517[CountyName (group)],BA$4)</f>
        <v>357</v>
      </c>
      <c r="BB20" s="1173">
        <f>SUMIFS(Table91517[Count of EnergyRating],Table91517[MainSpaceHeatingFuel],AN20,Table91517[EnergyRating (group)],AO20,Table91517[CountyName (group)],BB$4)</f>
        <v>77</v>
      </c>
      <c r="BC20" s="1173">
        <f>SUMIFS(Table91517[Count of EnergyRating],Table91517[MainSpaceHeatingFuel],AN20,Table91517[EnergyRating (group)],AO20,Table91517[CountyName (group)],BC$4)</f>
        <v>1280</v>
      </c>
      <c r="BD20" s="1173">
        <f>SUMIFS(Table91517[Count of EnergyRating],Table91517[MainSpaceHeatingFuel],AN20,Table91517[EnergyRating (group)],AO20,Table91517[CountyName (group)],BD$4)</f>
        <v>2</v>
      </c>
      <c r="BE20" s="1173">
        <f>SUMIFS(Table91517[Count of EnergyRating],Table91517[MainSpaceHeatingFuel],AN20,Table91517[EnergyRating (group)],AO20,Table91517[CountyName (group)],BE$4)</f>
        <v>436</v>
      </c>
      <c r="BF20" s="1173">
        <f>SUMIFS(Table91517[Count of EnergyRating],Table91517[MainSpaceHeatingFuel],AN20,Table91517[EnergyRating (group)],AO20,Table91517[CountyName (group)],BF$4)</f>
        <v>152</v>
      </c>
      <c r="BG20" s="1173">
        <f>SUMIFS(Table91517[Count of EnergyRating],Table91517[MainSpaceHeatingFuel],AN20,Table91517[EnergyRating (group)],AO20,Table91517[CountyName (group)],BG$4)</f>
        <v>331</v>
      </c>
      <c r="BH20" s="1173">
        <f>SUMIFS(Table91517[Count of EnergyRating],Table91517[MainSpaceHeatingFuel],AN20,Table91517[EnergyRating (group)],AO20,Table91517[CountyName (group)],BH$4)</f>
        <v>63</v>
      </c>
      <c r="BI20" s="1173">
        <f>SUMIFS(Table91517[Count of EnergyRating],Table91517[MainSpaceHeatingFuel],AN20,Table91517[EnergyRating (group)],AO20,Table91517[CountyName (group)],BI$4)</f>
        <v>0</v>
      </c>
      <c r="BJ20" s="1173">
        <f>SUMIFS(Table91517[Count of EnergyRating],Table91517[MainSpaceHeatingFuel],AN20,Table91517[EnergyRating (group)],AO20,Table91517[CountyName (group)],BJ$4)</f>
        <v>12</v>
      </c>
      <c r="BK20" s="1173">
        <f>SUMIFS(Table91517[Count of EnergyRating],Table91517[MainSpaceHeatingFuel],AN20,Table91517[EnergyRating (group)],AO20,Table91517[CountyName (group)],BK$4)</f>
        <v>5</v>
      </c>
      <c r="BL20" s="1173">
        <f>SUMIFS(Table91517[Count of EnergyRating],Table91517[MainSpaceHeatingFuel],AN20,Table91517[EnergyRating (group)],AO20,Table91517[CountyName (group)],BL$4)</f>
        <v>3</v>
      </c>
      <c r="BM20" s="1144">
        <f>SUMIFS(Table91517[Count of EnergyRating],Table91517[MainSpaceHeatingFuel],AN20,Table91517[EnergyRating (group)],AO20,Table91517[CountyName (group)],BM$4)</f>
        <v>31</v>
      </c>
      <c r="BN20" s="1173">
        <f>SUMIFS(Table91517[Count of EnergyRating],Table91517[MainSpaceHeatingFuel],AN20,Table91517[EnergyRating (group)],AO20,Table91517[CountyName (group)],BN$4)</f>
        <v>3</v>
      </c>
      <c r="BO20" s="1173">
        <f>SUMIFS(Table91517[Count of EnergyRating],Table91517[MainSpaceHeatingFuel],AN20,Table91517[EnergyRating (group)],AO20,Table91517[CountyName (group)],BO$4)</f>
        <v>12</v>
      </c>
    </row>
    <row r="21" spans="3:67" ht="15.75" thickBot="1">
      <c r="C21" s="1174" t="s">
        <v>1245</v>
      </c>
      <c r="D21" s="1174" t="s">
        <v>1107</v>
      </c>
      <c r="E21" s="1174" t="s">
        <v>840</v>
      </c>
      <c r="F21" s="1174" t="s">
        <v>948</v>
      </c>
      <c r="G21" s="1175">
        <f>G131</f>
        <v>1.6942607911168168</v>
      </c>
      <c r="H21" s="1175">
        <f t="shared" ref="H21:AF21" si="12">H131</f>
        <v>8.7961765637492331</v>
      </c>
      <c r="I21" s="1175">
        <f t="shared" si="12"/>
        <v>4.7465777313057078</v>
      </c>
      <c r="J21" s="1175">
        <f t="shared" si="12"/>
        <v>3.2722041716366981</v>
      </c>
      <c r="K21" s="1175">
        <f t="shared" si="12"/>
        <v>2.5523719201578983</v>
      </c>
      <c r="L21" s="1175">
        <f t="shared" si="12"/>
        <v>1.5222666319082183</v>
      </c>
      <c r="M21" s="1175">
        <f t="shared" si="12"/>
        <v>2.9550862539641454</v>
      </c>
      <c r="N21" s="1175">
        <f t="shared" si="12"/>
        <v>5.3761621547497924</v>
      </c>
      <c r="O21" s="1175">
        <f t="shared" si="12"/>
        <v>2.5007762936438875</v>
      </c>
      <c r="P21" s="1175">
        <f t="shared" si="12"/>
        <v>2.634965481426522</v>
      </c>
      <c r="Q21" s="1175">
        <f t="shared" si="12"/>
        <v>5.3063351618628909</v>
      </c>
      <c r="R21" s="1175">
        <f t="shared" si="12"/>
        <v>3.528794223532846</v>
      </c>
      <c r="S21" s="1175">
        <f t="shared" si="12"/>
        <v>4.1070571526390074</v>
      </c>
      <c r="T21" s="1175">
        <f t="shared" si="12"/>
        <v>13.894062513529377</v>
      </c>
      <c r="U21" s="1175">
        <f t="shared" si="12"/>
        <v>5.6976412258316644</v>
      </c>
      <c r="V21" s="1175">
        <f t="shared" si="12"/>
        <v>5.1297417212352787</v>
      </c>
      <c r="W21" s="1175">
        <f t="shared" si="12"/>
        <v>5.4765524986900793</v>
      </c>
      <c r="X21" s="1175">
        <f t="shared" si="12"/>
        <v>2.9983097054067009</v>
      </c>
      <c r="Y21" s="1175">
        <f t="shared" si="12"/>
        <v>8.6729735649916631</v>
      </c>
      <c r="Z21" s="1175">
        <f t="shared" si="12"/>
        <v>1.4255091649432827</v>
      </c>
      <c r="AA21" s="1175">
        <f t="shared" si="12"/>
        <v>5.4349311795232689</v>
      </c>
      <c r="AB21" s="1175">
        <f t="shared" si="12"/>
        <v>2.8320147609954498</v>
      </c>
      <c r="AC21" s="1175">
        <f t="shared" si="12"/>
        <v>2.2702198833156753</v>
      </c>
      <c r="AD21" s="1175">
        <f t="shared" si="12"/>
        <v>2.8381048067201813</v>
      </c>
      <c r="AE21" s="1175">
        <f t="shared" si="12"/>
        <v>6.3808408924609976</v>
      </c>
      <c r="AF21" s="1175">
        <f t="shared" si="12"/>
        <v>2.2171059258117056</v>
      </c>
      <c r="AG21" s="1184">
        <f t="shared" si="4"/>
        <v>114.26104237514899</v>
      </c>
      <c r="AI21" s="58" t="s">
        <v>1120</v>
      </c>
      <c r="AJ21" s="1167">
        <f>SUM(G21:AF21)</f>
        <v>114.26104237514899</v>
      </c>
      <c r="AK21" s="1149">
        <f>'SHWLP-Det'!S42</f>
        <v>114.26104237514899</v>
      </c>
      <c r="AL21" s="1169">
        <f>(AK21-AJ21)/AK21</f>
        <v>0</v>
      </c>
      <c r="AN21" s="1153" t="s">
        <v>403</v>
      </c>
      <c r="AO21" s="1153" t="s">
        <v>60</v>
      </c>
      <c r="AP21" s="1144">
        <f>SUMIFS(Table91517[Count of EnergyRating],Table91517[MainSpaceHeatingFuel],AN21,Table91517[EnergyRating (group)],AO21,Table91517[CountyName (group)],AP$4)</f>
        <v>34</v>
      </c>
      <c r="AQ21" s="1173">
        <f>SUMIFS(Table91517[Count of EnergyRating],Table91517[MainSpaceHeatingFuel],AN21,Table91517[EnergyRating (group)],AO21,Table91517[CountyName (group)],AQ$4)</f>
        <v>1670</v>
      </c>
      <c r="AR21" s="1173">
        <f>SUMIFS(Table91517[Count of EnergyRating],Table91517[MainSpaceHeatingFuel],AN21,Table91517[EnergyRating (group)],AO21,Table91517[CountyName (group)],AR$4)</f>
        <v>100</v>
      </c>
      <c r="AS21" s="1173">
        <f>SUMIFS(Table91517[Count of EnergyRating],Table91517[MainSpaceHeatingFuel],AN21,Table91517[EnergyRating (group)],AO21,Table91517[CountyName (group)],AS$4)</f>
        <v>35</v>
      </c>
      <c r="AT21" s="1173">
        <f>SUMIFS(Table91517[Count of EnergyRating],Table91517[MainSpaceHeatingFuel],AN21,Table91517[EnergyRating (group)],AO21,Table91517[CountyName (group)],AT$4)</f>
        <v>26</v>
      </c>
      <c r="AU21" s="1173">
        <f>SUMIFS(Table91517[Count of EnergyRating],Table91517[MainSpaceHeatingFuel],AN21,Table91517[EnergyRating (group)],AO21,Table91517[CountyName (group)],AU$4)</f>
        <v>0</v>
      </c>
      <c r="AV21" s="1173">
        <f>SUMIFS(Table91517[Count of EnergyRating],Table91517[MainSpaceHeatingFuel],AN21,Table91517[EnergyRating (group)],AO21,Table91517[CountyName (group)],AV$4)</f>
        <v>66</v>
      </c>
      <c r="AW21" s="1173">
        <f>SUMIFS(Table91517[Count of EnergyRating],Table91517[MainSpaceHeatingFuel],AN21,Table91517[EnergyRating (group)],AO21,Table91517[CountyName (group)],AW$4)</f>
        <v>52</v>
      </c>
      <c r="AX21" s="1173">
        <f>SUMIFS(Table91517[Count of EnergyRating],Table91517[MainSpaceHeatingFuel],AN21,Table91517[EnergyRating (group)],AO21,Table91517[CountyName (group)],AX$4)</f>
        <v>0</v>
      </c>
      <c r="AY21" s="1173">
        <f>SUMIFS(Table91517[Count of EnergyRating],Table91517[MainSpaceHeatingFuel],AN21,Table91517[EnergyRating (group)],AO21,Table91517[CountyName (group)],AY$4)</f>
        <v>4</v>
      </c>
      <c r="AZ21" s="1173">
        <f>SUMIFS(Table91517[Count of EnergyRating],Table91517[MainSpaceHeatingFuel],AN21,Table91517[EnergyRating (group)],AO21,Table91517[CountyName (group)],AZ$4)</f>
        <v>5</v>
      </c>
      <c r="BA21" s="1173">
        <f>SUMIFS(Table91517[Count of EnergyRating],Table91517[MainSpaceHeatingFuel],AN21,Table91517[EnergyRating (group)],AO21,Table91517[CountyName (group)],BA$4)</f>
        <v>121</v>
      </c>
      <c r="BB21" s="1173">
        <f>SUMIFS(Table91517[Count of EnergyRating],Table91517[MainSpaceHeatingFuel],AN21,Table91517[EnergyRating (group)],AO21,Table91517[CountyName (group)],BB$4)</f>
        <v>15</v>
      </c>
      <c r="BC21" s="1173">
        <f>SUMIFS(Table91517[Count of EnergyRating],Table91517[MainSpaceHeatingFuel],AN21,Table91517[EnergyRating (group)],AO21,Table91517[CountyName (group)],BC$4)</f>
        <v>434</v>
      </c>
      <c r="BD21" s="1173">
        <f>SUMIFS(Table91517[Count of EnergyRating],Table91517[MainSpaceHeatingFuel],AN21,Table91517[EnergyRating (group)],AO21,Table91517[CountyName (group)],BD$4)</f>
        <v>1</v>
      </c>
      <c r="BE21" s="1173">
        <f>SUMIFS(Table91517[Count of EnergyRating],Table91517[MainSpaceHeatingFuel],AN21,Table91517[EnergyRating (group)],AO21,Table91517[CountyName (group)],BE$4)</f>
        <v>86</v>
      </c>
      <c r="BF21" s="1173">
        <f>SUMIFS(Table91517[Count of EnergyRating],Table91517[MainSpaceHeatingFuel],AN21,Table91517[EnergyRating (group)],AO21,Table91517[CountyName (group)],BF$4)</f>
        <v>38</v>
      </c>
      <c r="BG21" s="1173">
        <f>SUMIFS(Table91517[Count of EnergyRating],Table91517[MainSpaceHeatingFuel],AN21,Table91517[EnergyRating (group)],AO21,Table91517[CountyName (group)],BG$4)</f>
        <v>58</v>
      </c>
      <c r="BH21" s="1173">
        <f>SUMIFS(Table91517[Count of EnergyRating],Table91517[MainSpaceHeatingFuel],AN21,Table91517[EnergyRating (group)],AO21,Table91517[CountyName (group)],BH$4)</f>
        <v>3</v>
      </c>
      <c r="BI21" s="1173">
        <f>SUMIFS(Table91517[Count of EnergyRating],Table91517[MainSpaceHeatingFuel],AN21,Table91517[EnergyRating (group)],AO21,Table91517[CountyName (group)],BI$4)</f>
        <v>0</v>
      </c>
      <c r="BJ21" s="1173">
        <f>SUMIFS(Table91517[Count of EnergyRating],Table91517[MainSpaceHeatingFuel],AN21,Table91517[EnergyRating (group)],AO21,Table91517[CountyName (group)],BJ$4)</f>
        <v>4</v>
      </c>
      <c r="BK21" s="1173">
        <f>SUMIFS(Table91517[Count of EnergyRating],Table91517[MainSpaceHeatingFuel],AN21,Table91517[EnergyRating (group)],AO21,Table91517[CountyName (group)],BK$4)</f>
        <v>0</v>
      </c>
      <c r="BL21" s="1173">
        <f>SUMIFS(Table91517[Count of EnergyRating],Table91517[MainSpaceHeatingFuel],AN21,Table91517[EnergyRating (group)],AO21,Table91517[CountyName (group)],BL$4)</f>
        <v>0</v>
      </c>
      <c r="BM21" s="1144">
        <f>SUMIFS(Table91517[Count of EnergyRating],Table91517[MainSpaceHeatingFuel],AN21,Table91517[EnergyRating (group)],AO21,Table91517[CountyName (group)],BM$4)</f>
        <v>6</v>
      </c>
      <c r="BN21" s="1173">
        <f>SUMIFS(Table91517[Count of EnergyRating],Table91517[MainSpaceHeatingFuel],AN21,Table91517[EnergyRating (group)],AO21,Table91517[CountyName (group)],BN$4)</f>
        <v>0</v>
      </c>
      <c r="BO21" s="1173">
        <f>SUMIFS(Table91517[Count of EnergyRating],Table91517[MainSpaceHeatingFuel],AN21,Table91517[EnergyRating (group)],AO21,Table91517[CountyName (group)],BO$4)</f>
        <v>7</v>
      </c>
    </row>
    <row r="22" spans="3:67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N22" s="1153" t="s">
        <v>403</v>
      </c>
      <c r="AO22" s="1153" t="s">
        <v>62</v>
      </c>
      <c r="AP22" s="1144">
        <f>SUMIFS(Table91517[Count of EnergyRating],Table91517[MainSpaceHeatingFuel],AN22,Table91517[EnergyRating (group)],AO22,Table91517[CountyName (group)],AP$4)</f>
        <v>5</v>
      </c>
      <c r="AQ22" s="1173">
        <f>SUMIFS(Table91517[Count of EnergyRating],Table91517[MainSpaceHeatingFuel],AN22,Table91517[EnergyRating (group)],AO22,Table91517[CountyName (group)],AQ$4)</f>
        <v>689</v>
      </c>
      <c r="AR22" s="1173">
        <f>SUMIFS(Table91517[Count of EnergyRating],Table91517[MainSpaceHeatingFuel],AN22,Table91517[EnergyRating (group)],AO22,Table91517[CountyName (group)],AR$4)</f>
        <v>21</v>
      </c>
      <c r="AS22" s="1173">
        <f>SUMIFS(Table91517[Count of EnergyRating],Table91517[MainSpaceHeatingFuel],AN22,Table91517[EnergyRating (group)],AO22,Table91517[CountyName (group)],AS$4)</f>
        <v>12</v>
      </c>
      <c r="AT22" s="1173">
        <f>SUMIFS(Table91517[Count of EnergyRating],Table91517[MainSpaceHeatingFuel],AN22,Table91517[EnergyRating (group)],AO22,Table91517[CountyName (group)],AT$4)</f>
        <v>4</v>
      </c>
      <c r="AU22" s="1173">
        <f>SUMIFS(Table91517[Count of EnergyRating],Table91517[MainSpaceHeatingFuel],AN22,Table91517[EnergyRating (group)],AO22,Table91517[CountyName (group)],AU$4)</f>
        <v>0</v>
      </c>
      <c r="AV22" s="1173">
        <f>SUMIFS(Table91517[Count of EnergyRating],Table91517[MainSpaceHeatingFuel],AN22,Table91517[EnergyRating (group)],AO22,Table91517[CountyName (group)],AV$4)</f>
        <v>21</v>
      </c>
      <c r="AW22" s="1173">
        <f>SUMIFS(Table91517[Count of EnergyRating],Table91517[MainSpaceHeatingFuel],AN22,Table91517[EnergyRating (group)],AO22,Table91517[CountyName (group)],AW$4)</f>
        <v>13</v>
      </c>
      <c r="AX22" s="1173">
        <f>SUMIFS(Table91517[Count of EnergyRating],Table91517[MainSpaceHeatingFuel],AN22,Table91517[EnergyRating (group)],AO22,Table91517[CountyName (group)],AX$4)</f>
        <v>0</v>
      </c>
      <c r="AY22" s="1173">
        <f>SUMIFS(Table91517[Count of EnergyRating],Table91517[MainSpaceHeatingFuel],AN22,Table91517[EnergyRating (group)],AO22,Table91517[CountyName (group)],AY$4)</f>
        <v>0</v>
      </c>
      <c r="AZ22" s="1173">
        <f>SUMIFS(Table91517[Count of EnergyRating],Table91517[MainSpaceHeatingFuel],AN22,Table91517[EnergyRating (group)],AO22,Table91517[CountyName (group)],AZ$4)</f>
        <v>0</v>
      </c>
      <c r="BA22" s="1173">
        <f>SUMIFS(Table91517[Count of EnergyRating],Table91517[MainSpaceHeatingFuel],AN22,Table91517[EnergyRating (group)],AO22,Table91517[CountyName (group)],BA$4)</f>
        <v>58</v>
      </c>
      <c r="BB22" s="1173">
        <f>SUMIFS(Table91517[Count of EnergyRating],Table91517[MainSpaceHeatingFuel],AN22,Table91517[EnergyRating (group)],AO22,Table91517[CountyName (group)],BB$4)</f>
        <v>2</v>
      </c>
      <c r="BC22" s="1173">
        <f>SUMIFS(Table91517[Count of EnergyRating],Table91517[MainSpaceHeatingFuel],AN22,Table91517[EnergyRating (group)],AO22,Table91517[CountyName (group)],BC$4)</f>
        <v>164</v>
      </c>
      <c r="BD22" s="1173">
        <f>SUMIFS(Table91517[Count of EnergyRating],Table91517[MainSpaceHeatingFuel],AN22,Table91517[EnergyRating (group)],AO22,Table91517[CountyName (group)],BD$4)</f>
        <v>0</v>
      </c>
      <c r="BE22" s="1173">
        <f>SUMIFS(Table91517[Count of EnergyRating],Table91517[MainSpaceHeatingFuel],AN22,Table91517[EnergyRating (group)],AO22,Table91517[CountyName (group)],BE$4)</f>
        <v>36</v>
      </c>
      <c r="BF22" s="1173">
        <f>SUMIFS(Table91517[Count of EnergyRating],Table91517[MainSpaceHeatingFuel],AN22,Table91517[EnergyRating (group)],AO22,Table91517[CountyName (group)],BF$4)</f>
        <v>13</v>
      </c>
      <c r="BG22" s="1173">
        <f>SUMIFS(Table91517[Count of EnergyRating],Table91517[MainSpaceHeatingFuel],AN22,Table91517[EnergyRating (group)],AO22,Table91517[CountyName (group)],BG$4)</f>
        <v>21</v>
      </c>
      <c r="BH22" s="1173">
        <f>SUMIFS(Table91517[Count of EnergyRating],Table91517[MainSpaceHeatingFuel],AN22,Table91517[EnergyRating (group)],AO22,Table91517[CountyName (group)],BH$4)</f>
        <v>2</v>
      </c>
      <c r="BI22" s="1173">
        <f>SUMIFS(Table91517[Count of EnergyRating],Table91517[MainSpaceHeatingFuel],AN22,Table91517[EnergyRating (group)],AO22,Table91517[CountyName (group)],BI$4)</f>
        <v>0</v>
      </c>
      <c r="BJ22" s="1173">
        <f>SUMIFS(Table91517[Count of EnergyRating],Table91517[MainSpaceHeatingFuel],AN22,Table91517[EnergyRating (group)],AO22,Table91517[CountyName (group)],BJ$4)</f>
        <v>2</v>
      </c>
      <c r="BK22" s="1173">
        <f>SUMIFS(Table91517[Count of EnergyRating],Table91517[MainSpaceHeatingFuel],AN22,Table91517[EnergyRating (group)],AO22,Table91517[CountyName (group)],BK$4)</f>
        <v>0</v>
      </c>
      <c r="BL22" s="1173">
        <f>SUMIFS(Table91517[Count of EnergyRating],Table91517[MainSpaceHeatingFuel],AN22,Table91517[EnergyRating (group)],AO22,Table91517[CountyName (group)],BL$4)</f>
        <v>0</v>
      </c>
      <c r="BM22" s="1144">
        <f>SUMIFS(Table91517[Count of EnergyRating],Table91517[MainSpaceHeatingFuel],AN22,Table91517[EnergyRating (group)],AO22,Table91517[CountyName (group)],BM$4)</f>
        <v>1</v>
      </c>
      <c r="BN22" s="1173">
        <f>SUMIFS(Table91517[Count of EnergyRating],Table91517[MainSpaceHeatingFuel],AN22,Table91517[EnergyRating (group)],AO22,Table91517[CountyName (group)],BN$4)</f>
        <v>0</v>
      </c>
      <c r="BO22" s="1173">
        <f>SUMIFS(Table91517[Count of EnergyRating],Table91517[MainSpaceHeatingFuel],AN22,Table91517[EnergyRating (group)],AO22,Table91517[CountyName (group)],BO$4)</f>
        <v>1</v>
      </c>
    </row>
    <row r="23" spans="3:67">
      <c r="C23" s="1143" t="s">
        <v>1246</v>
      </c>
      <c r="D23" s="1143" t="s">
        <v>1107</v>
      </c>
      <c r="E23" s="1143" t="s">
        <v>838</v>
      </c>
      <c r="F23" s="1143" t="s">
        <v>1237</v>
      </c>
      <c r="G23" s="1154">
        <f t="shared" ref="G23:AF23" si="13">IFERROR(G133*((SUM(AP$25:AP$28)/SUM(AP$25:AP$33))/(SUM(G$133)/SUM(G$133:G$138))),G133)</f>
        <v>0</v>
      </c>
      <c r="H23" s="1154">
        <f t="shared" si="13"/>
        <v>5.2311015426173991E-3</v>
      </c>
      <c r="I23" s="1154">
        <f t="shared" si="13"/>
        <v>0</v>
      </c>
      <c r="J23" s="1154">
        <f t="shared" si="13"/>
        <v>2.5103213304188514E-3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0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0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8.0163902779159177E-3</v>
      </c>
      <c r="Z23" s="1154">
        <f t="shared" si="13"/>
        <v>2.3773936836526868E-3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5.7297246914104318E-3</v>
      </c>
      <c r="AE23" s="1154">
        <f t="shared" si="13"/>
        <v>6.7056978035501718E-3</v>
      </c>
      <c r="AF23" s="1154">
        <f t="shared" si="13"/>
        <v>0</v>
      </c>
      <c r="AG23" s="1181">
        <f t="shared" si="4"/>
        <v>3.057062932956546E-2</v>
      </c>
      <c r="AN23" s="1153" t="s">
        <v>403</v>
      </c>
      <c r="AO23" s="1153" t="s">
        <v>64</v>
      </c>
      <c r="AP23" s="1144">
        <f>SUMIFS(Table91517[Count of EnergyRating],Table91517[MainSpaceHeatingFuel],AN23,Table91517[EnergyRating (group)],AO23,Table91517[CountyName (group)],AP$4)</f>
        <v>8</v>
      </c>
      <c r="AQ23" s="1173">
        <f>SUMIFS(Table91517[Count of EnergyRating],Table91517[MainSpaceHeatingFuel],AN23,Table91517[EnergyRating (group)],AO23,Table91517[CountyName (group)],AQ$4)</f>
        <v>538</v>
      </c>
      <c r="AR23" s="1173">
        <f>SUMIFS(Table91517[Count of EnergyRating],Table91517[MainSpaceHeatingFuel],AN23,Table91517[EnergyRating (group)],AO23,Table91517[CountyName (group)],AR$4)</f>
        <v>17</v>
      </c>
      <c r="AS23" s="1173">
        <f>SUMIFS(Table91517[Count of EnergyRating],Table91517[MainSpaceHeatingFuel],AN23,Table91517[EnergyRating (group)],AO23,Table91517[CountyName (group)],AS$4)</f>
        <v>5</v>
      </c>
      <c r="AT23" s="1173">
        <f>SUMIFS(Table91517[Count of EnergyRating],Table91517[MainSpaceHeatingFuel],AN23,Table91517[EnergyRating (group)],AO23,Table91517[CountyName (group)],AT$4)</f>
        <v>3</v>
      </c>
      <c r="AU23" s="1173">
        <f>SUMIFS(Table91517[Count of EnergyRating],Table91517[MainSpaceHeatingFuel],AN23,Table91517[EnergyRating (group)],AO23,Table91517[CountyName (group)],AU$4)</f>
        <v>0</v>
      </c>
      <c r="AV23" s="1173">
        <f>SUMIFS(Table91517[Count of EnergyRating],Table91517[MainSpaceHeatingFuel],AN23,Table91517[EnergyRating (group)],AO23,Table91517[CountyName (group)],AV$4)</f>
        <v>25</v>
      </c>
      <c r="AW23" s="1173">
        <f>SUMIFS(Table91517[Count of EnergyRating],Table91517[MainSpaceHeatingFuel],AN23,Table91517[EnergyRating (group)],AO23,Table91517[CountyName (group)],AW$4)</f>
        <v>12</v>
      </c>
      <c r="AX23" s="1173">
        <f>SUMIFS(Table91517[Count of EnergyRating],Table91517[MainSpaceHeatingFuel],AN23,Table91517[EnergyRating (group)],AO23,Table91517[CountyName (group)],AX$4)</f>
        <v>1</v>
      </c>
      <c r="AY23" s="1173">
        <f>SUMIFS(Table91517[Count of EnergyRating],Table91517[MainSpaceHeatingFuel],AN23,Table91517[EnergyRating (group)],AO23,Table91517[CountyName (group)],AY$4)</f>
        <v>2</v>
      </c>
      <c r="AZ23" s="1173">
        <f>SUMIFS(Table91517[Count of EnergyRating],Table91517[MainSpaceHeatingFuel],AN23,Table91517[EnergyRating (group)],AO23,Table91517[CountyName (group)],AZ$4)</f>
        <v>1</v>
      </c>
      <c r="BA23" s="1173">
        <f>SUMIFS(Table91517[Count of EnergyRating],Table91517[MainSpaceHeatingFuel],AN23,Table91517[EnergyRating (group)],AO23,Table91517[CountyName (group)],BA$4)</f>
        <v>49</v>
      </c>
      <c r="BB23" s="1173">
        <f>SUMIFS(Table91517[Count of EnergyRating],Table91517[MainSpaceHeatingFuel],AN23,Table91517[EnergyRating (group)],AO23,Table91517[CountyName (group)],BB$4)</f>
        <v>3</v>
      </c>
      <c r="BC23" s="1173">
        <f>SUMIFS(Table91517[Count of EnergyRating],Table91517[MainSpaceHeatingFuel],AN23,Table91517[EnergyRating (group)],AO23,Table91517[CountyName (group)],BC$4)</f>
        <v>145</v>
      </c>
      <c r="BD23" s="1173">
        <f>SUMIFS(Table91517[Count of EnergyRating],Table91517[MainSpaceHeatingFuel],AN23,Table91517[EnergyRating (group)],AO23,Table91517[CountyName (group)],BD$4)</f>
        <v>3</v>
      </c>
      <c r="BE23" s="1173">
        <f>SUMIFS(Table91517[Count of EnergyRating],Table91517[MainSpaceHeatingFuel],AN23,Table91517[EnergyRating (group)],AO23,Table91517[CountyName (group)],BE$4)</f>
        <v>25</v>
      </c>
      <c r="BF23" s="1173">
        <f>SUMIFS(Table91517[Count of EnergyRating],Table91517[MainSpaceHeatingFuel],AN23,Table91517[EnergyRating (group)],AO23,Table91517[CountyName (group)],BF$4)</f>
        <v>12</v>
      </c>
      <c r="BG23" s="1173">
        <f>SUMIFS(Table91517[Count of EnergyRating],Table91517[MainSpaceHeatingFuel],AN23,Table91517[EnergyRating (group)],AO23,Table91517[CountyName (group)],BG$4)</f>
        <v>7</v>
      </c>
      <c r="BH23" s="1173">
        <f>SUMIFS(Table91517[Count of EnergyRating],Table91517[MainSpaceHeatingFuel],AN23,Table91517[EnergyRating (group)],AO23,Table91517[CountyName (group)],BH$4)</f>
        <v>4</v>
      </c>
      <c r="BI23" s="1173">
        <f>SUMIFS(Table91517[Count of EnergyRating],Table91517[MainSpaceHeatingFuel],AN23,Table91517[EnergyRating (group)],AO23,Table91517[CountyName (group)],BI$4)</f>
        <v>0</v>
      </c>
      <c r="BJ23" s="1173">
        <f>SUMIFS(Table91517[Count of EnergyRating],Table91517[MainSpaceHeatingFuel],AN23,Table91517[EnergyRating (group)],AO23,Table91517[CountyName (group)],BJ$4)</f>
        <v>2</v>
      </c>
      <c r="BK23" s="1173">
        <f>SUMIFS(Table91517[Count of EnergyRating],Table91517[MainSpaceHeatingFuel],AN23,Table91517[EnergyRating (group)],AO23,Table91517[CountyName (group)],BK$4)</f>
        <v>0</v>
      </c>
      <c r="BL23" s="1173">
        <f>SUMIFS(Table91517[Count of EnergyRating],Table91517[MainSpaceHeatingFuel],AN23,Table91517[EnergyRating (group)],AO23,Table91517[CountyName (group)],BL$4)</f>
        <v>0</v>
      </c>
      <c r="BM23" s="1144">
        <f>SUMIFS(Table91517[Count of EnergyRating],Table91517[MainSpaceHeatingFuel],AN23,Table91517[EnergyRating (group)],AO23,Table91517[CountyName (group)],BM$4)</f>
        <v>1</v>
      </c>
      <c r="BN23" s="1173">
        <f>SUMIFS(Table91517[Count of EnergyRating],Table91517[MainSpaceHeatingFuel],AN23,Table91517[EnergyRating (group)],AO23,Table91517[CountyName (group)],BN$4)</f>
        <v>0</v>
      </c>
      <c r="BO23" s="1173">
        <f>SUMIFS(Table91517[Count of EnergyRating],Table91517[MainSpaceHeatingFuel],AN23,Table91517[EnergyRating (group)],AO23,Table91517[CountyName (group)],BO$4)</f>
        <v>1</v>
      </c>
    </row>
    <row r="24" spans="3:67">
      <c r="C24" s="1145" t="s">
        <v>1246</v>
      </c>
      <c r="D24" s="1145" t="s">
        <v>1107</v>
      </c>
      <c r="E24" s="1145" t="s">
        <v>838</v>
      </c>
      <c r="F24" s="1145" t="s">
        <v>1238</v>
      </c>
      <c r="G24" s="1155">
        <f t="shared" ref="G24:AF24" si="14">IFERROR(G134*((SUM(AP$29)/SUM(AP$25:AP$33))/(SUM(G$134)/SUM(G$133:G$138))),G134)</f>
        <v>1.6247225036027924E-3</v>
      </c>
      <c r="H24" s="1155">
        <f t="shared" si="14"/>
        <v>7.8466523139260995E-3</v>
      </c>
      <c r="I24" s="1155">
        <f t="shared" si="14"/>
        <v>3.6414094904805255E-3</v>
      </c>
      <c r="J24" s="1155">
        <f t="shared" si="14"/>
        <v>2.5103213304188514E-3</v>
      </c>
      <c r="K24" s="1155">
        <f t="shared" si="14"/>
        <v>7.8323641658701124E-3</v>
      </c>
      <c r="L24" s="1155">
        <f t="shared" si="14"/>
        <v>0</v>
      </c>
      <c r="M24" s="1155">
        <f t="shared" si="14"/>
        <v>0</v>
      </c>
      <c r="N24" s="1155">
        <f t="shared" si="14"/>
        <v>0</v>
      </c>
      <c r="O24" s="1155">
        <f t="shared" si="14"/>
        <v>5.0487070257085008E-3</v>
      </c>
      <c r="P24" s="1155">
        <f t="shared" si="14"/>
        <v>3.109929156187974E-3</v>
      </c>
      <c r="Q24" s="1155">
        <f t="shared" si="14"/>
        <v>4.1967380819258344E-3</v>
      </c>
      <c r="R24" s="1155">
        <f t="shared" si="14"/>
        <v>0</v>
      </c>
      <c r="S24" s="1155">
        <f t="shared" si="14"/>
        <v>1.10943363593532E-2</v>
      </c>
      <c r="T24" s="1155">
        <f t="shared" si="14"/>
        <v>1.8634688702108871E-2</v>
      </c>
      <c r="U24" s="1155">
        <f t="shared" si="14"/>
        <v>1.1813600956063996E-2</v>
      </c>
      <c r="V24" s="1155">
        <f t="shared" si="14"/>
        <v>2.5890523608504885E-3</v>
      </c>
      <c r="W24" s="1155">
        <f t="shared" si="14"/>
        <v>6.7043948380518838E-3</v>
      </c>
      <c r="X24" s="1155">
        <f t="shared" si="14"/>
        <v>5.8979461893352431E-3</v>
      </c>
      <c r="Y24" s="1155">
        <f t="shared" si="14"/>
        <v>4.0081951389579588E-3</v>
      </c>
      <c r="Z24" s="1155">
        <f t="shared" si="14"/>
        <v>0</v>
      </c>
      <c r="AA24" s="1155">
        <f t="shared" si="14"/>
        <v>5.6344463992804477E-3</v>
      </c>
      <c r="AB24" s="1155">
        <f t="shared" si="14"/>
        <v>0</v>
      </c>
      <c r="AC24" s="1155">
        <f t="shared" si="14"/>
        <v>1.0555356385871141E-2</v>
      </c>
      <c r="AD24" s="1155">
        <f t="shared" si="14"/>
        <v>0</v>
      </c>
      <c r="AE24" s="1155">
        <f t="shared" si="14"/>
        <v>1.0058546705325258E-2</v>
      </c>
      <c r="AF24" s="1155">
        <f t="shared" si="14"/>
        <v>0</v>
      </c>
      <c r="AG24" s="1182">
        <f t="shared" si="4"/>
        <v>0.12280140810331917</v>
      </c>
      <c r="AN24" s="1157" t="s">
        <v>403</v>
      </c>
      <c r="AO24" s="1157" t="s">
        <v>1120</v>
      </c>
      <c r="AP24" s="1158">
        <f>SUMIFS(Table91517[Count of EnergyRating],Table91517[MainWaterHeatingFuel],AN24,Table91517[CountyName (group)],AP$4)</f>
        <v>711</v>
      </c>
      <c r="AQ24" s="1159">
        <f>SUMIFS(Table91517[Count of EnergyRating],Table91517[MainWaterHeatingFuel],$AN$24,Table91517[CountyName (group)],AQ4)</f>
        <v>15379</v>
      </c>
      <c r="AR24" s="1159">
        <f>SUMIFS(Table91517[Count of EnergyRating],Table91517[MainWaterHeatingFuel],AN$24,Table91517[CountyName (group)],$AR4)</f>
        <v>3254</v>
      </c>
      <c r="AS24" s="1159">
        <f>SUMIFS(Table91517[Count of EnergyRating],Table91517[MainWaterHeatingFuel],AN$24,Table91517[CountyName (group)],$AS4)</f>
        <v>663</v>
      </c>
      <c r="AT24" s="1159">
        <f>SUMIFS(Table91517[Count of EnergyRating],Table91517[MainWaterHeatingFuel],AN$24,Table91517[CountyName (group)],$AT4)</f>
        <v>945</v>
      </c>
      <c r="AU24" s="1159">
        <f>SUMIFS(Table91517[Count of EnergyRating],Table91517[MainWaterHeatingFuel],AN$24,Table91517[CountyName (group)],$AU4)</f>
        <v>49</v>
      </c>
      <c r="AV24" s="1159">
        <f>SUMIFS(Table91517[Count of EnergyRating],Table91517[MainWaterHeatingFuel],AN$24,Table91517[CountyName (group)],$AR4)</f>
        <v>3254</v>
      </c>
      <c r="AW24" s="1159">
        <f>SUMIFS(Table91517[Count of EnergyRating],Table91517[MainWaterHeatingFuel],AN$24,Table91517[CountyName (group)],$AW4)</f>
        <v>2582</v>
      </c>
      <c r="AX24" s="1159">
        <f>SUMIFS(Table91517[Count of EnergyRating],Table91517[MainWaterHeatingFuel],AN$24,Table91517[CountyName (group)],$AX4)</f>
        <v>130</v>
      </c>
      <c r="AY24" s="1159">
        <f>SUMIFS(Table91517[Count of EnergyRating],Table91517[MainWaterHeatingFuel],AN$24,Table91517[CountyName (group)],$AY4)</f>
        <v>202</v>
      </c>
      <c r="AZ24" s="1159">
        <f>SUMIFS(Table91517[Count of EnergyRating],Table91517[MainWaterHeatingFuel],AN$24,Table91517[CountyName (group)],$AZ4)</f>
        <v>75</v>
      </c>
      <c r="BA24" s="1159">
        <f>SUMIFS(Table91517[Count of EnergyRating],Table91517[MainWaterHeatingFuel],AN$24,Table91517[CountyName (group)],$BA4)</f>
        <v>1790</v>
      </c>
      <c r="BB24" s="1158">
        <f>SUMIFS(Table91517[Count of EnergyRating],Table91517[MainWaterHeatingFuel],AN$24,Table91517[CountyName (group)],$BB4)</f>
        <v>551</v>
      </c>
      <c r="BC24" s="1159">
        <f>SUMIFS(Table91517[Count of EnergyRating],Table91517[MainWaterHeatingFuel],AN$24,Table91517[CountyName (group)],$BC4)</f>
        <v>7421</v>
      </c>
      <c r="BD24" s="1159">
        <f>SUMIFS(Table91517[Count of EnergyRating],Table91517[MainWaterHeatingFuel],AN$24,Table91517[CountyName (group)],$BD4)</f>
        <v>59</v>
      </c>
      <c r="BE24" s="1159">
        <f>SUMIFS(Table91517[Count of EnergyRating],Table91517[MainWaterHeatingFuel],AN$24,Table91517[CountyName (group)],$BE4)</f>
        <v>1835</v>
      </c>
      <c r="BF24" s="1159">
        <f>SUMIFS(Table91517[Count of EnergyRating],Table91517[MainWaterHeatingFuel],AN$24,Table91517[CountyName (group)],$BF4)</f>
        <v>897</v>
      </c>
      <c r="BG24" s="1159">
        <f>SUMIFS(Table91517[Count of EnergyRating],Table91517[MainWaterHeatingFuel],AN$24,Table91517[CountyName (group)],$BG4)</f>
        <v>1407</v>
      </c>
      <c r="BH24" s="1159">
        <f>SUMIFS(Table91517[Count of EnergyRating],Table91517[MainWaterHeatingFuel],AN$24,Table91517[CountyName (group)],$BH4)</f>
        <v>657</v>
      </c>
      <c r="BI24" s="1159">
        <f>SUMIFS(Table91517[Count of EnergyRating],Table91517[MainWaterHeatingFuel],AN$24,Table91517[CountyName (group)],$BI4)</f>
        <v>7</v>
      </c>
      <c r="BJ24" s="1159">
        <f>SUMIFS(Table91517[Count of EnergyRating],Table91517[MainWaterHeatingFuel],AN$24,Table91517[CountyName (group)],$BJ4)</f>
        <v>131</v>
      </c>
      <c r="BK24" s="1159">
        <f>SUMIFS(Table91517[Count of EnergyRating],Table91517[MainWaterHeatingFuel],AN$24,Table91517[CountyName (group)],$BK4)</f>
        <v>64</v>
      </c>
      <c r="BL24" s="1159">
        <f>SUMIFS(Table91517[Count of EnergyRating],Table91517[MainWaterHeatingFuel],AN$24,Table91517[CountyName (group)],$BL4)</f>
        <v>17</v>
      </c>
      <c r="BM24" s="1158">
        <f>SUMIFS(Table91517[Count of EnergyRating],Table91517[MainWaterHeatingFuel],AN$24,Table91517[CountyName (group)],$BM4)</f>
        <v>333</v>
      </c>
      <c r="BN24" s="1159">
        <f>SUMIFS(Table91517[Count of EnergyRating],Table91517[MainWaterHeatingFuel],AN$24,Table91517[CountyName (group)],$BN4)</f>
        <v>6</v>
      </c>
      <c r="BO24" s="1159">
        <f>SUMIFS(Table91517[Count of EnergyRating],Table91517[MainWaterHeatingFuel],AN$24,Table91517[CountyName (group)],$BO4)</f>
        <v>95</v>
      </c>
    </row>
    <row r="25" spans="3:67">
      <c r="C25" s="1143" t="s">
        <v>1246</v>
      </c>
      <c r="D25" s="1143" t="s">
        <v>1107</v>
      </c>
      <c r="E25" s="1143" t="s">
        <v>838</v>
      </c>
      <c r="F25" s="1143" t="s">
        <v>1239</v>
      </c>
      <c r="G25" s="1154">
        <f t="shared" ref="G25:AF25" si="15">IFERROR(G135*((SUM(AP$30)/SUM(AP$25:AP$33))/(SUM(G$135)/SUM(G$133:G$138))),G135)</f>
        <v>8.1236125180139621E-3</v>
      </c>
      <c r="H25" s="1154">
        <f t="shared" si="15"/>
        <v>7.8466523139260995E-3</v>
      </c>
      <c r="I25" s="1154">
        <f t="shared" si="15"/>
        <v>2.1848456942883152E-2</v>
      </c>
      <c r="J25" s="1154">
        <f t="shared" si="15"/>
        <v>1.0041285321675406E-2</v>
      </c>
      <c r="K25" s="1154">
        <f t="shared" si="15"/>
        <v>1.958091041467528E-2</v>
      </c>
      <c r="L25" s="1154">
        <f t="shared" si="15"/>
        <v>6.4879447821399863E-3</v>
      </c>
      <c r="M25" s="1154">
        <f t="shared" si="15"/>
        <v>2.0991106332608443E-3</v>
      </c>
      <c r="N25" s="1154">
        <f t="shared" si="15"/>
        <v>1.1456679949728548E-2</v>
      </c>
      <c r="O25" s="1154">
        <f t="shared" si="15"/>
        <v>1.0097414051417002E-2</v>
      </c>
      <c r="P25" s="1154">
        <f t="shared" si="15"/>
        <v>7.7748228904699346E-3</v>
      </c>
      <c r="Q25" s="1154">
        <f t="shared" si="15"/>
        <v>2.3082059450592093E-2</v>
      </c>
      <c r="R25" s="1154">
        <f t="shared" si="15"/>
        <v>9.3350631091501171E-3</v>
      </c>
      <c r="S25" s="1154">
        <f t="shared" si="15"/>
        <v>3.1064141806188956E-2</v>
      </c>
      <c r="T25" s="1154">
        <f t="shared" si="15"/>
        <v>2.2361626442530643E-2</v>
      </c>
      <c r="U25" s="1154">
        <f t="shared" si="15"/>
        <v>2.3627201912127992E-2</v>
      </c>
      <c r="V25" s="1154">
        <f t="shared" si="15"/>
        <v>2.0712418886803911E-2</v>
      </c>
      <c r="W25" s="1154">
        <f t="shared" si="15"/>
        <v>2.0113184514155655E-2</v>
      </c>
      <c r="X25" s="1154">
        <f t="shared" si="15"/>
        <v>1.6219352020671918E-2</v>
      </c>
      <c r="Y25" s="1154">
        <f t="shared" si="15"/>
        <v>4.8098341667495492E-2</v>
      </c>
      <c r="Z25" s="1154">
        <f t="shared" si="15"/>
        <v>2.3773936836526863E-3</v>
      </c>
      <c r="AA25" s="1154">
        <f t="shared" si="15"/>
        <v>2.8172231996402241E-2</v>
      </c>
      <c r="AB25" s="1154">
        <f t="shared" si="15"/>
        <v>0</v>
      </c>
      <c r="AC25" s="1154">
        <f t="shared" si="15"/>
        <v>5.2776781929355704E-3</v>
      </c>
      <c r="AD25" s="1154">
        <f t="shared" si="15"/>
        <v>0</v>
      </c>
      <c r="AE25" s="1154">
        <f t="shared" si="15"/>
        <v>1.3411395607100344E-2</v>
      </c>
      <c r="AF25" s="1154">
        <f t="shared" si="15"/>
        <v>6.5418716199899772E-3</v>
      </c>
      <c r="AG25" s="1181">
        <f t="shared" si="4"/>
        <v>0.37575085072798786</v>
      </c>
      <c r="AN25" s="1153" t="s">
        <v>1144</v>
      </c>
      <c r="AO25" s="1153" t="s">
        <v>48</v>
      </c>
      <c r="AP25" s="1144">
        <f>SUMIFS(Table91517[Count of EnergyRating],Table91517[MainSpaceHeatingFuel],AN25,Table91517[EnergyRating (group)],AO25,Table91517[CountyName (group)],AP$4)</f>
        <v>0</v>
      </c>
      <c r="AQ25" s="1173">
        <f>SUMIFS(Table91517[Count of EnergyRating],Table91517[MainSpaceHeatingFuel],AN25,Table91517[EnergyRating (group)],AO25,Table91517[CountyName (group)],AQ$4)</f>
        <v>0</v>
      </c>
      <c r="AR25" s="1173">
        <f>SUMIFS(Table91517[Count of EnergyRating],Table91517[MainSpaceHeatingFuel],AN25,Table91517[EnergyRating (group)],AO25,Table91517[CountyName (group)],AR$4)</f>
        <v>0</v>
      </c>
      <c r="AS25" s="1173">
        <f>SUMIFS(Table91517[Count of EnergyRating],Table91517[MainSpaceHeatingFuel],AN25,Table91517[EnergyRating (group)],AO25,Table91517[CountyName (group)],AS$4)</f>
        <v>0</v>
      </c>
      <c r="AT25" s="1173">
        <f>SUMIFS(Table91517[Count of EnergyRating],Table91517[MainSpaceHeatingFuel],AN25,Table91517[EnergyRating (group)],AO25,Table91517[CountyName (group)],AT$4)</f>
        <v>0</v>
      </c>
      <c r="AU25" s="1173">
        <f>SUMIFS(Table91517[Count of EnergyRating],Table91517[MainSpaceHeatingFuel],AN25,Table91517[EnergyRating (group)],AO25,Table91517[CountyName (group)],AU$4)</f>
        <v>0</v>
      </c>
      <c r="AV25" s="1173">
        <f>SUMIFS(Table91517[Count of EnergyRating],Table91517[MainSpaceHeatingFuel],AN25,Table91517[EnergyRating (group)],AO25,Table91517[CountyName (group)],AV$4)</f>
        <v>0</v>
      </c>
      <c r="AW25" s="1173">
        <f>SUMIFS(Table91517[Count of EnergyRating],Table91517[MainSpaceHeatingFuel],AN25,Table91517[EnergyRating (group)],AO25,Table91517[CountyName (group)],AW$4)</f>
        <v>0</v>
      </c>
      <c r="AX25" s="1173">
        <f>SUMIFS(Table91517[Count of EnergyRating],Table91517[MainSpaceHeatingFuel],AN25,Table91517[EnergyRating (group)],AO25,Table91517[CountyName (group)],AX$4)</f>
        <v>0</v>
      </c>
      <c r="AY25" s="1173">
        <f>SUMIFS(Table91517[Count of EnergyRating],Table91517[MainSpaceHeatingFuel],AN25,Table91517[EnergyRating (group)],AO25,Table91517[CountyName (group)],AY$4)</f>
        <v>0</v>
      </c>
      <c r="AZ25" s="1173">
        <f>SUMIFS(Table91517[Count of EnergyRating],Table91517[MainSpaceHeatingFuel],AN25,Table91517[EnergyRating (group)],AO25,Table91517[CountyName (group)],AZ$4)</f>
        <v>0</v>
      </c>
      <c r="BA25" s="1173">
        <f>SUMIFS(Table91517[Count of EnergyRating],Table91517[MainSpaceHeatingFuel],AN25,Table91517[EnergyRating (group)],AO25,Table91517[CountyName (group)],BA$4)</f>
        <v>0</v>
      </c>
      <c r="BB25" s="1173">
        <f>SUMIFS(Table91517[Count of EnergyRating],Table91517[MainSpaceHeatingFuel],AN25,Table91517[EnergyRating (group)],AO25,Table91517[CountyName (group)],BB$4)</f>
        <v>0</v>
      </c>
      <c r="BC25" s="1173">
        <f>SUMIFS(Table91517[Count of EnergyRating],Table91517[MainSpaceHeatingFuel],AN25,Table91517[EnergyRating (group)],AO25,Table91517[CountyName (group)],BC$4)</f>
        <v>0</v>
      </c>
      <c r="BD25" s="1173">
        <f>SUMIFS(Table91517[Count of EnergyRating],Table91517[MainSpaceHeatingFuel],AN25,Table91517[EnergyRating (group)],AO25,Table91517[CountyName (group)],BD$4)</f>
        <v>0</v>
      </c>
      <c r="BE25" s="1173">
        <f>SUMIFS(Table91517[Count of EnergyRating],Table91517[MainSpaceHeatingFuel],AN25,Table91517[EnergyRating (group)],AO25,Table91517[CountyName (group)],BE$4)</f>
        <v>0</v>
      </c>
      <c r="BF25" s="1173">
        <f>SUMIFS(Table91517[Count of EnergyRating],Table91517[MainSpaceHeatingFuel],AN25,Table91517[EnergyRating (group)],AO25,Table91517[CountyName (group)],BF$4)</f>
        <v>0</v>
      </c>
      <c r="BG25" s="1173">
        <f>SUMIFS(Table91517[Count of EnergyRating],Table91517[MainSpaceHeatingFuel],AN25,Table91517[EnergyRating (group)],AO25,Table91517[CountyName (group)],BG$4)</f>
        <v>0</v>
      </c>
      <c r="BH25" s="1173">
        <f>SUMIFS(Table91517[Count of EnergyRating],Table91517[MainSpaceHeatingFuel],AN25,Table91517[EnergyRating (group)],AO25,Table91517[CountyName (group)],BH$4)</f>
        <v>0</v>
      </c>
      <c r="BI25" s="1173">
        <f>SUMIFS(Table91517[Count of EnergyRating],Table91517[MainSpaceHeatingFuel],AN25,Table91517[EnergyRating (group)],AO25,Table91517[CountyName (group)],BI$4)</f>
        <v>0</v>
      </c>
      <c r="BJ25" s="1173">
        <f>SUMIFS(Table91517[Count of EnergyRating],Table91517[MainSpaceHeatingFuel],AN25,Table91517[EnergyRating (group)],AO25,Table91517[CountyName (group)],BJ$4)</f>
        <v>0</v>
      </c>
      <c r="BK25" s="1173">
        <f>SUMIFS(Table91517[Count of EnergyRating],Table91517[MainSpaceHeatingFuel],AN25,Table91517[EnergyRating (group)],AO25,Table91517[CountyName (group)],BK$4)</f>
        <v>0</v>
      </c>
      <c r="BL25" s="1173">
        <f>SUMIFS(Table91517[Count of EnergyRating],Table91517[MainSpaceHeatingFuel],AN25,Table91517[EnergyRating (group)],AO25,Table91517[CountyName (group)],BL$4)</f>
        <v>0</v>
      </c>
      <c r="BM25" s="1144">
        <f>SUMIFS(Table91517[Count of EnergyRating],Table91517[MainSpaceHeatingFuel],AN25,Table91517[EnergyRating (group)],AO25,Table91517[CountyName (group)],BM$4)</f>
        <v>0</v>
      </c>
      <c r="BN25" s="1173">
        <f>SUMIFS(Table91517[Count of EnergyRating],Table91517[MainSpaceHeatingFuel],AN25,Table91517[EnergyRating (group)],AO25,Table91517[CountyName (group)],BN$4)</f>
        <v>0</v>
      </c>
      <c r="BO25" s="1173">
        <f>SUMIFS(Table91517[Count of EnergyRating],Table91517[MainSpaceHeatingFuel],AN25,Table91517[EnergyRating (group)],AO25,Table91517[CountyName (group)],BO$4)</f>
        <v>0</v>
      </c>
    </row>
    <row r="26" spans="3:67">
      <c r="C26" s="1145" t="s">
        <v>1246</v>
      </c>
      <c r="D26" s="1145" t="s">
        <v>1107</v>
      </c>
      <c r="E26" s="1145" t="s">
        <v>838</v>
      </c>
      <c r="F26" s="1145" t="s">
        <v>1240</v>
      </c>
      <c r="G26" s="1155">
        <f t="shared" ref="G26:AF26" si="16">IFERROR(G136*((SUM(AP$31)/SUM(AP$25:AP$33))/(SUM(G$136)/SUM(G$133:G$138))),G136)</f>
        <v>1.4622502532425134E-2</v>
      </c>
      <c r="H26" s="1155">
        <f t="shared" si="16"/>
        <v>2.8771058484395696E-2</v>
      </c>
      <c r="I26" s="1155">
        <f t="shared" si="16"/>
        <v>1.8207047452402626E-2</v>
      </c>
      <c r="J26" s="1155">
        <f t="shared" si="16"/>
        <v>2.7613534634607369E-2</v>
      </c>
      <c r="K26" s="1155">
        <f t="shared" si="16"/>
        <v>7.8323641658701124E-3</v>
      </c>
      <c r="L26" s="1155">
        <f t="shared" si="16"/>
        <v>2.5951779128559945E-2</v>
      </c>
      <c r="M26" s="1155">
        <f t="shared" si="16"/>
        <v>1.469377443282591E-2</v>
      </c>
      <c r="N26" s="1155">
        <f t="shared" si="16"/>
        <v>2.0049189912024961E-2</v>
      </c>
      <c r="O26" s="1155">
        <f t="shared" si="16"/>
        <v>5.0487070257085001E-2</v>
      </c>
      <c r="P26" s="1155">
        <f t="shared" si="16"/>
        <v>1.0884752046657909E-2</v>
      </c>
      <c r="Q26" s="1155">
        <f t="shared" si="16"/>
        <v>5.0360856983110019E-2</v>
      </c>
      <c r="R26" s="1155">
        <f t="shared" si="16"/>
        <v>2.567142355016282E-2</v>
      </c>
      <c r="S26" s="1155">
        <f t="shared" si="16"/>
        <v>3.1064141806188956E-2</v>
      </c>
      <c r="T26" s="1155">
        <f t="shared" si="16"/>
        <v>9.6900381250966117E-2</v>
      </c>
      <c r="U26" s="1155">
        <f t="shared" si="16"/>
        <v>4.1347603346223984E-2</v>
      </c>
      <c r="V26" s="1155">
        <f t="shared" si="16"/>
        <v>3.4952206871481595E-2</v>
      </c>
      <c r="W26" s="1155">
        <f t="shared" si="16"/>
        <v>3.5756772469610058E-2</v>
      </c>
      <c r="X26" s="1155">
        <f t="shared" si="16"/>
        <v>2.0642811662673347E-2</v>
      </c>
      <c r="Y26" s="1155">
        <f t="shared" si="16"/>
        <v>6.4131122223327341E-2</v>
      </c>
      <c r="Z26" s="1155">
        <f t="shared" si="16"/>
        <v>1.1886968418263434E-2</v>
      </c>
      <c r="AA26" s="1155">
        <f t="shared" si="16"/>
        <v>2.8172231996402237E-2</v>
      </c>
      <c r="AB26" s="1155">
        <f t="shared" si="16"/>
        <v>2.2365239969129199E-2</v>
      </c>
      <c r="AC26" s="1155">
        <f t="shared" si="16"/>
        <v>2.1110712771742281E-2</v>
      </c>
      <c r="AD26" s="1155">
        <f t="shared" si="16"/>
        <v>1.7189174074231293E-2</v>
      </c>
      <c r="AE26" s="1155">
        <f t="shared" si="16"/>
        <v>4.69398846248512E-2</v>
      </c>
      <c r="AF26" s="1155">
        <f t="shared" si="16"/>
        <v>6.5418716199899763E-3</v>
      </c>
      <c r="AG26" s="1182">
        <f t="shared" si="4"/>
        <v>0.77414647668520853</v>
      </c>
      <c r="AN26" s="1153" t="s">
        <v>1144</v>
      </c>
      <c r="AO26" s="1153" t="s">
        <v>50</v>
      </c>
      <c r="AP26" s="1144">
        <f>SUMIFS(Table91517[Count of EnergyRating],Table91517[MainSpaceHeatingFuel],AN26,Table91517[EnergyRating (group)],AO26,Table91517[CountyName (group)],AP$4)</f>
        <v>0</v>
      </c>
      <c r="AQ26" s="1173">
        <f>SUMIFS(Table91517[Count of EnergyRating],Table91517[MainSpaceHeatingFuel],AN26,Table91517[EnergyRating (group)],AO26,Table91517[CountyName (group)],AQ$4)</f>
        <v>1</v>
      </c>
      <c r="AR26" s="1173">
        <f>SUMIFS(Table91517[Count of EnergyRating],Table91517[MainSpaceHeatingFuel],AN26,Table91517[EnergyRating (group)],AO26,Table91517[CountyName (group)],AR$4)</f>
        <v>0</v>
      </c>
      <c r="AS26" s="1173">
        <f>SUMIFS(Table91517[Count of EnergyRating],Table91517[MainSpaceHeatingFuel],AN26,Table91517[EnergyRating (group)],AO26,Table91517[CountyName (group)],AS$4)</f>
        <v>0</v>
      </c>
      <c r="AT26" s="1173">
        <f>SUMIFS(Table91517[Count of EnergyRating],Table91517[MainSpaceHeatingFuel],AN26,Table91517[EnergyRating (group)],AO26,Table91517[CountyName (group)],AT$4)</f>
        <v>0</v>
      </c>
      <c r="AU26" s="1173">
        <f>SUMIFS(Table91517[Count of EnergyRating],Table91517[MainSpaceHeatingFuel],AN26,Table91517[EnergyRating (group)],AO26,Table91517[CountyName (group)],AU$4)</f>
        <v>0</v>
      </c>
      <c r="AV26" s="1173">
        <f>SUMIFS(Table91517[Count of EnergyRating],Table91517[MainSpaceHeatingFuel],AN26,Table91517[EnergyRating (group)],AO26,Table91517[CountyName (group)],AV$4)</f>
        <v>0</v>
      </c>
      <c r="AW26" s="1173">
        <f>SUMIFS(Table91517[Count of EnergyRating],Table91517[MainSpaceHeatingFuel],AN26,Table91517[EnergyRating (group)],AO26,Table91517[CountyName (group)],AW$4)</f>
        <v>0</v>
      </c>
      <c r="AX26" s="1173">
        <f>SUMIFS(Table91517[Count of EnergyRating],Table91517[MainSpaceHeatingFuel],AN26,Table91517[EnergyRating (group)],AO26,Table91517[CountyName (group)],AX$4)</f>
        <v>0</v>
      </c>
      <c r="AY26" s="1173">
        <f>SUMIFS(Table91517[Count of EnergyRating],Table91517[MainSpaceHeatingFuel],AN26,Table91517[EnergyRating (group)],AO26,Table91517[CountyName (group)],AY$4)</f>
        <v>0</v>
      </c>
      <c r="AZ26" s="1173">
        <f>SUMIFS(Table91517[Count of EnergyRating],Table91517[MainSpaceHeatingFuel],AN26,Table91517[EnergyRating (group)],AO26,Table91517[CountyName (group)],AZ$4)</f>
        <v>0</v>
      </c>
      <c r="BA26" s="1173">
        <f>SUMIFS(Table91517[Count of EnergyRating],Table91517[MainSpaceHeatingFuel],AN26,Table91517[EnergyRating (group)],AO26,Table91517[CountyName (group)],BA$4)</f>
        <v>0</v>
      </c>
      <c r="BB26" s="1173">
        <f>SUMIFS(Table91517[Count of EnergyRating],Table91517[MainSpaceHeatingFuel],AN26,Table91517[EnergyRating (group)],AO26,Table91517[CountyName (group)],BB$4)</f>
        <v>0</v>
      </c>
      <c r="BC26" s="1173">
        <f>SUMIFS(Table91517[Count of EnergyRating],Table91517[MainSpaceHeatingFuel],AN26,Table91517[EnergyRating (group)],AO26,Table91517[CountyName (group)],BC$4)</f>
        <v>0</v>
      </c>
      <c r="BD26" s="1173">
        <f>SUMIFS(Table91517[Count of EnergyRating],Table91517[MainSpaceHeatingFuel],AN26,Table91517[EnergyRating (group)],AO26,Table91517[CountyName (group)],BD$4)</f>
        <v>0</v>
      </c>
      <c r="BE26" s="1173">
        <f>SUMIFS(Table91517[Count of EnergyRating],Table91517[MainSpaceHeatingFuel],AN26,Table91517[EnergyRating (group)],AO26,Table91517[CountyName (group)],BE$4)</f>
        <v>0</v>
      </c>
      <c r="BF26" s="1173">
        <f>SUMIFS(Table91517[Count of EnergyRating],Table91517[MainSpaceHeatingFuel],AN26,Table91517[EnergyRating (group)],AO26,Table91517[CountyName (group)],BF$4)</f>
        <v>0</v>
      </c>
      <c r="BG26" s="1173">
        <f>SUMIFS(Table91517[Count of EnergyRating],Table91517[MainSpaceHeatingFuel],AN26,Table91517[EnergyRating (group)],AO26,Table91517[CountyName (group)],BG$4)</f>
        <v>0</v>
      </c>
      <c r="BH26" s="1173">
        <f>SUMIFS(Table91517[Count of EnergyRating],Table91517[MainSpaceHeatingFuel],AN26,Table91517[EnergyRating (group)],AO26,Table91517[CountyName (group)],BH$4)</f>
        <v>1</v>
      </c>
      <c r="BI26" s="1173">
        <f>SUMIFS(Table91517[Count of EnergyRating],Table91517[MainSpaceHeatingFuel],AN26,Table91517[EnergyRating (group)],AO26,Table91517[CountyName (group)],BI$4)</f>
        <v>0</v>
      </c>
      <c r="BJ26" s="1173">
        <f>SUMIFS(Table91517[Count of EnergyRating],Table91517[MainSpaceHeatingFuel],AN26,Table91517[EnergyRating (group)],AO26,Table91517[CountyName (group)],BJ$4)</f>
        <v>0</v>
      </c>
      <c r="BK26" s="1173">
        <f>SUMIFS(Table91517[Count of EnergyRating],Table91517[MainSpaceHeatingFuel],AN26,Table91517[EnergyRating (group)],AO26,Table91517[CountyName (group)],BK$4)</f>
        <v>0</v>
      </c>
      <c r="BL26" s="1173">
        <f>SUMIFS(Table91517[Count of EnergyRating],Table91517[MainSpaceHeatingFuel],AN26,Table91517[EnergyRating (group)],AO26,Table91517[CountyName (group)],BL$4)</f>
        <v>0</v>
      </c>
      <c r="BM26" s="1144">
        <f>SUMIFS(Table91517[Count of EnergyRating],Table91517[MainSpaceHeatingFuel],AN26,Table91517[EnergyRating (group)],AO26,Table91517[CountyName (group)],BM$4)</f>
        <v>0</v>
      </c>
      <c r="BN26" s="1173">
        <f>SUMIFS(Table91517[Count of EnergyRating],Table91517[MainSpaceHeatingFuel],AN26,Table91517[EnergyRating (group)],AO26,Table91517[CountyName (group)],BN$4)</f>
        <v>0</v>
      </c>
      <c r="BO26" s="1173">
        <f>SUMIFS(Table91517[Count of EnergyRating],Table91517[MainSpaceHeatingFuel],AN26,Table91517[EnergyRating (group)],AO26,Table91517[CountyName (group)],BO$4)</f>
        <v>0</v>
      </c>
    </row>
    <row r="27" spans="3:67" ht="15">
      <c r="C27" s="1143" t="s">
        <v>1246</v>
      </c>
      <c r="D27" s="1143" t="s">
        <v>1107</v>
      </c>
      <c r="E27" s="1143" t="s">
        <v>838</v>
      </c>
      <c r="F27" s="1143" t="s">
        <v>1241</v>
      </c>
      <c r="G27" s="1154">
        <f t="shared" ref="G27:AF27" si="17">IFERROR(G137*((SUM(AP$32)/SUM(AP$25:AP$33))/(SUM(G$137)/SUM(G$133:G$138))),G137)</f>
        <v>1.1373057525219547E-2</v>
      </c>
      <c r="H27" s="1154">
        <f t="shared" si="17"/>
        <v>3.6617710798321795E-2</v>
      </c>
      <c r="I27" s="1154">
        <f t="shared" si="17"/>
        <v>1.4565637961922104E-2</v>
      </c>
      <c r="J27" s="1154">
        <f t="shared" si="17"/>
        <v>1.0041285321675407E-2</v>
      </c>
      <c r="K27" s="1154">
        <f t="shared" si="17"/>
        <v>1.1748546248805168E-2</v>
      </c>
      <c r="L27" s="1154">
        <f t="shared" si="17"/>
        <v>6.4879447821399872E-3</v>
      </c>
      <c r="M27" s="1154">
        <f t="shared" si="17"/>
        <v>1.8891995699347602E-2</v>
      </c>
      <c r="N27" s="1154">
        <f t="shared" si="17"/>
        <v>1.7185019924592822E-2</v>
      </c>
      <c r="O27" s="1154">
        <f t="shared" si="17"/>
        <v>5.0487070257084999E-3</v>
      </c>
      <c r="P27" s="1154">
        <f t="shared" si="17"/>
        <v>2.1769504093315819E-2</v>
      </c>
      <c r="Q27" s="1154">
        <f t="shared" si="17"/>
        <v>3.9869011778295431E-2</v>
      </c>
      <c r="R27" s="1154">
        <f t="shared" si="17"/>
        <v>1.4002594663725177E-2</v>
      </c>
      <c r="S27" s="1154">
        <f t="shared" si="17"/>
        <v>3.5501876349930239E-2</v>
      </c>
      <c r="T27" s="1154">
        <f t="shared" si="17"/>
        <v>6.3357941587170147E-2</v>
      </c>
      <c r="U27" s="1154">
        <f t="shared" si="17"/>
        <v>2.9534002390159988E-2</v>
      </c>
      <c r="V27" s="1154">
        <f t="shared" si="17"/>
        <v>5.8253678119135989E-2</v>
      </c>
      <c r="W27" s="1154">
        <f t="shared" si="17"/>
        <v>5.8104755263116342E-2</v>
      </c>
      <c r="X27" s="1154">
        <f t="shared" si="17"/>
        <v>1.7693838568005729E-2</v>
      </c>
      <c r="Y27" s="1154">
        <f t="shared" si="17"/>
        <v>6.0122927084369372E-2</v>
      </c>
      <c r="Z27" s="1154">
        <f t="shared" si="17"/>
        <v>1.4264362101916119E-2</v>
      </c>
      <c r="AA27" s="1154">
        <f t="shared" si="17"/>
        <v>2.2537785597121794E-2</v>
      </c>
      <c r="AB27" s="1154">
        <f t="shared" si="17"/>
        <v>1.2780137125216686E-2</v>
      </c>
      <c r="AC27" s="1154">
        <f t="shared" si="17"/>
        <v>1.0555356385871139E-2</v>
      </c>
      <c r="AD27" s="1154">
        <f t="shared" si="17"/>
        <v>5.7297246914104309E-3</v>
      </c>
      <c r="AE27" s="1154">
        <f t="shared" si="17"/>
        <v>8.7174071446152232E-2</v>
      </c>
      <c r="AF27" s="1154">
        <f t="shared" si="17"/>
        <v>2.6167486479959909E-2</v>
      </c>
      <c r="AG27" s="1181">
        <f t="shared" si="4"/>
        <v>0.70937895901260539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SUMIFS(Table91517[Count of EnergyRating],Table91517[MainSpaceHeatingFuel],AN27,Table91517[EnergyRating (group)],AO27,Table91517[CountyName (group)],AP$4)</f>
        <v>0</v>
      </c>
      <c r="AQ27" s="1173">
        <f>SUMIFS(Table91517[Count of EnergyRating],Table91517[MainSpaceHeatingFuel],AN27,Table91517[EnergyRating (group)],AO27,Table91517[CountyName (group)],AQ$4)</f>
        <v>0</v>
      </c>
      <c r="AR27" s="1173">
        <f>SUMIFS(Table91517[Count of EnergyRating],Table91517[MainSpaceHeatingFuel],AN27,Table91517[EnergyRating (group)],AO27,Table91517[CountyName (group)],AR$4)</f>
        <v>0</v>
      </c>
      <c r="AS27" s="1173">
        <f>SUMIFS(Table91517[Count of EnergyRating],Table91517[MainSpaceHeatingFuel],AN27,Table91517[EnergyRating (group)],AO27,Table91517[CountyName (group)],AS$4)</f>
        <v>0</v>
      </c>
      <c r="AT27" s="1173">
        <f>SUMIFS(Table91517[Count of EnergyRating],Table91517[MainSpaceHeatingFuel],AN27,Table91517[EnergyRating (group)],AO27,Table91517[CountyName (group)],AT$4)</f>
        <v>0</v>
      </c>
      <c r="AU27" s="1173">
        <f>SUMIFS(Table91517[Count of EnergyRating],Table91517[MainSpaceHeatingFuel],AN27,Table91517[EnergyRating (group)],AO27,Table91517[CountyName (group)],AU$4)</f>
        <v>0</v>
      </c>
      <c r="AV27" s="1173">
        <f>SUMIFS(Table91517[Count of EnergyRating],Table91517[MainSpaceHeatingFuel],AN27,Table91517[EnergyRating (group)],AO27,Table91517[CountyName (group)],AV$4)</f>
        <v>0</v>
      </c>
      <c r="AW27" s="1173">
        <f>SUMIFS(Table91517[Count of EnergyRating],Table91517[MainSpaceHeatingFuel],AN27,Table91517[EnergyRating (group)],AO27,Table91517[CountyName (group)],AW$4)</f>
        <v>0</v>
      </c>
      <c r="AX27" s="1173">
        <f>SUMIFS(Table91517[Count of EnergyRating],Table91517[MainSpaceHeatingFuel],AN27,Table91517[EnergyRating (group)],AO27,Table91517[CountyName (group)],AX$4)</f>
        <v>0</v>
      </c>
      <c r="AY27" s="1173">
        <f>SUMIFS(Table91517[Count of EnergyRating],Table91517[MainSpaceHeatingFuel],AN27,Table91517[EnergyRating (group)],AO27,Table91517[CountyName (group)],AY$4)</f>
        <v>0</v>
      </c>
      <c r="AZ27" s="1173">
        <f>SUMIFS(Table91517[Count of EnergyRating],Table91517[MainSpaceHeatingFuel],AN27,Table91517[EnergyRating (group)],AO27,Table91517[CountyName (group)],AZ$4)</f>
        <v>0</v>
      </c>
      <c r="BA27" s="1173">
        <f>SUMIFS(Table91517[Count of EnergyRating],Table91517[MainSpaceHeatingFuel],AN27,Table91517[EnergyRating (group)],AO27,Table91517[CountyName (group)],BA$4)</f>
        <v>0</v>
      </c>
      <c r="BB27" s="1173">
        <f>SUMIFS(Table91517[Count of EnergyRating],Table91517[MainSpaceHeatingFuel],AN27,Table91517[EnergyRating (group)],AO27,Table91517[CountyName (group)],BB$4)</f>
        <v>0</v>
      </c>
      <c r="BC27" s="1173">
        <f>SUMIFS(Table91517[Count of EnergyRating],Table91517[MainSpaceHeatingFuel],AN27,Table91517[EnergyRating (group)],AO27,Table91517[CountyName (group)],BC$4)</f>
        <v>0</v>
      </c>
      <c r="BD27" s="1173">
        <f>SUMIFS(Table91517[Count of EnergyRating],Table91517[MainSpaceHeatingFuel],AN27,Table91517[EnergyRating (group)],AO27,Table91517[CountyName (group)],BD$4)</f>
        <v>0</v>
      </c>
      <c r="BE27" s="1173">
        <f>SUMIFS(Table91517[Count of EnergyRating],Table91517[MainSpaceHeatingFuel],AN27,Table91517[EnergyRating (group)],AO27,Table91517[CountyName (group)],BE$4)</f>
        <v>0</v>
      </c>
      <c r="BF27" s="1173">
        <f>SUMIFS(Table91517[Count of EnergyRating],Table91517[MainSpaceHeatingFuel],AN27,Table91517[EnergyRating (group)],AO27,Table91517[CountyName (group)],BF$4)</f>
        <v>0</v>
      </c>
      <c r="BG27" s="1173">
        <f>SUMIFS(Table91517[Count of EnergyRating],Table91517[MainSpaceHeatingFuel],AN27,Table91517[EnergyRating (group)],AO27,Table91517[CountyName (group)],BG$4)</f>
        <v>0</v>
      </c>
      <c r="BH27" s="1173">
        <f>SUMIFS(Table91517[Count of EnergyRating],Table91517[MainSpaceHeatingFuel],AN27,Table91517[EnergyRating (group)],AO27,Table91517[CountyName (group)],BH$4)</f>
        <v>0</v>
      </c>
      <c r="BI27" s="1173">
        <f>SUMIFS(Table91517[Count of EnergyRating],Table91517[MainSpaceHeatingFuel],AN27,Table91517[EnergyRating (group)],AO27,Table91517[CountyName (group)],BI$4)</f>
        <v>1</v>
      </c>
      <c r="BJ27" s="1173">
        <f>SUMIFS(Table91517[Count of EnergyRating],Table91517[MainSpaceHeatingFuel],AN27,Table91517[EnergyRating (group)],AO27,Table91517[CountyName (group)],BJ$4)</f>
        <v>0</v>
      </c>
      <c r="BK27" s="1173">
        <f>SUMIFS(Table91517[Count of EnergyRating],Table91517[MainSpaceHeatingFuel],AN27,Table91517[EnergyRating (group)],AO27,Table91517[CountyName (group)],BK$4)</f>
        <v>0</v>
      </c>
      <c r="BL27" s="1173">
        <f>SUMIFS(Table91517[Count of EnergyRating],Table91517[MainSpaceHeatingFuel],AN27,Table91517[EnergyRating (group)],AO27,Table91517[CountyName (group)],BL$4)</f>
        <v>0</v>
      </c>
      <c r="BM27" s="1144">
        <f>SUMIFS(Table91517[Count of EnergyRating],Table91517[MainSpaceHeatingFuel],AN27,Table91517[EnergyRating (group)],AO27,Table91517[CountyName (group)],BM$4)</f>
        <v>0</v>
      </c>
      <c r="BN27" s="1173">
        <f>SUMIFS(Table91517[Count of EnergyRating],Table91517[MainSpaceHeatingFuel],AN27,Table91517[EnergyRating (group)],AO27,Table91517[CountyName (group)],BN$4)</f>
        <v>0</v>
      </c>
      <c r="BO27" s="1173">
        <f>SUMIFS(Table91517[Count of EnergyRating],Table91517[MainSpaceHeatingFuel],AN27,Table91517[EnergyRating (group)],AO27,Table91517[CountyName (group)],BO$4)</f>
        <v>0</v>
      </c>
    </row>
    <row r="28" spans="3:67" ht="15.75" thickBot="1">
      <c r="C28" s="1147" t="s">
        <v>1246</v>
      </c>
      <c r="D28" s="1147" t="s">
        <v>1107</v>
      </c>
      <c r="E28" s="1147" t="s">
        <v>838</v>
      </c>
      <c r="F28" s="1147" t="s">
        <v>1242</v>
      </c>
      <c r="G28" s="1156">
        <f t="shared" ref="G28:AF28" si="18">IFERROR(G138*((SUM(AP$33)/SUM(AP$25:AP$33))/(SUM(G$138)/SUM(G$133:G$138))),G138)</f>
        <v>2.9245005064850262E-2</v>
      </c>
      <c r="H28" s="1156">
        <f t="shared" si="18"/>
        <v>0.25109287404563513</v>
      </c>
      <c r="I28" s="1156">
        <f t="shared" si="18"/>
        <v>0.12380792267633789</v>
      </c>
      <c r="J28" s="1156">
        <f t="shared" si="18"/>
        <v>7.2799318582146694E-2</v>
      </c>
      <c r="K28" s="1156">
        <f t="shared" si="18"/>
        <v>5.091036707815573E-2</v>
      </c>
      <c r="L28" s="1156">
        <f t="shared" si="18"/>
        <v>1.9463834346419961E-2</v>
      </c>
      <c r="M28" s="1156">
        <f t="shared" si="18"/>
        <v>7.7667093430651243E-2</v>
      </c>
      <c r="N28" s="1156">
        <f t="shared" si="18"/>
        <v>0.15752934930876752</v>
      </c>
      <c r="O28" s="1156">
        <f t="shared" si="18"/>
        <v>2.5243535128542501E-2</v>
      </c>
      <c r="P28" s="1156">
        <f t="shared" si="18"/>
        <v>5.7533689389477505E-2</v>
      </c>
      <c r="Q28" s="1156">
        <f t="shared" si="18"/>
        <v>8.6033130679479611E-2</v>
      </c>
      <c r="R28" s="1156">
        <f t="shared" si="18"/>
        <v>8.6349333759638602E-2</v>
      </c>
      <c r="S28" s="1156">
        <f t="shared" si="18"/>
        <v>4.8815079981154072E-2</v>
      </c>
      <c r="T28" s="1156">
        <f t="shared" si="18"/>
        <v>0.33169745889753788</v>
      </c>
      <c r="U28" s="1156">
        <f t="shared" si="18"/>
        <v>0.11222920908260793</v>
      </c>
      <c r="V28" s="1156">
        <f t="shared" si="18"/>
        <v>8.0260623186365149E-2</v>
      </c>
      <c r="W28" s="1156">
        <f t="shared" si="18"/>
        <v>8.9391931174025135E-2</v>
      </c>
      <c r="X28" s="1156">
        <f t="shared" si="18"/>
        <v>5.4556002251350988E-2</v>
      </c>
      <c r="Y28" s="1156">
        <f t="shared" si="18"/>
        <v>0.14830322014144443</v>
      </c>
      <c r="Z28" s="1156">
        <f t="shared" si="18"/>
        <v>2.3773936836526868E-2</v>
      </c>
      <c r="AA28" s="1156">
        <f t="shared" si="18"/>
        <v>0.12395782078416986</v>
      </c>
      <c r="AB28" s="1156">
        <f t="shared" si="18"/>
        <v>7.3485788469995941E-2</v>
      </c>
      <c r="AC28" s="1156">
        <f t="shared" si="18"/>
        <v>3.9582586447016774E-2</v>
      </c>
      <c r="AD28" s="1156">
        <f t="shared" si="18"/>
        <v>8.0216145679746026E-2</v>
      </c>
      <c r="AE28" s="1156">
        <f t="shared" si="18"/>
        <v>8.0468373642602065E-2</v>
      </c>
      <c r="AF28" s="1156">
        <f t="shared" si="18"/>
        <v>4.579310133992983E-2</v>
      </c>
      <c r="AG28" s="1183">
        <f t="shared" si="4"/>
        <v>2.3702067314045756</v>
      </c>
      <c r="AI28" s="58" t="s">
        <v>1176</v>
      </c>
      <c r="AJ28" s="1167">
        <f>SUM(G23:AF28)</f>
        <v>4.3828550552632617</v>
      </c>
      <c r="AK28" s="1149">
        <f>'SHWLP-Det'!S7</f>
        <v>4.3828550552632617</v>
      </c>
      <c r="AL28" s="1169">
        <f>(AK28-AJ28)/AK28</f>
        <v>0</v>
      </c>
      <c r="AN28" s="1153" t="s">
        <v>1144</v>
      </c>
      <c r="AO28" s="1153" t="s">
        <v>54</v>
      </c>
      <c r="AP28" s="1144">
        <f>SUMIFS(Table91517[Count of EnergyRating],Table91517[MainSpaceHeatingFuel],AN28,Table91517[EnergyRating (group)],AO28,Table91517[CountyName (group)],AP$4)</f>
        <v>0</v>
      </c>
      <c r="AQ28" s="1173">
        <f>SUMIFS(Table91517[Count of EnergyRating],Table91517[MainSpaceHeatingFuel],AN28,Table91517[EnergyRating (group)],AO28,Table91517[CountyName (group)],AQ$4)</f>
        <v>1</v>
      </c>
      <c r="AR28" s="1173">
        <f>SUMIFS(Table91517[Count of EnergyRating],Table91517[MainSpaceHeatingFuel],AN28,Table91517[EnergyRating (group)],AO28,Table91517[CountyName (group)],AR$4)</f>
        <v>0</v>
      </c>
      <c r="AS28" s="1173">
        <f>SUMIFS(Table91517[Count of EnergyRating],Table91517[MainSpaceHeatingFuel],AN28,Table91517[EnergyRating (group)],AO28,Table91517[CountyName (group)],AS$4)</f>
        <v>1</v>
      </c>
      <c r="AT28" s="1173">
        <f>SUMIFS(Table91517[Count of EnergyRating],Table91517[MainSpaceHeatingFuel],AN28,Table91517[EnergyRating (group)],AO28,Table91517[CountyName (group)],AT$4)</f>
        <v>0</v>
      </c>
      <c r="AU28" s="1173">
        <f>SUMIFS(Table91517[Count of EnergyRating],Table91517[MainSpaceHeatingFuel],AN28,Table91517[EnergyRating (group)],AO28,Table91517[CountyName (group)],AU$4)</f>
        <v>0</v>
      </c>
      <c r="AV28" s="1173">
        <f>SUMIFS(Table91517[Count of EnergyRating],Table91517[MainSpaceHeatingFuel],AN28,Table91517[EnergyRating (group)],AO28,Table91517[CountyName (group)],AV$4)</f>
        <v>0</v>
      </c>
      <c r="AW28" s="1173">
        <f>SUMIFS(Table91517[Count of EnergyRating],Table91517[MainSpaceHeatingFuel],AN28,Table91517[EnergyRating (group)],AO28,Table91517[CountyName (group)],AW$4)</f>
        <v>0</v>
      </c>
      <c r="AX28" s="1173">
        <f>SUMIFS(Table91517[Count of EnergyRating],Table91517[MainSpaceHeatingFuel],AN28,Table91517[EnergyRating (group)],AO28,Table91517[CountyName (group)],AX$4)</f>
        <v>0</v>
      </c>
      <c r="AY28" s="1173">
        <f>SUMIFS(Table91517[Count of EnergyRating],Table91517[MainSpaceHeatingFuel],AN28,Table91517[EnergyRating (group)],AO28,Table91517[CountyName (group)],AY$4)</f>
        <v>0</v>
      </c>
      <c r="AZ28" s="1173">
        <f>SUMIFS(Table91517[Count of EnergyRating],Table91517[MainSpaceHeatingFuel],AN28,Table91517[EnergyRating (group)],AO28,Table91517[CountyName (group)],AZ$4)</f>
        <v>0</v>
      </c>
      <c r="BA28" s="1173">
        <f>SUMIFS(Table91517[Count of EnergyRating],Table91517[MainSpaceHeatingFuel],AN28,Table91517[EnergyRating (group)],AO28,Table91517[CountyName (group)],BA$4)</f>
        <v>0</v>
      </c>
      <c r="BB28" s="1173">
        <f>SUMIFS(Table91517[Count of EnergyRating],Table91517[MainSpaceHeatingFuel],AN28,Table91517[EnergyRating (group)],AO28,Table91517[CountyName (group)],BB$4)</f>
        <v>0</v>
      </c>
      <c r="BC28" s="1173">
        <f>SUMIFS(Table91517[Count of EnergyRating],Table91517[MainSpaceHeatingFuel],AN28,Table91517[EnergyRating (group)],AO28,Table91517[CountyName (group)],BC$4)</f>
        <v>0</v>
      </c>
      <c r="BD28" s="1173">
        <f>SUMIFS(Table91517[Count of EnergyRating],Table91517[MainSpaceHeatingFuel],AN28,Table91517[EnergyRating (group)],AO28,Table91517[CountyName (group)],BD$4)</f>
        <v>0</v>
      </c>
      <c r="BE28" s="1173">
        <f>SUMIFS(Table91517[Count of EnergyRating],Table91517[MainSpaceHeatingFuel],AN28,Table91517[EnergyRating (group)],AO28,Table91517[CountyName (group)],BE$4)</f>
        <v>0</v>
      </c>
      <c r="BF28" s="1173">
        <f>SUMIFS(Table91517[Count of EnergyRating],Table91517[MainSpaceHeatingFuel],AN28,Table91517[EnergyRating (group)],AO28,Table91517[CountyName (group)],BF$4)</f>
        <v>0</v>
      </c>
      <c r="BG28" s="1173">
        <f>SUMIFS(Table91517[Count of EnergyRating],Table91517[MainSpaceHeatingFuel],AN28,Table91517[EnergyRating (group)],AO28,Table91517[CountyName (group)],BG$4)</f>
        <v>0</v>
      </c>
      <c r="BH28" s="1173">
        <f>SUMIFS(Table91517[Count of EnergyRating],Table91517[MainSpaceHeatingFuel],AN28,Table91517[EnergyRating (group)],AO28,Table91517[CountyName (group)],BH$4)</f>
        <v>1</v>
      </c>
      <c r="BI28" s="1173">
        <f>SUMIFS(Table91517[Count of EnergyRating],Table91517[MainSpaceHeatingFuel],AN28,Table91517[EnergyRating (group)],AO28,Table91517[CountyName (group)],BI$4)</f>
        <v>0</v>
      </c>
      <c r="BJ28" s="1173">
        <f>SUMIFS(Table91517[Count of EnergyRating],Table91517[MainSpaceHeatingFuel],AN28,Table91517[EnergyRating (group)],AO28,Table91517[CountyName (group)],BJ$4)</f>
        <v>0</v>
      </c>
      <c r="BK28" s="1173">
        <f>SUMIFS(Table91517[Count of EnergyRating],Table91517[MainSpaceHeatingFuel],AN28,Table91517[EnergyRating (group)],AO28,Table91517[CountyName (group)],BK$4)</f>
        <v>0</v>
      </c>
      <c r="BL28" s="1173">
        <f>SUMIFS(Table91517[Count of EnergyRating],Table91517[MainSpaceHeatingFuel],AN28,Table91517[EnergyRating (group)],AO28,Table91517[CountyName (group)],BL$4)</f>
        <v>0</v>
      </c>
      <c r="BM28" s="1144">
        <f>SUMIFS(Table91517[Count of EnergyRating],Table91517[MainSpaceHeatingFuel],AN28,Table91517[EnergyRating (group)],AO28,Table91517[CountyName (group)],BM$4)</f>
        <v>1</v>
      </c>
      <c r="BN28" s="1173">
        <f>SUMIFS(Table91517[Count of EnergyRating],Table91517[MainSpaceHeatingFuel],AN28,Table91517[EnergyRating (group)],AO28,Table91517[CountyName (group)],BN$4)</f>
        <v>2</v>
      </c>
      <c r="BO28" s="1173">
        <f>SUMIFS(Table91517[Count of EnergyRating],Table91517[MainSpaceHeatingFuel],AN28,Table91517[EnergyRating (group)],AO28,Table91517[CountyName (group)],BO$4)</f>
        <v>0</v>
      </c>
    </row>
    <row r="29" spans="3:67" ht="15.75" thickBot="1">
      <c r="C29" s="1174" t="s">
        <v>1247</v>
      </c>
      <c r="D29" s="1174" t="s">
        <v>1107</v>
      </c>
      <c r="E29" s="1174" t="s">
        <v>838</v>
      </c>
      <c r="F29" s="1174" t="s">
        <v>948</v>
      </c>
      <c r="G29" s="1175">
        <f>G139</f>
        <v>4.6243350452253203E-2</v>
      </c>
      <c r="H29" s="1175">
        <f t="shared" ref="H29:AF29" si="19">H139</f>
        <v>0.24008386289174669</v>
      </c>
      <c r="I29" s="1175">
        <f t="shared" si="19"/>
        <v>0.12955364287982082</v>
      </c>
      <c r="J29" s="1175">
        <f t="shared" si="19"/>
        <v>8.9311920014731414E-2</v>
      </c>
      <c r="K29" s="1175">
        <f t="shared" si="19"/>
        <v>6.9664735091077318E-2</v>
      </c>
      <c r="L29" s="1175">
        <f t="shared" si="19"/>
        <v>4.1548921931139259E-2</v>
      </c>
      <c r="M29" s="1175">
        <f t="shared" si="19"/>
        <v>8.0656466805574589E-2</v>
      </c>
      <c r="N29" s="1175">
        <f t="shared" si="19"/>
        <v>0.14673759312245924</v>
      </c>
      <c r="O29" s="1175">
        <f t="shared" si="19"/>
        <v>6.8256478079405464E-2</v>
      </c>
      <c r="P29" s="1175">
        <f t="shared" si="19"/>
        <v>7.1919053327602719E-2</v>
      </c>
      <c r="Q29" s="1175">
        <f t="shared" si="19"/>
        <v>0.14483172708340189</v>
      </c>
      <c r="R29" s="1175">
        <f t="shared" si="19"/>
        <v>9.6315318638253766E-2</v>
      </c>
      <c r="S29" s="1175">
        <f t="shared" si="19"/>
        <v>0.11209849406461522</v>
      </c>
      <c r="T29" s="1175">
        <f t="shared" si="19"/>
        <v>0.37922615301457036</v>
      </c>
      <c r="U29" s="1175">
        <f t="shared" si="19"/>
        <v>0.15551208015836845</v>
      </c>
      <c r="V29" s="1175">
        <f t="shared" si="19"/>
        <v>0.14001176524203224</v>
      </c>
      <c r="W29" s="1175">
        <f t="shared" si="19"/>
        <v>0.14947765880844655</v>
      </c>
      <c r="X29" s="1175">
        <f t="shared" si="19"/>
        <v>8.1836212700240829E-2</v>
      </c>
      <c r="Y29" s="1175">
        <f t="shared" si="19"/>
        <v>0.23672114596045346</v>
      </c>
      <c r="Z29" s="1175">
        <f t="shared" si="19"/>
        <v>3.8908012410484881E-2</v>
      </c>
      <c r="AA29" s="1175">
        <f t="shared" si="19"/>
        <v>0.14834164169785335</v>
      </c>
      <c r="AB29" s="1175">
        <f t="shared" si="19"/>
        <v>7.7297339208528645E-2</v>
      </c>
      <c r="AC29" s="1175">
        <f t="shared" si="19"/>
        <v>6.1963644686977681E-2</v>
      </c>
      <c r="AD29" s="1175">
        <f t="shared" si="19"/>
        <v>7.7463561622572327E-2</v>
      </c>
      <c r="AE29" s="1175">
        <f t="shared" si="19"/>
        <v>0.17415941106424226</v>
      </c>
      <c r="AF29" s="1175">
        <f t="shared" si="19"/>
        <v>6.0513946173242315E-2</v>
      </c>
      <c r="AG29" s="1184">
        <f t="shared" si="4"/>
        <v>3.1186541371300947</v>
      </c>
      <c r="AI29" s="58" t="s">
        <v>1120</v>
      </c>
      <c r="AJ29" s="1167">
        <f>SUM(G29:AF29)</f>
        <v>3.1186541371300947</v>
      </c>
      <c r="AK29" s="1149">
        <f>'SHWLP-Det'!S33</f>
        <v>3.1186541371300947</v>
      </c>
      <c r="AL29" s="1169">
        <f>(AK29-AJ29)/AK29</f>
        <v>0</v>
      </c>
      <c r="AN29" s="1153" t="s">
        <v>1144</v>
      </c>
      <c r="AO29" s="1153" t="s">
        <v>56</v>
      </c>
      <c r="AP29" s="1144">
        <f>SUMIFS(Table91517[Count of EnergyRating],Table91517[MainSpaceHeatingFuel],AN29,Table91517[EnergyRating (group)],AO29,Table91517[CountyName (group)],AP$4)</f>
        <v>1</v>
      </c>
      <c r="AQ29" s="1173">
        <f>SUMIFS(Table91517[Count of EnergyRating],Table91517[MainSpaceHeatingFuel],AN29,Table91517[EnergyRating (group)],AO29,Table91517[CountyName (group)],AQ$4)</f>
        <v>3</v>
      </c>
      <c r="AR29" s="1173">
        <f>SUMIFS(Table91517[Count of EnergyRating],Table91517[MainSpaceHeatingFuel],AN29,Table91517[EnergyRating (group)],AO29,Table91517[CountyName (group)],AR$4)</f>
        <v>1</v>
      </c>
      <c r="AS29" s="1173">
        <f>SUMIFS(Table91517[Count of EnergyRating],Table91517[MainSpaceHeatingFuel],AN29,Table91517[EnergyRating (group)],AO29,Table91517[CountyName (group)],AS$4)</f>
        <v>1</v>
      </c>
      <c r="AT29" s="1173">
        <f>SUMIFS(Table91517[Count of EnergyRating],Table91517[MainSpaceHeatingFuel],AN29,Table91517[EnergyRating (group)],AO29,Table91517[CountyName (group)],AT$4)</f>
        <v>2</v>
      </c>
      <c r="AU29" s="1173">
        <f>SUMIFS(Table91517[Count of EnergyRating],Table91517[MainSpaceHeatingFuel],AN29,Table91517[EnergyRating (group)],AO29,Table91517[CountyName (group)],AU$4)</f>
        <v>0</v>
      </c>
      <c r="AV29" s="1173">
        <f>SUMIFS(Table91517[Count of EnergyRating],Table91517[MainSpaceHeatingFuel],AN29,Table91517[EnergyRating (group)],AO29,Table91517[CountyName (group)],AV$4)</f>
        <v>0</v>
      </c>
      <c r="AW29" s="1173">
        <f>SUMIFS(Table91517[Count of EnergyRating],Table91517[MainSpaceHeatingFuel],AN29,Table91517[EnergyRating (group)],AO29,Table91517[CountyName (group)],AW$4)</f>
        <v>0</v>
      </c>
      <c r="AX29" s="1173">
        <f>SUMIFS(Table91517[Count of EnergyRating],Table91517[MainSpaceHeatingFuel],AN29,Table91517[EnergyRating (group)],AO29,Table91517[CountyName (group)],AX$4)</f>
        <v>1</v>
      </c>
      <c r="AY29" s="1173">
        <f>SUMIFS(Table91517[Count of EnergyRating],Table91517[MainSpaceHeatingFuel],AN29,Table91517[EnergyRating (group)],AO29,Table91517[CountyName (group)],AY$4)</f>
        <v>2</v>
      </c>
      <c r="AZ29" s="1173">
        <f>SUMIFS(Table91517[Count of EnergyRating],Table91517[MainSpaceHeatingFuel],AN29,Table91517[EnergyRating (group)],AO29,Table91517[CountyName (group)],AZ$4)</f>
        <v>2</v>
      </c>
      <c r="BA29" s="1173">
        <f>SUMIFS(Table91517[Count of EnergyRating],Table91517[MainSpaceHeatingFuel],AN29,Table91517[EnergyRating (group)],AO29,Table91517[CountyName (group)],BA$4)</f>
        <v>0</v>
      </c>
      <c r="BB29" s="1173">
        <f>SUMIFS(Table91517[Count of EnergyRating],Table91517[MainSpaceHeatingFuel],AN29,Table91517[EnergyRating (group)],AO29,Table91517[CountyName (group)],BB$4)</f>
        <v>5</v>
      </c>
      <c r="BC29" s="1173">
        <f>SUMIFS(Table91517[Count of EnergyRating],Table91517[MainSpaceHeatingFuel],AN29,Table91517[EnergyRating (group)],AO29,Table91517[CountyName (group)],BC$4)</f>
        <v>5</v>
      </c>
      <c r="BD29" s="1173">
        <f>SUMIFS(Table91517[Count of EnergyRating],Table91517[MainSpaceHeatingFuel],AN29,Table91517[EnergyRating (group)],AO29,Table91517[CountyName (group)],BD$4)</f>
        <v>4</v>
      </c>
      <c r="BE29" s="1173">
        <f>SUMIFS(Table91517[Count of EnergyRating],Table91517[MainSpaceHeatingFuel],AN29,Table91517[EnergyRating (group)],AO29,Table91517[CountyName (group)],BE$4)</f>
        <v>2</v>
      </c>
      <c r="BF29" s="1173">
        <f>SUMIFS(Table91517[Count of EnergyRating],Table91517[MainSpaceHeatingFuel],AN29,Table91517[EnergyRating (group)],AO29,Table91517[CountyName (group)],BF$4)</f>
        <v>3</v>
      </c>
      <c r="BG29" s="1173">
        <f>SUMIFS(Table91517[Count of EnergyRating],Table91517[MainSpaceHeatingFuel],AN29,Table91517[EnergyRating (group)],AO29,Table91517[CountyName (group)],BG$4)</f>
        <v>4</v>
      </c>
      <c r="BH29" s="1173">
        <f>SUMIFS(Table91517[Count of EnergyRating],Table91517[MainSpaceHeatingFuel],AN29,Table91517[EnergyRating (group)],AO29,Table91517[CountyName (group)],BH$4)</f>
        <v>1</v>
      </c>
      <c r="BI29" s="1173">
        <f>SUMIFS(Table91517[Count of EnergyRating],Table91517[MainSpaceHeatingFuel],AN29,Table91517[EnergyRating (group)],AO29,Table91517[CountyName (group)],BI$4)</f>
        <v>0</v>
      </c>
      <c r="BJ29" s="1173">
        <f>SUMIFS(Table91517[Count of EnergyRating],Table91517[MainSpaceHeatingFuel],AN29,Table91517[EnergyRating (group)],AO29,Table91517[CountyName (group)],BJ$4)</f>
        <v>1</v>
      </c>
      <c r="BK29" s="1173">
        <f>SUMIFS(Table91517[Count of EnergyRating],Table91517[MainSpaceHeatingFuel],AN29,Table91517[EnergyRating (group)],AO29,Table91517[CountyName (group)],BK$4)</f>
        <v>0</v>
      </c>
      <c r="BL29" s="1173">
        <f>SUMIFS(Table91517[Count of EnergyRating],Table91517[MainSpaceHeatingFuel],AN29,Table91517[EnergyRating (group)],AO29,Table91517[CountyName (group)],BL$4)</f>
        <v>4</v>
      </c>
      <c r="BM29" s="1144">
        <f>SUMIFS(Table91517[Count of EnergyRating],Table91517[MainSpaceHeatingFuel],AN29,Table91517[EnergyRating (group)],AO29,Table91517[CountyName (group)],BM$4)</f>
        <v>0</v>
      </c>
      <c r="BN29" s="1173">
        <f>SUMIFS(Table91517[Count of EnergyRating],Table91517[MainSpaceHeatingFuel],AN29,Table91517[EnergyRating (group)],AO29,Table91517[CountyName (group)],BN$4)</f>
        <v>3</v>
      </c>
      <c r="BO29" s="1173">
        <f>SUMIFS(Table91517[Count of EnergyRating],Table91517[MainSpaceHeatingFuel],AN29,Table91517[EnergyRating (group)],AO29,Table91517[CountyName (group)],BO$4)</f>
        <v>0</v>
      </c>
    </row>
    <row r="30" spans="3:67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N30" s="1153" t="s">
        <v>1144</v>
      </c>
      <c r="AO30" s="1153" t="s">
        <v>58</v>
      </c>
      <c r="AP30" s="1144">
        <f>SUMIFS(Table91517[Count of EnergyRating],Table91517[MainSpaceHeatingFuel],AN30,Table91517[EnergyRating (group)],AO30,Table91517[CountyName (group)],AP$4)</f>
        <v>5</v>
      </c>
      <c r="AQ30" s="1173">
        <f>SUMIFS(Table91517[Count of EnergyRating],Table91517[MainSpaceHeatingFuel],AN30,Table91517[EnergyRating (group)],AO30,Table91517[CountyName (group)],AQ$4)</f>
        <v>3</v>
      </c>
      <c r="AR30" s="1173">
        <f>SUMIFS(Table91517[Count of EnergyRating],Table91517[MainSpaceHeatingFuel],AN30,Table91517[EnergyRating (group)],AO30,Table91517[CountyName (group)],AR$4)</f>
        <v>6</v>
      </c>
      <c r="AS30" s="1173">
        <f>SUMIFS(Table91517[Count of EnergyRating],Table91517[MainSpaceHeatingFuel],AN30,Table91517[EnergyRating (group)],AO30,Table91517[CountyName (group)],AS$4)</f>
        <v>4</v>
      </c>
      <c r="AT30" s="1173">
        <f>SUMIFS(Table91517[Count of EnergyRating],Table91517[MainSpaceHeatingFuel],AN30,Table91517[EnergyRating (group)],AO30,Table91517[CountyName (group)],AT$4)</f>
        <v>5</v>
      </c>
      <c r="AU30" s="1173">
        <f>SUMIFS(Table91517[Count of EnergyRating],Table91517[MainSpaceHeatingFuel],AN30,Table91517[EnergyRating (group)],AO30,Table91517[CountyName (group)],AU$4)</f>
        <v>1</v>
      </c>
      <c r="AV30" s="1173">
        <f>SUMIFS(Table91517[Count of EnergyRating],Table91517[MainSpaceHeatingFuel],AN30,Table91517[EnergyRating (group)],AO30,Table91517[CountyName (group)],AV$4)</f>
        <v>1</v>
      </c>
      <c r="AW30" s="1173">
        <f>SUMIFS(Table91517[Count of EnergyRating],Table91517[MainSpaceHeatingFuel],AN30,Table91517[EnergyRating (group)],AO30,Table91517[CountyName (group)],AW$4)</f>
        <v>4</v>
      </c>
      <c r="AX30" s="1173">
        <f>SUMIFS(Table91517[Count of EnergyRating],Table91517[MainSpaceHeatingFuel],AN30,Table91517[EnergyRating (group)],AO30,Table91517[CountyName (group)],AX$4)</f>
        <v>2</v>
      </c>
      <c r="AY30" s="1173">
        <f>SUMIFS(Table91517[Count of EnergyRating],Table91517[MainSpaceHeatingFuel],AN30,Table91517[EnergyRating (group)],AO30,Table91517[CountyName (group)],AY$4)</f>
        <v>5</v>
      </c>
      <c r="AZ30" s="1173">
        <f>SUMIFS(Table91517[Count of EnergyRating],Table91517[MainSpaceHeatingFuel],AN30,Table91517[EnergyRating (group)],AO30,Table91517[CountyName (group)],AZ$4)</f>
        <v>11</v>
      </c>
      <c r="BA30" s="1173">
        <f>SUMIFS(Table91517[Count of EnergyRating],Table91517[MainSpaceHeatingFuel],AN30,Table91517[EnergyRating (group)],AO30,Table91517[CountyName (group)],BA$4)</f>
        <v>4</v>
      </c>
      <c r="BB30" s="1173">
        <f>SUMIFS(Table91517[Count of EnergyRating],Table91517[MainSpaceHeatingFuel],AN30,Table91517[EnergyRating (group)],AO30,Table91517[CountyName (group)],BB$4)</f>
        <v>14</v>
      </c>
      <c r="BC30" s="1173">
        <f>SUMIFS(Table91517[Count of EnergyRating],Table91517[MainSpaceHeatingFuel],AN30,Table91517[EnergyRating (group)],AO30,Table91517[CountyName (group)],BC$4)</f>
        <v>6</v>
      </c>
      <c r="BD30" s="1173">
        <f>SUMIFS(Table91517[Count of EnergyRating],Table91517[MainSpaceHeatingFuel],AN30,Table91517[EnergyRating (group)],AO30,Table91517[CountyName (group)],BD$4)</f>
        <v>8</v>
      </c>
      <c r="BE30" s="1173">
        <f>SUMIFS(Table91517[Count of EnergyRating],Table91517[MainSpaceHeatingFuel],AN30,Table91517[EnergyRating (group)],AO30,Table91517[CountyName (group)],BE$4)</f>
        <v>16</v>
      </c>
      <c r="BF30" s="1173">
        <f>SUMIFS(Table91517[Count of EnergyRating],Table91517[MainSpaceHeatingFuel],AN30,Table91517[EnergyRating (group)],AO30,Table91517[CountyName (group)],BF$4)</f>
        <v>9</v>
      </c>
      <c r="BG30" s="1173">
        <f>SUMIFS(Table91517[Count of EnergyRating],Table91517[MainSpaceHeatingFuel],AN30,Table91517[EnergyRating (group)],AO30,Table91517[CountyName (group)],BG$4)</f>
        <v>11</v>
      </c>
      <c r="BH30" s="1173">
        <f>SUMIFS(Table91517[Count of EnergyRating],Table91517[MainSpaceHeatingFuel],AN30,Table91517[EnergyRating (group)],AO30,Table91517[CountyName (group)],BH$4)</f>
        <v>12</v>
      </c>
      <c r="BI30" s="1173">
        <f>SUMIFS(Table91517[Count of EnergyRating],Table91517[MainSpaceHeatingFuel],AN30,Table91517[EnergyRating (group)],AO30,Table91517[CountyName (group)],BI$4)</f>
        <v>1</v>
      </c>
      <c r="BJ30" s="1173">
        <f>SUMIFS(Table91517[Count of EnergyRating],Table91517[MainSpaceHeatingFuel],AN30,Table91517[EnergyRating (group)],AO30,Table91517[CountyName (group)],BJ$4)</f>
        <v>5</v>
      </c>
      <c r="BK30" s="1173">
        <f>SUMIFS(Table91517[Count of EnergyRating],Table91517[MainSpaceHeatingFuel],AN30,Table91517[EnergyRating (group)],AO30,Table91517[CountyName (group)],BK$4)</f>
        <v>0</v>
      </c>
      <c r="BL30" s="1173">
        <f>SUMIFS(Table91517[Count of EnergyRating],Table91517[MainSpaceHeatingFuel],AN30,Table91517[EnergyRating (group)],AO30,Table91517[CountyName (group)],BL$4)</f>
        <v>2</v>
      </c>
      <c r="BM30" s="1144">
        <f>SUMIFS(Table91517[Count of EnergyRating],Table91517[MainSpaceHeatingFuel],AN30,Table91517[EnergyRating (group)],AO30,Table91517[CountyName (group)],BM$4)</f>
        <v>0</v>
      </c>
      <c r="BN30" s="1173">
        <f>SUMIFS(Table91517[Count of EnergyRating],Table91517[MainSpaceHeatingFuel],AN30,Table91517[EnergyRating (group)],AO30,Table91517[CountyName (group)],BN$4)</f>
        <v>4</v>
      </c>
      <c r="BO30" s="1173">
        <f>SUMIFS(Table91517[Count of EnergyRating],Table91517[MainSpaceHeatingFuel],AN30,Table91517[EnergyRating (group)],AO30,Table91517[CountyName (group)],BO$4)</f>
        <v>1</v>
      </c>
    </row>
    <row r="31" spans="3:67">
      <c r="C31" s="1143" t="s">
        <v>1248</v>
      </c>
      <c r="D31" s="1143" t="s">
        <v>1107</v>
      </c>
      <c r="E31" s="1143" t="s">
        <v>837</v>
      </c>
      <c r="F31" s="1143" t="s">
        <v>1237</v>
      </c>
      <c r="G31" s="1154">
        <f t="shared" ref="G31:AF31" si="20">IFERROR(G141*((SUM(AP$35:AP$38)/SUM(AP$35:AP$43))/(SUM(G$141)/SUM(G$141:G$146))),G141)</f>
        <v>0</v>
      </c>
      <c r="H31" s="1154">
        <f t="shared" si="20"/>
        <v>0</v>
      </c>
      <c r="I31" s="1154">
        <f t="shared" si="20"/>
        <v>0</v>
      </c>
      <c r="J31" s="1154">
        <f t="shared" si="20"/>
        <v>0</v>
      </c>
      <c r="K31" s="1154">
        <f t="shared" si="20"/>
        <v>0</v>
      </c>
      <c r="L31" s="1154">
        <f t="shared" si="20"/>
        <v>0</v>
      </c>
      <c r="M31" s="1154">
        <f t="shared" si="20"/>
        <v>0</v>
      </c>
      <c r="N31" s="1154">
        <f t="shared" si="20"/>
        <v>0</v>
      </c>
      <c r="O31" s="1154">
        <f t="shared" si="20"/>
        <v>0</v>
      </c>
      <c r="P31" s="1154">
        <f t="shared" si="20"/>
        <v>0</v>
      </c>
      <c r="Q31" s="1154">
        <f t="shared" si="20"/>
        <v>0</v>
      </c>
      <c r="R31" s="1154">
        <f t="shared" si="20"/>
        <v>0</v>
      </c>
      <c r="S31" s="1154">
        <f t="shared" si="20"/>
        <v>0</v>
      </c>
      <c r="T31" s="1154">
        <f t="shared" si="20"/>
        <v>0</v>
      </c>
      <c r="U31" s="1154">
        <f t="shared" si="20"/>
        <v>0</v>
      </c>
      <c r="V31" s="1154">
        <f t="shared" si="20"/>
        <v>0</v>
      </c>
      <c r="W31" s="1154">
        <f t="shared" si="20"/>
        <v>0</v>
      </c>
      <c r="X31" s="1154">
        <f t="shared" si="20"/>
        <v>0</v>
      </c>
      <c r="Y31" s="1154">
        <f t="shared" si="20"/>
        <v>0</v>
      </c>
      <c r="Z31" s="1154">
        <f t="shared" si="20"/>
        <v>0</v>
      </c>
      <c r="AA31" s="1154">
        <f t="shared" si="20"/>
        <v>0</v>
      </c>
      <c r="AB31" s="1154">
        <f t="shared" si="20"/>
        <v>0</v>
      </c>
      <c r="AC31" s="1154">
        <f t="shared" si="20"/>
        <v>0</v>
      </c>
      <c r="AD31" s="1154">
        <f t="shared" si="20"/>
        <v>0</v>
      </c>
      <c r="AE31" s="1154">
        <f t="shared" si="20"/>
        <v>0</v>
      </c>
      <c r="AF31" s="1154">
        <f t="shared" si="20"/>
        <v>0</v>
      </c>
      <c r="AG31" s="1181">
        <f t="shared" si="4"/>
        <v>0</v>
      </c>
      <c r="AN31" s="1153" t="s">
        <v>1144</v>
      </c>
      <c r="AO31" s="1153" t="s">
        <v>60</v>
      </c>
      <c r="AP31" s="1144">
        <f>SUMIFS(Table91517[Count of EnergyRating],Table91517[MainSpaceHeatingFuel],AN31,Table91517[EnergyRating (group)],AO31,Table91517[CountyName (group)],AP$4)</f>
        <v>9</v>
      </c>
      <c r="AQ31" s="1173">
        <f>SUMIFS(Table91517[Count of EnergyRating],Table91517[MainSpaceHeatingFuel],AN31,Table91517[EnergyRating (group)],AO31,Table91517[CountyName (group)],AQ$4)</f>
        <v>11</v>
      </c>
      <c r="AR31" s="1173">
        <f>SUMIFS(Table91517[Count of EnergyRating],Table91517[MainSpaceHeatingFuel],AN31,Table91517[EnergyRating (group)],AO31,Table91517[CountyName (group)],AR$4)</f>
        <v>5</v>
      </c>
      <c r="AS31" s="1173">
        <f>SUMIFS(Table91517[Count of EnergyRating],Table91517[MainSpaceHeatingFuel],AN31,Table91517[EnergyRating (group)],AO31,Table91517[CountyName (group)],AS$4)</f>
        <v>11</v>
      </c>
      <c r="AT31" s="1173">
        <f>SUMIFS(Table91517[Count of EnergyRating],Table91517[MainSpaceHeatingFuel],AN31,Table91517[EnergyRating (group)],AO31,Table91517[CountyName (group)],AT$4)</f>
        <v>2</v>
      </c>
      <c r="AU31" s="1173">
        <f>SUMIFS(Table91517[Count of EnergyRating],Table91517[MainSpaceHeatingFuel],AN31,Table91517[EnergyRating (group)],AO31,Table91517[CountyName (group)],AU$4)</f>
        <v>4</v>
      </c>
      <c r="AV31" s="1173">
        <f>SUMIFS(Table91517[Count of EnergyRating],Table91517[MainSpaceHeatingFuel],AN31,Table91517[EnergyRating (group)],AO31,Table91517[CountyName (group)],AV$4)</f>
        <v>7</v>
      </c>
      <c r="AW31" s="1173">
        <f>SUMIFS(Table91517[Count of EnergyRating],Table91517[MainSpaceHeatingFuel],AN31,Table91517[EnergyRating (group)],AO31,Table91517[CountyName (group)],AW$4)</f>
        <v>7</v>
      </c>
      <c r="AX31" s="1173">
        <f>SUMIFS(Table91517[Count of EnergyRating],Table91517[MainSpaceHeatingFuel],AN31,Table91517[EnergyRating (group)],AO31,Table91517[CountyName (group)],AX$4)</f>
        <v>10</v>
      </c>
      <c r="AY31" s="1173">
        <f>SUMIFS(Table91517[Count of EnergyRating],Table91517[MainSpaceHeatingFuel],AN31,Table91517[EnergyRating (group)],AO31,Table91517[CountyName (group)],AY$4)</f>
        <v>7</v>
      </c>
      <c r="AZ31" s="1173">
        <f>SUMIFS(Table91517[Count of EnergyRating],Table91517[MainSpaceHeatingFuel],AN31,Table91517[EnergyRating (group)],AO31,Table91517[CountyName (group)],AZ$4)</f>
        <v>24</v>
      </c>
      <c r="BA31" s="1173">
        <f>SUMIFS(Table91517[Count of EnergyRating],Table91517[MainSpaceHeatingFuel],AN31,Table91517[EnergyRating (group)],AO31,Table91517[CountyName (group)],BA$4)</f>
        <v>11</v>
      </c>
      <c r="BB31" s="1173">
        <f>SUMIFS(Table91517[Count of EnergyRating],Table91517[MainSpaceHeatingFuel],AN31,Table91517[EnergyRating (group)],AO31,Table91517[CountyName (group)],BB$4)</f>
        <v>14</v>
      </c>
      <c r="BC31" s="1173">
        <f>SUMIFS(Table91517[Count of EnergyRating],Table91517[MainSpaceHeatingFuel],AN31,Table91517[EnergyRating (group)],AO31,Table91517[CountyName (group)],BC$4)</f>
        <v>26</v>
      </c>
      <c r="BD31" s="1173">
        <f>SUMIFS(Table91517[Count of EnergyRating],Table91517[MainSpaceHeatingFuel],AN31,Table91517[EnergyRating (group)],AO31,Table91517[CountyName (group)],BD$4)</f>
        <v>14</v>
      </c>
      <c r="BE31" s="1173">
        <f>SUMIFS(Table91517[Count of EnergyRating],Table91517[MainSpaceHeatingFuel],AN31,Table91517[EnergyRating (group)],AO31,Table91517[CountyName (group)],BE$4)</f>
        <v>27</v>
      </c>
      <c r="BF31" s="1173">
        <f>SUMIFS(Table91517[Count of EnergyRating],Table91517[MainSpaceHeatingFuel],AN31,Table91517[EnergyRating (group)],AO31,Table91517[CountyName (group)],BF$4)</f>
        <v>16</v>
      </c>
      <c r="BG31" s="1173">
        <f>SUMIFS(Table91517[Count of EnergyRating],Table91517[MainSpaceHeatingFuel],AN31,Table91517[EnergyRating (group)],AO31,Table91517[CountyName (group)],BG$4)</f>
        <v>14</v>
      </c>
      <c r="BH31" s="1173">
        <f>SUMIFS(Table91517[Count of EnergyRating],Table91517[MainSpaceHeatingFuel],AN31,Table91517[EnergyRating (group)],AO31,Table91517[CountyName (group)],BH$4)</f>
        <v>16</v>
      </c>
      <c r="BI31" s="1173">
        <f>SUMIFS(Table91517[Count of EnergyRating],Table91517[MainSpaceHeatingFuel],AN31,Table91517[EnergyRating (group)],AO31,Table91517[CountyName (group)],BI$4)</f>
        <v>5</v>
      </c>
      <c r="BJ31" s="1173">
        <f>SUMIFS(Table91517[Count of EnergyRating],Table91517[MainSpaceHeatingFuel],AN31,Table91517[EnergyRating (group)],AO31,Table91517[CountyName (group)],BJ$4)</f>
        <v>5</v>
      </c>
      <c r="BK31" s="1173">
        <f>SUMIFS(Table91517[Count of EnergyRating],Table91517[MainSpaceHeatingFuel],AN31,Table91517[EnergyRating (group)],AO31,Table91517[CountyName (group)],BK$4)</f>
        <v>7</v>
      </c>
      <c r="BL31" s="1173">
        <f>SUMIFS(Table91517[Count of EnergyRating],Table91517[MainSpaceHeatingFuel],AN31,Table91517[EnergyRating (group)],AO31,Table91517[CountyName (group)],BL$4)</f>
        <v>8</v>
      </c>
      <c r="BM31" s="1144">
        <f>SUMIFS(Table91517[Count of EnergyRating],Table91517[MainSpaceHeatingFuel],AN31,Table91517[EnergyRating (group)],AO31,Table91517[CountyName (group)],BM$4)</f>
        <v>3</v>
      </c>
      <c r="BN31" s="1173">
        <f>SUMIFS(Table91517[Count of EnergyRating],Table91517[MainSpaceHeatingFuel],AN31,Table91517[EnergyRating (group)],AO31,Table91517[CountyName (group)],BN$4)</f>
        <v>14</v>
      </c>
      <c r="BO31" s="1173">
        <f>SUMIFS(Table91517[Count of EnergyRating],Table91517[MainSpaceHeatingFuel],AN31,Table91517[EnergyRating (group)],AO31,Table91517[CountyName (group)],BO$4)</f>
        <v>1</v>
      </c>
    </row>
    <row r="32" spans="3:67">
      <c r="C32" s="1145" t="s">
        <v>1248</v>
      </c>
      <c r="D32" s="1145" t="s">
        <v>1107</v>
      </c>
      <c r="E32" s="1145" t="s">
        <v>837</v>
      </c>
      <c r="F32" s="1145" t="s">
        <v>1238</v>
      </c>
      <c r="G32" s="1155">
        <f t="shared" ref="G32:AF32" si="21">IFERROR(G142*((SUM(AP$39)/SUM(AP$35:AP$43))/(SUM(G$142)/SUM(G$141:G$146))),G142)</f>
        <v>0</v>
      </c>
      <c r="H32" s="1155">
        <f t="shared" si="21"/>
        <v>0</v>
      </c>
      <c r="I32" s="1155">
        <f t="shared" si="21"/>
        <v>0</v>
      </c>
      <c r="J32" s="1155">
        <f t="shared" si="21"/>
        <v>0</v>
      </c>
      <c r="K32" s="1155">
        <f t="shared" si="21"/>
        <v>0</v>
      </c>
      <c r="L32" s="1155">
        <f t="shared" si="21"/>
        <v>0</v>
      </c>
      <c r="M32" s="1155">
        <f t="shared" si="21"/>
        <v>0</v>
      </c>
      <c r="N32" s="1155">
        <f t="shared" si="21"/>
        <v>0</v>
      </c>
      <c r="O32" s="1155">
        <f t="shared" si="21"/>
        <v>0</v>
      </c>
      <c r="P32" s="1155">
        <f t="shared" si="21"/>
        <v>0</v>
      </c>
      <c r="Q32" s="1155">
        <f t="shared" si="21"/>
        <v>0</v>
      </c>
      <c r="R32" s="1155">
        <f t="shared" si="21"/>
        <v>0</v>
      </c>
      <c r="S32" s="1155">
        <f t="shared" si="21"/>
        <v>0</v>
      </c>
      <c r="T32" s="1155">
        <f t="shared" si="21"/>
        <v>0</v>
      </c>
      <c r="U32" s="1155">
        <f t="shared" si="21"/>
        <v>0</v>
      </c>
      <c r="V32" s="1155">
        <f t="shared" si="21"/>
        <v>0</v>
      </c>
      <c r="W32" s="1155">
        <f t="shared" si="21"/>
        <v>0</v>
      </c>
      <c r="X32" s="1155">
        <f t="shared" si="21"/>
        <v>0</v>
      </c>
      <c r="Y32" s="1155">
        <f t="shared" si="21"/>
        <v>0</v>
      </c>
      <c r="Z32" s="1155">
        <f t="shared" si="21"/>
        <v>0</v>
      </c>
      <c r="AA32" s="1155">
        <f t="shared" si="21"/>
        <v>0</v>
      </c>
      <c r="AB32" s="1155">
        <f t="shared" si="21"/>
        <v>0</v>
      </c>
      <c r="AC32" s="1155">
        <f t="shared" si="21"/>
        <v>0</v>
      </c>
      <c r="AD32" s="1155">
        <f t="shared" si="21"/>
        <v>0</v>
      </c>
      <c r="AE32" s="1155">
        <f t="shared" si="21"/>
        <v>0</v>
      </c>
      <c r="AF32" s="1155">
        <f t="shared" si="21"/>
        <v>0</v>
      </c>
      <c r="AG32" s="1182">
        <f t="shared" si="4"/>
        <v>0</v>
      </c>
      <c r="AN32" s="1153" t="s">
        <v>1144</v>
      </c>
      <c r="AO32" s="1153" t="s">
        <v>62</v>
      </c>
      <c r="AP32" s="1144">
        <f>SUMIFS(Table91517[Count of EnergyRating],Table91517[MainSpaceHeatingFuel],AN32,Table91517[EnergyRating (group)],AO32,Table91517[CountyName (group)],AP$4)</f>
        <v>7</v>
      </c>
      <c r="AQ32" s="1173">
        <f>SUMIFS(Table91517[Count of EnergyRating],Table91517[MainSpaceHeatingFuel],AN32,Table91517[EnergyRating (group)],AO32,Table91517[CountyName (group)],AQ$4)</f>
        <v>14</v>
      </c>
      <c r="AR32" s="1173">
        <f>SUMIFS(Table91517[Count of EnergyRating],Table91517[MainSpaceHeatingFuel],AN32,Table91517[EnergyRating (group)],AO32,Table91517[CountyName (group)],AR$4)</f>
        <v>4</v>
      </c>
      <c r="AS32" s="1173">
        <f>SUMIFS(Table91517[Count of EnergyRating],Table91517[MainSpaceHeatingFuel],AN32,Table91517[EnergyRating (group)],AO32,Table91517[CountyName (group)],AS$4)</f>
        <v>4</v>
      </c>
      <c r="AT32" s="1173">
        <f>SUMIFS(Table91517[Count of EnergyRating],Table91517[MainSpaceHeatingFuel],AN32,Table91517[EnergyRating (group)],AO32,Table91517[CountyName (group)],AT$4)</f>
        <v>3</v>
      </c>
      <c r="AU32" s="1173">
        <f>SUMIFS(Table91517[Count of EnergyRating],Table91517[MainSpaceHeatingFuel],AN32,Table91517[EnergyRating (group)],AO32,Table91517[CountyName (group)],AU$4)</f>
        <v>1</v>
      </c>
      <c r="AV32" s="1173">
        <f>SUMIFS(Table91517[Count of EnergyRating],Table91517[MainSpaceHeatingFuel],AN32,Table91517[EnergyRating (group)],AO32,Table91517[CountyName (group)],AV$4)</f>
        <v>9</v>
      </c>
      <c r="AW32" s="1173">
        <f>SUMIFS(Table91517[Count of EnergyRating],Table91517[MainSpaceHeatingFuel],AN32,Table91517[EnergyRating (group)],AO32,Table91517[CountyName (group)],AW$4)</f>
        <v>6</v>
      </c>
      <c r="AX32" s="1173">
        <f>SUMIFS(Table91517[Count of EnergyRating],Table91517[MainSpaceHeatingFuel],AN32,Table91517[EnergyRating (group)],AO32,Table91517[CountyName (group)],AX$4)</f>
        <v>1</v>
      </c>
      <c r="AY32" s="1173">
        <f>SUMIFS(Table91517[Count of EnergyRating],Table91517[MainSpaceHeatingFuel],AN32,Table91517[EnergyRating (group)],AO32,Table91517[CountyName (group)],AY$4)</f>
        <v>14</v>
      </c>
      <c r="AZ32" s="1173">
        <f>SUMIFS(Table91517[Count of EnergyRating],Table91517[MainSpaceHeatingFuel],AN32,Table91517[EnergyRating (group)],AO32,Table91517[CountyName (group)],AZ$4)</f>
        <v>19</v>
      </c>
      <c r="BA32" s="1173">
        <f>SUMIFS(Table91517[Count of EnergyRating],Table91517[MainSpaceHeatingFuel],AN32,Table91517[EnergyRating (group)],AO32,Table91517[CountyName (group)],BA$4)</f>
        <v>6</v>
      </c>
      <c r="BB32" s="1173">
        <f>SUMIFS(Table91517[Count of EnergyRating],Table91517[MainSpaceHeatingFuel],AN32,Table91517[EnergyRating (group)],AO32,Table91517[CountyName (group)],BB$4)</f>
        <v>16</v>
      </c>
      <c r="BC32" s="1173">
        <f>SUMIFS(Table91517[Count of EnergyRating],Table91517[MainSpaceHeatingFuel],AN32,Table91517[EnergyRating (group)],AO32,Table91517[CountyName (group)],BC$4)</f>
        <v>17</v>
      </c>
      <c r="BD32" s="1173">
        <f>SUMIFS(Table91517[Count of EnergyRating],Table91517[MainSpaceHeatingFuel],AN32,Table91517[EnergyRating (group)],AO32,Table91517[CountyName (group)],BD$4)</f>
        <v>10</v>
      </c>
      <c r="BE32" s="1173">
        <f>SUMIFS(Table91517[Count of EnergyRating],Table91517[MainSpaceHeatingFuel],AN32,Table91517[EnergyRating (group)],AO32,Table91517[CountyName (group)],BE$4)</f>
        <v>45</v>
      </c>
      <c r="BF32" s="1173">
        <f>SUMIFS(Table91517[Count of EnergyRating],Table91517[MainSpaceHeatingFuel],AN32,Table91517[EnergyRating (group)],AO32,Table91517[CountyName (group)],BF$4)</f>
        <v>26</v>
      </c>
      <c r="BG32" s="1173">
        <f>SUMIFS(Table91517[Count of EnergyRating],Table91517[MainSpaceHeatingFuel],AN32,Table91517[EnergyRating (group)],AO32,Table91517[CountyName (group)],BG$4)</f>
        <v>12</v>
      </c>
      <c r="BH32" s="1173">
        <f>SUMIFS(Table91517[Count of EnergyRating],Table91517[MainSpaceHeatingFuel],AN32,Table91517[EnergyRating (group)],AO32,Table91517[CountyName (group)],BH$4)</f>
        <v>15</v>
      </c>
      <c r="BI32" s="1173">
        <f>SUMIFS(Table91517[Count of EnergyRating],Table91517[MainSpaceHeatingFuel],AN32,Table91517[EnergyRating (group)],AO32,Table91517[CountyName (group)],BI$4)</f>
        <v>6</v>
      </c>
      <c r="BJ32" s="1173">
        <f>SUMIFS(Table91517[Count of EnergyRating],Table91517[MainSpaceHeatingFuel],AN32,Table91517[EnergyRating (group)],AO32,Table91517[CountyName (group)],BJ$4)</f>
        <v>4</v>
      </c>
      <c r="BK32" s="1173">
        <f>SUMIFS(Table91517[Count of EnergyRating],Table91517[MainSpaceHeatingFuel],AN32,Table91517[EnergyRating (group)],AO32,Table91517[CountyName (group)],BK$4)</f>
        <v>4</v>
      </c>
      <c r="BL32" s="1173">
        <f>SUMIFS(Table91517[Count of EnergyRating],Table91517[MainSpaceHeatingFuel],AN32,Table91517[EnergyRating (group)],AO32,Table91517[CountyName (group)],BL$4)</f>
        <v>4</v>
      </c>
      <c r="BM32" s="1144">
        <f>SUMIFS(Table91517[Count of EnergyRating],Table91517[MainSpaceHeatingFuel],AN32,Table91517[EnergyRating (group)],AO32,Table91517[CountyName (group)],BM$4)</f>
        <v>1</v>
      </c>
      <c r="BN32" s="1173">
        <f>SUMIFS(Table91517[Count of EnergyRating],Table91517[MainSpaceHeatingFuel],AN32,Table91517[EnergyRating (group)],AO32,Table91517[CountyName (group)],BN$4)</f>
        <v>26</v>
      </c>
      <c r="BO32" s="1173">
        <f>SUMIFS(Table91517[Count of EnergyRating],Table91517[MainSpaceHeatingFuel],AN32,Table91517[EnergyRating (group)],AO32,Table91517[CountyName (group)],BO$4)</f>
        <v>4</v>
      </c>
    </row>
    <row r="33" spans="3:67">
      <c r="C33" s="1143" t="s">
        <v>1248</v>
      </c>
      <c r="D33" s="1143" t="s">
        <v>1107</v>
      </c>
      <c r="E33" s="1143" t="s">
        <v>837</v>
      </c>
      <c r="F33" s="1143" t="s">
        <v>1239</v>
      </c>
      <c r="G33" s="1154">
        <f t="shared" ref="G33:AF33" si="22">IFERROR(G143*((SUM(AP$40)/SUM(AP$35:AP$43))/(SUM(G$143)/SUM(G$141:G$146))),G143)</f>
        <v>0</v>
      </c>
      <c r="H33" s="1154">
        <f t="shared" si="22"/>
        <v>0</v>
      </c>
      <c r="I33" s="1154">
        <f t="shared" si="22"/>
        <v>0</v>
      </c>
      <c r="J33" s="1154">
        <f t="shared" si="22"/>
        <v>0</v>
      </c>
      <c r="K33" s="1154">
        <f t="shared" si="22"/>
        <v>0</v>
      </c>
      <c r="L33" s="1154">
        <f t="shared" si="22"/>
        <v>0</v>
      </c>
      <c r="M33" s="1154">
        <f t="shared" si="22"/>
        <v>0</v>
      </c>
      <c r="N33" s="1154">
        <f t="shared" si="22"/>
        <v>0</v>
      </c>
      <c r="O33" s="1154">
        <f t="shared" si="22"/>
        <v>0</v>
      </c>
      <c r="P33" s="1154">
        <f t="shared" si="22"/>
        <v>0</v>
      </c>
      <c r="Q33" s="1154">
        <f t="shared" si="22"/>
        <v>0</v>
      </c>
      <c r="R33" s="1154">
        <f t="shared" si="22"/>
        <v>0</v>
      </c>
      <c r="S33" s="1154">
        <f t="shared" si="22"/>
        <v>0</v>
      </c>
      <c r="T33" s="1154">
        <f t="shared" si="22"/>
        <v>0</v>
      </c>
      <c r="U33" s="1154">
        <f t="shared" si="22"/>
        <v>0</v>
      </c>
      <c r="V33" s="1154">
        <f t="shared" si="22"/>
        <v>0</v>
      </c>
      <c r="W33" s="1154">
        <f t="shared" si="22"/>
        <v>0</v>
      </c>
      <c r="X33" s="1154">
        <f t="shared" si="22"/>
        <v>0</v>
      </c>
      <c r="Y33" s="1154">
        <f t="shared" si="22"/>
        <v>0</v>
      </c>
      <c r="Z33" s="1154">
        <f t="shared" si="22"/>
        <v>0</v>
      </c>
      <c r="AA33" s="1154">
        <f t="shared" si="22"/>
        <v>0</v>
      </c>
      <c r="AB33" s="1154">
        <f t="shared" si="22"/>
        <v>0</v>
      </c>
      <c r="AC33" s="1154">
        <f t="shared" si="22"/>
        <v>0</v>
      </c>
      <c r="AD33" s="1154">
        <f t="shared" si="22"/>
        <v>0</v>
      </c>
      <c r="AE33" s="1154">
        <f t="shared" si="22"/>
        <v>0</v>
      </c>
      <c r="AF33" s="1154">
        <f t="shared" si="22"/>
        <v>0</v>
      </c>
      <c r="AG33" s="1181">
        <f t="shared" si="4"/>
        <v>0</v>
      </c>
      <c r="AN33" s="1153" t="s">
        <v>1144</v>
      </c>
      <c r="AO33" s="1153" t="s">
        <v>64</v>
      </c>
      <c r="AP33" s="1144">
        <f>SUMIFS(Table91517[Count of EnergyRating],Table91517[MainSpaceHeatingFuel],AN33,Table91517[EnergyRating (group)],AO33,Table91517[CountyName (group)],AP$4)</f>
        <v>18</v>
      </c>
      <c r="AQ33" s="1173">
        <f>SUMIFS(Table91517[Count of EnergyRating],Table91517[MainSpaceHeatingFuel],AN33,Table91517[EnergyRating (group)],AO33,Table91517[CountyName (group)],AQ$4)</f>
        <v>96</v>
      </c>
      <c r="AR33" s="1173">
        <f>SUMIFS(Table91517[Count of EnergyRating],Table91517[MainSpaceHeatingFuel],AN33,Table91517[EnergyRating (group)],AO33,Table91517[CountyName (group)],AR$4)</f>
        <v>34</v>
      </c>
      <c r="AS33" s="1173">
        <f>SUMIFS(Table91517[Count of EnergyRating],Table91517[MainSpaceHeatingFuel],AN33,Table91517[EnergyRating (group)],AO33,Table91517[CountyName (group)],AS$4)</f>
        <v>29</v>
      </c>
      <c r="AT33" s="1173">
        <f>SUMIFS(Table91517[Count of EnergyRating],Table91517[MainSpaceHeatingFuel],AN33,Table91517[EnergyRating (group)],AO33,Table91517[CountyName (group)],AT$4)</f>
        <v>13</v>
      </c>
      <c r="AU33" s="1173">
        <f>SUMIFS(Table91517[Count of EnergyRating],Table91517[MainSpaceHeatingFuel],AN33,Table91517[EnergyRating (group)],AO33,Table91517[CountyName (group)],AU$4)</f>
        <v>3</v>
      </c>
      <c r="AV33" s="1173">
        <f>SUMIFS(Table91517[Count of EnergyRating],Table91517[MainSpaceHeatingFuel],AN33,Table91517[EnergyRating (group)],AO33,Table91517[CountyName (group)],AV$4)</f>
        <v>37</v>
      </c>
      <c r="AW33" s="1173">
        <f>SUMIFS(Table91517[Count of EnergyRating],Table91517[MainSpaceHeatingFuel],AN33,Table91517[EnergyRating (group)],AO33,Table91517[CountyName (group)],AW$4)</f>
        <v>55</v>
      </c>
      <c r="AX33" s="1173">
        <f>SUMIFS(Table91517[Count of EnergyRating],Table91517[MainSpaceHeatingFuel],AN33,Table91517[EnergyRating (group)],AO33,Table91517[CountyName (group)],AX$4)</f>
        <v>5</v>
      </c>
      <c r="AY33" s="1173">
        <f>SUMIFS(Table91517[Count of EnergyRating],Table91517[MainSpaceHeatingFuel],AN33,Table91517[EnergyRating (group)],AO33,Table91517[CountyName (group)],AY$4)</f>
        <v>37</v>
      </c>
      <c r="AZ33" s="1173">
        <f>SUMIFS(Table91517[Count of EnergyRating],Table91517[MainSpaceHeatingFuel],AN33,Table91517[EnergyRating (group)],AO33,Table91517[CountyName (group)],AZ$4)</f>
        <v>41</v>
      </c>
      <c r="BA33" s="1173">
        <f>SUMIFS(Table91517[Count of EnergyRating],Table91517[MainSpaceHeatingFuel],AN33,Table91517[EnergyRating (group)],AO33,Table91517[CountyName (group)],BA$4)</f>
        <v>37</v>
      </c>
      <c r="BB33" s="1173">
        <f>SUMIFS(Table91517[Count of EnergyRating],Table91517[MainSpaceHeatingFuel],AN33,Table91517[EnergyRating (group)],AO33,Table91517[CountyName (group)],BB$4)</f>
        <v>22</v>
      </c>
      <c r="BC33" s="1173">
        <f>SUMIFS(Table91517[Count of EnergyRating],Table91517[MainSpaceHeatingFuel],AN33,Table91517[EnergyRating (group)],AO33,Table91517[CountyName (group)],BC$4)</f>
        <v>89</v>
      </c>
      <c r="BD33" s="1173">
        <f>SUMIFS(Table91517[Count of EnergyRating],Table91517[MainSpaceHeatingFuel],AN33,Table91517[EnergyRating (group)],AO33,Table91517[CountyName (group)],BD$4)</f>
        <v>38</v>
      </c>
      <c r="BE33" s="1173">
        <f>SUMIFS(Table91517[Count of EnergyRating],Table91517[MainSpaceHeatingFuel],AN33,Table91517[EnergyRating (group)],AO33,Table91517[CountyName (group)],BE$4)</f>
        <v>62</v>
      </c>
      <c r="BF33" s="1173">
        <f>SUMIFS(Table91517[Count of EnergyRating],Table91517[MainSpaceHeatingFuel],AN33,Table91517[EnergyRating (group)],AO33,Table91517[CountyName (group)],BF$4)</f>
        <v>40</v>
      </c>
      <c r="BG33" s="1173">
        <f>SUMIFS(Table91517[Count of EnergyRating],Table91517[MainSpaceHeatingFuel],AN33,Table91517[EnergyRating (group)],AO33,Table91517[CountyName (group)],BG$4)</f>
        <v>37</v>
      </c>
      <c r="BH33" s="1173">
        <f>SUMIFS(Table91517[Count of EnergyRating],Table91517[MainSpaceHeatingFuel],AN33,Table91517[EnergyRating (group)],AO33,Table91517[CountyName (group)],BH$4)</f>
        <v>37</v>
      </c>
      <c r="BI33" s="1173">
        <f>SUMIFS(Table91517[Count of EnergyRating],Table91517[MainSpaceHeatingFuel],AN33,Table91517[EnergyRating (group)],AO33,Table91517[CountyName (group)],BI$4)</f>
        <v>10</v>
      </c>
      <c r="BJ33" s="1173">
        <f>SUMIFS(Table91517[Count of EnergyRating],Table91517[MainSpaceHeatingFuel],AN33,Table91517[EnergyRating (group)],AO33,Table91517[CountyName (group)],BJ$4)</f>
        <v>22</v>
      </c>
      <c r="BK33" s="1173">
        <f>SUMIFS(Table91517[Count of EnergyRating],Table91517[MainSpaceHeatingFuel],AN33,Table91517[EnergyRating (group)],AO33,Table91517[CountyName (group)],BK$4)</f>
        <v>23</v>
      </c>
      <c r="BL33" s="1173">
        <f>SUMIFS(Table91517[Count of EnergyRating],Table91517[MainSpaceHeatingFuel],AN33,Table91517[EnergyRating (group)],AO33,Table91517[CountyName (group)],BL$4)</f>
        <v>15</v>
      </c>
      <c r="BM33" s="1144">
        <f>SUMIFS(Table91517[Count of EnergyRating],Table91517[MainSpaceHeatingFuel],AN33,Table91517[EnergyRating (group)],AO33,Table91517[CountyName (group)],BM$4)</f>
        <v>14</v>
      </c>
      <c r="BN33" s="1173">
        <f>SUMIFS(Table91517[Count of EnergyRating],Table91517[MainSpaceHeatingFuel],AN33,Table91517[EnergyRating (group)],AO33,Table91517[CountyName (group)],BN$4)</f>
        <v>24</v>
      </c>
      <c r="BO33" s="1173">
        <f>SUMIFS(Table91517[Count of EnergyRating],Table91517[MainSpaceHeatingFuel],AN33,Table91517[EnergyRating (group)],AO33,Table91517[CountyName (group)],BO$4)</f>
        <v>7</v>
      </c>
    </row>
    <row r="34" spans="3:67">
      <c r="C34" s="1145" t="s">
        <v>1248</v>
      </c>
      <c r="D34" s="1145" t="s">
        <v>1107</v>
      </c>
      <c r="E34" s="1145" t="s">
        <v>837</v>
      </c>
      <c r="F34" s="1145" t="s">
        <v>1240</v>
      </c>
      <c r="G34" s="1155">
        <f t="shared" ref="G34:AF34" si="23">IFERROR(G144*((SUM(AP$41)/SUM(AP$35:AP$43))/(SUM(G$144)/SUM(G$141:G$146))),G144)</f>
        <v>0</v>
      </c>
      <c r="H34" s="1155">
        <f t="shared" si="23"/>
        <v>0</v>
      </c>
      <c r="I34" s="1155">
        <f t="shared" si="23"/>
        <v>0</v>
      </c>
      <c r="J34" s="1155">
        <f t="shared" si="23"/>
        <v>0</v>
      </c>
      <c r="K34" s="1155">
        <f t="shared" si="23"/>
        <v>0</v>
      </c>
      <c r="L34" s="1155">
        <f t="shared" si="23"/>
        <v>0</v>
      </c>
      <c r="M34" s="1155">
        <f t="shared" si="23"/>
        <v>0</v>
      </c>
      <c r="N34" s="1155">
        <f t="shared" si="23"/>
        <v>0</v>
      </c>
      <c r="O34" s="1155">
        <f t="shared" si="23"/>
        <v>0</v>
      </c>
      <c r="P34" s="1155">
        <f t="shared" si="23"/>
        <v>0</v>
      </c>
      <c r="Q34" s="1155">
        <f t="shared" si="23"/>
        <v>0</v>
      </c>
      <c r="R34" s="1155">
        <f t="shared" si="23"/>
        <v>0</v>
      </c>
      <c r="S34" s="1155">
        <f t="shared" si="23"/>
        <v>0</v>
      </c>
      <c r="T34" s="1155">
        <f t="shared" si="23"/>
        <v>0</v>
      </c>
      <c r="U34" s="1155">
        <f t="shared" si="23"/>
        <v>0</v>
      </c>
      <c r="V34" s="1155">
        <f t="shared" si="23"/>
        <v>0</v>
      </c>
      <c r="W34" s="1155">
        <f t="shared" si="23"/>
        <v>0</v>
      </c>
      <c r="X34" s="1155">
        <f t="shared" si="23"/>
        <v>0</v>
      </c>
      <c r="Y34" s="1155">
        <f t="shared" si="23"/>
        <v>0</v>
      </c>
      <c r="Z34" s="1155">
        <f t="shared" si="23"/>
        <v>0</v>
      </c>
      <c r="AA34" s="1155">
        <f t="shared" si="23"/>
        <v>0</v>
      </c>
      <c r="AB34" s="1155">
        <f t="shared" si="23"/>
        <v>0</v>
      </c>
      <c r="AC34" s="1155">
        <f t="shared" si="23"/>
        <v>0</v>
      </c>
      <c r="AD34" s="1155">
        <f t="shared" si="23"/>
        <v>0</v>
      </c>
      <c r="AE34" s="1155">
        <f t="shared" si="23"/>
        <v>0</v>
      </c>
      <c r="AF34" s="1155">
        <f t="shared" si="23"/>
        <v>0</v>
      </c>
      <c r="AG34" s="1182">
        <f t="shared" si="4"/>
        <v>0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1248</v>
      </c>
      <c r="D35" s="1143" t="s">
        <v>1107</v>
      </c>
      <c r="E35" s="1143" t="s">
        <v>837</v>
      </c>
      <c r="F35" s="1143" t="s">
        <v>1241</v>
      </c>
      <c r="G35" s="1154">
        <f t="shared" ref="G35:AF35" si="24">IFERROR(G145*((SUM(AP$42)/SUM(AP$35:AP$43))/(SUM(G$145)/SUM(G$141:G$146))),G145)</f>
        <v>0</v>
      </c>
      <c r="H35" s="1154">
        <f t="shared" si="24"/>
        <v>0</v>
      </c>
      <c r="I35" s="1154">
        <f t="shared" si="24"/>
        <v>0</v>
      </c>
      <c r="J35" s="1154">
        <f t="shared" si="24"/>
        <v>0</v>
      </c>
      <c r="K35" s="1154">
        <f t="shared" si="24"/>
        <v>0</v>
      </c>
      <c r="L35" s="1154">
        <f t="shared" si="24"/>
        <v>0</v>
      </c>
      <c r="M35" s="1154">
        <f t="shared" si="24"/>
        <v>0</v>
      </c>
      <c r="N35" s="1154">
        <f t="shared" si="24"/>
        <v>0</v>
      </c>
      <c r="O35" s="1154">
        <f t="shared" si="24"/>
        <v>0</v>
      </c>
      <c r="P35" s="1154">
        <f t="shared" si="24"/>
        <v>0</v>
      </c>
      <c r="Q35" s="1154">
        <f t="shared" si="24"/>
        <v>0</v>
      </c>
      <c r="R35" s="1154">
        <f t="shared" si="24"/>
        <v>0</v>
      </c>
      <c r="S35" s="1154">
        <f t="shared" si="24"/>
        <v>0</v>
      </c>
      <c r="T35" s="1154">
        <f t="shared" si="24"/>
        <v>0</v>
      </c>
      <c r="U35" s="1154">
        <f t="shared" si="24"/>
        <v>0</v>
      </c>
      <c r="V35" s="1154">
        <f t="shared" si="24"/>
        <v>0</v>
      </c>
      <c r="W35" s="1154">
        <f t="shared" si="24"/>
        <v>0</v>
      </c>
      <c r="X35" s="1154">
        <f t="shared" si="24"/>
        <v>0</v>
      </c>
      <c r="Y35" s="1154">
        <f t="shared" si="24"/>
        <v>0</v>
      </c>
      <c r="Z35" s="1154">
        <f t="shared" si="24"/>
        <v>0</v>
      </c>
      <c r="AA35" s="1154">
        <f t="shared" si="24"/>
        <v>0</v>
      </c>
      <c r="AB35" s="1154">
        <f t="shared" si="24"/>
        <v>0</v>
      </c>
      <c r="AC35" s="1154">
        <f t="shared" si="24"/>
        <v>0</v>
      </c>
      <c r="AD35" s="1154">
        <f t="shared" si="24"/>
        <v>0</v>
      </c>
      <c r="AE35" s="1154">
        <f t="shared" si="24"/>
        <v>0</v>
      </c>
      <c r="AF35" s="1154">
        <f t="shared" si="24"/>
        <v>0</v>
      </c>
      <c r="AG35" s="1181">
        <f t="shared" si="4"/>
        <v>0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SUMIFS(Table91517[Count of EnergyRating],Table91517[MainSpaceHeatingFuel],AN35,Table91517[EnergyRating (group)],AO35,Table91517[CountyName (group)],AP$4)</f>
        <v>0</v>
      </c>
      <c r="AQ35" s="1173">
        <f>SUMIFS(Table91517[Count of EnergyRating],Table91517[MainSpaceHeatingFuel],AN35,Table91517[EnergyRating (group)],AO35,Table91517[CountyName (group)],AQ$4)</f>
        <v>0</v>
      </c>
      <c r="AR35" s="1173">
        <f>SUMIFS(Table91517[Count of EnergyRating],Table91517[MainSpaceHeatingFuel],AN35,Table91517[EnergyRating (group)],AO35,Table91517[CountyName (group)],AR$4)</f>
        <v>0</v>
      </c>
      <c r="AS35" s="1173">
        <f>SUMIFS(Table91517[Count of EnergyRating],Table91517[MainSpaceHeatingFuel],AN35,Table91517[EnergyRating (group)],AO35,Table91517[CountyName (group)],AS$4)</f>
        <v>0</v>
      </c>
      <c r="AT35" s="1173">
        <f>SUMIFS(Table91517[Count of EnergyRating],Table91517[MainSpaceHeatingFuel],AN35,Table91517[EnergyRating (group)],AO35,Table91517[CountyName (group)],AT$4)</f>
        <v>0</v>
      </c>
      <c r="AU35" s="1173">
        <f>SUMIFS(Table91517[Count of EnergyRating],Table91517[MainSpaceHeatingFuel],AN35,Table91517[EnergyRating (group)],AO35,Table91517[CountyName (group)],AU$4)</f>
        <v>0</v>
      </c>
      <c r="AV35" s="1173">
        <f>SUMIFS(Table91517[Count of EnergyRating],Table91517[MainSpaceHeatingFuel],AN35,Table91517[EnergyRating (group)],AO35,Table91517[CountyName (group)],AV$4)</f>
        <v>0</v>
      </c>
      <c r="AW35" s="1173">
        <f>SUMIFS(Table91517[Count of EnergyRating],Table91517[MainSpaceHeatingFuel],AN35,Table91517[EnergyRating (group)],AO35,Table91517[CountyName (group)],AW$4)</f>
        <v>0</v>
      </c>
      <c r="AX35" s="1173">
        <f>SUMIFS(Table91517[Count of EnergyRating],Table91517[MainSpaceHeatingFuel],AN35,Table91517[EnergyRating (group)],AO35,Table91517[CountyName (group)],AX$4)</f>
        <v>0</v>
      </c>
      <c r="AY35" s="1173">
        <f>SUMIFS(Table91517[Count of EnergyRating],Table91517[MainSpaceHeatingFuel],AN35,Table91517[EnergyRating (group)],AO35,Table91517[CountyName (group)],AY$4)</f>
        <v>0</v>
      </c>
      <c r="AZ35" s="1173">
        <f>SUMIFS(Table91517[Count of EnergyRating],Table91517[MainSpaceHeatingFuel],AN35,Table91517[EnergyRating (group)],AO35,Table91517[CountyName (group)],AZ$4)</f>
        <v>0</v>
      </c>
      <c r="BA35" s="1173">
        <f>SUMIFS(Table91517[Count of EnergyRating],Table91517[MainSpaceHeatingFuel],AN35,Table91517[EnergyRating (group)],AO35,Table91517[CountyName (group)],BA$4)</f>
        <v>0</v>
      </c>
      <c r="BB35" s="1173">
        <f>SUMIFS(Table91517[Count of EnergyRating],Table91517[MainSpaceHeatingFuel],AN35,Table91517[EnergyRating (group)],AO35,Table91517[CountyName (group)],BB$4)</f>
        <v>0</v>
      </c>
      <c r="BC35" s="1173">
        <f>SUMIFS(Table91517[Count of EnergyRating],Table91517[MainSpaceHeatingFuel],AN35,Table91517[EnergyRating (group)],AO35,Table91517[CountyName (group)],BC$4)</f>
        <v>0</v>
      </c>
      <c r="BD35" s="1173">
        <f>SUMIFS(Table91517[Count of EnergyRating],Table91517[MainSpaceHeatingFuel],AN35,Table91517[EnergyRating (group)],AO35,Table91517[CountyName (group)],BD$4)</f>
        <v>0</v>
      </c>
      <c r="BE35" s="1173">
        <f>SUMIFS(Table91517[Count of EnergyRating],Table91517[MainSpaceHeatingFuel],AN35,Table91517[EnergyRating (group)],AO35,Table91517[CountyName (group)],BE$4)</f>
        <v>0</v>
      </c>
      <c r="BF35" s="1173">
        <f>SUMIFS(Table91517[Count of EnergyRating],Table91517[MainSpaceHeatingFuel],AN35,Table91517[EnergyRating (group)],AO35,Table91517[CountyName (group)],BF$4)</f>
        <v>0</v>
      </c>
      <c r="BG35" s="1173">
        <f>SUMIFS(Table91517[Count of EnergyRating],Table91517[MainSpaceHeatingFuel],AN35,Table91517[EnergyRating (group)],AO35,Table91517[CountyName (group)],BG$4)</f>
        <v>0</v>
      </c>
      <c r="BH35" s="1173">
        <f>SUMIFS(Table91517[Count of EnergyRating],Table91517[MainSpaceHeatingFuel],AN35,Table91517[EnergyRating (group)],AO35,Table91517[CountyName (group)],BH$4)</f>
        <v>0</v>
      </c>
      <c r="BI35" s="1173">
        <f>SUMIFS(Table91517[Count of EnergyRating],Table91517[MainSpaceHeatingFuel],AN35,Table91517[EnergyRating (group)],AO35,Table91517[CountyName (group)],BI$4)</f>
        <v>0</v>
      </c>
      <c r="BJ35" s="1173">
        <f>SUMIFS(Table91517[Count of EnergyRating],Table91517[MainSpaceHeatingFuel],AN35,Table91517[EnergyRating (group)],AO35,Table91517[CountyName (group)],BJ$4)</f>
        <v>0</v>
      </c>
      <c r="BK35" s="1173">
        <f>SUMIFS(Table91517[Count of EnergyRating],Table91517[MainSpaceHeatingFuel],AN35,Table91517[EnergyRating (group)],AO35,Table91517[CountyName (group)],BK$4)</f>
        <v>0</v>
      </c>
      <c r="BL35" s="1173">
        <f>SUMIFS(Table91517[Count of EnergyRating],Table91517[MainSpaceHeatingFuel],AN35,Table91517[EnergyRating (group)],AO35,Table91517[CountyName (group)],BL$4)</f>
        <v>0</v>
      </c>
      <c r="BM35" s="1144">
        <f>SUMIFS(Table91517[Count of EnergyRating],Table91517[MainSpaceHeatingFuel],AN35,Table91517[EnergyRating (group)],AO35,Table91517[CountyName (group)],BM$4)</f>
        <v>0</v>
      </c>
      <c r="BN35" s="1173">
        <f>SUMIFS(Table91517[Count of EnergyRating],Table91517[MainSpaceHeatingFuel],AN35,Table91517[EnergyRating (group)],AO35,Table91517[CountyName (group)],BN$4)</f>
        <v>0</v>
      </c>
      <c r="BO35" s="1173">
        <f>SUMIFS(Table91517[Count of EnergyRating],Table91517[MainSpaceHeatingFuel],AN35,Table91517[EnergyRating (group)],AO35,Table91517[CountyName (group)],BO$4)</f>
        <v>0</v>
      </c>
    </row>
    <row r="36" spans="3:67" ht="15.75" thickBot="1">
      <c r="C36" s="1147" t="s">
        <v>1248</v>
      </c>
      <c r="D36" s="1147" t="s">
        <v>1107</v>
      </c>
      <c r="E36" s="1147" t="s">
        <v>837</v>
      </c>
      <c r="F36" s="1147" t="s">
        <v>1242</v>
      </c>
      <c r="G36" s="1156">
        <f t="shared" ref="G36:AF36" si="25">IFERROR(G146*((SUM(AP$43)/SUM(AP$35:AP$43))/(SUM(G$146)/SUM(G$141:G$146))),G146)</f>
        <v>0</v>
      </c>
      <c r="H36" s="1156">
        <f t="shared" si="25"/>
        <v>0</v>
      </c>
      <c r="I36" s="1156">
        <f t="shared" si="25"/>
        <v>0</v>
      </c>
      <c r="J36" s="1156">
        <f t="shared" si="25"/>
        <v>0</v>
      </c>
      <c r="K36" s="1156">
        <f t="shared" si="25"/>
        <v>0</v>
      </c>
      <c r="L36" s="1156">
        <f t="shared" si="25"/>
        <v>0</v>
      </c>
      <c r="M36" s="1156">
        <f t="shared" si="25"/>
        <v>0</v>
      </c>
      <c r="N36" s="1156">
        <f t="shared" si="25"/>
        <v>0</v>
      </c>
      <c r="O36" s="1156">
        <f t="shared" si="25"/>
        <v>0</v>
      </c>
      <c r="P36" s="1156">
        <f t="shared" si="25"/>
        <v>0</v>
      </c>
      <c r="Q36" s="1156">
        <f t="shared" si="25"/>
        <v>0</v>
      </c>
      <c r="R36" s="1156">
        <f t="shared" si="25"/>
        <v>0</v>
      </c>
      <c r="S36" s="1156">
        <f t="shared" si="25"/>
        <v>0</v>
      </c>
      <c r="T36" s="1156">
        <f t="shared" si="25"/>
        <v>0</v>
      </c>
      <c r="U36" s="1156">
        <f t="shared" si="25"/>
        <v>0</v>
      </c>
      <c r="V36" s="1156">
        <f t="shared" si="25"/>
        <v>0</v>
      </c>
      <c r="W36" s="1156">
        <f t="shared" si="25"/>
        <v>0</v>
      </c>
      <c r="X36" s="1156">
        <f t="shared" si="25"/>
        <v>0</v>
      </c>
      <c r="Y36" s="1156">
        <f t="shared" si="25"/>
        <v>0</v>
      </c>
      <c r="Z36" s="1156">
        <f t="shared" si="25"/>
        <v>0</v>
      </c>
      <c r="AA36" s="1156">
        <f t="shared" si="25"/>
        <v>0</v>
      </c>
      <c r="AB36" s="1156">
        <f t="shared" si="25"/>
        <v>0</v>
      </c>
      <c r="AC36" s="1156">
        <f t="shared" si="25"/>
        <v>0</v>
      </c>
      <c r="AD36" s="1156">
        <f t="shared" si="25"/>
        <v>0</v>
      </c>
      <c r="AE36" s="1156">
        <f t="shared" si="25"/>
        <v>0</v>
      </c>
      <c r="AF36" s="1156">
        <f t="shared" si="25"/>
        <v>0</v>
      </c>
      <c r="AG36" s="1183">
        <f t="shared" si="4"/>
        <v>0</v>
      </c>
      <c r="AI36" s="58" t="s">
        <v>1176</v>
      </c>
      <c r="AJ36" s="1167">
        <f>SUM(G31:AF36)</f>
        <v>0</v>
      </c>
      <c r="AK36" s="1149">
        <f>'SHWLP-Det'!S8</f>
        <v>0</v>
      </c>
      <c r="AL36" s="1169" t="e">
        <f>(AK36-AJ36)/AK36</f>
        <v>#DIV/0!</v>
      </c>
      <c r="AN36" s="1153" t="s">
        <v>399</v>
      </c>
      <c r="AO36" s="1153" t="s">
        <v>50</v>
      </c>
      <c r="AP36" s="1144">
        <f>SUMIFS(Table91517[Count of EnergyRating],Table91517[MainSpaceHeatingFuel],AN36,Table91517[EnergyRating (group)],AO36,Table91517[CountyName (group)],AP$4)</f>
        <v>0</v>
      </c>
      <c r="AQ36" s="1173">
        <f>SUMIFS(Table91517[Count of EnergyRating],Table91517[MainSpaceHeatingFuel],AN36,Table91517[EnergyRating (group)],AO36,Table91517[CountyName (group)],AQ$4)</f>
        <v>0</v>
      </c>
      <c r="AR36" s="1173">
        <f>SUMIFS(Table91517[Count of EnergyRating],Table91517[MainSpaceHeatingFuel],AN36,Table91517[EnergyRating (group)],AO36,Table91517[CountyName (group)],AR$4)</f>
        <v>0</v>
      </c>
      <c r="AS36" s="1173">
        <f>SUMIFS(Table91517[Count of EnergyRating],Table91517[MainSpaceHeatingFuel],AN36,Table91517[EnergyRating (group)],AO36,Table91517[CountyName (group)],AS$4)</f>
        <v>0</v>
      </c>
      <c r="AT36" s="1173">
        <f>SUMIFS(Table91517[Count of EnergyRating],Table91517[MainSpaceHeatingFuel],AN36,Table91517[EnergyRating (group)],AO36,Table91517[CountyName (group)],AT$4)</f>
        <v>0</v>
      </c>
      <c r="AU36" s="1173">
        <f>SUMIFS(Table91517[Count of EnergyRating],Table91517[MainSpaceHeatingFuel],AN36,Table91517[EnergyRating (group)],AO36,Table91517[CountyName (group)],AU$4)</f>
        <v>0</v>
      </c>
      <c r="AV36" s="1173">
        <f>SUMIFS(Table91517[Count of EnergyRating],Table91517[MainSpaceHeatingFuel],AN36,Table91517[EnergyRating (group)],AO36,Table91517[CountyName (group)],AV$4)</f>
        <v>0</v>
      </c>
      <c r="AW36" s="1173">
        <f>SUMIFS(Table91517[Count of EnergyRating],Table91517[MainSpaceHeatingFuel],AN36,Table91517[EnergyRating (group)],AO36,Table91517[CountyName (group)],AW$4)</f>
        <v>0</v>
      </c>
      <c r="AX36" s="1173">
        <f>SUMIFS(Table91517[Count of EnergyRating],Table91517[MainSpaceHeatingFuel],AN36,Table91517[EnergyRating (group)],AO36,Table91517[CountyName (group)],AX$4)</f>
        <v>0</v>
      </c>
      <c r="AY36" s="1173">
        <f>SUMIFS(Table91517[Count of EnergyRating],Table91517[MainSpaceHeatingFuel],AN36,Table91517[EnergyRating (group)],AO36,Table91517[CountyName (group)],AY$4)</f>
        <v>0</v>
      </c>
      <c r="AZ36" s="1173">
        <f>SUMIFS(Table91517[Count of EnergyRating],Table91517[MainSpaceHeatingFuel],AN36,Table91517[EnergyRating (group)],AO36,Table91517[CountyName (group)],AZ$4)</f>
        <v>0</v>
      </c>
      <c r="BA36" s="1173">
        <f>SUMIFS(Table91517[Count of EnergyRating],Table91517[MainSpaceHeatingFuel],AN36,Table91517[EnergyRating (group)],AO36,Table91517[CountyName (group)],BA$4)</f>
        <v>0</v>
      </c>
      <c r="BB36" s="1173">
        <f>SUMIFS(Table91517[Count of EnergyRating],Table91517[MainSpaceHeatingFuel],AN36,Table91517[EnergyRating (group)],AO36,Table91517[CountyName (group)],BB$4)</f>
        <v>0</v>
      </c>
      <c r="BC36" s="1173">
        <f>SUMIFS(Table91517[Count of EnergyRating],Table91517[MainSpaceHeatingFuel],AN36,Table91517[EnergyRating (group)],AO36,Table91517[CountyName (group)],BC$4)</f>
        <v>0</v>
      </c>
      <c r="BD36" s="1173">
        <f>SUMIFS(Table91517[Count of EnergyRating],Table91517[MainSpaceHeatingFuel],AN36,Table91517[EnergyRating (group)],AO36,Table91517[CountyName (group)],BD$4)</f>
        <v>0</v>
      </c>
      <c r="BE36" s="1173">
        <f>SUMIFS(Table91517[Count of EnergyRating],Table91517[MainSpaceHeatingFuel],AN36,Table91517[EnergyRating (group)],AO36,Table91517[CountyName (group)],BE$4)</f>
        <v>0</v>
      </c>
      <c r="BF36" s="1173">
        <f>SUMIFS(Table91517[Count of EnergyRating],Table91517[MainSpaceHeatingFuel],AN36,Table91517[EnergyRating (group)],AO36,Table91517[CountyName (group)],BF$4)</f>
        <v>0</v>
      </c>
      <c r="BG36" s="1173">
        <f>SUMIFS(Table91517[Count of EnergyRating],Table91517[MainSpaceHeatingFuel],AN36,Table91517[EnergyRating (group)],AO36,Table91517[CountyName (group)],BG$4)</f>
        <v>0</v>
      </c>
      <c r="BH36" s="1173">
        <f>SUMIFS(Table91517[Count of EnergyRating],Table91517[MainSpaceHeatingFuel],AN36,Table91517[EnergyRating (group)],AO36,Table91517[CountyName (group)],BH$4)</f>
        <v>0</v>
      </c>
      <c r="BI36" s="1173">
        <f>SUMIFS(Table91517[Count of EnergyRating],Table91517[MainSpaceHeatingFuel],AN36,Table91517[EnergyRating (group)],AO36,Table91517[CountyName (group)],BI$4)</f>
        <v>0</v>
      </c>
      <c r="BJ36" s="1173">
        <f>SUMIFS(Table91517[Count of EnergyRating],Table91517[MainSpaceHeatingFuel],AN36,Table91517[EnergyRating (group)],AO36,Table91517[CountyName (group)],BJ$4)</f>
        <v>0</v>
      </c>
      <c r="BK36" s="1173">
        <f>SUMIFS(Table91517[Count of EnergyRating],Table91517[MainSpaceHeatingFuel],AN36,Table91517[EnergyRating (group)],AO36,Table91517[CountyName (group)],BK$4)</f>
        <v>0</v>
      </c>
      <c r="BL36" s="1173">
        <f>SUMIFS(Table91517[Count of EnergyRating],Table91517[MainSpaceHeatingFuel],AN36,Table91517[EnergyRating (group)],AO36,Table91517[CountyName (group)],BL$4)</f>
        <v>0</v>
      </c>
      <c r="BM36" s="1144">
        <f>SUMIFS(Table91517[Count of EnergyRating],Table91517[MainSpaceHeatingFuel],AN36,Table91517[EnergyRating (group)],AO36,Table91517[CountyName (group)],BM$4)</f>
        <v>0</v>
      </c>
      <c r="BN36" s="1173">
        <f>SUMIFS(Table91517[Count of EnergyRating],Table91517[MainSpaceHeatingFuel],AN36,Table91517[EnergyRating (group)],AO36,Table91517[CountyName (group)],BN$4)</f>
        <v>0</v>
      </c>
      <c r="BO36" s="1173">
        <f>SUMIFS(Table91517[Count of EnergyRating],Table91517[MainSpaceHeatingFuel],AN36,Table91517[EnergyRating (group)],AO36,Table91517[CountyName (group)],BO$4)</f>
        <v>0</v>
      </c>
    </row>
    <row r="37" spans="3:67" ht="15.75" thickBot="1">
      <c r="C37" s="1174" t="s">
        <v>1249</v>
      </c>
      <c r="D37" s="1174" t="s">
        <v>1107</v>
      </c>
      <c r="E37" s="1174" t="s">
        <v>837</v>
      </c>
      <c r="F37" s="1174" t="s">
        <v>948</v>
      </c>
      <c r="G37" s="1175">
        <f>G147</f>
        <v>8.2316497623164425E-5</v>
      </c>
      <c r="H37" s="1175">
        <f>H147</f>
        <v>4.2736658429397295E-4</v>
      </c>
      <c r="I37" s="1175">
        <f t="shared" ref="I37:AF37" si="26">I147</f>
        <v>2.306148242264622E-4</v>
      </c>
      <c r="J37" s="1175">
        <f t="shared" si="26"/>
        <v>1.5898165638330542E-4</v>
      </c>
      <c r="K37" s="1175">
        <f t="shared" si="26"/>
        <v>1.2400825079627486E-4</v>
      </c>
      <c r="L37" s="1175">
        <f t="shared" si="26"/>
        <v>7.3960076420522908E-5</v>
      </c>
      <c r="M37" s="1175">
        <f t="shared" si="26"/>
        <v>1.4357432567411256E-4</v>
      </c>
      <c r="N37" s="1175">
        <f t="shared" si="26"/>
        <v>2.612034944995046E-4</v>
      </c>
      <c r="O37" s="1175">
        <f t="shared" si="26"/>
        <v>1.2150145179013921E-4</v>
      </c>
      <c r="P37" s="1175">
        <f t="shared" si="26"/>
        <v>1.2802109977767383E-4</v>
      </c>
      <c r="Q37" s="1175">
        <f t="shared" si="26"/>
        <v>2.578109155505351E-4</v>
      </c>
      <c r="R37" s="1175">
        <f t="shared" si="26"/>
        <v>1.7144821082863026E-4</v>
      </c>
      <c r="S37" s="1175">
        <f t="shared" si="26"/>
        <v>1.9954340094275325E-4</v>
      </c>
      <c r="T37" s="1175">
        <f t="shared" si="26"/>
        <v>6.7504989188655652E-4</v>
      </c>
      <c r="U37" s="1175">
        <f t="shared" si="26"/>
        <v>2.7682271400181289E-4</v>
      </c>
      <c r="V37" s="1175">
        <f t="shared" si="26"/>
        <v>2.4923103598777487E-4</v>
      </c>
      <c r="W37" s="1175">
        <f t="shared" si="26"/>
        <v>2.660810089598977E-4</v>
      </c>
      <c r="X37" s="1175">
        <f t="shared" si="26"/>
        <v>1.4567435841794459E-4</v>
      </c>
      <c r="Y37" s="1175">
        <f t="shared" si="26"/>
        <v>4.2138070572818906E-4</v>
      </c>
      <c r="Z37" s="1175">
        <f t="shared" si="26"/>
        <v>6.9259067082879936E-5</v>
      </c>
      <c r="AA37" s="1175">
        <f t="shared" si="26"/>
        <v>2.6405881660425141E-4</v>
      </c>
      <c r="AB37" s="1175">
        <f t="shared" si="26"/>
        <v>1.3759483638205443E-4</v>
      </c>
      <c r="AC37" s="1175">
        <f t="shared" si="26"/>
        <v>1.1029975468288492E-4</v>
      </c>
      <c r="AD37" s="1175">
        <f t="shared" si="26"/>
        <v>1.3789072426251137E-4</v>
      </c>
      <c r="AE37" s="1175">
        <f t="shared" si="26"/>
        <v>3.1001630735479909E-4</v>
      </c>
      <c r="AF37" s="1175">
        <f t="shared" si="26"/>
        <v>1.0771918681543732E-4</v>
      </c>
      <c r="AG37" s="1184">
        <f t="shared" si="4"/>
        <v>5.5514291969740448E-3</v>
      </c>
      <c r="AI37" s="58" t="s">
        <v>1120</v>
      </c>
      <c r="AJ37" s="1167">
        <f>SUM(G37:AF37)</f>
        <v>5.5514291969740448E-3</v>
      </c>
      <c r="AK37" s="1149">
        <f>'SHWLP-Det'!S34</f>
        <v>5.5514291969740457E-3</v>
      </c>
      <c r="AL37" s="1169">
        <f>(AK37-AJ37)/AK37</f>
        <v>1.5624116010723547E-16</v>
      </c>
      <c r="AN37" s="1153" t="s">
        <v>399</v>
      </c>
      <c r="AO37" s="1153" t="s">
        <v>52</v>
      </c>
      <c r="AP37" s="1144">
        <f>SUMIFS(Table91517[Count of EnergyRating],Table91517[MainSpaceHeatingFuel],AN37,Table91517[EnergyRating (group)],AO37,Table91517[CountyName (group)],AP$4)</f>
        <v>0</v>
      </c>
      <c r="AQ37" s="1173">
        <f>SUMIFS(Table91517[Count of EnergyRating],Table91517[MainSpaceHeatingFuel],AN37,Table91517[EnergyRating (group)],AO37,Table91517[CountyName (group)],AQ$4)</f>
        <v>0</v>
      </c>
      <c r="AR37" s="1173">
        <f>SUMIFS(Table91517[Count of EnergyRating],Table91517[MainSpaceHeatingFuel],AN37,Table91517[EnergyRating (group)],AO37,Table91517[CountyName (group)],AR$4)</f>
        <v>0</v>
      </c>
      <c r="AS37" s="1173">
        <f>SUMIFS(Table91517[Count of EnergyRating],Table91517[MainSpaceHeatingFuel],AN37,Table91517[EnergyRating (group)],AO37,Table91517[CountyName (group)],AS$4)</f>
        <v>0</v>
      </c>
      <c r="AT37" s="1173">
        <f>SUMIFS(Table91517[Count of EnergyRating],Table91517[MainSpaceHeatingFuel],AN37,Table91517[EnergyRating (group)],AO37,Table91517[CountyName (group)],AT$4)</f>
        <v>0</v>
      </c>
      <c r="AU37" s="1173">
        <f>SUMIFS(Table91517[Count of EnergyRating],Table91517[MainSpaceHeatingFuel],AN37,Table91517[EnergyRating (group)],AO37,Table91517[CountyName (group)],AU$4)</f>
        <v>0</v>
      </c>
      <c r="AV37" s="1173">
        <f>SUMIFS(Table91517[Count of EnergyRating],Table91517[MainSpaceHeatingFuel],AN37,Table91517[EnergyRating (group)],AO37,Table91517[CountyName (group)],AV$4)</f>
        <v>0</v>
      </c>
      <c r="AW37" s="1173">
        <f>SUMIFS(Table91517[Count of EnergyRating],Table91517[MainSpaceHeatingFuel],AN37,Table91517[EnergyRating (group)],AO37,Table91517[CountyName (group)],AW$4)</f>
        <v>0</v>
      </c>
      <c r="AX37" s="1173">
        <f>SUMIFS(Table91517[Count of EnergyRating],Table91517[MainSpaceHeatingFuel],AN37,Table91517[EnergyRating (group)],AO37,Table91517[CountyName (group)],AX$4)</f>
        <v>0</v>
      </c>
      <c r="AY37" s="1173">
        <f>SUMIFS(Table91517[Count of EnergyRating],Table91517[MainSpaceHeatingFuel],AN37,Table91517[EnergyRating (group)],AO37,Table91517[CountyName (group)],AY$4)</f>
        <v>0</v>
      </c>
      <c r="AZ37" s="1173">
        <f>SUMIFS(Table91517[Count of EnergyRating],Table91517[MainSpaceHeatingFuel],AN37,Table91517[EnergyRating (group)],AO37,Table91517[CountyName (group)],AZ$4)</f>
        <v>0</v>
      </c>
      <c r="BA37" s="1173">
        <f>SUMIFS(Table91517[Count of EnergyRating],Table91517[MainSpaceHeatingFuel],AN37,Table91517[EnergyRating (group)],AO37,Table91517[CountyName (group)],BA$4)</f>
        <v>0</v>
      </c>
      <c r="BB37" s="1173">
        <f>SUMIFS(Table91517[Count of EnergyRating],Table91517[MainSpaceHeatingFuel],AN37,Table91517[EnergyRating (group)],AO37,Table91517[CountyName (group)],BB$4)</f>
        <v>0</v>
      </c>
      <c r="BC37" s="1173">
        <f>SUMIFS(Table91517[Count of EnergyRating],Table91517[MainSpaceHeatingFuel],AN37,Table91517[EnergyRating (group)],AO37,Table91517[CountyName (group)],BC$4)</f>
        <v>0</v>
      </c>
      <c r="BD37" s="1173">
        <f>SUMIFS(Table91517[Count of EnergyRating],Table91517[MainSpaceHeatingFuel],AN37,Table91517[EnergyRating (group)],AO37,Table91517[CountyName (group)],BD$4)</f>
        <v>0</v>
      </c>
      <c r="BE37" s="1173">
        <f>SUMIFS(Table91517[Count of EnergyRating],Table91517[MainSpaceHeatingFuel],AN37,Table91517[EnergyRating (group)],AO37,Table91517[CountyName (group)],BE$4)</f>
        <v>0</v>
      </c>
      <c r="BF37" s="1173">
        <f>SUMIFS(Table91517[Count of EnergyRating],Table91517[MainSpaceHeatingFuel],AN37,Table91517[EnergyRating (group)],AO37,Table91517[CountyName (group)],BF$4)</f>
        <v>0</v>
      </c>
      <c r="BG37" s="1173">
        <f>SUMIFS(Table91517[Count of EnergyRating],Table91517[MainSpaceHeatingFuel],AN37,Table91517[EnergyRating (group)],AO37,Table91517[CountyName (group)],BG$4)</f>
        <v>0</v>
      </c>
      <c r="BH37" s="1173">
        <f>SUMIFS(Table91517[Count of EnergyRating],Table91517[MainSpaceHeatingFuel],AN37,Table91517[EnergyRating (group)],AO37,Table91517[CountyName (group)],BH$4)</f>
        <v>0</v>
      </c>
      <c r="BI37" s="1173">
        <f>SUMIFS(Table91517[Count of EnergyRating],Table91517[MainSpaceHeatingFuel],AN37,Table91517[EnergyRating (group)],AO37,Table91517[CountyName (group)],BI$4)</f>
        <v>0</v>
      </c>
      <c r="BJ37" s="1173">
        <f>SUMIFS(Table91517[Count of EnergyRating],Table91517[MainSpaceHeatingFuel],AN37,Table91517[EnergyRating (group)],AO37,Table91517[CountyName (group)],BJ$4)</f>
        <v>0</v>
      </c>
      <c r="BK37" s="1173">
        <f>SUMIFS(Table91517[Count of EnergyRating],Table91517[MainSpaceHeatingFuel],AN37,Table91517[EnergyRating (group)],AO37,Table91517[CountyName (group)],BK$4)</f>
        <v>0</v>
      </c>
      <c r="BL37" s="1173">
        <f>SUMIFS(Table91517[Count of EnergyRating],Table91517[MainSpaceHeatingFuel],AN37,Table91517[EnergyRating (group)],AO37,Table91517[CountyName (group)],BL$4)</f>
        <v>0</v>
      </c>
      <c r="BM37" s="1144">
        <f>SUMIFS(Table91517[Count of EnergyRating],Table91517[MainSpaceHeatingFuel],AN37,Table91517[EnergyRating (group)],AO37,Table91517[CountyName (group)],BM$4)</f>
        <v>0</v>
      </c>
      <c r="BN37" s="1173">
        <f>SUMIFS(Table91517[Count of EnergyRating],Table91517[MainSpaceHeatingFuel],AN37,Table91517[EnergyRating (group)],AO37,Table91517[CountyName (group)],BN$4)</f>
        <v>0</v>
      </c>
      <c r="BO37" s="1173">
        <f>SUMIFS(Table91517[Count of EnergyRating],Table91517[MainSpaceHeatingFuel],AN37,Table91517[EnergyRating (group)],AO37,Table91517[CountyName (group)],BO$4)</f>
        <v>0</v>
      </c>
    </row>
    <row r="38" spans="3:67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N38" s="1153" t="s">
        <v>399</v>
      </c>
      <c r="AO38" s="1153" t="s">
        <v>54</v>
      </c>
      <c r="AP38" s="1144">
        <f>SUMIFS(Table91517[Count of EnergyRating],Table91517[MainSpaceHeatingFuel],AN38,Table91517[EnergyRating (group)],AO38,Table91517[CountyName (group)],AP$4)</f>
        <v>0</v>
      </c>
      <c r="AQ38" s="1173">
        <f>SUMIFS(Table91517[Count of EnergyRating],Table91517[MainSpaceHeatingFuel],AN38,Table91517[EnergyRating (group)],AO38,Table91517[CountyName (group)],AQ$4)</f>
        <v>0</v>
      </c>
      <c r="AR38" s="1173">
        <f>SUMIFS(Table91517[Count of EnergyRating],Table91517[MainSpaceHeatingFuel],AN38,Table91517[EnergyRating (group)],AO38,Table91517[CountyName (group)],AR$4)</f>
        <v>0</v>
      </c>
      <c r="AS38" s="1173">
        <f>SUMIFS(Table91517[Count of EnergyRating],Table91517[MainSpaceHeatingFuel],AN38,Table91517[EnergyRating (group)],AO38,Table91517[CountyName (group)],AS$4)</f>
        <v>0</v>
      </c>
      <c r="AT38" s="1173">
        <f>SUMIFS(Table91517[Count of EnergyRating],Table91517[MainSpaceHeatingFuel],AN38,Table91517[EnergyRating (group)],AO38,Table91517[CountyName (group)],AT$4)</f>
        <v>0</v>
      </c>
      <c r="AU38" s="1173">
        <f>SUMIFS(Table91517[Count of EnergyRating],Table91517[MainSpaceHeatingFuel],AN38,Table91517[EnergyRating (group)],AO38,Table91517[CountyName (group)],AU$4)</f>
        <v>0</v>
      </c>
      <c r="AV38" s="1173">
        <f>SUMIFS(Table91517[Count of EnergyRating],Table91517[MainSpaceHeatingFuel],AN38,Table91517[EnergyRating (group)],AO38,Table91517[CountyName (group)],AV$4)</f>
        <v>0</v>
      </c>
      <c r="AW38" s="1173">
        <f>SUMIFS(Table91517[Count of EnergyRating],Table91517[MainSpaceHeatingFuel],AN38,Table91517[EnergyRating (group)],AO38,Table91517[CountyName (group)],AW$4)</f>
        <v>0</v>
      </c>
      <c r="AX38" s="1173">
        <f>SUMIFS(Table91517[Count of EnergyRating],Table91517[MainSpaceHeatingFuel],AN38,Table91517[EnergyRating (group)],AO38,Table91517[CountyName (group)],AX$4)</f>
        <v>0</v>
      </c>
      <c r="AY38" s="1173">
        <f>SUMIFS(Table91517[Count of EnergyRating],Table91517[MainSpaceHeatingFuel],AN38,Table91517[EnergyRating (group)],AO38,Table91517[CountyName (group)],AY$4)</f>
        <v>0</v>
      </c>
      <c r="AZ38" s="1173">
        <f>SUMIFS(Table91517[Count of EnergyRating],Table91517[MainSpaceHeatingFuel],AN38,Table91517[EnergyRating (group)],AO38,Table91517[CountyName (group)],AZ$4)</f>
        <v>0</v>
      </c>
      <c r="BA38" s="1173">
        <f>SUMIFS(Table91517[Count of EnergyRating],Table91517[MainSpaceHeatingFuel],AN38,Table91517[EnergyRating (group)],AO38,Table91517[CountyName (group)],BA$4)</f>
        <v>0</v>
      </c>
      <c r="BB38" s="1173">
        <f>SUMIFS(Table91517[Count of EnergyRating],Table91517[MainSpaceHeatingFuel],AN38,Table91517[EnergyRating (group)],AO38,Table91517[CountyName (group)],BB$4)</f>
        <v>0</v>
      </c>
      <c r="BC38" s="1173">
        <f>SUMIFS(Table91517[Count of EnergyRating],Table91517[MainSpaceHeatingFuel],AN38,Table91517[EnergyRating (group)],AO38,Table91517[CountyName (group)],BC$4)</f>
        <v>0</v>
      </c>
      <c r="BD38" s="1173">
        <f>SUMIFS(Table91517[Count of EnergyRating],Table91517[MainSpaceHeatingFuel],AN38,Table91517[EnergyRating (group)],AO38,Table91517[CountyName (group)],BD$4)</f>
        <v>0</v>
      </c>
      <c r="BE38" s="1173">
        <f>SUMIFS(Table91517[Count of EnergyRating],Table91517[MainSpaceHeatingFuel],AN38,Table91517[EnergyRating (group)],AO38,Table91517[CountyName (group)],BE$4)</f>
        <v>0</v>
      </c>
      <c r="BF38" s="1173">
        <f>SUMIFS(Table91517[Count of EnergyRating],Table91517[MainSpaceHeatingFuel],AN38,Table91517[EnergyRating (group)],AO38,Table91517[CountyName (group)],BF$4)</f>
        <v>0</v>
      </c>
      <c r="BG38" s="1173">
        <f>SUMIFS(Table91517[Count of EnergyRating],Table91517[MainSpaceHeatingFuel],AN38,Table91517[EnergyRating (group)],AO38,Table91517[CountyName (group)],BG$4)</f>
        <v>0</v>
      </c>
      <c r="BH38" s="1173">
        <f>SUMIFS(Table91517[Count of EnergyRating],Table91517[MainSpaceHeatingFuel],AN38,Table91517[EnergyRating (group)],AO38,Table91517[CountyName (group)],BH$4)</f>
        <v>0</v>
      </c>
      <c r="BI38" s="1173">
        <f>SUMIFS(Table91517[Count of EnergyRating],Table91517[MainSpaceHeatingFuel],AN38,Table91517[EnergyRating (group)],AO38,Table91517[CountyName (group)],BI$4)</f>
        <v>0</v>
      </c>
      <c r="BJ38" s="1173">
        <f>SUMIFS(Table91517[Count of EnergyRating],Table91517[MainSpaceHeatingFuel],AN38,Table91517[EnergyRating (group)],AO38,Table91517[CountyName (group)],BJ$4)</f>
        <v>0</v>
      </c>
      <c r="BK38" s="1173">
        <f>SUMIFS(Table91517[Count of EnergyRating],Table91517[MainSpaceHeatingFuel],AN38,Table91517[EnergyRating (group)],AO38,Table91517[CountyName (group)],BK$4)</f>
        <v>0</v>
      </c>
      <c r="BL38" s="1173">
        <f>SUMIFS(Table91517[Count of EnergyRating],Table91517[MainSpaceHeatingFuel],AN38,Table91517[EnergyRating (group)],AO38,Table91517[CountyName (group)],BL$4)</f>
        <v>0</v>
      </c>
      <c r="BM38" s="1144">
        <f>SUMIFS(Table91517[Count of EnergyRating],Table91517[MainSpaceHeatingFuel],AN38,Table91517[EnergyRating (group)],AO38,Table91517[CountyName (group)],BM$4)</f>
        <v>0</v>
      </c>
      <c r="BN38" s="1173">
        <f>SUMIFS(Table91517[Count of EnergyRating],Table91517[MainSpaceHeatingFuel],AN38,Table91517[EnergyRating (group)],AO38,Table91517[CountyName (group)],BN$4)</f>
        <v>0</v>
      </c>
      <c r="BO38" s="1173">
        <f>SUMIFS(Table91517[Count of EnergyRating],Table91517[MainSpaceHeatingFuel],AN38,Table91517[EnergyRating (group)],AO38,Table91517[CountyName (group)],BO$4)</f>
        <v>0</v>
      </c>
    </row>
    <row r="39" spans="3:67">
      <c r="C39" s="1143" t="s">
        <v>1250</v>
      </c>
      <c r="D39" s="1143" t="s">
        <v>1107</v>
      </c>
      <c r="E39" s="1143" t="s">
        <v>839</v>
      </c>
      <c r="F39" s="1143" t="s">
        <v>1237</v>
      </c>
      <c r="G39" s="1154">
        <f t="shared" ref="G39:AF39" si="27">IFERROR(G149*((SUM(AP$45:AP$48)/SUM(AP$45:AP$53))/(SUM(G$149)/SUM(G$149:G$154))),G149)</f>
        <v>0</v>
      </c>
      <c r="H39" s="1154">
        <f t="shared" si="27"/>
        <v>0</v>
      </c>
      <c r="I39" s="1154">
        <f t="shared" si="27"/>
        <v>0</v>
      </c>
      <c r="J39" s="1154">
        <f t="shared" si="27"/>
        <v>0</v>
      </c>
      <c r="K39" s="1154">
        <f t="shared" si="27"/>
        <v>0</v>
      </c>
      <c r="L39" s="1154">
        <f t="shared" si="27"/>
        <v>0</v>
      </c>
      <c r="M39" s="1154">
        <f t="shared" si="27"/>
        <v>0</v>
      </c>
      <c r="N39" s="1154">
        <f t="shared" si="27"/>
        <v>0</v>
      </c>
      <c r="O39" s="1154">
        <f t="shared" si="27"/>
        <v>0</v>
      </c>
      <c r="P39" s="1154">
        <f t="shared" si="27"/>
        <v>0</v>
      </c>
      <c r="Q39" s="1154">
        <f t="shared" si="27"/>
        <v>0</v>
      </c>
      <c r="R39" s="1154">
        <f t="shared" si="27"/>
        <v>0</v>
      </c>
      <c r="S39" s="1154">
        <f t="shared" si="27"/>
        <v>0</v>
      </c>
      <c r="T39" s="1154">
        <f t="shared" si="27"/>
        <v>0</v>
      </c>
      <c r="U39" s="1154">
        <f t="shared" si="27"/>
        <v>0</v>
      </c>
      <c r="V39" s="1154">
        <f t="shared" si="27"/>
        <v>0</v>
      </c>
      <c r="W39" s="1154">
        <f t="shared" si="27"/>
        <v>0</v>
      </c>
      <c r="X39" s="1154">
        <f t="shared" si="27"/>
        <v>0</v>
      </c>
      <c r="Y39" s="1154">
        <f t="shared" si="27"/>
        <v>0</v>
      </c>
      <c r="Z39" s="1154">
        <f t="shared" si="27"/>
        <v>0</v>
      </c>
      <c r="AA39" s="1154">
        <f t="shared" si="27"/>
        <v>0</v>
      </c>
      <c r="AB39" s="1154">
        <f t="shared" si="27"/>
        <v>0</v>
      </c>
      <c r="AC39" s="1154">
        <f t="shared" si="27"/>
        <v>0</v>
      </c>
      <c r="AD39" s="1154">
        <f t="shared" si="27"/>
        <v>0</v>
      </c>
      <c r="AE39" s="1154">
        <f t="shared" si="27"/>
        <v>0</v>
      </c>
      <c r="AF39" s="1154">
        <f t="shared" si="27"/>
        <v>0</v>
      </c>
      <c r="AG39" s="1181">
        <f t="shared" si="4"/>
        <v>0</v>
      </c>
      <c r="AN39" s="1153" t="s">
        <v>399</v>
      </c>
      <c r="AO39" s="1153" t="s">
        <v>56</v>
      </c>
      <c r="AP39" s="1144">
        <f>SUMIFS(Table91517[Count of EnergyRating],Table91517[MainSpaceHeatingFuel],AN39,Table91517[EnergyRating (group)],AO39,Table91517[CountyName (group)],AP$4)</f>
        <v>0</v>
      </c>
      <c r="AQ39" s="1173">
        <f>SUMIFS(Table91517[Count of EnergyRating],Table91517[MainSpaceHeatingFuel],AN39,Table91517[EnergyRating (group)],AO39,Table91517[CountyName (group)],AQ$4)</f>
        <v>0</v>
      </c>
      <c r="AR39" s="1173">
        <f>SUMIFS(Table91517[Count of EnergyRating],Table91517[MainSpaceHeatingFuel],AN39,Table91517[EnergyRating (group)],AO39,Table91517[CountyName (group)],AR$4)</f>
        <v>0</v>
      </c>
      <c r="AS39" s="1173">
        <f>SUMIFS(Table91517[Count of EnergyRating],Table91517[MainSpaceHeatingFuel],AN39,Table91517[EnergyRating (group)],AO39,Table91517[CountyName (group)],AS$4)</f>
        <v>0</v>
      </c>
      <c r="AT39" s="1173">
        <f>SUMIFS(Table91517[Count of EnergyRating],Table91517[MainSpaceHeatingFuel],AN39,Table91517[EnergyRating (group)],AO39,Table91517[CountyName (group)],AT$4)</f>
        <v>0</v>
      </c>
      <c r="AU39" s="1173">
        <f>SUMIFS(Table91517[Count of EnergyRating],Table91517[MainSpaceHeatingFuel],AN39,Table91517[EnergyRating (group)],AO39,Table91517[CountyName (group)],AU$4)</f>
        <v>0</v>
      </c>
      <c r="AV39" s="1173">
        <f>SUMIFS(Table91517[Count of EnergyRating],Table91517[MainSpaceHeatingFuel],AN39,Table91517[EnergyRating (group)],AO39,Table91517[CountyName (group)],AV$4)</f>
        <v>0</v>
      </c>
      <c r="AW39" s="1173">
        <f>SUMIFS(Table91517[Count of EnergyRating],Table91517[MainSpaceHeatingFuel],AN39,Table91517[EnergyRating (group)],AO39,Table91517[CountyName (group)],AW$4)</f>
        <v>0</v>
      </c>
      <c r="AX39" s="1173">
        <f>SUMIFS(Table91517[Count of EnergyRating],Table91517[MainSpaceHeatingFuel],AN39,Table91517[EnergyRating (group)],AO39,Table91517[CountyName (group)],AX$4)</f>
        <v>0</v>
      </c>
      <c r="AY39" s="1173">
        <f>SUMIFS(Table91517[Count of EnergyRating],Table91517[MainSpaceHeatingFuel],AN39,Table91517[EnergyRating (group)],AO39,Table91517[CountyName (group)],AY$4)</f>
        <v>0</v>
      </c>
      <c r="AZ39" s="1173">
        <f>SUMIFS(Table91517[Count of EnergyRating],Table91517[MainSpaceHeatingFuel],AN39,Table91517[EnergyRating (group)],AO39,Table91517[CountyName (group)],AZ$4)</f>
        <v>0</v>
      </c>
      <c r="BA39" s="1173">
        <f>SUMIFS(Table91517[Count of EnergyRating],Table91517[MainSpaceHeatingFuel],AN39,Table91517[EnergyRating (group)],AO39,Table91517[CountyName (group)],BA$4)</f>
        <v>0</v>
      </c>
      <c r="BB39" s="1173">
        <f>SUMIFS(Table91517[Count of EnergyRating],Table91517[MainSpaceHeatingFuel],AN39,Table91517[EnergyRating (group)],AO39,Table91517[CountyName (group)],BB$4)</f>
        <v>0</v>
      </c>
      <c r="BC39" s="1173">
        <f>SUMIFS(Table91517[Count of EnergyRating],Table91517[MainSpaceHeatingFuel],AN39,Table91517[EnergyRating (group)],AO39,Table91517[CountyName (group)],BC$4)</f>
        <v>0</v>
      </c>
      <c r="BD39" s="1173">
        <f>SUMIFS(Table91517[Count of EnergyRating],Table91517[MainSpaceHeatingFuel],AN39,Table91517[EnergyRating (group)],AO39,Table91517[CountyName (group)],BD$4)</f>
        <v>0</v>
      </c>
      <c r="BE39" s="1173">
        <f>SUMIFS(Table91517[Count of EnergyRating],Table91517[MainSpaceHeatingFuel],AN39,Table91517[EnergyRating (group)],AO39,Table91517[CountyName (group)],BE$4)</f>
        <v>0</v>
      </c>
      <c r="BF39" s="1173">
        <f>SUMIFS(Table91517[Count of EnergyRating],Table91517[MainSpaceHeatingFuel],AN39,Table91517[EnergyRating (group)],AO39,Table91517[CountyName (group)],BF$4)</f>
        <v>0</v>
      </c>
      <c r="BG39" s="1173">
        <f>SUMIFS(Table91517[Count of EnergyRating],Table91517[MainSpaceHeatingFuel],AN39,Table91517[EnergyRating (group)],AO39,Table91517[CountyName (group)],BG$4)</f>
        <v>0</v>
      </c>
      <c r="BH39" s="1173">
        <f>SUMIFS(Table91517[Count of EnergyRating],Table91517[MainSpaceHeatingFuel],AN39,Table91517[EnergyRating (group)],AO39,Table91517[CountyName (group)],BH$4)</f>
        <v>0</v>
      </c>
      <c r="BI39" s="1173">
        <f>SUMIFS(Table91517[Count of EnergyRating],Table91517[MainSpaceHeatingFuel],AN39,Table91517[EnergyRating (group)],AO39,Table91517[CountyName (group)],BI$4)</f>
        <v>0</v>
      </c>
      <c r="BJ39" s="1173">
        <f>SUMIFS(Table91517[Count of EnergyRating],Table91517[MainSpaceHeatingFuel],AN39,Table91517[EnergyRating (group)],AO39,Table91517[CountyName (group)],BJ$4)</f>
        <v>0</v>
      </c>
      <c r="BK39" s="1173">
        <f>SUMIFS(Table91517[Count of EnergyRating],Table91517[MainSpaceHeatingFuel],AN39,Table91517[EnergyRating (group)],AO39,Table91517[CountyName (group)],BK$4)</f>
        <v>0</v>
      </c>
      <c r="BL39" s="1173">
        <f>SUMIFS(Table91517[Count of EnergyRating],Table91517[MainSpaceHeatingFuel],AN39,Table91517[EnergyRating (group)],AO39,Table91517[CountyName (group)],BL$4)</f>
        <v>0</v>
      </c>
      <c r="BM39" s="1144">
        <f>SUMIFS(Table91517[Count of EnergyRating],Table91517[MainSpaceHeatingFuel],AN39,Table91517[EnergyRating (group)],AO39,Table91517[CountyName (group)],BM$4)</f>
        <v>0</v>
      </c>
      <c r="BN39" s="1173">
        <f>SUMIFS(Table91517[Count of EnergyRating],Table91517[MainSpaceHeatingFuel],AN39,Table91517[EnergyRating (group)],AO39,Table91517[CountyName (group)],BN$4)</f>
        <v>0</v>
      </c>
      <c r="BO39" s="1173">
        <f>SUMIFS(Table91517[Count of EnergyRating],Table91517[MainSpaceHeatingFuel],AN39,Table91517[EnergyRating (group)],AO39,Table91517[CountyName (group)],BO$4)</f>
        <v>0</v>
      </c>
    </row>
    <row r="40" spans="3:67">
      <c r="C40" s="1145" t="s">
        <v>1250</v>
      </c>
      <c r="D40" s="1145" t="s">
        <v>1107</v>
      </c>
      <c r="E40" s="1145" t="s">
        <v>839</v>
      </c>
      <c r="F40" s="1145" t="s">
        <v>1238</v>
      </c>
      <c r="G40" s="1155">
        <f t="shared" ref="G40:AF40" si="28">IFERROR(G150*((SUM(AP$49)/SUM(AP$45:AP$53))/(SUM(G$150)/SUM(G$149:G$154))),G150)</f>
        <v>0</v>
      </c>
      <c r="H40" s="1155">
        <f t="shared" si="28"/>
        <v>0</v>
      </c>
      <c r="I40" s="1155">
        <f t="shared" si="28"/>
        <v>0</v>
      </c>
      <c r="J40" s="1155">
        <f t="shared" si="28"/>
        <v>0</v>
      </c>
      <c r="K40" s="1155">
        <f t="shared" si="28"/>
        <v>0</v>
      </c>
      <c r="L40" s="1155">
        <f t="shared" si="28"/>
        <v>0</v>
      </c>
      <c r="M40" s="1155">
        <f t="shared" si="28"/>
        <v>0</v>
      </c>
      <c r="N40" s="1155">
        <f t="shared" si="28"/>
        <v>0</v>
      </c>
      <c r="O40" s="1155">
        <f t="shared" si="28"/>
        <v>0</v>
      </c>
      <c r="P40" s="1155">
        <f t="shared" si="28"/>
        <v>0</v>
      </c>
      <c r="Q40" s="1155">
        <f t="shared" si="28"/>
        <v>0</v>
      </c>
      <c r="R40" s="1155">
        <f t="shared" si="28"/>
        <v>0</v>
      </c>
      <c r="S40" s="1155">
        <f t="shared" si="28"/>
        <v>0</v>
      </c>
      <c r="T40" s="1155">
        <f t="shared" si="28"/>
        <v>0</v>
      </c>
      <c r="U40" s="1155">
        <f t="shared" si="28"/>
        <v>0</v>
      </c>
      <c r="V40" s="1155">
        <f t="shared" si="28"/>
        <v>0</v>
      </c>
      <c r="W40" s="1155">
        <f t="shared" si="28"/>
        <v>0</v>
      </c>
      <c r="X40" s="1155">
        <f t="shared" si="28"/>
        <v>0</v>
      </c>
      <c r="Y40" s="1155">
        <f t="shared" si="28"/>
        <v>0</v>
      </c>
      <c r="Z40" s="1155">
        <f t="shared" si="28"/>
        <v>0</v>
      </c>
      <c r="AA40" s="1155">
        <f t="shared" si="28"/>
        <v>0</v>
      </c>
      <c r="AB40" s="1155">
        <f t="shared" si="28"/>
        <v>0</v>
      </c>
      <c r="AC40" s="1155">
        <f t="shared" si="28"/>
        <v>0</v>
      </c>
      <c r="AD40" s="1155">
        <f t="shared" si="28"/>
        <v>0</v>
      </c>
      <c r="AE40" s="1155">
        <f t="shared" si="28"/>
        <v>0</v>
      </c>
      <c r="AF40" s="1155">
        <f t="shared" si="28"/>
        <v>0</v>
      </c>
      <c r="AG40" s="1182">
        <f t="shared" si="4"/>
        <v>0</v>
      </c>
      <c r="AN40" s="1153" t="s">
        <v>399</v>
      </c>
      <c r="AO40" s="1153" t="s">
        <v>58</v>
      </c>
      <c r="AP40" s="1144">
        <f>SUMIFS(Table91517[Count of EnergyRating],Table91517[MainSpaceHeatingFuel],AN40,Table91517[EnergyRating (group)],AO40,Table91517[CountyName (group)],AP$4)</f>
        <v>0</v>
      </c>
      <c r="AQ40" s="1173">
        <f>SUMIFS(Table91517[Count of EnergyRating],Table91517[MainSpaceHeatingFuel],AN40,Table91517[EnergyRating (group)],AO40,Table91517[CountyName (group)],AQ$4)</f>
        <v>0</v>
      </c>
      <c r="AR40" s="1173">
        <f>SUMIFS(Table91517[Count of EnergyRating],Table91517[MainSpaceHeatingFuel],AN40,Table91517[EnergyRating (group)],AO40,Table91517[CountyName (group)],AR$4)</f>
        <v>0</v>
      </c>
      <c r="AS40" s="1173">
        <f>SUMIFS(Table91517[Count of EnergyRating],Table91517[MainSpaceHeatingFuel],AN40,Table91517[EnergyRating (group)],AO40,Table91517[CountyName (group)],AS$4)</f>
        <v>0</v>
      </c>
      <c r="AT40" s="1173">
        <f>SUMIFS(Table91517[Count of EnergyRating],Table91517[MainSpaceHeatingFuel],AN40,Table91517[EnergyRating (group)],AO40,Table91517[CountyName (group)],AT$4)</f>
        <v>0</v>
      </c>
      <c r="AU40" s="1173">
        <f>SUMIFS(Table91517[Count of EnergyRating],Table91517[MainSpaceHeatingFuel],AN40,Table91517[EnergyRating (group)],AO40,Table91517[CountyName (group)],AU$4)</f>
        <v>0</v>
      </c>
      <c r="AV40" s="1173">
        <f>SUMIFS(Table91517[Count of EnergyRating],Table91517[MainSpaceHeatingFuel],AN40,Table91517[EnergyRating (group)],AO40,Table91517[CountyName (group)],AV$4)</f>
        <v>0</v>
      </c>
      <c r="AW40" s="1173">
        <f>SUMIFS(Table91517[Count of EnergyRating],Table91517[MainSpaceHeatingFuel],AN40,Table91517[EnergyRating (group)],AO40,Table91517[CountyName (group)],AW$4)</f>
        <v>0</v>
      </c>
      <c r="AX40" s="1173">
        <f>SUMIFS(Table91517[Count of EnergyRating],Table91517[MainSpaceHeatingFuel],AN40,Table91517[EnergyRating (group)],AO40,Table91517[CountyName (group)],AX$4)</f>
        <v>0</v>
      </c>
      <c r="AY40" s="1173">
        <f>SUMIFS(Table91517[Count of EnergyRating],Table91517[MainSpaceHeatingFuel],AN40,Table91517[EnergyRating (group)],AO40,Table91517[CountyName (group)],AY$4)</f>
        <v>0</v>
      </c>
      <c r="AZ40" s="1173">
        <f>SUMIFS(Table91517[Count of EnergyRating],Table91517[MainSpaceHeatingFuel],AN40,Table91517[EnergyRating (group)],AO40,Table91517[CountyName (group)],AZ$4)</f>
        <v>0</v>
      </c>
      <c r="BA40" s="1173">
        <f>SUMIFS(Table91517[Count of EnergyRating],Table91517[MainSpaceHeatingFuel],AN40,Table91517[EnergyRating (group)],AO40,Table91517[CountyName (group)],BA$4)</f>
        <v>0</v>
      </c>
      <c r="BB40" s="1173">
        <f>SUMIFS(Table91517[Count of EnergyRating],Table91517[MainSpaceHeatingFuel],AN40,Table91517[EnergyRating (group)],AO40,Table91517[CountyName (group)],BB$4)</f>
        <v>0</v>
      </c>
      <c r="BC40" s="1173">
        <f>SUMIFS(Table91517[Count of EnergyRating],Table91517[MainSpaceHeatingFuel],AN40,Table91517[EnergyRating (group)],AO40,Table91517[CountyName (group)],BC$4)</f>
        <v>0</v>
      </c>
      <c r="BD40" s="1173">
        <f>SUMIFS(Table91517[Count of EnergyRating],Table91517[MainSpaceHeatingFuel],AN40,Table91517[EnergyRating (group)],AO40,Table91517[CountyName (group)],BD$4)</f>
        <v>0</v>
      </c>
      <c r="BE40" s="1173">
        <f>SUMIFS(Table91517[Count of EnergyRating],Table91517[MainSpaceHeatingFuel],AN40,Table91517[EnergyRating (group)],AO40,Table91517[CountyName (group)],BE$4)</f>
        <v>0</v>
      </c>
      <c r="BF40" s="1173">
        <f>SUMIFS(Table91517[Count of EnergyRating],Table91517[MainSpaceHeatingFuel],AN40,Table91517[EnergyRating (group)],AO40,Table91517[CountyName (group)],BF$4)</f>
        <v>0</v>
      </c>
      <c r="BG40" s="1173">
        <f>SUMIFS(Table91517[Count of EnergyRating],Table91517[MainSpaceHeatingFuel],AN40,Table91517[EnergyRating (group)],AO40,Table91517[CountyName (group)],BG$4)</f>
        <v>0</v>
      </c>
      <c r="BH40" s="1173">
        <f>SUMIFS(Table91517[Count of EnergyRating],Table91517[MainSpaceHeatingFuel],AN40,Table91517[EnergyRating (group)],AO40,Table91517[CountyName (group)],BH$4)</f>
        <v>0</v>
      </c>
      <c r="BI40" s="1173">
        <f>SUMIFS(Table91517[Count of EnergyRating],Table91517[MainSpaceHeatingFuel],AN40,Table91517[EnergyRating (group)],AO40,Table91517[CountyName (group)],BI$4)</f>
        <v>0</v>
      </c>
      <c r="BJ40" s="1173">
        <f>SUMIFS(Table91517[Count of EnergyRating],Table91517[MainSpaceHeatingFuel],AN40,Table91517[EnergyRating (group)],AO40,Table91517[CountyName (group)],BJ$4)</f>
        <v>0</v>
      </c>
      <c r="BK40" s="1173">
        <f>SUMIFS(Table91517[Count of EnergyRating],Table91517[MainSpaceHeatingFuel],AN40,Table91517[EnergyRating (group)],AO40,Table91517[CountyName (group)],BK$4)</f>
        <v>0</v>
      </c>
      <c r="BL40" s="1173">
        <f>SUMIFS(Table91517[Count of EnergyRating],Table91517[MainSpaceHeatingFuel],AN40,Table91517[EnergyRating (group)],AO40,Table91517[CountyName (group)],BL$4)</f>
        <v>0</v>
      </c>
      <c r="BM40" s="1144">
        <f>SUMIFS(Table91517[Count of EnergyRating],Table91517[MainSpaceHeatingFuel],AN40,Table91517[EnergyRating (group)],AO40,Table91517[CountyName (group)],BM$4)</f>
        <v>0</v>
      </c>
      <c r="BN40" s="1173">
        <f>SUMIFS(Table91517[Count of EnergyRating],Table91517[MainSpaceHeatingFuel],AN40,Table91517[EnergyRating (group)],AO40,Table91517[CountyName (group)],BN$4)</f>
        <v>0</v>
      </c>
      <c r="BO40" s="1173">
        <f>SUMIFS(Table91517[Count of EnergyRating],Table91517[MainSpaceHeatingFuel],AN40,Table91517[EnergyRating (group)],AO40,Table91517[CountyName (group)],BO$4)</f>
        <v>0</v>
      </c>
    </row>
    <row r="41" spans="3:67">
      <c r="C41" s="1143" t="s">
        <v>1250</v>
      </c>
      <c r="D41" s="1143" t="s">
        <v>1107</v>
      </c>
      <c r="E41" s="1143" t="s">
        <v>839</v>
      </c>
      <c r="F41" s="1143" t="s">
        <v>1239</v>
      </c>
      <c r="G41" s="1154">
        <f t="shared" ref="G41:AF41" si="29">IFERROR(G151*((SUM(AP$50)/SUM(AP$45:AP$53))/(SUM(G$151)/SUM(G$149:G$154))),G151)</f>
        <v>0</v>
      </c>
      <c r="H41" s="1154">
        <f t="shared" si="29"/>
        <v>0</v>
      </c>
      <c r="I41" s="1154">
        <f t="shared" si="29"/>
        <v>0</v>
      </c>
      <c r="J41" s="1154">
        <f t="shared" si="29"/>
        <v>0</v>
      </c>
      <c r="K41" s="1154">
        <f t="shared" si="29"/>
        <v>0</v>
      </c>
      <c r="L41" s="1154">
        <f t="shared" si="29"/>
        <v>0</v>
      </c>
      <c r="M41" s="1154">
        <f t="shared" si="29"/>
        <v>0</v>
      </c>
      <c r="N41" s="1154">
        <f t="shared" si="29"/>
        <v>0</v>
      </c>
      <c r="O41" s="1154">
        <f t="shared" si="29"/>
        <v>0</v>
      </c>
      <c r="P41" s="1154">
        <f t="shared" si="29"/>
        <v>0</v>
      </c>
      <c r="Q41" s="1154">
        <f t="shared" si="29"/>
        <v>0</v>
      </c>
      <c r="R41" s="1154">
        <f t="shared" si="29"/>
        <v>0</v>
      </c>
      <c r="S41" s="1154">
        <f t="shared" si="29"/>
        <v>0</v>
      </c>
      <c r="T41" s="1154">
        <f t="shared" si="29"/>
        <v>0</v>
      </c>
      <c r="U41" s="1154">
        <f t="shared" si="29"/>
        <v>0</v>
      </c>
      <c r="V41" s="1154">
        <f t="shared" si="29"/>
        <v>0</v>
      </c>
      <c r="W41" s="1154">
        <f t="shared" si="29"/>
        <v>0</v>
      </c>
      <c r="X41" s="1154">
        <f t="shared" si="29"/>
        <v>0</v>
      </c>
      <c r="Y41" s="1154">
        <f t="shared" si="29"/>
        <v>0</v>
      </c>
      <c r="Z41" s="1154">
        <f t="shared" si="29"/>
        <v>0</v>
      </c>
      <c r="AA41" s="1154">
        <f t="shared" si="29"/>
        <v>0</v>
      </c>
      <c r="AB41" s="1154">
        <f t="shared" si="29"/>
        <v>0</v>
      </c>
      <c r="AC41" s="1154">
        <f t="shared" si="29"/>
        <v>0</v>
      </c>
      <c r="AD41" s="1154">
        <f t="shared" si="29"/>
        <v>0</v>
      </c>
      <c r="AE41" s="1154">
        <f t="shared" si="29"/>
        <v>0</v>
      </c>
      <c r="AF41" s="1154">
        <f t="shared" si="29"/>
        <v>0</v>
      </c>
      <c r="AG41" s="1181">
        <f t="shared" si="4"/>
        <v>0</v>
      </c>
      <c r="AN41" s="1153" t="s">
        <v>399</v>
      </c>
      <c r="AO41" s="1153" t="s">
        <v>60</v>
      </c>
      <c r="AP41" s="1144">
        <f>SUMIFS(Table91517[Count of EnergyRating],Table91517[MainSpaceHeatingFuel],AN41,Table91517[EnergyRating (group)],AO41,Table91517[CountyName (group)],AP$4)</f>
        <v>0</v>
      </c>
      <c r="AQ41" s="1173">
        <f>SUMIFS(Table91517[Count of EnergyRating],Table91517[MainSpaceHeatingFuel],AN41,Table91517[EnergyRating (group)],AO41,Table91517[CountyName (group)],AQ$4)</f>
        <v>0</v>
      </c>
      <c r="AR41" s="1173">
        <f>SUMIFS(Table91517[Count of EnergyRating],Table91517[MainSpaceHeatingFuel],AN41,Table91517[EnergyRating (group)],AO41,Table91517[CountyName (group)],AR$4)</f>
        <v>0</v>
      </c>
      <c r="AS41" s="1173">
        <f>SUMIFS(Table91517[Count of EnergyRating],Table91517[MainSpaceHeatingFuel],AN41,Table91517[EnergyRating (group)],AO41,Table91517[CountyName (group)],AS$4)</f>
        <v>0</v>
      </c>
      <c r="AT41" s="1173">
        <f>SUMIFS(Table91517[Count of EnergyRating],Table91517[MainSpaceHeatingFuel],AN41,Table91517[EnergyRating (group)],AO41,Table91517[CountyName (group)],AT$4)</f>
        <v>0</v>
      </c>
      <c r="AU41" s="1173">
        <f>SUMIFS(Table91517[Count of EnergyRating],Table91517[MainSpaceHeatingFuel],AN41,Table91517[EnergyRating (group)],AO41,Table91517[CountyName (group)],AU$4)</f>
        <v>0</v>
      </c>
      <c r="AV41" s="1173">
        <f>SUMIFS(Table91517[Count of EnergyRating],Table91517[MainSpaceHeatingFuel],AN41,Table91517[EnergyRating (group)],AO41,Table91517[CountyName (group)],AV$4)</f>
        <v>0</v>
      </c>
      <c r="AW41" s="1173">
        <f>SUMIFS(Table91517[Count of EnergyRating],Table91517[MainSpaceHeatingFuel],AN41,Table91517[EnergyRating (group)],AO41,Table91517[CountyName (group)],AW$4)</f>
        <v>0</v>
      </c>
      <c r="AX41" s="1173">
        <f>SUMIFS(Table91517[Count of EnergyRating],Table91517[MainSpaceHeatingFuel],AN41,Table91517[EnergyRating (group)],AO41,Table91517[CountyName (group)],AX$4)</f>
        <v>0</v>
      </c>
      <c r="AY41" s="1173">
        <f>SUMIFS(Table91517[Count of EnergyRating],Table91517[MainSpaceHeatingFuel],AN41,Table91517[EnergyRating (group)],AO41,Table91517[CountyName (group)],AY$4)</f>
        <v>0</v>
      </c>
      <c r="AZ41" s="1173">
        <f>SUMIFS(Table91517[Count of EnergyRating],Table91517[MainSpaceHeatingFuel],AN41,Table91517[EnergyRating (group)],AO41,Table91517[CountyName (group)],AZ$4)</f>
        <v>0</v>
      </c>
      <c r="BA41" s="1173">
        <f>SUMIFS(Table91517[Count of EnergyRating],Table91517[MainSpaceHeatingFuel],AN41,Table91517[EnergyRating (group)],AO41,Table91517[CountyName (group)],BA$4)</f>
        <v>0</v>
      </c>
      <c r="BB41" s="1173">
        <f>SUMIFS(Table91517[Count of EnergyRating],Table91517[MainSpaceHeatingFuel],AN41,Table91517[EnergyRating (group)],AO41,Table91517[CountyName (group)],BB$4)</f>
        <v>0</v>
      </c>
      <c r="BC41" s="1173">
        <f>SUMIFS(Table91517[Count of EnergyRating],Table91517[MainSpaceHeatingFuel],AN41,Table91517[EnergyRating (group)],AO41,Table91517[CountyName (group)],BC$4)</f>
        <v>0</v>
      </c>
      <c r="BD41" s="1173">
        <f>SUMIFS(Table91517[Count of EnergyRating],Table91517[MainSpaceHeatingFuel],AN41,Table91517[EnergyRating (group)],AO41,Table91517[CountyName (group)],BD$4)</f>
        <v>0</v>
      </c>
      <c r="BE41" s="1173">
        <f>SUMIFS(Table91517[Count of EnergyRating],Table91517[MainSpaceHeatingFuel],AN41,Table91517[EnergyRating (group)],AO41,Table91517[CountyName (group)],BE$4)</f>
        <v>0</v>
      </c>
      <c r="BF41" s="1173">
        <f>SUMIFS(Table91517[Count of EnergyRating],Table91517[MainSpaceHeatingFuel],AN41,Table91517[EnergyRating (group)],AO41,Table91517[CountyName (group)],BF$4)</f>
        <v>0</v>
      </c>
      <c r="BG41" s="1173">
        <f>SUMIFS(Table91517[Count of EnergyRating],Table91517[MainSpaceHeatingFuel],AN41,Table91517[EnergyRating (group)],AO41,Table91517[CountyName (group)],BG$4)</f>
        <v>0</v>
      </c>
      <c r="BH41" s="1173">
        <f>SUMIFS(Table91517[Count of EnergyRating],Table91517[MainSpaceHeatingFuel],AN41,Table91517[EnergyRating (group)],AO41,Table91517[CountyName (group)],BH$4)</f>
        <v>0</v>
      </c>
      <c r="BI41" s="1173">
        <f>SUMIFS(Table91517[Count of EnergyRating],Table91517[MainSpaceHeatingFuel],AN41,Table91517[EnergyRating (group)],AO41,Table91517[CountyName (group)],BI$4)</f>
        <v>0</v>
      </c>
      <c r="BJ41" s="1173">
        <f>SUMIFS(Table91517[Count of EnergyRating],Table91517[MainSpaceHeatingFuel],AN41,Table91517[EnergyRating (group)],AO41,Table91517[CountyName (group)],BJ$4)</f>
        <v>0</v>
      </c>
      <c r="BK41" s="1173">
        <f>SUMIFS(Table91517[Count of EnergyRating],Table91517[MainSpaceHeatingFuel],AN41,Table91517[EnergyRating (group)],AO41,Table91517[CountyName (group)],BK$4)</f>
        <v>0</v>
      </c>
      <c r="BL41" s="1173">
        <f>SUMIFS(Table91517[Count of EnergyRating],Table91517[MainSpaceHeatingFuel],AN41,Table91517[EnergyRating (group)],AO41,Table91517[CountyName (group)],BL$4)</f>
        <v>0</v>
      </c>
      <c r="BM41" s="1144">
        <f>SUMIFS(Table91517[Count of EnergyRating],Table91517[MainSpaceHeatingFuel],AN41,Table91517[EnergyRating (group)],AO41,Table91517[CountyName (group)],BM$4)</f>
        <v>0</v>
      </c>
      <c r="BN41" s="1173">
        <f>SUMIFS(Table91517[Count of EnergyRating],Table91517[MainSpaceHeatingFuel],AN41,Table91517[EnergyRating (group)],AO41,Table91517[CountyName (group)],BN$4)</f>
        <v>0</v>
      </c>
      <c r="BO41" s="1173">
        <f>SUMIFS(Table91517[Count of EnergyRating],Table91517[MainSpaceHeatingFuel],AN41,Table91517[EnergyRating (group)],AO41,Table91517[CountyName (group)],BO$4)</f>
        <v>0</v>
      </c>
    </row>
    <row r="42" spans="3:67">
      <c r="C42" s="1145" t="s">
        <v>1250</v>
      </c>
      <c r="D42" s="1145" t="s">
        <v>1107</v>
      </c>
      <c r="E42" s="1145" t="s">
        <v>839</v>
      </c>
      <c r="F42" s="1145" t="s">
        <v>1240</v>
      </c>
      <c r="G42" s="1155">
        <f t="shared" ref="G42:AF42" si="30">IFERROR(G152*((SUM(AP$51)/SUM(AP$45:AP$53))/(SUM(G$152)/SUM(G$149:G$154))),G152)</f>
        <v>0</v>
      </c>
      <c r="H42" s="1155">
        <f t="shared" si="30"/>
        <v>0</v>
      </c>
      <c r="I42" s="1155">
        <f t="shared" si="30"/>
        <v>0</v>
      </c>
      <c r="J42" s="1155">
        <f t="shared" si="30"/>
        <v>0</v>
      </c>
      <c r="K42" s="1155">
        <f t="shared" si="30"/>
        <v>0</v>
      </c>
      <c r="L42" s="1155">
        <f t="shared" si="30"/>
        <v>0</v>
      </c>
      <c r="M42" s="1155">
        <f t="shared" si="30"/>
        <v>0</v>
      </c>
      <c r="N42" s="1155">
        <f t="shared" si="30"/>
        <v>0</v>
      </c>
      <c r="O42" s="1155">
        <f t="shared" si="30"/>
        <v>0</v>
      </c>
      <c r="P42" s="1155">
        <f t="shared" si="30"/>
        <v>0</v>
      </c>
      <c r="Q42" s="1155">
        <f t="shared" si="30"/>
        <v>0</v>
      </c>
      <c r="R42" s="1155">
        <f t="shared" si="30"/>
        <v>0</v>
      </c>
      <c r="S42" s="1155">
        <f t="shared" si="30"/>
        <v>0</v>
      </c>
      <c r="T42" s="1155">
        <f t="shared" si="30"/>
        <v>0</v>
      </c>
      <c r="U42" s="1155">
        <f t="shared" si="30"/>
        <v>0</v>
      </c>
      <c r="V42" s="1155">
        <f t="shared" si="30"/>
        <v>0</v>
      </c>
      <c r="W42" s="1155">
        <f t="shared" si="30"/>
        <v>0</v>
      </c>
      <c r="X42" s="1155">
        <f t="shared" si="30"/>
        <v>0</v>
      </c>
      <c r="Y42" s="1155">
        <f t="shared" si="30"/>
        <v>0</v>
      </c>
      <c r="Z42" s="1155">
        <f t="shared" si="30"/>
        <v>0</v>
      </c>
      <c r="AA42" s="1155">
        <f t="shared" si="30"/>
        <v>0</v>
      </c>
      <c r="AB42" s="1155">
        <f t="shared" si="30"/>
        <v>0</v>
      </c>
      <c r="AC42" s="1155">
        <f t="shared" si="30"/>
        <v>0</v>
      </c>
      <c r="AD42" s="1155">
        <f t="shared" si="30"/>
        <v>0</v>
      </c>
      <c r="AE42" s="1155">
        <f t="shared" si="30"/>
        <v>0</v>
      </c>
      <c r="AF42" s="1155">
        <f t="shared" si="30"/>
        <v>0</v>
      </c>
      <c r="AG42" s="1182">
        <f t="shared" si="4"/>
        <v>0</v>
      </c>
      <c r="AN42" s="1153" t="s">
        <v>399</v>
      </c>
      <c r="AO42" s="1153" t="s">
        <v>62</v>
      </c>
      <c r="AP42" s="1144">
        <f>SUMIFS(Table91517[Count of EnergyRating],Table91517[MainSpaceHeatingFuel],AN42,Table91517[EnergyRating (group)],AO42,Table91517[CountyName (group)],AP$4)</f>
        <v>0</v>
      </c>
      <c r="AQ42" s="1173">
        <f>SUMIFS(Table91517[Count of EnergyRating],Table91517[MainSpaceHeatingFuel],AN42,Table91517[EnergyRating (group)],AO42,Table91517[CountyName (group)],AQ$4)</f>
        <v>0</v>
      </c>
      <c r="AR42" s="1173">
        <f>SUMIFS(Table91517[Count of EnergyRating],Table91517[MainSpaceHeatingFuel],AN42,Table91517[EnergyRating (group)],AO42,Table91517[CountyName (group)],AR$4)</f>
        <v>0</v>
      </c>
      <c r="AS42" s="1173">
        <f>SUMIFS(Table91517[Count of EnergyRating],Table91517[MainSpaceHeatingFuel],AN42,Table91517[EnergyRating (group)],AO42,Table91517[CountyName (group)],AS$4)</f>
        <v>0</v>
      </c>
      <c r="AT42" s="1173">
        <f>SUMIFS(Table91517[Count of EnergyRating],Table91517[MainSpaceHeatingFuel],AN42,Table91517[EnergyRating (group)],AO42,Table91517[CountyName (group)],AT$4)</f>
        <v>0</v>
      </c>
      <c r="AU42" s="1173">
        <f>SUMIFS(Table91517[Count of EnergyRating],Table91517[MainSpaceHeatingFuel],AN42,Table91517[EnergyRating (group)],AO42,Table91517[CountyName (group)],AU$4)</f>
        <v>0</v>
      </c>
      <c r="AV42" s="1173">
        <f>SUMIFS(Table91517[Count of EnergyRating],Table91517[MainSpaceHeatingFuel],AN42,Table91517[EnergyRating (group)],AO42,Table91517[CountyName (group)],AV$4)</f>
        <v>0</v>
      </c>
      <c r="AW42" s="1173">
        <f>SUMIFS(Table91517[Count of EnergyRating],Table91517[MainSpaceHeatingFuel],AN42,Table91517[EnergyRating (group)],AO42,Table91517[CountyName (group)],AW$4)</f>
        <v>0</v>
      </c>
      <c r="AX42" s="1173">
        <f>SUMIFS(Table91517[Count of EnergyRating],Table91517[MainSpaceHeatingFuel],AN42,Table91517[EnergyRating (group)],AO42,Table91517[CountyName (group)],AX$4)</f>
        <v>0</v>
      </c>
      <c r="AY42" s="1173">
        <f>SUMIFS(Table91517[Count of EnergyRating],Table91517[MainSpaceHeatingFuel],AN42,Table91517[EnergyRating (group)],AO42,Table91517[CountyName (group)],AY$4)</f>
        <v>0</v>
      </c>
      <c r="AZ42" s="1173">
        <f>SUMIFS(Table91517[Count of EnergyRating],Table91517[MainSpaceHeatingFuel],AN42,Table91517[EnergyRating (group)],AO42,Table91517[CountyName (group)],AZ$4)</f>
        <v>0</v>
      </c>
      <c r="BA42" s="1173">
        <f>SUMIFS(Table91517[Count of EnergyRating],Table91517[MainSpaceHeatingFuel],AN42,Table91517[EnergyRating (group)],AO42,Table91517[CountyName (group)],BA$4)</f>
        <v>0</v>
      </c>
      <c r="BB42" s="1173">
        <f>SUMIFS(Table91517[Count of EnergyRating],Table91517[MainSpaceHeatingFuel],AN42,Table91517[EnergyRating (group)],AO42,Table91517[CountyName (group)],BB$4)</f>
        <v>0</v>
      </c>
      <c r="BC42" s="1173">
        <f>SUMIFS(Table91517[Count of EnergyRating],Table91517[MainSpaceHeatingFuel],AN42,Table91517[EnergyRating (group)],AO42,Table91517[CountyName (group)],BC$4)</f>
        <v>0</v>
      </c>
      <c r="BD42" s="1173">
        <f>SUMIFS(Table91517[Count of EnergyRating],Table91517[MainSpaceHeatingFuel],AN42,Table91517[EnergyRating (group)],AO42,Table91517[CountyName (group)],BD$4)</f>
        <v>0</v>
      </c>
      <c r="BE42" s="1173">
        <f>SUMIFS(Table91517[Count of EnergyRating],Table91517[MainSpaceHeatingFuel],AN42,Table91517[EnergyRating (group)],AO42,Table91517[CountyName (group)],BE$4)</f>
        <v>0</v>
      </c>
      <c r="BF42" s="1173">
        <f>SUMIFS(Table91517[Count of EnergyRating],Table91517[MainSpaceHeatingFuel],AN42,Table91517[EnergyRating (group)],AO42,Table91517[CountyName (group)],BF$4)</f>
        <v>0</v>
      </c>
      <c r="BG42" s="1173">
        <f>SUMIFS(Table91517[Count of EnergyRating],Table91517[MainSpaceHeatingFuel],AN42,Table91517[EnergyRating (group)],AO42,Table91517[CountyName (group)],BG$4)</f>
        <v>0</v>
      </c>
      <c r="BH42" s="1173">
        <f>SUMIFS(Table91517[Count of EnergyRating],Table91517[MainSpaceHeatingFuel],AN42,Table91517[EnergyRating (group)],AO42,Table91517[CountyName (group)],BH$4)</f>
        <v>0</v>
      </c>
      <c r="BI42" s="1173">
        <f>SUMIFS(Table91517[Count of EnergyRating],Table91517[MainSpaceHeatingFuel],AN42,Table91517[EnergyRating (group)],AO42,Table91517[CountyName (group)],BI$4)</f>
        <v>0</v>
      </c>
      <c r="BJ42" s="1173">
        <f>SUMIFS(Table91517[Count of EnergyRating],Table91517[MainSpaceHeatingFuel],AN42,Table91517[EnergyRating (group)],AO42,Table91517[CountyName (group)],BJ$4)</f>
        <v>0</v>
      </c>
      <c r="BK42" s="1173">
        <f>SUMIFS(Table91517[Count of EnergyRating],Table91517[MainSpaceHeatingFuel],AN42,Table91517[EnergyRating (group)],AO42,Table91517[CountyName (group)],BK$4)</f>
        <v>0</v>
      </c>
      <c r="BL42" s="1173">
        <f>SUMIFS(Table91517[Count of EnergyRating],Table91517[MainSpaceHeatingFuel],AN42,Table91517[EnergyRating (group)],AO42,Table91517[CountyName (group)],BL$4)</f>
        <v>0</v>
      </c>
      <c r="BM42" s="1144">
        <f>SUMIFS(Table91517[Count of EnergyRating],Table91517[MainSpaceHeatingFuel],AN42,Table91517[EnergyRating (group)],AO42,Table91517[CountyName (group)],BM$4)</f>
        <v>0</v>
      </c>
      <c r="BN42" s="1173">
        <f>SUMIFS(Table91517[Count of EnergyRating],Table91517[MainSpaceHeatingFuel],AN42,Table91517[EnergyRating (group)],AO42,Table91517[CountyName (group)],BN$4)</f>
        <v>0</v>
      </c>
      <c r="BO42" s="1173">
        <f>SUMIFS(Table91517[Count of EnergyRating],Table91517[MainSpaceHeatingFuel],AN42,Table91517[EnergyRating (group)],AO42,Table91517[CountyName (group)],BO$4)</f>
        <v>0</v>
      </c>
    </row>
    <row r="43" spans="3:67" ht="15">
      <c r="C43" s="1143" t="s">
        <v>1250</v>
      </c>
      <c r="D43" s="1143" t="s">
        <v>1107</v>
      </c>
      <c r="E43" s="1143" t="s">
        <v>839</v>
      </c>
      <c r="F43" s="1143" t="s">
        <v>1241</v>
      </c>
      <c r="G43" s="1154">
        <f t="shared" ref="G43:AF43" si="31">IFERROR(G153*((SUM(AP$52)/SUM(AP$45:AP$53))/(SUM(G$153)/SUM(G$149:G$154))),G153)</f>
        <v>0</v>
      </c>
      <c r="H43" s="1154">
        <f t="shared" si="31"/>
        <v>0</v>
      </c>
      <c r="I43" s="1154">
        <f t="shared" si="31"/>
        <v>0</v>
      </c>
      <c r="J43" s="1154">
        <f t="shared" si="31"/>
        <v>0</v>
      </c>
      <c r="K43" s="1154">
        <f t="shared" si="31"/>
        <v>0</v>
      </c>
      <c r="L43" s="1154">
        <f t="shared" si="31"/>
        <v>0</v>
      </c>
      <c r="M43" s="1154">
        <f t="shared" si="31"/>
        <v>0</v>
      </c>
      <c r="N43" s="1154">
        <f t="shared" si="31"/>
        <v>0</v>
      </c>
      <c r="O43" s="1154">
        <f t="shared" si="31"/>
        <v>0</v>
      </c>
      <c r="P43" s="1154">
        <f t="shared" si="31"/>
        <v>0</v>
      </c>
      <c r="Q43" s="1154">
        <f t="shared" si="31"/>
        <v>0</v>
      </c>
      <c r="R43" s="1154">
        <f t="shared" si="31"/>
        <v>0</v>
      </c>
      <c r="S43" s="1154">
        <f t="shared" si="31"/>
        <v>0</v>
      </c>
      <c r="T43" s="1154">
        <f t="shared" si="31"/>
        <v>0</v>
      </c>
      <c r="U43" s="1154">
        <f t="shared" si="31"/>
        <v>0</v>
      </c>
      <c r="V43" s="1154">
        <f t="shared" si="31"/>
        <v>0</v>
      </c>
      <c r="W43" s="1154">
        <f t="shared" si="31"/>
        <v>0</v>
      </c>
      <c r="X43" s="1154">
        <f t="shared" si="31"/>
        <v>0</v>
      </c>
      <c r="Y43" s="1154">
        <f t="shared" si="31"/>
        <v>0</v>
      </c>
      <c r="Z43" s="1154">
        <f t="shared" si="31"/>
        <v>0</v>
      </c>
      <c r="AA43" s="1154">
        <f t="shared" si="31"/>
        <v>0</v>
      </c>
      <c r="AB43" s="1154">
        <f t="shared" si="31"/>
        <v>0</v>
      </c>
      <c r="AC43" s="1154">
        <f t="shared" si="31"/>
        <v>0</v>
      </c>
      <c r="AD43" s="1154">
        <f t="shared" si="31"/>
        <v>0</v>
      </c>
      <c r="AE43" s="1154">
        <f t="shared" si="31"/>
        <v>0</v>
      </c>
      <c r="AF43" s="1154">
        <f t="shared" si="31"/>
        <v>0</v>
      </c>
      <c r="AG43" s="1181">
        <f t="shared" si="4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SUMIFS(Table91517[Count of EnergyRating],Table91517[MainSpaceHeatingFuel],AN43,Table91517[EnergyRating (group)],AO43,Table91517[CountyName (group)],AP$4)</f>
        <v>0</v>
      </c>
      <c r="AQ43" s="1173">
        <f>SUMIFS(Table91517[Count of EnergyRating],Table91517[MainSpaceHeatingFuel],AN43,Table91517[EnergyRating (group)],AO43,Table91517[CountyName (group)],AQ$4)</f>
        <v>0</v>
      </c>
      <c r="AR43" s="1173">
        <f>SUMIFS(Table91517[Count of EnergyRating],Table91517[MainSpaceHeatingFuel],AN43,Table91517[EnergyRating (group)],AO43,Table91517[CountyName (group)],AR$4)</f>
        <v>0</v>
      </c>
      <c r="AS43" s="1173">
        <f>SUMIFS(Table91517[Count of EnergyRating],Table91517[MainSpaceHeatingFuel],AN43,Table91517[EnergyRating (group)],AO43,Table91517[CountyName (group)],AS$4)</f>
        <v>0</v>
      </c>
      <c r="AT43" s="1173">
        <f>SUMIFS(Table91517[Count of EnergyRating],Table91517[MainSpaceHeatingFuel],AN43,Table91517[EnergyRating (group)],AO43,Table91517[CountyName (group)],AT$4)</f>
        <v>0</v>
      </c>
      <c r="AU43" s="1173">
        <f>SUMIFS(Table91517[Count of EnergyRating],Table91517[MainSpaceHeatingFuel],AN43,Table91517[EnergyRating (group)],AO43,Table91517[CountyName (group)],AU$4)</f>
        <v>0</v>
      </c>
      <c r="AV43" s="1173">
        <f>SUMIFS(Table91517[Count of EnergyRating],Table91517[MainSpaceHeatingFuel],AN43,Table91517[EnergyRating (group)],AO43,Table91517[CountyName (group)],AV$4)</f>
        <v>0</v>
      </c>
      <c r="AW43" s="1173">
        <f>SUMIFS(Table91517[Count of EnergyRating],Table91517[MainSpaceHeatingFuel],AN43,Table91517[EnergyRating (group)],AO43,Table91517[CountyName (group)],AW$4)</f>
        <v>0</v>
      </c>
      <c r="AX43" s="1173">
        <f>SUMIFS(Table91517[Count of EnergyRating],Table91517[MainSpaceHeatingFuel],AN43,Table91517[EnergyRating (group)],AO43,Table91517[CountyName (group)],AX$4)</f>
        <v>0</v>
      </c>
      <c r="AY43" s="1173">
        <f>SUMIFS(Table91517[Count of EnergyRating],Table91517[MainSpaceHeatingFuel],AN43,Table91517[EnergyRating (group)],AO43,Table91517[CountyName (group)],AY$4)</f>
        <v>0</v>
      </c>
      <c r="AZ43" s="1173">
        <f>SUMIFS(Table91517[Count of EnergyRating],Table91517[MainSpaceHeatingFuel],AN43,Table91517[EnergyRating (group)],AO43,Table91517[CountyName (group)],AZ$4)</f>
        <v>0</v>
      </c>
      <c r="BA43" s="1173">
        <f>SUMIFS(Table91517[Count of EnergyRating],Table91517[MainSpaceHeatingFuel],AN43,Table91517[EnergyRating (group)],AO43,Table91517[CountyName (group)],BA$4)</f>
        <v>0</v>
      </c>
      <c r="BB43" s="1173">
        <f>SUMIFS(Table91517[Count of EnergyRating],Table91517[MainSpaceHeatingFuel],AN43,Table91517[EnergyRating (group)],AO43,Table91517[CountyName (group)],BB$4)</f>
        <v>0</v>
      </c>
      <c r="BC43" s="1173">
        <f>SUMIFS(Table91517[Count of EnergyRating],Table91517[MainSpaceHeatingFuel],AN43,Table91517[EnergyRating (group)],AO43,Table91517[CountyName (group)],BC$4)</f>
        <v>0</v>
      </c>
      <c r="BD43" s="1173">
        <f>SUMIFS(Table91517[Count of EnergyRating],Table91517[MainSpaceHeatingFuel],AN43,Table91517[EnergyRating (group)],AO43,Table91517[CountyName (group)],BD$4)</f>
        <v>0</v>
      </c>
      <c r="BE43" s="1173">
        <f>SUMIFS(Table91517[Count of EnergyRating],Table91517[MainSpaceHeatingFuel],AN43,Table91517[EnergyRating (group)],AO43,Table91517[CountyName (group)],BE$4)</f>
        <v>0</v>
      </c>
      <c r="BF43" s="1173">
        <f>SUMIFS(Table91517[Count of EnergyRating],Table91517[MainSpaceHeatingFuel],AN43,Table91517[EnergyRating (group)],AO43,Table91517[CountyName (group)],BF$4)</f>
        <v>0</v>
      </c>
      <c r="BG43" s="1173">
        <f>SUMIFS(Table91517[Count of EnergyRating],Table91517[MainSpaceHeatingFuel],AN43,Table91517[EnergyRating (group)],AO43,Table91517[CountyName (group)],BG$4)</f>
        <v>0</v>
      </c>
      <c r="BH43" s="1173">
        <f>SUMIFS(Table91517[Count of EnergyRating],Table91517[MainSpaceHeatingFuel],AN43,Table91517[EnergyRating (group)],AO43,Table91517[CountyName (group)],BH$4)</f>
        <v>0</v>
      </c>
      <c r="BI43" s="1173">
        <f>SUMIFS(Table91517[Count of EnergyRating],Table91517[MainSpaceHeatingFuel],AN43,Table91517[EnergyRating (group)],AO43,Table91517[CountyName (group)],BI$4)</f>
        <v>0</v>
      </c>
      <c r="BJ43" s="1173">
        <f>SUMIFS(Table91517[Count of EnergyRating],Table91517[MainSpaceHeatingFuel],AN43,Table91517[EnergyRating (group)],AO43,Table91517[CountyName (group)],BJ$4)</f>
        <v>0</v>
      </c>
      <c r="BK43" s="1173">
        <f>SUMIFS(Table91517[Count of EnergyRating],Table91517[MainSpaceHeatingFuel],AN43,Table91517[EnergyRating (group)],AO43,Table91517[CountyName (group)],BK$4)</f>
        <v>0</v>
      </c>
      <c r="BL43" s="1173">
        <f>SUMIFS(Table91517[Count of EnergyRating],Table91517[MainSpaceHeatingFuel],AN43,Table91517[EnergyRating (group)],AO43,Table91517[CountyName (group)],BL$4)</f>
        <v>0</v>
      </c>
      <c r="BM43" s="1144">
        <f>SUMIFS(Table91517[Count of EnergyRating],Table91517[MainSpaceHeatingFuel],AN43,Table91517[EnergyRating (group)],AO43,Table91517[CountyName (group)],BM$4)</f>
        <v>0</v>
      </c>
      <c r="BN43" s="1173">
        <f>SUMIFS(Table91517[Count of EnergyRating],Table91517[MainSpaceHeatingFuel],AN43,Table91517[EnergyRating (group)],AO43,Table91517[CountyName (group)],BN$4)</f>
        <v>0</v>
      </c>
      <c r="BO43" s="1173">
        <f>SUMIFS(Table91517[Count of EnergyRating],Table91517[MainSpaceHeatingFuel],AN43,Table91517[EnergyRating (group)],AO43,Table91517[CountyName (group)],BO$4)</f>
        <v>0</v>
      </c>
    </row>
    <row r="44" spans="3:67" ht="15.75" thickBot="1">
      <c r="C44" s="1147" t="s">
        <v>1250</v>
      </c>
      <c r="D44" s="1147" t="s">
        <v>1107</v>
      </c>
      <c r="E44" s="1147" t="s">
        <v>839</v>
      </c>
      <c r="F44" s="1147" t="s">
        <v>1242</v>
      </c>
      <c r="G44" s="1156">
        <f t="shared" ref="G44:AF44" si="32">IFERROR(G154*((SUM(AP$53)/SUM(AP$45:AP$53))/(SUM(G$154)/SUM(G$149:G$154))),G154)</f>
        <v>0</v>
      </c>
      <c r="H44" s="1156">
        <f t="shared" si="32"/>
        <v>0</v>
      </c>
      <c r="I44" s="1156">
        <f t="shared" si="32"/>
        <v>0</v>
      </c>
      <c r="J44" s="1156">
        <f t="shared" si="32"/>
        <v>0</v>
      </c>
      <c r="K44" s="1156">
        <f t="shared" si="32"/>
        <v>0</v>
      </c>
      <c r="L44" s="1156">
        <f t="shared" si="32"/>
        <v>0</v>
      </c>
      <c r="M44" s="1156">
        <f t="shared" si="32"/>
        <v>0</v>
      </c>
      <c r="N44" s="1156">
        <f t="shared" si="32"/>
        <v>0</v>
      </c>
      <c r="O44" s="1156">
        <f t="shared" si="32"/>
        <v>0</v>
      </c>
      <c r="P44" s="1156">
        <f t="shared" si="32"/>
        <v>0</v>
      </c>
      <c r="Q44" s="1156">
        <f t="shared" si="32"/>
        <v>0</v>
      </c>
      <c r="R44" s="1156">
        <f t="shared" si="32"/>
        <v>0</v>
      </c>
      <c r="S44" s="1156">
        <f t="shared" si="32"/>
        <v>0</v>
      </c>
      <c r="T44" s="1156">
        <f t="shared" si="32"/>
        <v>0</v>
      </c>
      <c r="U44" s="1156">
        <f t="shared" si="32"/>
        <v>0</v>
      </c>
      <c r="V44" s="1156">
        <f t="shared" si="32"/>
        <v>0</v>
      </c>
      <c r="W44" s="1156">
        <f t="shared" si="32"/>
        <v>0</v>
      </c>
      <c r="X44" s="1156">
        <f t="shared" si="32"/>
        <v>0</v>
      </c>
      <c r="Y44" s="1156">
        <f t="shared" si="32"/>
        <v>0</v>
      </c>
      <c r="Z44" s="1156">
        <f t="shared" si="32"/>
        <v>0</v>
      </c>
      <c r="AA44" s="1156">
        <f t="shared" si="32"/>
        <v>0</v>
      </c>
      <c r="AB44" s="1156">
        <f t="shared" si="32"/>
        <v>0</v>
      </c>
      <c r="AC44" s="1156">
        <f t="shared" si="32"/>
        <v>0</v>
      </c>
      <c r="AD44" s="1156">
        <f t="shared" si="32"/>
        <v>0</v>
      </c>
      <c r="AE44" s="1156">
        <f t="shared" si="32"/>
        <v>0</v>
      </c>
      <c r="AF44" s="1156">
        <f t="shared" si="32"/>
        <v>0</v>
      </c>
      <c r="AG44" s="1183">
        <f t="shared" si="4"/>
        <v>0</v>
      </c>
      <c r="AI44" s="58" t="s">
        <v>1176</v>
      </c>
      <c r="AJ44" s="1167">
        <f>SUM(G39:AF44)</f>
        <v>0</v>
      </c>
      <c r="AK44" s="1149">
        <f>'SHWLP-Det'!S9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1251</v>
      </c>
      <c r="D45" s="1174" t="s">
        <v>1107</v>
      </c>
      <c r="E45" s="1174" t="s">
        <v>839</v>
      </c>
      <c r="F45" s="1174" t="s">
        <v>948</v>
      </c>
      <c r="G45" s="1175">
        <f>G155</f>
        <v>8.2316497623164425E-5</v>
      </c>
      <c r="H45" s="1175">
        <f t="shared" ref="H45:AF45" si="33">H155</f>
        <v>4.2736658429397295E-4</v>
      </c>
      <c r="I45" s="1175">
        <f t="shared" si="33"/>
        <v>2.306148242264622E-4</v>
      </c>
      <c r="J45" s="1175">
        <f t="shared" si="33"/>
        <v>1.5898165638330542E-4</v>
      </c>
      <c r="K45" s="1175">
        <f t="shared" si="33"/>
        <v>1.2400825079627486E-4</v>
      </c>
      <c r="L45" s="1175">
        <f t="shared" si="33"/>
        <v>7.3960076420522908E-5</v>
      </c>
      <c r="M45" s="1175">
        <f t="shared" si="33"/>
        <v>1.4357432567411256E-4</v>
      </c>
      <c r="N45" s="1175">
        <f t="shared" si="33"/>
        <v>2.612034944995046E-4</v>
      </c>
      <c r="O45" s="1175">
        <f t="shared" si="33"/>
        <v>1.2150145179013921E-4</v>
      </c>
      <c r="P45" s="1175">
        <f t="shared" si="33"/>
        <v>1.2802109977767383E-4</v>
      </c>
      <c r="Q45" s="1175">
        <f t="shared" si="33"/>
        <v>2.578109155505351E-4</v>
      </c>
      <c r="R45" s="1175">
        <f t="shared" si="33"/>
        <v>1.7144821082863026E-4</v>
      </c>
      <c r="S45" s="1175">
        <f t="shared" si="33"/>
        <v>1.9954340094275325E-4</v>
      </c>
      <c r="T45" s="1175">
        <f t="shared" si="33"/>
        <v>6.7504989188655652E-4</v>
      </c>
      <c r="U45" s="1175">
        <f t="shared" si="33"/>
        <v>2.7682271400181289E-4</v>
      </c>
      <c r="V45" s="1175">
        <f t="shared" si="33"/>
        <v>2.4923103598777487E-4</v>
      </c>
      <c r="W45" s="1175">
        <f t="shared" si="33"/>
        <v>2.660810089598977E-4</v>
      </c>
      <c r="X45" s="1175">
        <f t="shared" si="33"/>
        <v>1.4567435841794459E-4</v>
      </c>
      <c r="Y45" s="1175">
        <f t="shared" si="33"/>
        <v>4.2138070572818906E-4</v>
      </c>
      <c r="Z45" s="1175">
        <f t="shared" si="33"/>
        <v>6.9259067082879936E-5</v>
      </c>
      <c r="AA45" s="1175">
        <f t="shared" si="33"/>
        <v>2.6405881660425141E-4</v>
      </c>
      <c r="AB45" s="1175">
        <f t="shared" si="33"/>
        <v>1.3759483638205443E-4</v>
      </c>
      <c r="AC45" s="1175">
        <f t="shared" si="33"/>
        <v>1.1029975468288492E-4</v>
      </c>
      <c r="AD45" s="1175">
        <f t="shared" si="33"/>
        <v>1.3789072426251137E-4</v>
      </c>
      <c r="AE45" s="1175">
        <f t="shared" si="33"/>
        <v>3.1001630735479909E-4</v>
      </c>
      <c r="AF45" s="1175">
        <f t="shared" si="33"/>
        <v>1.0771918681543732E-4</v>
      </c>
      <c r="AG45" s="1184">
        <f t="shared" si="4"/>
        <v>5.5514291969740448E-3</v>
      </c>
      <c r="AI45" s="58" t="s">
        <v>1120</v>
      </c>
      <c r="AJ45" s="1167">
        <f>SUM(G45:AF45)</f>
        <v>5.5514291969740448E-3</v>
      </c>
      <c r="AK45" s="1149">
        <f>'SHWLP-Det'!S35</f>
        <v>5.5514291969740457E-3</v>
      </c>
      <c r="AL45" s="1169">
        <f>(AK45-AJ45)/AK45</f>
        <v>1.5624116010723547E-16</v>
      </c>
      <c r="AN45" s="1153" t="s">
        <v>400</v>
      </c>
      <c r="AO45" s="1153" t="s">
        <v>48</v>
      </c>
      <c r="AP45" s="1144">
        <f>SUMIFS(Table91517[Count of EnergyRating],Table91517[MainSpaceHeatingFuel],AN45,Table91517[EnergyRating (group)],AO45,Table91517[CountyName (group)],AP$4)</f>
        <v>0</v>
      </c>
      <c r="AQ45" s="1173">
        <f>SUMIFS(Table91517[Count of EnergyRating],Table91517[MainSpaceHeatingFuel],AN45,Table91517[EnergyRating (group)],AO45,Table91517[CountyName (group)],AQ$4)</f>
        <v>0</v>
      </c>
      <c r="AR45" s="1173">
        <f>SUMIFS(Table91517[Count of EnergyRating],Table91517[MainSpaceHeatingFuel],AN45,Table91517[EnergyRating (group)],AO45,Table91517[CountyName (group)],AR$4)</f>
        <v>0</v>
      </c>
      <c r="AS45" s="1173">
        <f>SUMIFS(Table91517[Count of EnergyRating],Table91517[MainSpaceHeatingFuel],AN45,Table91517[EnergyRating (group)],AO45,Table91517[CountyName (group)],AS$4)</f>
        <v>0</v>
      </c>
      <c r="AT45" s="1173">
        <f>SUMIFS(Table91517[Count of EnergyRating],Table91517[MainSpaceHeatingFuel],AN45,Table91517[EnergyRating (group)],AO45,Table91517[CountyName (group)],AT$4)</f>
        <v>0</v>
      </c>
      <c r="AU45" s="1173">
        <f>SUMIFS(Table91517[Count of EnergyRating],Table91517[MainSpaceHeatingFuel],AN45,Table91517[EnergyRating (group)],AO45,Table91517[CountyName (group)],AU$4)</f>
        <v>0</v>
      </c>
      <c r="AV45" s="1173">
        <f>SUMIFS(Table91517[Count of EnergyRating],Table91517[MainSpaceHeatingFuel],AN45,Table91517[EnergyRating (group)],AO45,Table91517[CountyName (group)],AV$4)</f>
        <v>0</v>
      </c>
      <c r="AW45" s="1173">
        <f>SUMIFS(Table91517[Count of EnergyRating],Table91517[MainSpaceHeatingFuel],AN45,Table91517[EnergyRating (group)],AO45,Table91517[CountyName (group)],AW$4)</f>
        <v>0</v>
      </c>
      <c r="AX45" s="1173">
        <f>SUMIFS(Table91517[Count of EnergyRating],Table91517[MainSpaceHeatingFuel],AN45,Table91517[EnergyRating (group)],AO45,Table91517[CountyName (group)],AX$4)</f>
        <v>0</v>
      </c>
      <c r="AY45" s="1173">
        <f>SUMIFS(Table91517[Count of EnergyRating],Table91517[MainSpaceHeatingFuel],AN45,Table91517[EnergyRating (group)],AO45,Table91517[CountyName (group)],AY$4)</f>
        <v>0</v>
      </c>
      <c r="AZ45" s="1173">
        <f>SUMIFS(Table91517[Count of EnergyRating],Table91517[MainSpaceHeatingFuel],AN45,Table91517[EnergyRating (group)],AO45,Table91517[CountyName (group)],AZ$4)</f>
        <v>0</v>
      </c>
      <c r="BA45" s="1173">
        <f>SUMIFS(Table91517[Count of EnergyRating],Table91517[MainSpaceHeatingFuel],AN45,Table91517[EnergyRating (group)],AO45,Table91517[CountyName (group)],BA$4)</f>
        <v>0</v>
      </c>
      <c r="BB45" s="1173">
        <f>SUMIFS(Table91517[Count of EnergyRating],Table91517[MainSpaceHeatingFuel],AN45,Table91517[EnergyRating (group)],AO45,Table91517[CountyName (group)],BB$4)</f>
        <v>0</v>
      </c>
      <c r="BC45" s="1173">
        <f>SUMIFS(Table91517[Count of EnergyRating],Table91517[MainSpaceHeatingFuel],AN45,Table91517[EnergyRating (group)],AO45,Table91517[CountyName (group)],BC$4)</f>
        <v>0</v>
      </c>
      <c r="BD45" s="1173">
        <f>SUMIFS(Table91517[Count of EnergyRating],Table91517[MainSpaceHeatingFuel],AN45,Table91517[EnergyRating (group)],AO45,Table91517[CountyName (group)],BD$4)</f>
        <v>0</v>
      </c>
      <c r="BE45" s="1173">
        <f>SUMIFS(Table91517[Count of EnergyRating],Table91517[MainSpaceHeatingFuel],AN45,Table91517[EnergyRating (group)],AO45,Table91517[CountyName (group)],BE$4)</f>
        <v>0</v>
      </c>
      <c r="BF45" s="1173">
        <f>SUMIFS(Table91517[Count of EnergyRating],Table91517[MainSpaceHeatingFuel],AN45,Table91517[EnergyRating (group)],AO45,Table91517[CountyName (group)],BF$4)</f>
        <v>0</v>
      </c>
      <c r="BG45" s="1173">
        <f>SUMIFS(Table91517[Count of EnergyRating],Table91517[MainSpaceHeatingFuel],AN45,Table91517[EnergyRating (group)],AO45,Table91517[CountyName (group)],BG$4)</f>
        <v>0</v>
      </c>
      <c r="BH45" s="1173">
        <f>SUMIFS(Table91517[Count of EnergyRating],Table91517[MainSpaceHeatingFuel],AN45,Table91517[EnergyRating (group)],AO45,Table91517[CountyName (group)],BH$4)</f>
        <v>0</v>
      </c>
      <c r="BI45" s="1173">
        <f>SUMIFS(Table91517[Count of EnergyRating],Table91517[MainSpaceHeatingFuel],AN45,Table91517[EnergyRating (group)],AO45,Table91517[CountyName (group)],BI$4)</f>
        <v>0</v>
      </c>
      <c r="BJ45" s="1173">
        <f>SUMIFS(Table91517[Count of EnergyRating],Table91517[MainSpaceHeatingFuel],AN45,Table91517[EnergyRating (group)],AO45,Table91517[CountyName (group)],BJ$4)</f>
        <v>0</v>
      </c>
      <c r="BK45" s="1173">
        <f>SUMIFS(Table91517[Count of EnergyRating],Table91517[MainSpaceHeatingFuel],AN45,Table91517[EnergyRating (group)],AO45,Table91517[CountyName (group)],BK$4)</f>
        <v>0</v>
      </c>
      <c r="BL45" s="1173">
        <f>SUMIFS(Table91517[Count of EnergyRating],Table91517[MainSpaceHeatingFuel],AN45,Table91517[EnergyRating (group)],AO45,Table91517[CountyName (group)],BL$4)</f>
        <v>0</v>
      </c>
      <c r="BM45" s="1144">
        <f>SUMIFS(Table91517[Count of EnergyRating],Table91517[MainSpaceHeatingFuel],AN45,Table91517[EnergyRating (group)],AO45,Table91517[CountyName (group)],BM$4)</f>
        <v>0</v>
      </c>
      <c r="BN45" s="1173">
        <f>SUMIFS(Table91517[Count of EnergyRating],Table91517[MainSpaceHeatingFuel],AN45,Table91517[EnergyRating (group)],AO45,Table91517[CountyName (group)],BN$4)</f>
        <v>0</v>
      </c>
      <c r="BO45" s="1173">
        <f>SUMIFS(Table91517[Count of EnergyRating],Table91517[MainSpaceHeatingFuel],AN45,Table91517[EnergyRating (group)],AO45,Table91517[CountyName (group)],BO$4)</f>
        <v>0</v>
      </c>
    </row>
    <row r="46" spans="3:67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N46" s="1153" t="s">
        <v>400</v>
      </c>
      <c r="AO46" s="1153" t="s">
        <v>50</v>
      </c>
      <c r="AP46" s="1144">
        <f>SUMIFS(Table91517[Count of EnergyRating],Table91517[MainSpaceHeatingFuel],AN46,Table91517[EnergyRating (group)],AO46,Table91517[CountyName (group)],AP$4)</f>
        <v>0</v>
      </c>
      <c r="AQ46" s="1173">
        <f>SUMIFS(Table91517[Count of EnergyRating],Table91517[MainSpaceHeatingFuel],AN46,Table91517[EnergyRating (group)],AO46,Table91517[CountyName (group)],AQ$4)</f>
        <v>0</v>
      </c>
      <c r="AR46" s="1173">
        <f>SUMIFS(Table91517[Count of EnergyRating],Table91517[MainSpaceHeatingFuel],AN46,Table91517[EnergyRating (group)],AO46,Table91517[CountyName (group)],AR$4)</f>
        <v>0</v>
      </c>
      <c r="AS46" s="1173">
        <f>SUMIFS(Table91517[Count of EnergyRating],Table91517[MainSpaceHeatingFuel],AN46,Table91517[EnergyRating (group)],AO46,Table91517[CountyName (group)],AS$4)</f>
        <v>0</v>
      </c>
      <c r="AT46" s="1173">
        <f>SUMIFS(Table91517[Count of EnergyRating],Table91517[MainSpaceHeatingFuel],AN46,Table91517[EnergyRating (group)],AO46,Table91517[CountyName (group)],AT$4)</f>
        <v>0</v>
      </c>
      <c r="AU46" s="1173">
        <f>SUMIFS(Table91517[Count of EnergyRating],Table91517[MainSpaceHeatingFuel],AN46,Table91517[EnergyRating (group)],AO46,Table91517[CountyName (group)],AU$4)</f>
        <v>0</v>
      </c>
      <c r="AV46" s="1173">
        <f>SUMIFS(Table91517[Count of EnergyRating],Table91517[MainSpaceHeatingFuel],AN46,Table91517[EnergyRating (group)],AO46,Table91517[CountyName (group)],AV$4)</f>
        <v>0</v>
      </c>
      <c r="AW46" s="1173">
        <f>SUMIFS(Table91517[Count of EnergyRating],Table91517[MainSpaceHeatingFuel],AN46,Table91517[EnergyRating (group)],AO46,Table91517[CountyName (group)],AW$4)</f>
        <v>0</v>
      </c>
      <c r="AX46" s="1173">
        <f>SUMIFS(Table91517[Count of EnergyRating],Table91517[MainSpaceHeatingFuel],AN46,Table91517[EnergyRating (group)],AO46,Table91517[CountyName (group)],AX$4)</f>
        <v>0</v>
      </c>
      <c r="AY46" s="1173">
        <f>SUMIFS(Table91517[Count of EnergyRating],Table91517[MainSpaceHeatingFuel],AN46,Table91517[EnergyRating (group)],AO46,Table91517[CountyName (group)],AY$4)</f>
        <v>0</v>
      </c>
      <c r="AZ46" s="1173">
        <f>SUMIFS(Table91517[Count of EnergyRating],Table91517[MainSpaceHeatingFuel],AN46,Table91517[EnergyRating (group)],AO46,Table91517[CountyName (group)],AZ$4)</f>
        <v>0</v>
      </c>
      <c r="BA46" s="1173">
        <f>SUMIFS(Table91517[Count of EnergyRating],Table91517[MainSpaceHeatingFuel],AN46,Table91517[EnergyRating (group)],AO46,Table91517[CountyName (group)],BA$4)</f>
        <v>0</v>
      </c>
      <c r="BB46" s="1173">
        <f>SUMIFS(Table91517[Count of EnergyRating],Table91517[MainSpaceHeatingFuel],AN46,Table91517[EnergyRating (group)],AO46,Table91517[CountyName (group)],BB$4)</f>
        <v>0</v>
      </c>
      <c r="BC46" s="1173">
        <f>SUMIFS(Table91517[Count of EnergyRating],Table91517[MainSpaceHeatingFuel],AN46,Table91517[EnergyRating (group)],AO46,Table91517[CountyName (group)],BC$4)</f>
        <v>0</v>
      </c>
      <c r="BD46" s="1173">
        <f>SUMIFS(Table91517[Count of EnergyRating],Table91517[MainSpaceHeatingFuel],AN46,Table91517[EnergyRating (group)],AO46,Table91517[CountyName (group)],BD$4)</f>
        <v>0</v>
      </c>
      <c r="BE46" s="1173">
        <f>SUMIFS(Table91517[Count of EnergyRating],Table91517[MainSpaceHeatingFuel],AN46,Table91517[EnergyRating (group)],AO46,Table91517[CountyName (group)],BE$4)</f>
        <v>0</v>
      </c>
      <c r="BF46" s="1173">
        <f>SUMIFS(Table91517[Count of EnergyRating],Table91517[MainSpaceHeatingFuel],AN46,Table91517[EnergyRating (group)],AO46,Table91517[CountyName (group)],BF$4)</f>
        <v>0</v>
      </c>
      <c r="BG46" s="1173">
        <f>SUMIFS(Table91517[Count of EnergyRating],Table91517[MainSpaceHeatingFuel],AN46,Table91517[EnergyRating (group)],AO46,Table91517[CountyName (group)],BG$4)</f>
        <v>0</v>
      </c>
      <c r="BH46" s="1173">
        <f>SUMIFS(Table91517[Count of EnergyRating],Table91517[MainSpaceHeatingFuel],AN46,Table91517[EnergyRating (group)],AO46,Table91517[CountyName (group)],BH$4)</f>
        <v>0</v>
      </c>
      <c r="BI46" s="1173">
        <f>SUMIFS(Table91517[Count of EnergyRating],Table91517[MainSpaceHeatingFuel],AN46,Table91517[EnergyRating (group)],AO46,Table91517[CountyName (group)],BI$4)</f>
        <v>0</v>
      </c>
      <c r="BJ46" s="1173">
        <f>SUMIFS(Table91517[Count of EnergyRating],Table91517[MainSpaceHeatingFuel],AN46,Table91517[EnergyRating (group)],AO46,Table91517[CountyName (group)],BJ$4)</f>
        <v>0</v>
      </c>
      <c r="BK46" s="1173">
        <f>SUMIFS(Table91517[Count of EnergyRating],Table91517[MainSpaceHeatingFuel],AN46,Table91517[EnergyRating (group)],AO46,Table91517[CountyName (group)],BK$4)</f>
        <v>0</v>
      </c>
      <c r="BL46" s="1173">
        <f>SUMIFS(Table91517[Count of EnergyRating],Table91517[MainSpaceHeatingFuel],AN46,Table91517[EnergyRating (group)],AO46,Table91517[CountyName (group)],BL$4)</f>
        <v>0</v>
      </c>
      <c r="BM46" s="1144">
        <f>SUMIFS(Table91517[Count of EnergyRating],Table91517[MainSpaceHeatingFuel],AN46,Table91517[EnergyRating (group)],AO46,Table91517[CountyName (group)],BM$4)</f>
        <v>0</v>
      </c>
      <c r="BN46" s="1173">
        <f>SUMIFS(Table91517[Count of EnergyRating],Table91517[MainSpaceHeatingFuel],AN46,Table91517[EnergyRating (group)],AO46,Table91517[CountyName (group)],BN$4)</f>
        <v>0</v>
      </c>
      <c r="BO46" s="1173">
        <f>SUMIFS(Table91517[Count of EnergyRating],Table91517[MainSpaceHeatingFuel],AN46,Table91517[EnergyRating (group)],AO46,Table91517[CountyName (group)],BO$4)</f>
        <v>0</v>
      </c>
    </row>
    <row r="47" spans="3:67">
      <c r="C47" s="1143" t="s">
        <v>1252</v>
      </c>
      <c r="D47" s="1143" t="s">
        <v>1107</v>
      </c>
      <c r="E47" s="1143" t="s">
        <v>842</v>
      </c>
      <c r="F47" s="1143" t="s">
        <v>1237</v>
      </c>
      <c r="G47" s="1154">
        <f t="shared" ref="G47:AF47" si="34">IFERROR(G157*((SUM(AP$55:AP$58)/SUM(AP$55:AP$63))/(SUM(G$157)/SUM(G$157:G$162))),G157)</f>
        <v>3.6708463876915183E-2</v>
      </c>
      <c r="H47" s="1154">
        <f t="shared" si="34"/>
        <v>0.48899104748352668</v>
      </c>
      <c r="I47" s="1154">
        <f t="shared" si="34"/>
        <v>0.13609505663143326</v>
      </c>
      <c r="J47" s="1154">
        <f t="shared" si="34"/>
        <v>4.7023356506086605E-2</v>
      </c>
      <c r="K47" s="1154">
        <f t="shared" si="34"/>
        <v>8.3351641552560793E-2</v>
      </c>
      <c r="L47" s="1154">
        <f t="shared" si="34"/>
        <v>8.245494135469154E-3</v>
      </c>
      <c r="M47" s="1154">
        <f t="shared" si="34"/>
        <v>8.9555301259225548E-2</v>
      </c>
      <c r="N47" s="1154">
        <f t="shared" si="34"/>
        <v>0.15142642258821151</v>
      </c>
      <c r="O47" s="1154">
        <f t="shared" si="34"/>
        <v>4.250540881590114E-2</v>
      </c>
      <c r="P47" s="1154">
        <f t="shared" si="34"/>
        <v>7.7808295288442048E-2</v>
      </c>
      <c r="Q47" s="1154">
        <f t="shared" si="34"/>
        <v>0.12423117254200085</v>
      </c>
      <c r="R47" s="1154">
        <f t="shared" si="34"/>
        <v>0.10103130839089783</v>
      </c>
      <c r="S47" s="1154">
        <f t="shared" si="34"/>
        <v>0.12835778325275432</v>
      </c>
      <c r="T47" s="1154">
        <f t="shared" si="34"/>
        <v>0.41121140171724563</v>
      </c>
      <c r="U47" s="1154">
        <f t="shared" si="34"/>
        <v>0.21129197815822667</v>
      </c>
      <c r="V47" s="1154">
        <f t="shared" si="34"/>
        <v>0.1104890484059655</v>
      </c>
      <c r="W47" s="1154">
        <f t="shared" si="34"/>
        <v>0.12636630714375593</v>
      </c>
      <c r="X47" s="1154">
        <f t="shared" si="34"/>
        <v>3.1782707377004692E-2</v>
      </c>
      <c r="Y47" s="1154">
        <f t="shared" si="34"/>
        <v>0.39572162159795915</v>
      </c>
      <c r="Z47" s="1154">
        <f t="shared" si="34"/>
        <v>3.7350021195749858E-2</v>
      </c>
      <c r="AA47" s="1154">
        <f t="shared" si="34"/>
        <v>0.1381987810251098</v>
      </c>
      <c r="AB47" s="1154">
        <f t="shared" si="34"/>
        <v>7.9239025789796635E-2</v>
      </c>
      <c r="AC47" s="1154">
        <f t="shared" si="34"/>
        <v>7.5461416122353811E-2</v>
      </c>
      <c r="AD47" s="1154">
        <f t="shared" si="34"/>
        <v>0.10941346846881639</v>
      </c>
      <c r="AE47" s="1154">
        <f t="shared" si="34"/>
        <v>5.9577173334710791E-2</v>
      </c>
      <c r="AF47" s="1154">
        <f t="shared" si="34"/>
        <v>6.2447599082958861E-2</v>
      </c>
      <c r="AG47" s="1181">
        <f t="shared" si="4"/>
        <v>3.3638813017430791</v>
      </c>
      <c r="AN47" s="1153" t="s">
        <v>400</v>
      </c>
      <c r="AO47" s="1153" t="s">
        <v>52</v>
      </c>
      <c r="AP47" s="1144">
        <f>SUMIFS(Table91517[Count of EnergyRating],Table91517[MainSpaceHeatingFuel],AN47,Table91517[EnergyRating (group)],AO47,Table91517[CountyName (group)],AP$4)</f>
        <v>0</v>
      </c>
      <c r="AQ47" s="1173">
        <f>SUMIFS(Table91517[Count of EnergyRating],Table91517[MainSpaceHeatingFuel],AN47,Table91517[EnergyRating (group)],AO47,Table91517[CountyName (group)],AQ$4)</f>
        <v>0</v>
      </c>
      <c r="AR47" s="1173">
        <f>SUMIFS(Table91517[Count of EnergyRating],Table91517[MainSpaceHeatingFuel],AN47,Table91517[EnergyRating (group)],AO47,Table91517[CountyName (group)],AR$4)</f>
        <v>0</v>
      </c>
      <c r="AS47" s="1173">
        <f>SUMIFS(Table91517[Count of EnergyRating],Table91517[MainSpaceHeatingFuel],AN47,Table91517[EnergyRating (group)],AO47,Table91517[CountyName (group)],AS$4)</f>
        <v>0</v>
      </c>
      <c r="AT47" s="1173">
        <f>SUMIFS(Table91517[Count of EnergyRating],Table91517[MainSpaceHeatingFuel],AN47,Table91517[EnergyRating (group)],AO47,Table91517[CountyName (group)],AT$4)</f>
        <v>0</v>
      </c>
      <c r="AU47" s="1173">
        <f>SUMIFS(Table91517[Count of EnergyRating],Table91517[MainSpaceHeatingFuel],AN47,Table91517[EnergyRating (group)],AO47,Table91517[CountyName (group)],AU$4)</f>
        <v>0</v>
      </c>
      <c r="AV47" s="1173">
        <f>SUMIFS(Table91517[Count of EnergyRating],Table91517[MainSpaceHeatingFuel],AN47,Table91517[EnergyRating (group)],AO47,Table91517[CountyName (group)],AV$4)</f>
        <v>0</v>
      </c>
      <c r="AW47" s="1173">
        <f>SUMIFS(Table91517[Count of EnergyRating],Table91517[MainSpaceHeatingFuel],AN47,Table91517[EnergyRating (group)],AO47,Table91517[CountyName (group)],AW$4)</f>
        <v>0</v>
      </c>
      <c r="AX47" s="1173">
        <f>SUMIFS(Table91517[Count of EnergyRating],Table91517[MainSpaceHeatingFuel],AN47,Table91517[EnergyRating (group)],AO47,Table91517[CountyName (group)],AX$4)</f>
        <v>0</v>
      </c>
      <c r="AY47" s="1173">
        <f>SUMIFS(Table91517[Count of EnergyRating],Table91517[MainSpaceHeatingFuel],AN47,Table91517[EnergyRating (group)],AO47,Table91517[CountyName (group)],AY$4)</f>
        <v>0</v>
      </c>
      <c r="AZ47" s="1173">
        <f>SUMIFS(Table91517[Count of EnergyRating],Table91517[MainSpaceHeatingFuel],AN47,Table91517[EnergyRating (group)],AO47,Table91517[CountyName (group)],AZ$4)</f>
        <v>0</v>
      </c>
      <c r="BA47" s="1173">
        <f>SUMIFS(Table91517[Count of EnergyRating],Table91517[MainSpaceHeatingFuel],AN47,Table91517[EnergyRating (group)],AO47,Table91517[CountyName (group)],BA$4)</f>
        <v>0</v>
      </c>
      <c r="BB47" s="1173">
        <f>SUMIFS(Table91517[Count of EnergyRating],Table91517[MainSpaceHeatingFuel],AN47,Table91517[EnergyRating (group)],AO47,Table91517[CountyName (group)],BB$4)</f>
        <v>0</v>
      </c>
      <c r="BC47" s="1173">
        <f>SUMIFS(Table91517[Count of EnergyRating],Table91517[MainSpaceHeatingFuel],AN47,Table91517[EnergyRating (group)],AO47,Table91517[CountyName (group)],BC$4)</f>
        <v>0</v>
      </c>
      <c r="BD47" s="1173">
        <f>SUMIFS(Table91517[Count of EnergyRating],Table91517[MainSpaceHeatingFuel],AN47,Table91517[EnergyRating (group)],AO47,Table91517[CountyName (group)],BD$4)</f>
        <v>0</v>
      </c>
      <c r="BE47" s="1173">
        <f>SUMIFS(Table91517[Count of EnergyRating],Table91517[MainSpaceHeatingFuel],AN47,Table91517[EnergyRating (group)],AO47,Table91517[CountyName (group)],BE$4)</f>
        <v>0</v>
      </c>
      <c r="BF47" s="1173">
        <f>SUMIFS(Table91517[Count of EnergyRating],Table91517[MainSpaceHeatingFuel],AN47,Table91517[EnergyRating (group)],AO47,Table91517[CountyName (group)],BF$4)</f>
        <v>0</v>
      </c>
      <c r="BG47" s="1173">
        <f>SUMIFS(Table91517[Count of EnergyRating],Table91517[MainSpaceHeatingFuel],AN47,Table91517[EnergyRating (group)],AO47,Table91517[CountyName (group)],BG$4)</f>
        <v>0</v>
      </c>
      <c r="BH47" s="1173">
        <f>SUMIFS(Table91517[Count of EnergyRating],Table91517[MainSpaceHeatingFuel],AN47,Table91517[EnergyRating (group)],AO47,Table91517[CountyName (group)],BH$4)</f>
        <v>0</v>
      </c>
      <c r="BI47" s="1173">
        <f>SUMIFS(Table91517[Count of EnergyRating],Table91517[MainSpaceHeatingFuel],AN47,Table91517[EnergyRating (group)],AO47,Table91517[CountyName (group)],BI$4)</f>
        <v>0</v>
      </c>
      <c r="BJ47" s="1173">
        <f>SUMIFS(Table91517[Count of EnergyRating],Table91517[MainSpaceHeatingFuel],AN47,Table91517[EnergyRating (group)],AO47,Table91517[CountyName (group)],BJ$4)</f>
        <v>0</v>
      </c>
      <c r="BK47" s="1173">
        <f>SUMIFS(Table91517[Count of EnergyRating],Table91517[MainSpaceHeatingFuel],AN47,Table91517[EnergyRating (group)],AO47,Table91517[CountyName (group)],BK$4)</f>
        <v>0</v>
      </c>
      <c r="BL47" s="1173">
        <f>SUMIFS(Table91517[Count of EnergyRating],Table91517[MainSpaceHeatingFuel],AN47,Table91517[EnergyRating (group)],AO47,Table91517[CountyName (group)],BL$4)</f>
        <v>0</v>
      </c>
      <c r="BM47" s="1144">
        <f>SUMIFS(Table91517[Count of EnergyRating],Table91517[MainSpaceHeatingFuel],AN47,Table91517[EnergyRating (group)],AO47,Table91517[CountyName (group)],BM$4)</f>
        <v>0</v>
      </c>
      <c r="BN47" s="1173">
        <f>SUMIFS(Table91517[Count of EnergyRating],Table91517[MainSpaceHeatingFuel],AN47,Table91517[EnergyRating (group)],AO47,Table91517[CountyName (group)],BN$4)</f>
        <v>0</v>
      </c>
      <c r="BO47" s="1173">
        <f>SUMIFS(Table91517[Count of EnergyRating],Table91517[MainSpaceHeatingFuel],AN47,Table91517[EnergyRating (group)],AO47,Table91517[CountyName (group)],BO$4)</f>
        <v>0</v>
      </c>
    </row>
    <row r="48" spans="3:67">
      <c r="C48" s="1145" t="s">
        <v>1252</v>
      </c>
      <c r="D48" s="1145" t="s">
        <v>1107</v>
      </c>
      <c r="E48" s="1145" t="s">
        <v>842</v>
      </c>
      <c r="F48" s="1145" t="s">
        <v>1238</v>
      </c>
      <c r="G48" s="1155">
        <f t="shared" ref="G48:AF48" si="35">IFERROR(G158*((SUM(AP$59)/SUM(AP$55:AP$63))/(SUM(G$158)/SUM(G$157:G$162))),G158)</f>
        <v>0.13459770088202233</v>
      </c>
      <c r="H48" s="1155">
        <f t="shared" si="35"/>
        <v>0.4129257734305336</v>
      </c>
      <c r="I48" s="1155">
        <f t="shared" si="35"/>
        <v>0.4042823741110223</v>
      </c>
      <c r="J48" s="1155">
        <f t="shared" si="35"/>
        <v>0.22100977557860702</v>
      </c>
      <c r="K48" s="1155">
        <f t="shared" si="35"/>
        <v>0.14065589511994633</v>
      </c>
      <c r="L48" s="1155">
        <f t="shared" si="35"/>
        <v>0.14182249913006945</v>
      </c>
      <c r="M48" s="1155">
        <f t="shared" si="35"/>
        <v>0.21598631480166156</v>
      </c>
      <c r="N48" s="1155">
        <f t="shared" si="35"/>
        <v>0.3919272114047827</v>
      </c>
      <c r="O48" s="1155">
        <f t="shared" si="35"/>
        <v>0.15787723274477564</v>
      </c>
      <c r="P48" s="1155">
        <f t="shared" si="35"/>
        <v>0.18554285799551568</v>
      </c>
      <c r="Q48" s="1155">
        <f t="shared" si="35"/>
        <v>0.35740352715929474</v>
      </c>
      <c r="R48" s="1155">
        <f t="shared" si="35"/>
        <v>0.21298492039162242</v>
      </c>
      <c r="S48" s="1155">
        <f t="shared" si="35"/>
        <v>0.26939287843170656</v>
      </c>
      <c r="T48" s="1155">
        <f t="shared" si="35"/>
        <v>0.82935333267691658</v>
      </c>
      <c r="U48" s="1155">
        <f t="shared" si="35"/>
        <v>0.37101865212307661</v>
      </c>
      <c r="V48" s="1155">
        <f t="shared" si="35"/>
        <v>0.27622262101491374</v>
      </c>
      <c r="W48" s="1155">
        <f t="shared" si="35"/>
        <v>0.42267351010152848</v>
      </c>
      <c r="X48" s="1155">
        <f t="shared" si="35"/>
        <v>0.23837030532753517</v>
      </c>
      <c r="Y48" s="1155">
        <f t="shared" si="35"/>
        <v>0.51906342573238795</v>
      </c>
      <c r="Z48" s="1155">
        <f t="shared" si="35"/>
        <v>0.11049381270409335</v>
      </c>
      <c r="AA48" s="1155">
        <f t="shared" si="35"/>
        <v>0.38270431668491944</v>
      </c>
      <c r="AB48" s="1155">
        <f t="shared" si="35"/>
        <v>0.21922797135177072</v>
      </c>
      <c r="AC48" s="1155">
        <f t="shared" si="35"/>
        <v>0.14695117876458375</v>
      </c>
      <c r="AD48" s="1155">
        <f t="shared" si="35"/>
        <v>0.20319644144208754</v>
      </c>
      <c r="AE48" s="1155">
        <f t="shared" si="35"/>
        <v>0.28795633778443552</v>
      </c>
      <c r="AF48" s="1155">
        <f t="shared" si="35"/>
        <v>0.14987423779910125</v>
      </c>
      <c r="AG48" s="1182">
        <f t="shared" si="4"/>
        <v>7.4035151046889114</v>
      </c>
      <c r="AN48" s="1153" t="s">
        <v>400</v>
      </c>
      <c r="AO48" s="1153" t="s">
        <v>54</v>
      </c>
      <c r="AP48" s="1144">
        <f>SUMIFS(Table91517[Count of EnergyRating],Table91517[MainSpaceHeatingFuel],AN48,Table91517[EnergyRating (group)],AO48,Table91517[CountyName (group)],AP$4)</f>
        <v>0</v>
      </c>
      <c r="AQ48" s="1173">
        <f>SUMIFS(Table91517[Count of EnergyRating],Table91517[MainSpaceHeatingFuel],AN48,Table91517[EnergyRating (group)],AO48,Table91517[CountyName (group)],AQ$4)</f>
        <v>0</v>
      </c>
      <c r="AR48" s="1173">
        <f>SUMIFS(Table91517[Count of EnergyRating],Table91517[MainSpaceHeatingFuel],AN48,Table91517[EnergyRating (group)],AO48,Table91517[CountyName (group)],AR$4)</f>
        <v>0</v>
      </c>
      <c r="AS48" s="1173">
        <f>SUMIFS(Table91517[Count of EnergyRating],Table91517[MainSpaceHeatingFuel],AN48,Table91517[EnergyRating (group)],AO48,Table91517[CountyName (group)],AS$4)</f>
        <v>0</v>
      </c>
      <c r="AT48" s="1173">
        <f>SUMIFS(Table91517[Count of EnergyRating],Table91517[MainSpaceHeatingFuel],AN48,Table91517[EnergyRating (group)],AO48,Table91517[CountyName (group)],AT$4)</f>
        <v>0</v>
      </c>
      <c r="AU48" s="1173">
        <f>SUMIFS(Table91517[Count of EnergyRating],Table91517[MainSpaceHeatingFuel],AN48,Table91517[EnergyRating (group)],AO48,Table91517[CountyName (group)],AU$4)</f>
        <v>0</v>
      </c>
      <c r="AV48" s="1173">
        <f>SUMIFS(Table91517[Count of EnergyRating],Table91517[MainSpaceHeatingFuel],AN48,Table91517[EnergyRating (group)],AO48,Table91517[CountyName (group)],AV$4)</f>
        <v>0</v>
      </c>
      <c r="AW48" s="1173">
        <f>SUMIFS(Table91517[Count of EnergyRating],Table91517[MainSpaceHeatingFuel],AN48,Table91517[EnergyRating (group)],AO48,Table91517[CountyName (group)],AW$4)</f>
        <v>0</v>
      </c>
      <c r="AX48" s="1173">
        <f>SUMIFS(Table91517[Count of EnergyRating],Table91517[MainSpaceHeatingFuel],AN48,Table91517[EnergyRating (group)],AO48,Table91517[CountyName (group)],AX$4)</f>
        <v>0</v>
      </c>
      <c r="AY48" s="1173">
        <f>SUMIFS(Table91517[Count of EnergyRating],Table91517[MainSpaceHeatingFuel],AN48,Table91517[EnergyRating (group)],AO48,Table91517[CountyName (group)],AY$4)</f>
        <v>0</v>
      </c>
      <c r="AZ48" s="1173">
        <f>SUMIFS(Table91517[Count of EnergyRating],Table91517[MainSpaceHeatingFuel],AN48,Table91517[EnergyRating (group)],AO48,Table91517[CountyName (group)],AZ$4)</f>
        <v>0</v>
      </c>
      <c r="BA48" s="1173">
        <f>SUMIFS(Table91517[Count of EnergyRating],Table91517[MainSpaceHeatingFuel],AN48,Table91517[EnergyRating (group)],AO48,Table91517[CountyName (group)],BA$4)</f>
        <v>0</v>
      </c>
      <c r="BB48" s="1173">
        <f>SUMIFS(Table91517[Count of EnergyRating],Table91517[MainSpaceHeatingFuel],AN48,Table91517[EnergyRating (group)],AO48,Table91517[CountyName (group)],BB$4)</f>
        <v>0</v>
      </c>
      <c r="BC48" s="1173">
        <f>SUMIFS(Table91517[Count of EnergyRating],Table91517[MainSpaceHeatingFuel],AN48,Table91517[EnergyRating (group)],AO48,Table91517[CountyName (group)],BC$4)</f>
        <v>0</v>
      </c>
      <c r="BD48" s="1173">
        <f>SUMIFS(Table91517[Count of EnergyRating],Table91517[MainSpaceHeatingFuel],AN48,Table91517[EnergyRating (group)],AO48,Table91517[CountyName (group)],BD$4)</f>
        <v>0</v>
      </c>
      <c r="BE48" s="1173">
        <f>SUMIFS(Table91517[Count of EnergyRating],Table91517[MainSpaceHeatingFuel],AN48,Table91517[EnergyRating (group)],AO48,Table91517[CountyName (group)],BE$4)</f>
        <v>0</v>
      </c>
      <c r="BF48" s="1173">
        <f>SUMIFS(Table91517[Count of EnergyRating],Table91517[MainSpaceHeatingFuel],AN48,Table91517[EnergyRating (group)],AO48,Table91517[CountyName (group)],BF$4)</f>
        <v>0</v>
      </c>
      <c r="BG48" s="1173">
        <f>SUMIFS(Table91517[Count of EnergyRating],Table91517[MainSpaceHeatingFuel],AN48,Table91517[EnergyRating (group)],AO48,Table91517[CountyName (group)],BG$4)</f>
        <v>0</v>
      </c>
      <c r="BH48" s="1173">
        <f>SUMIFS(Table91517[Count of EnergyRating],Table91517[MainSpaceHeatingFuel],AN48,Table91517[EnergyRating (group)],AO48,Table91517[CountyName (group)],BH$4)</f>
        <v>0</v>
      </c>
      <c r="BI48" s="1173">
        <f>SUMIFS(Table91517[Count of EnergyRating],Table91517[MainSpaceHeatingFuel],AN48,Table91517[EnergyRating (group)],AO48,Table91517[CountyName (group)],BI$4)</f>
        <v>0</v>
      </c>
      <c r="BJ48" s="1173">
        <f>SUMIFS(Table91517[Count of EnergyRating],Table91517[MainSpaceHeatingFuel],AN48,Table91517[EnergyRating (group)],AO48,Table91517[CountyName (group)],BJ$4)</f>
        <v>0</v>
      </c>
      <c r="BK48" s="1173">
        <f>SUMIFS(Table91517[Count of EnergyRating],Table91517[MainSpaceHeatingFuel],AN48,Table91517[EnergyRating (group)],AO48,Table91517[CountyName (group)],BK$4)</f>
        <v>0</v>
      </c>
      <c r="BL48" s="1173">
        <f>SUMIFS(Table91517[Count of EnergyRating],Table91517[MainSpaceHeatingFuel],AN48,Table91517[EnergyRating (group)],AO48,Table91517[CountyName (group)],BL$4)</f>
        <v>0</v>
      </c>
      <c r="BM48" s="1144">
        <f>SUMIFS(Table91517[Count of EnergyRating],Table91517[MainSpaceHeatingFuel],AN48,Table91517[EnergyRating (group)],AO48,Table91517[CountyName (group)],BM$4)</f>
        <v>0</v>
      </c>
      <c r="BN48" s="1173">
        <f>SUMIFS(Table91517[Count of EnergyRating],Table91517[MainSpaceHeatingFuel],AN48,Table91517[EnergyRating (group)],AO48,Table91517[CountyName (group)],BN$4)</f>
        <v>0</v>
      </c>
      <c r="BO48" s="1173">
        <f>SUMIFS(Table91517[Count of EnergyRating],Table91517[MainSpaceHeatingFuel],AN48,Table91517[EnergyRating (group)],AO48,Table91517[CountyName (group)],BO$4)</f>
        <v>0</v>
      </c>
    </row>
    <row r="49" spans="3:67">
      <c r="C49" s="1143" t="s">
        <v>1252</v>
      </c>
      <c r="D49" s="1143" t="s">
        <v>1107</v>
      </c>
      <c r="E49" s="1143" t="s">
        <v>842</v>
      </c>
      <c r="F49" s="1143" t="s">
        <v>1239</v>
      </c>
      <c r="G49" s="1154">
        <f t="shared" ref="G49:AF49" si="36">IFERROR(G159*((SUM(AP$60)/SUM(AP$55:AP$63))/(SUM(G$159)/SUM(G$157:G$162))),G159)</f>
        <v>3.0590386564095982E-2</v>
      </c>
      <c r="H49" s="1154">
        <f t="shared" si="36"/>
        <v>0.15213054810598606</v>
      </c>
      <c r="I49" s="1154">
        <f t="shared" si="36"/>
        <v>0.1000698945819362</v>
      </c>
      <c r="J49" s="1154">
        <f t="shared" si="36"/>
        <v>0.13166539821704248</v>
      </c>
      <c r="K49" s="1154">
        <f t="shared" si="36"/>
        <v>7.8142163955525729E-2</v>
      </c>
      <c r="L49" s="1154">
        <f t="shared" si="36"/>
        <v>4.2876569504439604E-2</v>
      </c>
      <c r="M49" s="1154">
        <f t="shared" si="36"/>
        <v>5.7947547873616508E-2</v>
      </c>
      <c r="N49" s="1154">
        <f t="shared" si="36"/>
        <v>0.13361154934253955</v>
      </c>
      <c r="O49" s="1154">
        <f t="shared" si="36"/>
        <v>0.10929962266946006</v>
      </c>
      <c r="P49" s="1154">
        <f t="shared" si="36"/>
        <v>6.5837788320989438E-2</v>
      </c>
      <c r="Q49" s="1154">
        <f t="shared" si="36"/>
        <v>0.1777461391754781</v>
      </c>
      <c r="R49" s="1154">
        <f t="shared" si="36"/>
        <v>7.9186701171244239E-2</v>
      </c>
      <c r="S49" s="1154">
        <f t="shared" si="36"/>
        <v>0.11251114334500689</v>
      </c>
      <c r="T49" s="1154">
        <f t="shared" si="36"/>
        <v>0.41352157813138746</v>
      </c>
      <c r="U49" s="1154">
        <f t="shared" si="36"/>
        <v>0.13331517669507159</v>
      </c>
      <c r="V49" s="1154">
        <f t="shared" si="36"/>
        <v>0.19548062410286207</v>
      </c>
      <c r="W49" s="1154">
        <f t="shared" si="36"/>
        <v>0.13943868374483412</v>
      </c>
      <c r="X49" s="1154">
        <f t="shared" si="36"/>
        <v>0.11577986258765992</v>
      </c>
      <c r="Y49" s="1154">
        <f t="shared" si="36"/>
        <v>0.17816038374973051</v>
      </c>
      <c r="Z49" s="1154">
        <f t="shared" si="36"/>
        <v>2.3343763247343663E-2</v>
      </c>
      <c r="AA49" s="1154">
        <f t="shared" si="36"/>
        <v>0.14351411875684481</v>
      </c>
      <c r="AB49" s="1154">
        <f t="shared" si="36"/>
        <v>4.2260813754558209E-2</v>
      </c>
      <c r="AC49" s="1154">
        <f t="shared" si="36"/>
        <v>5.3617321981672454E-2</v>
      </c>
      <c r="AD49" s="1154">
        <f t="shared" si="36"/>
        <v>5.5823198198375702E-2</v>
      </c>
      <c r="AE49" s="1154">
        <f t="shared" si="36"/>
        <v>0.34753351111914632</v>
      </c>
      <c r="AF49" s="1154">
        <f t="shared" si="36"/>
        <v>6.2447599082958868E-2</v>
      </c>
      <c r="AG49" s="1181">
        <f t="shared" si="4"/>
        <v>3.1758520879798064</v>
      </c>
      <c r="AN49" s="1153" t="s">
        <v>400</v>
      </c>
      <c r="AO49" s="1153" t="s">
        <v>56</v>
      </c>
      <c r="AP49" s="1144">
        <f>SUMIFS(Table91517[Count of EnergyRating],Table91517[MainSpaceHeatingFuel],AN49,Table91517[EnergyRating (group)],AO49,Table91517[CountyName (group)],AP$4)</f>
        <v>0</v>
      </c>
      <c r="AQ49" s="1173">
        <f>SUMIFS(Table91517[Count of EnergyRating],Table91517[MainSpaceHeatingFuel],AN49,Table91517[EnergyRating (group)],AO49,Table91517[CountyName (group)],AQ$4)</f>
        <v>0</v>
      </c>
      <c r="AR49" s="1173">
        <f>SUMIFS(Table91517[Count of EnergyRating],Table91517[MainSpaceHeatingFuel],AN49,Table91517[EnergyRating (group)],AO49,Table91517[CountyName (group)],AR$4)</f>
        <v>0</v>
      </c>
      <c r="AS49" s="1173">
        <f>SUMIFS(Table91517[Count of EnergyRating],Table91517[MainSpaceHeatingFuel],AN49,Table91517[EnergyRating (group)],AO49,Table91517[CountyName (group)],AS$4)</f>
        <v>0</v>
      </c>
      <c r="AT49" s="1173">
        <f>SUMIFS(Table91517[Count of EnergyRating],Table91517[MainSpaceHeatingFuel],AN49,Table91517[EnergyRating (group)],AO49,Table91517[CountyName (group)],AT$4)</f>
        <v>0</v>
      </c>
      <c r="AU49" s="1173">
        <f>SUMIFS(Table91517[Count of EnergyRating],Table91517[MainSpaceHeatingFuel],AN49,Table91517[EnergyRating (group)],AO49,Table91517[CountyName (group)],AU$4)</f>
        <v>0</v>
      </c>
      <c r="AV49" s="1173">
        <f>SUMIFS(Table91517[Count of EnergyRating],Table91517[MainSpaceHeatingFuel],AN49,Table91517[EnergyRating (group)],AO49,Table91517[CountyName (group)],AV$4)</f>
        <v>0</v>
      </c>
      <c r="AW49" s="1173">
        <f>SUMIFS(Table91517[Count of EnergyRating],Table91517[MainSpaceHeatingFuel],AN49,Table91517[EnergyRating (group)],AO49,Table91517[CountyName (group)],AW$4)</f>
        <v>0</v>
      </c>
      <c r="AX49" s="1173">
        <f>SUMIFS(Table91517[Count of EnergyRating],Table91517[MainSpaceHeatingFuel],AN49,Table91517[EnergyRating (group)],AO49,Table91517[CountyName (group)],AX$4)</f>
        <v>0</v>
      </c>
      <c r="AY49" s="1173">
        <f>SUMIFS(Table91517[Count of EnergyRating],Table91517[MainSpaceHeatingFuel],AN49,Table91517[EnergyRating (group)],AO49,Table91517[CountyName (group)],AY$4)</f>
        <v>0</v>
      </c>
      <c r="AZ49" s="1173">
        <f>SUMIFS(Table91517[Count of EnergyRating],Table91517[MainSpaceHeatingFuel],AN49,Table91517[EnergyRating (group)],AO49,Table91517[CountyName (group)],AZ$4)</f>
        <v>0</v>
      </c>
      <c r="BA49" s="1173">
        <f>SUMIFS(Table91517[Count of EnergyRating],Table91517[MainSpaceHeatingFuel],AN49,Table91517[EnergyRating (group)],AO49,Table91517[CountyName (group)],BA$4)</f>
        <v>0</v>
      </c>
      <c r="BB49" s="1173">
        <f>SUMIFS(Table91517[Count of EnergyRating],Table91517[MainSpaceHeatingFuel],AN49,Table91517[EnergyRating (group)],AO49,Table91517[CountyName (group)],BB$4)</f>
        <v>0</v>
      </c>
      <c r="BC49" s="1173">
        <f>SUMIFS(Table91517[Count of EnergyRating],Table91517[MainSpaceHeatingFuel],AN49,Table91517[EnergyRating (group)],AO49,Table91517[CountyName (group)],BC$4)</f>
        <v>0</v>
      </c>
      <c r="BD49" s="1173">
        <f>SUMIFS(Table91517[Count of EnergyRating],Table91517[MainSpaceHeatingFuel],AN49,Table91517[EnergyRating (group)],AO49,Table91517[CountyName (group)],BD$4)</f>
        <v>0</v>
      </c>
      <c r="BE49" s="1173">
        <f>SUMIFS(Table91517[Count of EnergyRating],Table91517[MainSpaceHeatingFuel],AN49,Table91517[EnergyRating (group)],AO49,Table91517[CountyName (group)],BE$4)</f>
        <v>0</v>
      </c>
      <c r="BF49" s="1173">
        <f>SUMIFS(Table91517[Count of EnergyRating],Table91517[MainSpaceHeatingFuel],AN49,Table91517[EnergyRating (group)],AO49,Table91517[CountyName (group)],BF$4)</f>
        <v>0</v>
      </c>
      <c r="BG49" s="1173">
        <f>SUMIFS(Table91517[Count of EnergyRating],Table91517[MainSpaceHeatingFuel],AN49,Table91517[EnergyRating (group)],AO49,Table91517[CountyName (group)],BG$4)</f>
        <v>0</v>
      </c>
      <c r="BH49" s="1173">
        <f>SUMIFS(Table91517[Count of EnergyRating],Table91517[MainSpaceHeatingFuel],AN49,Table91517[EnergyRating (group)],AO49,Table91517[CountyName (group)],BH$4)</f>
        <v>0</v>
      </c>
      <c r="BI49" s="1173">
        <f>SUMIFS(Table91517[Count of EnergyRating],Table91517[MainSpaceHeatingFuel],AN49,Table91517[EnergyRating (group)],AO49,Table91517[CountyName (group)],BI$4)</f>
        <v>0</v>
      </c>
      <c r="BJ49" s="1173">
        <f>SUMIFS(Table91517[Count of EnergyRating],Table91517[MainSpaceHeatingFuel],AN49,Table91517[EnergyRating (group)],AO49,Table91517[CountyName (group)],BJ$4)</f>
        <v>0</v>
      </c>
      <c r="BK49" s="1173">
        <f>SUMIFS(Table91517[Count of EnergyRating],Table91517[MainSpaceHeatingFuel],AN49,Table91517[EnergyRating (group)],AO49,Table91517[CountyName (group)],BK$4)</f>
        <v>0</v>
      </c>
      <c r="BL49" s="1173">
        <f>SUMIFS(Table91517[Count of EnergyRating],Table91517[MainSpaceHeatingFuel],AN49,Table91517[EnergyRating (group)],AO49,Table91517[CountyName (group)],BL$4)</f>
        <v>0</v>
      </c>
      <c r="BM49" s="1144">
        <f>SUMIFS(Table91517[Count of EnergyRating],Table91517[MainSpaceHeatingFuel],AN49,Table91517[EnergyRating (group)],AO49,Table91517[CountyName (group)],BM$4)</f>
        <v>0</v>
      </c>
      <c r="BN49" s="1173">
        <f>SUMIFS(Table91517[Count of EnergyRating],Table91517[MainSpaceHeatingFuel],AN49,Table91517[EnergyRating (group)],AO49,Table91517[CountyName (group)],BN$4)</f>
        <v>0</v>
      </c>
      <c r="BO49" s="1173">
        <f>SUMIFS(Table91517[Count of EnergyRating],Table91517[MainSpaceHeatingFuel],AN49,Table91517[EnergyRating (group)],AO49,Table91517[CountyName (group)],BO$4)</f>
        <v>0</v>
      </c>
    </row>
    <row r="50" spans="3:67">
      <c r="C50" s="1145" t="s">
        <v>1252</v>
      </c>
      <c r="D50" s="1145" t="s">
        <v>1107</v>
      </c>
      <c r="E50" s="1145" t="s">
        <v>842</v>
      </c>
      <c r="F50" s="1145" t="s">
        <v>1240</v>
      </c>
      <c r="G50" s="1155">
        <f t="shared" ref="G50:AF50" si="37">IFERROR(G160*((SUM(AP$61)/SUM(AP$55:AP$63))/(SUM(G$160)/SUM(G$157:G$162))),G160)</f>
        <v>2.4472309251276785E-2</v>
      </c>
      <c r="H50" s="1155">
        <f t="shared" si="37"/>
        <v>9.7798209496705341E-2</v>
      </c>
      <c r="I50" s="1155">
        <f t="shared" si="37"/>
        <v>1.6011183133109799E-2</v>
      </c>
      <c r="J50" s="1155">
        <f t="shared" si="37"/>
        <v>4.7023356506086605E-2</v>
      </c>
      <c r="K50" s="1155">
        <f t="shared" si="37"/>
        <v>3.1256865582210289E-2</v>
      </c>
      <c r="L50" s="1155">
        <f t="shared" si="37"/>
        <v>1.3192790616750648E-2</v>
      </c>
      <c r="M50" s="1155">
        <f t="shared" si="37"/>
        <v>3.6875712283210516E-2</v>
      </c>
      <c r="N50" s="1155">
        <f t="shared" si="37"/>
        <v>3.5629746491343879E-2</v>
      </c>
      <c r="O50" s="1155">
        <f t="shared" si="37"/>
        <v>1.2144402518828895E-2</v>
      </c>
      <c r="P50" s="1155">
        <f t="shared" si="37"/>
        <v>2.3941013934905244E-2</v>
      </c>
      <c r="Q50" s="1155">
        <f t="shared" si="37"/>
        <v>6.4982459483508129E-2</v>
      </c>
      <c r="R50" s="1155">
        <f t="shared" si="37"/>
        <v>5.4611518049133959E-2</v>
      </c>
      <c r="S50" s="1155">
        <f t="shared" si="37"/>
        <v>3.6447271787819133E-2</v>
      </c>
      <c r="T50" s="1155">
        <f t="shared" si="37"/>
        <v>0.17326323106063718</v>
      </c>
      <c r="U50" s="1155">
        <f t="shared" si="37"/>
        <v>4.4019162116297215E-2</v>
      </c>
      <c r="V50" s="1155">
        <f t="shared" si="37"/>
        <v>0.1104890484059655</v>
      </c>
      <c r="W50" s="1155">
        <f t="shared" si="37"/>
        <v>4.3574588670260671E-2</v>
      </c>
      <c r="X50" s="1155">
        <f t="shared" si="37"/>
        <v>2.2701933840717635E-2</v>
      </c>
      <c r="Y50" s="1155">
        <f t="shared" si="37"/>
        <v>7.7088627584018007E-2</v>
      </c>
      <c r="Z50" s="1155">
        <f t="shared" si="37"/>
        <v>1.4006257948406198E-2</v>
      </c>
      <c r="AA50" s="1155">
        <f t="shared" si="37"/>
        <v>5.0495708451482428E-2</v>
      </c>
      <c r="AB50" s="1155">
        <f t="shared" si="37"/>
        <v>2.1130406877279104E-2</v>
      </c>
      <c r="AC50" s="1155">
        <f t="shared" si="37"/>
        <v>2.1844094140681367E-2</v>
      </c>
      <c r="AD50" s="1155">
        <f t="shared" si="37"/>
        <v>1.3397567567610168E-2</v>
      </c>
      <c r="AE50" s="1155">
        <f t="shared" si="37"/>
        <v>0.12411911111398083</v>
      </c>
      <c r="AF50" s="1155">
        <f t="shared" si="37"/>
        <v>1.8734279724887656E-2</v>
      </c>
      <c r="AG50" s="1182">
        <f t="shared" si="4"/>
        <v>1.229250856637113</v>
      </c>
      <c r="AN50" s="1153" t="s">
        <v>400</v>
      </c>
      <c r="AO50" s="1153" t="s">
        <v>58</v>
      </c>
      <c r="AP50" s="1144">
        <f>SUMIFS(Table91517[Count of EnergyRating],Table91517[MainSpaceHeatingFuel],AN50,Table91517[EnergyRating (group)],AO50,Table91517[CountyName (group)],AP$4)</f>
        <v>0</v>
      </c>
      <c r="AQ50" s="1173">
        <f>SUMIFS(Table91517[Count of EnergyRating],Table91517[MainSpaceHeatingFuel],AN50,Table91517[EnergyRating (group)],AO50,Table91517[CountyName (group)],AQ$4)</f>
        <v>0</v>
      </c>
      <c r="AR50" s="1173">
        <f>SUMIFS(Table91517[Count of EnergyRating],Table91517[MainSpaceHeatingFuel],AN50,Table91517[EnergyRating (group)],AO50,Table91517[CountyName (group)],AR$4)</f>
        <v>0</v>
      </c>
      <c r="AS50" s="1173">
        <f>SUMIFS(Table91517[Count of EnergyRating],Table91517[MainSpaceHeatingFuel],AN50,Table91517[EnergyRating (group)],AO50,Table91517[CountyName (group)],AS$4)</f>
        <v>0</v>
      </c>
      <c r="AT50" s="1173">
        <f>SUMIFS(Table91517[Count of EnergyRating],Table91517[MainSpaceHeatingFuel],AN50,Table91517[EnergyRating (group)],AO50,Table91517[CountyName (group)],AT$4)</f>
        <v>0</v>
      </c>
      <c r="AU50" s="1173">
        <f>SUMIFS(Table91517[Count of EnergyRating],Table91517[MainSpaceHeatingFuel],AN50,Table91517[EnergyRating (group)],AO50,Table91517[CountyName (group)],AU$4)</f>
        <v>0</v>
      </c>
      <c r="AV50" s="1173">
        <f>SUMIFS(Table91517[Count of EnergyRating],Table91517[MainSpaceHeatingFuel],AN50,Table91517[EnergyRating (group)],AO50,Table91517[CountyName (group)],AV$4)</f>
        <v>0</v>
      </c>
      <c r="AW50" s="1173">
        <f>SUMIFS(Table91517[Count of EnergyRating],Table91517[MainSpaceHeatingFuel],AN50,Table91517[EnergyRating (group)],AO50,Table91517[CountyName (group)],AW$4)</f>
        <v>0</v>
      </c>
      <c r="AX50" s="1173">
        <f>SUMIFS(Table91517[Count of EnergyRating],Table91517[MainSpaceHeatingFuel],AN50,Table91517[EnergyRating (group)],AO50,Table91517[CountyName (group)],AX$4)</f>
        <v>0</v>
      </c>
      <c r="AY50" s="1173">
        <f>SUMIFS(Table91517[Count of EnergyRating],Table91517[MainSpaceHeatingFuel],AN50,Table91517[EnergyRating (group)],AO50,Table91517[CountyName (group)],AY$4)</f>
        <v>0</v>
      </c>
      <c r="AZ50" s="1173">
        <f>SUMIFS(Table91517[Count of EnergyRating],Table91517[MainSpaceHeatingFuel],AN50,Table91517[EnergyRating (group)],AO50,Table91517[CountyName (group)],AZ$4)</f>
        <v>0</v>
      </c>
      <c r="BA50" s="1173">
        <f>SUMIFS(Table91517[Count of EnergyRating],Table91517[MainSpaceHeatingFuel],AN50,Table91517[EnergyRating (group)],AO50,Table91517[CountyName (group)],BA$4)</f>
        <v>0</v>
      </c>
      <c r="BB50" s="1173">
        <f>SUMIFS(Table91517[Count of EnergyRating],Table91517[MainSpaceHeatingFuel],AN50,Table91517[EnergyRating (group)],AO50,Table91517[CountyName (group)],BB$4)</f>
        <v>0</v>
      </c>
      <c r="BC50" s="1173">
        <f>SUMIFS(Table91517[Count of EnergyRating],Table91517[MainSpaceHeatingFuel],AN50,Table91517[EnergyRating (group)],AO50,Table91517[CountyName (group)],BC$4)</f>
        <v>0</v>
      </c>
      <c r="BD50" s="1173">
        <f>SUMIFS(Table91517[Count of EnergyRating],Table91517[MainSpaceHeatingFuel],AN50,Table91517[EnergyRating (group)],AO50,Table91517[CountyName (group)],BD$4)</f>
        <v>0</v>
      </c>
      <c r="BE50" s="1173">
        <f>SUMIFS(Table91517[Count of EnergyRating],Table91517[MainSpaceHeatingFuel],AN50,Table91517[EnergyRating (group)],AO50,Table91517[CountyName (group)],BE$4)</f>
        <v>0</v>
      </c>
      <c r="BF50" s="1173">
        <f>SUMIFS(Table91517[Count of EnergyRating],Table91517[MainSpaceHeatingFuel],AN50,Table91517[EnergyRating (group)],AO50,Table91517[CountyName (group)],BF$4)</f>
        <v>0</v>
      </c>
      <c r="BG50" s="1173">
        <f>SUMIFS(Table91517[Count of EnergyRating],Table91517[MainSpaceHeatingFuel],AN50,Table91517[EnergyRating (group)],AO50,Table91517[CountyName (group)],BG$4)</f>
        <v>0</v>
      </c>
      <c r="BH50" s="1173">
        <f>SUMIFS(Table91517[Count of EnergyRating],Table91517[MainSpaceHeatingFuel],AN50,Table91517[EnergyRating (group)],AO50,Table91517[CountyName (group)],BH$4)</f>
        <v>0</v>
      </c>
      <c r="BI50" s="1173">
        <f>SUMIFS(Table91517[Count of EnergyRating],Table91517[MainSpaceHeatingFuel],AN50,Table91517[EnergyRating (group)],AO50,Table91517[CountyName (group)],BI$4)</f>
        <v>0</v>
      </c>
      <c r="BJ50" s="1173">
        <f>SUMIFS(Table91517[Count of EnergyRating],Table91517[MainSpaceHeatingFuel],AN50,Table91517[EnergyRating (group)],AO50,Table91517[CountyName (group)],BJ$4)</f>
        <v>0</v>
      </c>
      <c r="BK50" s="1173">
        <f>SUMIFS(Table91517[Count of EnergyRating],Table91517[MainSpaceHeatingFuel],AN50,Table91517[EnergyRating (group)],AO50,Table91517[CountyName (group)],BK$4)</f>
        <v>0</v>
      </c>
      <c r="BL50" s="1173">
        <f>SUMIFS(Table91517[Count of EnergyRating],Table91517[MainSpaceHeatingFuel],AN50,Table91517[EnergyRating (group)],AO50,Table91517[CountyName (group)],BL$4)</f>
        <v>0</v>
      </c>
      <c r="BM50" s="1144">
        <f>SUMIFS(Table91517[Count of EnergyRating],Table91517[MainSpaceHeatingFuel],AN50,Table91517[EnergyRating (group)],AO50,Table91517[CountyName (group)],BM$4)</f>
        <v>0</v>
      </c>
      <c r="BN50" s="1173">
        <f>SUMIFS(Table91517[Count of EnergyRating],Table91517[MainSpaceHeatingFuel],AN50,Table91517[EnergyRating (group)],AO50,Table91517[CountyName (group)],BN$4)</f>
        <v>0</v>
      </c>
      <c r="BO50" s="1173">
        <f>SUMIFS(Table91517[Count of EnergyRating],Table91517[MainSpaceHeatingFuel],AN50,Table91517[EnergyRating (group)],AO50,Table91517[CountyName (group)],BO$4)</f>
        <v>0</v>
      </c>
    </row>
    <row r="51" spans="3:67" ht="15">
      <c r="C51" s="1143" t="s">
        <v>1252</v>
      </c>
      <c r="D51" s="1143" t="s">
        <v>1107</v>
      </c>
      <c r="E51" s="1143" t="s">
        <v>842</v>
      </c>
      <c r="F51" s="1143" t="s">
        <v>1241</v>
      </c>
      <c r="G51" s="1154">
        <f t="shared" ref="G51:AF51" si="38">IFERROR(G161*((SUM(AP$62)/SUM(AP$55:AP$63))/(SUM(G$161)/SUM(G$157:G$162))),G161)</f>
        <v>1.2236154625638394E-2</v>
      </c>
      <c r="H51" s="1154">
        <f t="shared" si="38"/>
        <v>5.4332338609280738E-2</v>
      </c>
      <c r="I51" s="1154">
        <f t="shared" si="38"/>
        <v>8.0055915665548979E-3</v>
      </c>
      <c r="J51" s="1154">
        <f t="shared" si="38"/>
        <v>1.4107006951825981E-2</v>
      </c>
      <c r="K51" s="1154">
        <f t="shared" si="38"/>
        <v>1.0418955194070097E-2</v>
      </c>
      <c r="L51" s="1154">
        <f t="shared" si="38"/>
        <v>4.9472964812814924E-3</v>
      </c>
      <c r="M51" s="1154">
        <f t="shared" si="38"/>
        <v>5.2679588976015015E-3</v>
      </c>
      <c r="N51" s="1154">
        <f t="shared" si="38"/>
        <v>2.6722309868507904E-2</v>
      </c>
      <c r="O51" s="1154">
        <f t="shared" si="38"/>
        <v>1.2144402518828899E-2</v>
      </c>
      <c r="P51" s="1154">
        <f t="shared" si="38"/>
        <v>1.1970506967452624E-2</v>
      </c>
      <c r="Q51" s="1154">
        <f t="shared" si="38"/>
        <v>1.3378741658369319E-2</v>
      </c>
      <c r="R51" s="1154">
        <f t="shared" si="38"/>
        <v>1.9114031317196887E-2</v>
      </c>
      <c r="S51" s="1154">
        <f t="shared" si="38"/>
        <v>1.9015967889296936E-2</v>
      </c>
      <c r="T51" s="1154">
        <f t="shared" si="38"/>
        <v>6.6995116010113057E-2</v>
      </c>
      <c r="U51" s="1154">
        <f t="shared" si="38"/>
        <v>1.7607664846518888E-2</v>
      </c>
      <c r="V51" s="1154">
        <f t="shared" si="38"/>
        <v>1.6998315139379307E-2</v>
      </c>
      <c r="W51" s="1154">
        <f t="shared" si="38"/>
        <v>1.7429835468104268E-2</v>
      </c>
      <c r="X51" s="1154">
        <f t="shared" si="38"/>
        <v>6.81058015221529E-3</v>
      </c>
      <c r="Y51" s="1154">
        <f t="shared" si="38"/>
        <v>1.7130806129781777E-2</v>
      </c>
      <c r="Z51" s="1154">
        <f t="shared" si="38"/>
        <v>7.7812544157812198E-3</v>
      </c>
      <c r="AA51" s="1154">
        <f t="shared" si="38"/>
        <v>1.8603682061072473E-2</v>
      </c>
      <c r="AB51" s="1154">
        <f t="shared" si="38"/>
        <v>1.5847805157959329E-2</v>
      </c>
      <c r="AC51" s="1154">
        <f t="shared" si="38"/>
        <v>5.9574802201858281E-3</v>
      </c>
      <c r="AD51" s="1154">
        <f t="shared" si="38"/>
        <v>1.1164639639675141E-2</v>
      </c>
      <c r="AE51" s="1154">
        <f t="shared" si="38"/>
        <v>3.9718115556473872E-2</v>
      </c>
      <c r="AF51" s="1154">
        <f t="shared" si="38"/>
        <v>1.2489519816591773E-2</v>
      </c>
      <c r="AG51" s="1181">
        <f t="shared" si="4"/>
        <v>0.46619607715975797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SUMIFS(Table91517[Count of EnergyRating],Table91517[MainSpaceHeatingFuel],AN51,Table91517[EnergyRating (group)],AO51,Table91517[CountyName (group)],AP$4)</f>
        <v>0</v>
      </c>
      <c r="AQ51" s="1173">
        <f>SUMIFS(Table91517[Count of EnergyRating],Table91517[MainSpaceHeatingFuel],AN51,Table91517[EnergyRating (group)],AO51,Table91517[CountyName (group)],AQ$4)</f>
        <v>0</v>
      </c>
      <c r="AR51" s="1173">
        <f>SUMIFS(Table91517[Count of EnergyRating],Table91517[MainSpaceHeatingFuel],AN51,Table91517[EnergyRating (group)],AO51,Table91517[CountyName (group)],AR$4)</f>
        <v>0</v>
      </c>
      <c r="AS51" s="1173">
        <f>SUMIFS(Table91517[Count of EnergyRating],Table91517[MainSpaceHeatingFuel],AN51,Table91517[EnergyRating (group)],AO51,Table91517[CountyName (group)],AS$4)</f>
        <v>0</v>
      </c>
      <c r="AT51" s="1173">
        <f>SUMIFS(Table91517[Count of EnergyRating],Table91517[MainSpaceHeatingFuel],AN51,Table91517[EnergyRating (group)],AO51,Table91517[CountyName (group)],AT$4)</f>
        <v>0</v>
      </c>
      <c r="AU51" s="1173">
        <f>SUMIFS(Table91517[Count of EnergyRating],Table91517[MainSpaceHeatingFuel],AN51,Table91517[EnergyRating (group)],AO51,Table91517[CountyName (group)],AU$4)</f>
        <v>0</v>
      </c>
      <c r="AV51" s="1173">
        <f>SUMIFS(Table91517[Count of EnergyRating],Table91517[MainSpaceHeatingFuel],AN51,Table91517[EnergyRating (group)],AO51,Table91517[CountyName (group)],AV$4)</f>
        <v>0</v>
      </c>
      <c r="AW51" s="1173">
        <f>SUMIFS(Table91517[Count of EnergyRating],Table91517[MainSpaceHeatingFuel],AN51,Table91517[EnergyRating (group)],AO51,Table91517[CountyName (group)],AW$4)</f>
        <v>0</v>
      </c>
      <c r="AX51" s="1173">
        <f>SUMIFS(Table91517[Count of EnergyRating],Table91517[MainSpaceHeatingFuel],AN51,Table91517[EnergyRating (group)],AO51,Table91517[CountyName (group)],AX$4)</f>
        <v>0</v>
      </c>
      <c r="AY51" s="1173">
        <f>SUMIFS(Table91517[Count of EnergyRating],Table91517[MainSpaceHeatingFuel],AN51,Table91517[EnergyRating (group)],AO51,Table91517[CountyName (group)],AY$4)</f>
        <v>0</v>
      </c>
      <c r="AZ51" s="1173">
        <f>SUMIFS(Table91517[Count of EnergyRating],Table91517[MainSpaceHeatingFuel],AN51,Table91517[EnergyRating (group)],AO51,Table91517[CountyName (group)],AZ$4)</f>
        <v>0</v>
      </c>
      <c r="BA51" s="1173">
        <f>SUMIFS(Table91517[Count of EnergyRating],Table91517[MainSpaceHeatingFuel],AN51,Table91517[EnergyRating (group)],AO51,Table91517[CountyName (group)],BA$4)</f>
        <v>0</v>
      </c>
      <c r="BB51" s="1173">
        <f>SUMIFS(Table91517[Count of EnergyRating],Table91517[MainSpaceHeatingFuel],AN51,Table91517[EnergyRating (group)],AO51,Table91517[CountyName (group)],BB$4)</f>
        <v>0</v>
      </c>
      <c r="BC51" s="1173">
        <f>SUMIFS(Table91517[Count of EnergyRating],Table91517[MainSpaceHeatingFuel],AN51,Table91517[EnergyRating (group)],AO51,Table91517[CountyName (group)],BC$4)</f>
        <v>0</v>
      </c>
      <c r="BD51" s="1173">
        <f>SUMIFS(Table91517[Count of EnergyRating],Table91517[MainSpaceHeatingFuel],AN51,Table91517[EnergyRating (group)],AO51,Table91517[CountyName (group)],BD$4)</f>
        <v>0</v>
      </c>
      <c r="BE51" s="1173">
        <f>SUMIFS(Table91517[Count of EnergyRating],Table91517[MainSpaceHeatingFuel],AN51,Table91517[EnergyRating (group)],AO51,Table91517[CountyName (group)],BE$4)</f>
        <v>0</v>
      </c>
      <c r="BF51" s="1173">
        <f>SUMIFS(Table91517[Count of EnergyRating],Table91517[MainSpaceHeatingFuel],AN51,Table91517[EnergyRating (group)],AO51,Table91517[CountyName (group)],BF$4)</f>
        <v>0</v>
      </c>
      <c r="BG51" s="1173">
        <f>SUMIFS(Table91517[Count of EnergyRating],Table91517[MainSpaceHeatingFuel],AN51,Table91517[EnergyRating (group)],AO51,Table91517[CountyName (group)],BG$4)</f>
        <v>0</v>
      </c>
      <c r="BH51" s="1173">
        <f>SUMIFS(Table91517[Count of EnergyRating],Table91517[MainSpaceHeatingFuel],AN51,Table91517[EnergyRating (group)],AO51,Table91517[CountyName (group)],BH$4)</f>
        <v>0</v>
      </c>
      <c r="BI51" s="1173">
        <f>SUMIFS(Table91517[Count of EnergyRating],Table91517[MainSpaceHeatingFuel],AN51,Table91517[EnergyRating (group)],AO51,Table91517[CountyName (group)],BI$4)</f>
        <v>0</v>
      </c>
      <c r="BJ51" s="1173">
        <f>SUMIFS(Table91517[Count of EnergyRating],Table91517[MainSpaceHeatingFuel],AN51,Table91517[EnergyRating (group)],AO51,Table91517[CountyName (group)],BJ$4)</f>
        <v>0</v>
      </c>
      <c r="BK51" s="1173">
        <f>SUMIFS(Table91517[Count of EnergyRating],Table91517[MainSpaceHeatingFuel],AN51,Table91517[EnergyRating (group)],AO51,Table91517[CountyName (group)],BK$4)</f>
        <v>0</v>
      </c>
      <c r="BL51" s="1173">
        <f>SUMIFS(Table91517[Count of EnergyRating],Table91517[MainSpaceHeatingFuel],AN51,Table91517[EnergyRating (group)],AO51,Table91517[CountyName (group)],BL$4)</f>
        <v>0</v>
      </c>
      <c r="BM51" s="1144">
        <f>SUMIFS(Table91517[Count of EnergyRating],Table91517[MainSpaceHeatingFuel],AN51,Table91517[EnergyRating (group)],AO51,Table91517[CountyName (group)],BM$4)</f>
        <v>0</v>
      </c>
      <c r="BN51" s="1173">
        <f>SUMIFS(Table91517[Count of EnergyRating],Table91517[MainSpaceHeatingFuel],AN51,Table91517[EnergyRating (group)],AO51,Table91517[CountyName (group)],BN$4)</f>
        <v>0</v>
      </c>
      <c r="BO51" s="1173">
        <f>SUMIFS(Table91517[Count of EnergyRating],Table91517[MainSpaceHeatingFuel],AN51,Table91517[EnergyRating (group)],AO51,Table91517[CountyName (group)],BO$4)</f>
        <v>0</v>
      </c>
    </row>
    <row r="52" spans="3:67" ht="15.75" thickBot="1">
      <c r="C52" s="1147" t="s">
        <v>1252</v>
      </c>
      <c r="D52" s="1147" t="s">
        <v>1107</v>
      </c>
      <c r="E52" s="1147" t="s">
        <v>842</v>
      </c>
      <c r="F52" s="1147" t="s">
        <v>1242</v>
      </c>
      <c r="G52" s="1156">
        <f t="shared" ref="G52:AF52" si="39">IFERROR(G162*((SUM(AP$63)/SUM(AP$55:AP$63))/(SUM(G$162)/SUM(G$157:G$162))),G162)</f>
        <v>0</v>
      </c>
      <c r="H52" s="1156">
        <f t="shared" si="39"/>
        <v>3.2599403165568447E-2</v>
      </c>
      <c r="I52" s="1156">
        <f t="shared" si="39"/>
        <v>4.0027957832774489E-3</v>
      </c>
      <c r="J52" s="1156">
        <f t="shared" si="39"/>
        <v>0</v>
      </c>
      <c r="K52" s="1156">
        <f t="shared" si="39"/>
        <v>1.5628432791105148E-2</v>
      </c>
      <c r="L52" s="1156">
        <f t="shared" si="39"/>
        <v>3.2981976541876616E-3</v>
      </c>
      <c r="M52" s="1156">
        <f t="shared" si="39"/>
        <v>1.0535917795203005E-2</v>
      </c>
      <c r="N52" s="1156">
        <f t="shared" si="39"/>
        <v>1.7814873245671936E-2</v>
      </c>
      <c r="O52" s="1156">
        <f t="shared" si="39"/>
        <v>1.8216603778243343E-2</v>
      </c>
      <c r="P52" s="1156">
        <f t="shared" si="39"/>
        <v>5.9852534837263119E-3</v>
      </c>
      <c r="Q52" s="1156">
        <f t="shared" si="39"/>
        <v>9.556244041692372E-3</v>
      </c>
      <c r="R52" s="1156">
        <f t="shared" si="39"/>
        <v>3.0036334927023674E-2</v>
      </c>
      <c r="S52" s="1156">
        <f t="shared" si="39"/>
        <v>1.2677311926197959E-2</v>
      </c>
      <c r="T52" s="1156">
        <f t="shared" si="39"/>
        <v>6.2374763181829385E-2</v>
      </c>
      <c r="U52" s="1156">
        <f t="shared" si="39"/>
        <v>2.5153806923598407E-2</v>
      </c>
      <c r="V52" s="1156">
        <f t="shared" si="39"/>
        <v>1.2748736354534482E-2</v>
      </c>
      <c r="W52" s="1156">
        <f t="shared" si="39"/>
        <v>2.1787294335130335E-2</v>
      </c>
      <c r="X52" s="1156">
        <f t="shared" si="39"/>
        <v>6.81058015221529E-3</v>
      </c>
      <c r="Y52" s="1156">
        <f t="shared" si="39"/>
        <v>3.4261612259563555E-2</v>
      </c>
      <c r="Z52" s="1156">
        <f t="shared" si="39"/>
        <v>7.7812544157812216E-3</v>
      </c>
      <c r="AA52" s="1156">
        <f t="shared" si="39"/>
        <v>3.1892026390409951E-2</v>
      </c>
      <c r="AB52" s="1156">
        <f t="shared" si="39"/>
        <v>2.1130406877279101E-2</v>
      </c>
      <c r="AC52" s="1156">
        <f t="shared" si="39"/>
        <v>1.5886613920495538E-2</v>
      </c>
      <c r="AD52" s="1156">
        <f t="shared" si="39"/>
        <v>6.6987837838050849E-3</v>
      </c>
      <c r="AE52" s="1156">
        <f t="shared" si="39"/>
        <v>3.9718115556473865E-2</v>
      </c>
      <c r="AF52" s="1156">
        <f t="shared" si="39"/>
        <v>6.2447599082958863E-3</v>
      </c>
      <c r="AG52" s="1183">
        <f t="shared" si="4"/>
        <v>0.45284012265130941</v>
      </c>
      <c r="AI52" s="58" t="s">
        <v>1176</v>
      </c>
      <c r="AJ52" s="1167">
        <f>SUM(G47:AF52)</f>
        <v>16.09153555085997</v>
      </c>
      <c r="AK52" s="1149">
        <f>'SHWLP-Det'!S10</f>
        <v>16.091535550859977</v>
      </c>
      <c r="AL52" s="1169">
        <f>IFERROR((AK52-AJ52)/AK52,"N/A")</f>
        <v>4.4156304009291817E-16</v>
      </c>
      <c r="AN52" s="1153" t="s">
        <v>400</v>
      </c>
      <c r="AO52" s="1153" t="s">
        <v>62</v>
      </c>
      <c r="AP52" s="1144">
        <f>SUMIFS(Table91517[Count of EnergyRating],Table91517[MainSpaceHeatingFuel],AN52,Table91517[EnergyRating (group)],AO52,Table91517[CountyName (group)],AP$4)</f>
        <v>0</v>
      </c>
      <c r="AQ52" s="1173">
        <f>SUMIFS(Table91517[Count of EnergyRating],Table91517[MainSpaceHeatingFuel],AN52,Table91517[EnergyRating (group)],AO52,Table91517[CountyName (group)],AQ$4)</f>
        <v>0</v>
      </c>
      <c r="AR52" s="1173">
        <f>SUMIFS(Table91517[Count of EnergyRating],Table91517[MainSpaceHeatingFuel],AN52,Table91517[EnergyRating (group)],AO52,Table91517[CountyName (group)],AR$4)</f>
        <v>0</v>
      </c>
      <c r="AS52" s="1173">
        <f>SUMIFS(Table91517[Count of EnergyRating],Table91517[MainSpaceHeatingFuel],AN52,Table91517[EnergyRating (group)],AO52,Table91517[CountyName (group)],AS$4)</f>
        <v>0</v>
      </c>
      <c r="AT52" s="1173">
        <f>SUMIFS(Table91517[Count of EnergyRating],Table91517[MainSpaceHeatingFuel],AN52,Table91517[EnergyRating (group)],AO52,Table91517[CountyName (group)],AT$4)</f>
        <v>0</v>
      </c>
      <c r="AU52" s="1173">
        <f>SUMIFS(Table91517[Count of EnergyRating],Table91517[MainSpaceHeatingFuel],AN52,Table91517[EnergyRating (group)],AO52,Table91517[CountyName (group)],AU$4)</f>
        <v>0</v>
      </c>
      <c r="AV52" s="1173">
        <f>SUMIFS(Table91517[Count of EnergyRating],Table91517[MainSpaceHeatingFuel],AN52,Table91517[EnergyRating (group)],AO52,Table91517[CountyName (group)],AV$4)</f>
        <v>0</v>
      </c>
      <c r="AW52" s="1173">
        <f>SUMIFS(Table91517[Count of EnergyRating],Table91517[MainSpaceHeatingFuel],AN52,Table91517[EnergyRating (group)],AO52,Table91517[CountyName (group)],AW$4)</f>
        <v>0</v>
      </c>
      <c r="AX52" s="1173">
        <f>SUMIFS(Table91517[Count of EnergyRating],Table91517[MainSpaceHeatingFuel],AN52,Table91517[EnergyRating (group)],AO52,Table91517[CountyName (group)],AX$4)</f>
        <v>0</v>
      </c>
      <c r="AY52" s="1173">
        <f>SUMIFS(Table91517[Count of EnergyRating],Table91517[MainSpaceHeatingFuel],AN52,Table91517[EnergyRating (group)],AO52,Table91517[CountyName (group)],AY$4)</f>
        <v>0</v>
      </c>
      <c r="AZ52" s="1173">
        <f>SUMIFS(Table91517[Count of EnergyRating],Table91517[MainSpaceHeatingFuel],AN52,Table91517[EnergyRating (group)],AO52,Table91517[CountyName (group)],AZ$4)</f>
        <v>0</v>
      </c>
      <c r="BA52" s="1173">
        <f>SUMIFS(Table91517[Count of EnergyRating],Table91517[MainSpaceHeatingFuel],AN52,Table91517[EnergyRating (group)],AO52,Table91517[CountyName (group)],BA$4)</f>
        <v>0</v>
      </c>
      <c r="BB52" s="1173">
        <f>SUMIFS(Table91517[Count of EnergyRating],Table91517[MainSpaceHeatingFuel],AN52,Table91517[EnergyRating (group)],AO52,Table91517[CountyName (group)],BB$4)</f>
        <v>0</v>
      </c>
      <c r="BC52" s="1173">
        <f>SUMIFS(Table91517[Count of EnergyRating],Table91517[MainSpaceHeatingFuel],AN52,Table91517[EnergyRating (group)],AO52,Table91517[CountyName (group)],BC$4)</f>
        <v>0</v>
      </c>
      <c r="BD52" s="1173">
        <f>SUMIFS(Table91517[Count of EnergyRating],Table91517[MainSpaceHeatingFuel],AN52,Table91517[EnergyRating (group)],AO52,Table91517[CountyName (group)],BD$4)</f>
        <v>0</v>
      </c>
      <c r="BE52" s="1173">
        <f>SUMIFS(Table91517[Count of EnergyRating],Table91517[MainSpaceHeatingFuel],AN52,Table91517[EnergyRating (group)],AO52,Table91517[CountyName (group)],BE$4)</f>
        <v>0</v>
      </c>
      <c r="BF52" s="1173">
        <f>SUMIFS(Table91517[Count of EnergyRating],Table91517[MainSpaceHeatingFuel],AN52,Table91517[EnergyRating (group)],AO52,Table91517[CountyName (group)],BF$4)</f>
        <v>0</v>
      </c>
      <c r="BG52" s="1173">
        <f>SUMIFS(Table91517[Count of EnergyRating],Table91517[MainSpaceHeatingFuel],AN52,Table91517[EnergyRating (group)],AO52,Table91517[CountyName (group)],BG$4)</f>
        <v>0</v>
      </c>
      <c r="BH52" s="1161">
        <f>SUMIFS(Table91517[Count of EnergyRating],Table91517[MainSpaceHeatingFuel],AN52,Table91517[EnergyRating (group)],AO52,Table91517[CountyName (group)],BH$4)</f>
        <v>0</v>
      </c>
      <c r="BI52" s="1173">
        <f>SUMIFS(Table91517[Count of EnergyRating],Table91517[MainSpaceHeatingFuel],AN52,Table91517[EnergyRating (group)],AO52,Table91517[CountyName (group)],BI$4)</f>
        <v>0</v>
      </c>
      <c r="BJ52" s="1173">
        <f>SUMIFS(Table91517[Count of EnergyRating],Table91517[MainSpaceHeatingFuel],AN52,Table91517[EnergyRating (group)],AO52,Table91517[CountyName (group)],BJ$4)</f>
        <v>0</v>
      </c>
      <c r="BK52" s="1173">
        <f>SUMIFS(Table91517[Count of EnergyRating],Table91517[MainSpaceHeatingFuel],AN52,Table91517[EnergyRating (group)],AO52,Table91517[CountyName (group)],BK$4)</f>
        <v>0</v>
      </c>
      <c r="BL52" s="1173">
        <f>SUMIFS(Table91517[Count of EnergyRating],Table91517[MainSpaceHeatingFuel],AN52,Table91517[EnergyRating (group)],AO52,Table91517[CountyName (group)],BL$4)</f>
        <v>0</v>
      </c>
      <c r="BM52" s="1144">
        <f>SUMIFS(Table91517[Count of EnergyRating],Table91517[MainSpaceHeatingFuel],AN52,Table91517[EnergyRating (group)],AO52,Table91517[CountyName (group)],BM$4)</f>
        <v>0</v>
      </c>
      <c r="BN52" s="1173">
        <f>SUMIFS(Table91517[Count of EnergyRating],Table91517[MainSpaceHeatingFuel],AN52,Table91517[EnergyRating (group)],AO52,Table91517[CountyName (group)],BN$4)</f>
        <v>0</v>
      </c>
      <c r="BO52" s="1173">
        <f>SUMIFS(Table91517[Count of EnergyRating],Table91517[MainSpaceHeatingFuel],AN52,Table91517[EnergyRating (group)],AO52,Table91517[CountyName (group)],BO$4)</f>
        <v>0</v>
      </c>
    </row>
    <row r="53" spans="3:67" ht="15.75" thickBot="1">
      <c r="C53" s="1174" t="s">
        <v>1253</v>
      </c>
      <c r="D53" s="1174" t="s">
        <v>1107</v>
      </c>
      <c r="E53" s="1174" t="s">
        <v>842</v>
      </c>
      <c r="F53" s="1174" t="s">
        <v>948</v>
      </c>
      <c r="G53" s="1175">
        <f>G163</f>
        <v>0.22470551729927365</v>
      </c>
      <c r="H53" s="1175">
        <f t="shared" ref="H53:AF53" si="40">H163</f>
        <v>1.1666146176410801</v>
      </c>
      <c r="I53" s="1175">
        <f t="shared" si="40"/>
        <v>0.62952658180279086</v>
      </c>
      <c r="J53" s="1175">
        <f t="shared" si="40"/>
        <v>0.43398415105373755</v>
      </c>
      <c r="K53" s="1175">
        <f t="shared" si="40"/>
        <v>0.33851462281740119</v>
      </c>
      <c r="L53" s="1175">
        <f t="shared" si="40"/>
        <v>0.2018943676108329</v>
      </c>
      <c r="M53" s="1175">
        <f t="shared" si="40"/>
        <v>0.39192560486705058</v>
      </c>
      <c r="N53" s="1175">
        <f t="shared" si="40"/>
        <v>0.71302676919738517</v>
      </c>
      <c r="O53" s="1175">
        <f t="shared" si="40"/>
        <v>0.33167162556042723</v>
      </c>
      <c r="P53" s="1175">
        <f t="shared" si="40"/>
        <v>0.34946879764559957</v>
      </c>
      <c r="Q53" s="1175">
        <f t="shared" si="40"/>
        <v>0.70376579199696199</v>
      </c>
      <c r="R53" s="1175">
        <f t="shared" si="40"/>
        <v>0.46801503971472413</v>
      </c>
      <c r="S53" s="1175">
        <f t="shared" si="40"/>
        <v>0.54470858730850424</v>
      </c>
      <c r="T53" s="1175">
        <f t="shared" si="40"/>
        <v>1.842734318624625</v>
      </c>
      <c r="U53" s="1175">
        <f t="shared" si="40"/>
        <v>0.75566372411429883</v>
      </c>
      <c r="V53" s="1175">
        <f t="shared" si="40"/>
        <v>0.68034465126352806</v>
      </c>
      <c r="W53" s="1175">
        <f t="shared" si="40"/>
        <v>0.7263412862335048</v>
      </c>
      <c r="X53" s="1175">
        <f t="shared" si="40"/>
        <v>0.39765822175034471</v>
      </c>
      <c r="Y53" s="1175">
        <f t="shared" si="40"/>
        <v>1.1502745159791674</v>
      </c>
      <c r="Z53" s="1175">
        <f t="shared" si="40"/>
        <v>0.18906166984616857</v>
      </c>
      <c r="AA53" s="1175">
        <f t="shared" si="40"/>
        <v>0.72082115609587039</v>
      </c>
      <c r="AB53" s="1175">
        <f t="shared" si="40"/>
        <v>0.37560294448482262</v>
      </c>
      <c r="AC53" s="1175">
        <f t="shared" si="40"/>
        <v>0.30109351283947217</v>
      </c>
      <c r="AD53" s="1175">
        <f t="shared" si="40"/>
        <v>0.37641065182369693</v>
      </c>
      <c r="AE53" s="1175">
        <f t="shared" si="40"/>
        <v>0.84627476540944657</v>
      </c>
      <c r="AF53" s="1175">
        <f t="shared" si="40"/>
        <v>0.29404914318911041</v>
      </c>
      <c r="AG53" s="1184">
        <f t="shared" si="4"/>
        <v>15.154152636169824</v>
      </c>
      <c r="AI53" s="58" t="s">
        <v>1120</v>
      </c>
      <c r="AJ53" s="1167">
        <f>SUM(G53:AF53)</f>
        <v>15.154152636169824</v>
      </c>
      <c r="AK53" s="1149">
        <f>'SHWLP-Det'!S36</f>
        <v>15.154152636169824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SUMIFS(Table91517[Count of EnergyRating],Table91517[MainSpaceHeatingFuel],AN53,Table91517[EnergyRating (group)],AO53,Table91517[CountyName (group)],AP$4)</f>
        <v>0</v>
      </c>
      <c r="AQ53" s="1173">
        <f>SUMIFS(Table91517[Count of EnergyRating],Table91517[MainSpaceHeatingFuel],AN53,Table91517[EnergyRating (group)],AO53,Table91517[CountyName (group)],AQ$4)</f>
        <v>0</v>
      </c>
      <c r="AR53" s="1173">
        <f>SUMIFS(Table91517[Count of EnergyRating],Table91517[MainSpaceHeatingFuel],AN53,Table91517[EnergyRating (group)],AO53,Table91517[CountyName (group)],AR$4)</f>
        <v>0</v>
      </c>
      <c r="AS53" s="1173">
        <f>SUMIFS(Table91517[Count of EnergyRating],Table91517[MainSpaceHeatingFuel],AN53,Table91517[EnergyRating (group)],AO53,Table91517[CountyName (group)],AS$4)</f>
        <v>0</v>
      </c>
      <c r="AT53" s="1173">
        <f>SUMIFS(Table91517[Count of EnergyRating],Table91517[MainSpaceHeatingFuel],AN53,Table91517[EnergyRating (group)],AO53,Table91517[CountyName (group)],AT$4)</f>
        <v>0</v>
      </c>
      <c r="AU53" s="1173">
        <f>SUMIFS(Table91517[Count of EnergyRating],Table91517[MainSpaceHeatingFuel],AN53,Table91517[EnergyRating (group)],AO53,Table91517[CountyName (group)],AU$4)</f>
        <v>0</v>
      </c>
      <c r="AV53" s="1173">
        <f>SUMIFS(Table91517[Count of EnergyRating],Table91517[MainSpaceHeatingFuel],AN53,Table91517[EnergyRating (group)],AO53,Table91517[CountyName (group)],AV$4)</f>
        <v>0</v>
      </c>
      <c r="AW53" s="1173">
        <f>SUMIFS(Table91517[Count of EnergyRating],Table91517[MainSpaceHeatingFuel],AN53,Table91517[EnergyRating (group)],AO53,Table91517[CountyName (group)],AW$4)</f>
        <v>0</v>
      </c>
      <c r="AX53" s="1173">
        <f>SUMIFS(Table91517[Count of EnergyRating],Table91517[MainSpaceHeatingFuel],AN53,Table91517[EnergyRating (group)],AO53,Table91517[CountyName (group)],AX$4)</f>
        <v>0</v>
      </c>
      <c r="AY53" s="1173">
        <f>SUMIFS(Table91517[Count of EnergyRating],Table91517[MainSpaceHeatingFuel],AN53,Table91517[EnergyRating (group)],AO53,Table91517[CountyName (group)],AY$4)</f>
        <v>0</v>
      </c>
      <c r="AZ53" s="1173">
        <f>SUMIFS(Table91517[Count of EnergyRating],Table91517[MainSpaceHeatingFuel],AN53,Table91517[EnergyRating (group)],AO53,Table91517[CountyName (group)],AZ$4)</f>
        <v>0</v>
      </c>
      <c r="BA53" s="1173">
        <f>SUMIFS(Table91517[Count of EnergyRating],Table91517[MainSpaceHeatingFuel],AN53,Table91517[EnergyRating (group)],AO53,Table91517[CountyName (group)],BA$4)</f>
        <v>0</v>
      </c>
      <c r="BB53" s="1173">
        <f>SUMIFS(Table91517[Count of EnergyRating],Table91517[MainSpaceHeatingFuel],AN53,Table91517[EnergyRating (group)],AO53,Table91517[CountyName (group)],BB$4)</f>
        <v>0</v>
      </c>
      <c r="BC53" s="1173">
        <f>SUMIFS(Table91517[Count of EnergyRating],Table91517[MainSpaceHeatingFuel],AN53,Table91517[EnergyRating (group)],AO53,Table91517[CountyName (group)],BC$4)</f>
        <v>0</v>
      </c>
      <c r="BD53" s="1173">
        <f>SUMIFS(Table91517[Count of EnergyRating],Table91517[MainSpaceHeatingFuel],AN53,Table91517[EnergyRating (group)],AO53,Table91517[CountyName (group)],BD$4)</f>
        <v>0</v>
      </c>
      <c r="BE53" s="1173">
        <f>SUMIFS(Table91517[Count of EnergyRating],Table91517[MainSpaceHeatingFuel],AN53,Table91517[EnergyRating (group)],AO53,Table91517[CountyName (group)],BE$4)</f>
        <v>0</v>
      </c>
      <c r="BF53" s="1173">
        <f>SUMIFS(Table91517[Count of EnergyRating],Table91517[MainSpaceHeatingFuel],AN53,Table91517[EnergyRating (group)],AO53,Table91517[CountyName (group)],BF$4)</f>
        <v>0</v>
      </c>
      <c r="BG53" s="1173">
        <f>SUMIFS(Table91517[Count of EnergyRating],Table91517[MainSpaceHeatingFuel],AN53,Table91517[EnergyRating (group)],AO53,Table91517[CountyName (group)],BG$4)</f>
        <v>0</v>
      </c>
      <c r="BH53" s="1173">
        <f>SUMIFS(Table91517[Count of EnergyRating],Table91517[MainSpaceHeatingFuel],AN53,Table91517[EnergyRating (group)],AO53,Table91517[CountyName (group)],BH$4)</f>
        <v>0</v>
      </c>
      <c r="BI53" s="1173">
        <f>SUMIFS(Table91517[Count of EnergyRating],Table91517[MainSpaceHeatingFuel],AN53,Table91517[EnergyRating (group)],AO53,Table91517[CountyName (group)],BI$4)</f>
        <v>0</v>
      </c>
      <c r="BJ53" s="1173">
        <f>SUMIFS(Table91517[Count of EnergyRating],Table91517[MainSpaceHeatingFuel],AN53,Table91517[EnergyRating (group)],AO53,Table91517[CountyName (group)],BJ$4)</f>
        <v>0</v>
      </c>
      <c r="BK53" s="1173">
        <f>SUMIFS(Table91517[Count of EnergyRating],Table91517[MainSpaceHeatingFuel],AN53,Table91517[EnergyRating (group)],AO53,Table91517[CountyName (group)],BK$4)</f>
        <v>0</v>
      </c>
      <c r="BL53" s="1173">
        <f>SUMIFS(Table91517[Count of EnergyRating],Table91517[MainSpaceHeatingFuel],AN53,Table91517[EnergyRating (group)],AO53,Table91517[CountyName (group)],BL$4)</f>
        <v>0</v>
      </c>
      <c r="BM53" s="1144">
        <f>SUMIFS(Table91517[Count of EnergyRating],Table91517[MainSpaceHeatingFuel],AN53,Table91517[EnergyRating (group)],AO53,Table91517[CountyName (group)],BM$4)</f>
        <v>0</v>
      </c>
      <c r="BN53" s="1173">
        <f>SUMIFS(Table91517[Count of EnergyRating],Table91517[MainSpaceHeatingFuel],AN53,Table91517[EnergyRating (group)],AO53,Table91517[CountyName (group)],BN$4)</f>
        <v>0</v>
      </c>
      <c r="BO53" s="1173">
        <f>SUMIFS(Table91517[Count of EnergyRating],Table91517[MainSpaceHeatingFuel],AN53,Table91517[EnergyRating (group)],AO53,Table91517[CountyName (group)],BO$4)</f>
        <v>0</v>
      </c>
    </row>
    <row r="54" spans="3:67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1254</v>
      </c>
      <c r="D55" s="1143" t="s">
        <v>1107</v>
      </c>
      <c r="E55" s="1143" t="s">
        <v>407</v>
      </c>
      <c r="F55" s="1143" t="s">
        <v>1237</v>
      </c>
      <c r="G55" s="1154">
        <f t="shared" ref="G55:AF55" si="41">IFERROR(G165*((SUM(AP$65:AP$68)/SUM(AP$65:AP$73))/(SUM(G$165)/SUM(G$165:G$170))),G165)</f>
        <v>0.26374589679699806</v>
      </c>
      <c r="H55" s="1154">
        <f t="shared" si="41"/>
        <v>1.9509326613429365</v>
      </c>
      <c r="I55" s="1154">
        <f t="shared" si="41"/>
        <v>1.1105067097074233</v>
      </c>
      <c r="J55" s="1154">
        <f t="shared" si="41"/>
        <v>0.48496969027295206</v>
      </c>
      <c r="K55" s="1154">
        <f t="shared" si="41"/>
        <v>0.28910778413901461</v>
      </c>
      <c r="L55" s="1154">
        <f t="shared" si="41"/>
        <v>0.10213911934523554</v>
      </c>
      <c r="M55" s="1154">
        <f t="shared" si="41"/>
        <v>0.62839174099971218</v>
      </c>
      <c r="N55" s="1154">
        <f t="shared" si="41"/>
        <v>1.2773230624716705</v>
      </c>
      <c r="O55" s="1154">
        <f t="shared" si="41"/>
        <v>0.38359179669220511</v>
      </c>
      <c r="P55" s="1154">
        <f t="shared" si="41"/>
        <v>0.358972854578545</v>
      </c>
      <c r="Q55" s="1154">
        <f t="shared" si="41"/>
        <v>0.46675624591701875</v>
      </c>
      <c r="R55" s="1154">
        <f t="shared" si="41"/>
        <v>0.55361132185627215</v>
      </c>
      <c r="S55" s="1154">
        <f t="shared" si="41"/>
        <v>0.31245363923498737</v>
      </c>
      <c r="T55" s="1154">
        <f t="shared" si="41"/>
        <v>1.8795564704825265</v>
      </c>
      <c r="U55" s="1154">
        <f t="shared" si="41"/>
        <v>0.58974994903996436</v>
      </c>
      <c r="V55" s="1154">
        <f t="shared" si="41"/>
        <v>0.65002312283387575</v>
      </c>
      <c r="W55" s="1154">
        <f t="shared" si="41"/>
        <v>0.68548649734778666</v>
      </c>
      <c r="X55" s="1154">
        <f t="shared" si="41"/>
        <v>0.55157035293238821</v>
      </c>
      <c r="Y55" s="1154">
        <f t="shared" si="41"/>
        <v>1.1456843833081995</v>
      </c>
      <c r="Z55" s="1154">
        <f t="shared" si="41"/>
        <v>6.6670359677105523E-2</v>
      </c>
      <c r="AA55" s="1154">
        <f t="shared" si="41"/>
        <v>0.61779900332235027</v>
      </c>
      <c r="AB55" s="1154">
        <f t="shared" si="41"/>
        <v>0.24204430601178989</v>
      </c>
      <c r="AC55" s="1154">
        <f t="shared" si="41"/>
        <v>0.27889121093840835</v>
      </c>
      <c r="AD55" s="1154">
        <f t="shared" si="41"/>
        <v>0.2637254507921532</v>
      </c>
      <c r="AE55" s="1154">
        <f t="shared" si="41"/>
        <v>0.87480592606461838</v>
      </c>
      <c r="AF55" s="1154">
        <f t="shared" si="41"/>
        <v>0.3695738703480918</v>
      </c>
      <c r="AG55" s="1181">
        <f t="shared" si="4"/>
        <v>16.398083426454232</v>
      </c>
      <c r="AN55" s="1153" t="s">
        <v>1145</v>
      </c>
      <c r="AO55" s="1153" t="s">
        <v>48</v>
      </c>
      <c r="AP55" s="1144">
        <f>SUMIFS(Table91517[Count of EnergyRating],Table91517[MainSpaceHeatingFuel],AN55,Table91517[EnergyRating (group)],AO55,Table91517[CountyName (group)],AP$4)</f>
        <v>0</v>
      </c>
      <c r="AQ55" s="1173">
        <f>SUMIFS(Table91517[Count of EnergyRating],Table91517[MainSpaceHeatingFuel],AN55,Table91517[EnergyRating (group)],AO55,Table91517[CountyName (group)],AQ$4)</f>
        <v>8</v>
      </c>
      <c r="AR55" s="1173">
        <f>SUMIFS(Table91517[Count of EnergyRating],Table91517[MainSpaceHeatingFuel],AN55,Table91517[EnergyRating (group)],AO55,Table91517[CountyName (group)],AR$4)</f>
        <v>0</v>
      </c>
      <c r="AS55" s="1173">
        <f>SUMIFS(Table91517[Count of EnergyRating],Table91517[MainSpaceHeatingFuel],AN55,Table91517[EnergyRating (group)],AO55,Table91517[CountyName (group)],AS$4)</f>
        <v>2</v>
      </c>
      <c r="AT55" s="1173">
        <f>SUMIFS(Table91517[Count of EnergyRating],Table91517[MainSpaceHeatingFuel],AN55,Table91517[EnergyRating (group)],AO55,Table91517[CountyName (group)],AT$4)</f>
        <v>4</v>
      </c>
      <c r="AU55" s="1173">
        <f>SUMIFS(Table91517[Count of EnergyRating],Table91517[MainSpaceHeatingFuel],AN55,Table91517[EnergyRating (group)],AO55,Table91517[CountyName (group)],AU$4)</f>
        <v>0</v>
      </c>
      <c r="AV55" s="1173">
        <f>SUMIFS(Table91517[Count of EnergyRating],Table91517[MainSpaceHeatingFuel],AN55,Table91517[EnergyRating (group)],AO55,Table91517[CountyName (group)],AV$4)</f>
        <v>1</v>
      </c>
      <c r="AW55" s="1173">
        <f>SUMIFS(Table91517[Count of EnergyRating],Table91517[MainSpaceHeatingFuel],AN55,Table91517[EnergyRating (group)],AO55,Table91517[CountyName (group)],AW$4)</f>
        <v>1</v>
      </c>
      <c r="AX55" s="1173">
        <f>SUMIFS(Table91517[Count of EnergyRating],Table91517[MainSpaceHeatingFuel],AN55,Table91517[EnergyRating (group)],AO55,Table91517[CountyName (group)],AX$4)</f>
        <v>0</v>
      </c>
      <c r="AY55" s="1173">
        <f>SUMIFS(Table91517[Count of EnergyRating],Table91517[MainSpaceHeatingFuel],AN55,Table91517[EnergyRating (group)],AO55,Table91517[CountyName (group)],AY$4)</f>
        <v>1</v>
      </c>
      <c r="AZ55" s="1173">
        <f>SUMIFS(Table91517[Count of EnergyRating],Table91517[MainSpaceHeatingFuel],AN55,Table91517[EnergyRating (group)],AO55,Table91517[CountyName (group)],AZ$4)</f>
        <v>8</v>
      </c>
      <c r="BA55" s="1173">
        <f>SUMIFS(Table91517[Count of EnergyRating],Table91517[MainSpaceHeatingFuel],AN55,Table91517[EnergyRating (group)],AO55,Table91517[CountyName (group)],BA$4)</f>
        <v>2</v>
      </c>
      <c r="BB55" s="1173">
        <f>SUMIFS(Table91517[Count of EnergyRating],Table91517[MainSpaceHeatingFuel],AN55,Table91517[EnergyRating (group)],AO55,Table91517[CountyName (group)],BB$4)</f>
        <v>3</v>
      </c>
      <c r="BC55" s="1173">
        <f>SUMIFS(Table91517[Count of EnergyRating],Table91517[MainSpaceHeatingFuel],AN55,Table91517[EnergyRating (group)],AO55,Table91517[CountyName (group)],BC$4)</f>
        <v>6</v>
      </c>
      <c r="BD55" s="1173">
        <f>SUMIFS(Table91517[Count of EnergyRating],Table91517[MainSpaceHeatingFuel],AN55,Table91517[EnergyRating (group)],AO55,Table91517[CountyName (group)],BD$4)</f>
        <v>2</v>
      </c>
      <c r="BE55" s="1173">
        <f>SUMIFS(Table91517[Count of EnergyRating],Table91517[MainSpaceHeatingFuel],AN55,Table91517[EnergyRating (group)],AO55,Table91517[CountyName (group)],BE$4)</f>
        <v>2</v>
      </c>
      <c r="BF55" s="1173">
        <f>SUMIFS(Table91517[Count of EnergyRating],Table91517[MainSpaceHeatingFuel],AN55,Table91517[EnergyRating (group)],AO55,Table91517[CountyName (group)],BF$4)</f>
        <v>2</v>
      </c>
      <c r="BG55" s="1173">
        <f>SUMIFS(Table91517[Count of EnergyRating],Table91517[MainSpaceHeatingFuel],AN55,Table91517[EnergyRating (group)],AO55,Table91517[CountyName (group)],BG$4)</f>
        <v>0</v>
      </c>
      <c r="BH55" s="1173">
        <f>SUMIFS(Table91517[Count of EnergyRating],Table91517[MainSpaceHeatingFuel],AN55,Table91517[EnergyRating (group)],AO55,Table91517[CountyName (group)],BH$4)</f>
        <v>13</v>
      </c>
      <c r="BI55" s="1173">
        <f>SUMIFS(Table91517[Count of EnergyRating],Table91517[MainSpaceHeatingFuel],AN55,Table91517[EnergyRating (group)],AO55,Table91517[CountyName (group)],BI$4)</f>
        <v>0</v>
      </c>
      <c r="BJ55" s="1173">
        <f>SUMIFS(Table91517[Count of EnergyRating],Table91517[MainSpaceHeatingFuel],AN55,Table91517[EnergyRating (group)],AO55,Table91517[CountyName (group)],BJ$4)</f>
        <v>5</v>
      </c>
      <c r="BK55" s="1173">
        <f>SUMIFS(Table91517[Count of EnergyRating],Table91517[MainSpaceHeatingFuel],AN55,Table91517[EnergyRating (group)],AO55,Table91517[CountyName (group)],BK$4)</f>
        <v>2</v>
      </c>
      <c r="BL55" s="1173">
        <f>SUMIFS(Table91517[Count of EnergyRating],Table91517[MainSpaceHeatingFuel],AN55,Table91517[EnergyRating (group)],AO55,Table91517[CountyName (group)],BL$4)</f>
        <v>2</v>
      </c>
      <c r="BM55" s="1144">
        <f>SUMIFS(Table91517[Count of EnergyRating],Table91517[MainSpaceHeatingFuel],AN55,Table91517[EnergyRating (group)],AO55,Table91517[CountyName (group)],BM$4)</f>
        <v>1</v>
      </c>
      <c r="BN55" s="1173">
        <f>SUMIFS(Table91517[Count of EnergyRating],Table91517[MainSpaceHeatingFuel],AN55,Table91517[EnergyRating (group)],AO55,Table91517[CountyName (group)],BN$4)</f>
        <v>1</v>
      </c>
      <c r="BO55" s="1173">
        <f>SUMIFS(Table91517[Count of EnergyRating],Table91517[MainSpaceHeatingFuel],AN55,Table91517[EnergyRating (group)],AO55,Table91517[CountyName (group)],BO$4)</f>
        <v>2</v>
      </c>
    </row>
    <row r="56" spans="3:67">
      <c r="C56" s="1145" t="s">
        <v>1254</v>
      </c>
      <c r="D56" s="1145" t="s">
        <v>1107</v>
      </c>
      <c r="E56" s="1145" t="s">
        <v>407</v>
      </c>
      <c r="F56" s="1145" t="s">
        <v>1238</v>
      </c>
      <c r="G56" s="1155">
        <f t="shared" ref="G56:AF56" si="42">IFERROR(G166*((SUM(AP$69)/SUM(AP$65:AP$73))/(SUM(G$166)/SUM(G$165:G$170))),G166)</f>
        <v>2.9305099644110894E-2</v>
      </c>
      <c r="H56" s="1155">
        <f t="shared" si="42"/>
        <v>3.9125358750724343E-2</v>
      </c>
      <c r="I56" s="1155">
        <f t="shared" si="42"/>
        <v>3.5959264885764182E-2</v>
      </c>
      <c r="J56" s="1155">
        <f t="shared" si="42"/>
        <v>6.8528325799438877E-2</v>
      </c>
      <c r="K56" s="1155">
        <f t="shared" si="42"/>
        <v>4.6134220873247013E-2</v>
      </c>
      <c r="L56" s="1155">
        <f t="shared" si="42"/>
        <v>3.3351549173954456E-2</v>
      </c>
      <c r="M56" s="1155">
        <f t="shared" si="42"/>
        <v>3.979814359664844E-2</v>
      </c>
      <c r="N56" s="1155">
        <f t="shared" si="42"/>
        <v>4.0743957335619481E-2</v>
      </c>
      <c r="O56" s="1155">
        <f t="shared" si="42"/>
        <v>4.4925165378366369E-2</v>
      </c>
      <c r="P56" s="1155">
        <f t="shared" si="42"/>
        <v>4.8031579133748975E-2</v>
      </c>
      <c r="Q56" s="1155">
        <f t="shared" si="42"/>
        <v>4.9567034964639163E-2</v>
      </c>
      <c r="R56" s="1155">
        <f t="shared" si="42"/>
        <v>4.1226375031850046E-2</v>
      </c>
      <c r="S56" s="1155">
        <f t="shared" si="42"/>
        <v>5.0243801284018071E-2</v>
      </c>
      <c r="T56" s="1155">
        <f t="shared" si="42"/>
        <v>0.12137046266792997</v>
      </c>
      <c r="U56" s="1155">
        <f t="shared" si="42"/>
        <v>4.9145829086663692E-2</v>
      </c>
      <c r="V56" s="1155">
        <f t="shared" si="42"/>
        <v>7.1134605895027916E-2</v>
      </c>
      <c r="W56" s="1155">
        <f t="shared" si="42"/>
        <v>6.9710491255707108E-2</v>
      </c>
      <c r="X56" s="1155">
        <f t="shared" si="42"/>
        <v>3.1465422818290602E-2</v>
      </c>
      <c r="Y56" s="1155">
        <f t="shared" si="42"/>
        <v>0.10765898132068634</v>
      </c>
      <c r="Z56" s="1155">
        <f t="shared" si="42"/>
        <v>1.3726250521757018E-2</v>
      </c>
      <c r="AA56" s="1155">
        <f t="shared" si="42"/>
        <v>6.5491060422863984E-2</v>
      </c>
      <c r="AB56" s="1155">
        <f t="shared" si="42"/>
        <v>1.4378869664066724E-2</v>
      </c>
      <c r="AC56" s="1155">
        <f t="shared" si="42"/>
        <v>3.3751165654966615E-2</v>
      </c>
      <c r="AD56" s="1155">
        <f t="shared" si="42"/>
        <v>5.5297271940290195E-2</v>
      </c>
      <c r="AE56" s="1155">
        <f t="shared" si="42"/>
        <v>5.8515446559506253E-2</v>
      </c>
      <c r="AF56" s="1155">
        <f t="shared" si="42"/>
        <v>4.8979669564204936E-2</v>
      </c>
      <c r="AG56" s="1182">
        <f t="shared" si="4"/>
        <v>1.307565403224092</v>
      </c>
      <c r="AN56" s="1153" t="s">
        <v>1145</v>
      </c>
      <c r="AO56" s="1153" t="s">
        <v>50</v>
      </c>
      <c r="AP56" s="1144">
        <f>SUMIFS(Table91517[Count of EnergyRating],Table91517[MainSpaceHeatingFuel],AN56,Table91517[EnergyRating (group)],AO56,Table91517[CountyName (group)],AP$4)</f>
        <v>1</v>
      </c>
      <c r="AQ56" s="1173">
        <f>SUMIFS(Table91517[Count of EnergyRating],Table91517[MainSpaceHeatingFuel],AN56,Table91517[EnergyRating (group)],AO56,Table91517[CountyName (group)],AQ$4)</f>
        <v>13</v>
      </c>
      <c r="AR56" s="1173">
        <f>SUMIFS(Table91517[Count of EnergyRating],Table91517[MainSpaceHeatingFuel],AN56,Table91517[EnergyRating (group)],AO56,Table91517[CountyName (group)],AR$4)</f>
        <v>0</v>
      </c>
      <c r="AS56" s="1173">
        <f>SUMIFS(Table91517[Count of EnergyRating],Table91517[MainSpaceHeatingFuel],AN56,Table91517[EnergyRating (group)],AO56,Table91517[CountyName (group)],AS$4)</f>
        <v>0</v>
      </c>
      <c r="AT56" s="1173">
        <f>SUMIFS(Table91517[Count of EnergyRating],Table91517[MainSpaceHeatingFuel],AN56,Table91517[EnergyRating (group)],AO56,Table91517[CountyName (group)],AT$4)</f>
        <v>1</v>
      </c>
      <c r="AU56" s="1173">
        <f>SUMIFS(Table91517[Count of EnergyRating],Table91517[MainSpaceHeatingFuel],AN56,Table91517[EnergyRating (group)],AO56,Table91517[CountyName (group)],AU$4)</f>
        <v>0</v>
      </c>
      <c r="AV56" s="1173">
        <f>SUMIFS(Table91517[Count of EnergyRating],Table91517[MainSpaceHeatingFuel],AN56,Table91517[EnergyRating (group)],AO56,Table91517[CountyName (group)],AV$4)</f>
        <v>0</v>
      </c>
      <c r="AW56" s="1173">
        <f>SUMIFS(Table91517[Count of EnergyRating],Table91517[MainSpaceHeatingFuel],AN56,Table91517[EnergyRating (group)],AO56,Table91517[CountyName (group)],AW$4)</f>
        <v>5</v>
      </c>
      <c r="AX56" s="1173">
        <f>SUMIFS(Table91517[Count of EnergyRating],Table91517[MainSpaceHeatingFuel],AN56,Table91517[EnergyRating (group)],AO56,Table91517[CountyName (group)],AX$4)</f>
        <v>0</v>
      </c>
      <c r="AY56" s="1173">
        <f>SUMIFS(Table91517[Count of EnergyRating],Table91517[MainSpaceHeatingFuel],AN56,Table91517[EnergyRating (group)],AO56,Table91517[CountyName (group)],AY$4)</f>
        <v>0</v>
      </c>
      <c r="AZ56" s="1173">
        <f>SUMIFS(Table91517[Count of EnergyRating],Table91517[MainSpaceHeatingFuel],AN56,Table91517[EnergyRating (group)],AO56,Table91517[CountyName (group)],AZ$4)</f>
        <v>7</v>
      </c>
      <c r="BA56" s="1173">
        <f>SUMIFS(Table91517[Count of EnergyRating],Table91517[MainSpaceHeatingFuel],AN56,Table91517[EnergyRating (group)],AO56,Table91517[CountyName (group)],BA$4)</f>
        <v>3</v>
      </c>
      <c r="BB56" s="1173">
        <f>SUMIFS(Table91517[Count of EnergyRating],Table91517[MainSpaceHeatingFuel],AN56,Table91517[EnergyRating (group)],AO56,Table91517[CountyName (group)],BB$4)</f>
        <v>3</v>
      </c>
      <c r="BC56" s="1173">
        <f>SUMIFS(Table91517[Count of EnergyRating],Table91517[MainSpaceHeatingFuel],AN56,Table91517[EnergyRating (group)],AO56,Table91517[CountyName (group)],BC$4)</f>
        <v>12</v>
      </c>
      <c r="BD56" s="1173">
        <f>SUMIFS(Table91517[Count of EnergyRating],Table91517[MainSpaceHeatingFuel],AN56,Table91517[EnergyRating (group)],AO56,Table91517[CountyName (group)],BD$4)</f>
        <v>20</v>
      </c>
      <c r="BE56" s="1173">
        <f>SUMIFS(Table91517[Count of EnergyRating],Table91517[MainSpaceHeatingFuel],AN56,Table91517[EnergyRating (group)],AO56,Table91517[CountyName (group)],BE$4)</f>
        <v>0</v>
      </c>
      <c r="BF56" s="1173">
        <f>SUMIFS(Table91517[Count of EnergyRating],Table91517[MainSpaceHeatingFuel],AN56,Table91517[EnergyRating (group)],AO56,Table91517[CountyName (group)],BF$4)</f>
        <v>1</v>
      </c>
      <c r="BG56" s="1173">
        <f>SUMIFS(Table91517[Count of EnergyRating],Table91517[MainSpaceHeatingFuel],AN56,Table91517[EnergyRating (group)],AO56,Table91517[CountyName (group)],BG$4)</f>
        <v>3</v>
      </c>
      <c r="BH56" s="1173">
        <f>SUMIFS(Table91517[Count of EnergyRating],Table91517[MainSpaceHeatingFuel],AN56,Table91517[EnergyRating (group)],AO56,Table91517[CountyName (group)],BH$4)</f>
        <v>7</v>
      </c>
      <c r="BI56" s="1173">
        <f>SUMIFS(Table91517[Count of EnergyRating],Table91517[MainSpaceHeatingFuel],AN56,Table91517[EnergyRating (group)],AO56,Table91517[CountyName (group)],BI$4)</f>
        <v>0</v>
      </c>
      <c r="BJ56" s="1173">
        <f>SUMIFS(Table91517[Count of EnergyRating],Table91517[MainSpaceHeatingFuel],AN56,Table91517[EnergyRating (group)],AO56,Table91517[CountyName (group)],BJ$4)</f>
        <v>5</v>
      </c>
      <c r="BK56" s="1173">
        <f>SUMIFS(Table91517[Count of EnergyRating],Table91517[MainSpaceHeatingFuel],AN56,Table91517[EnergyRating (group)],AO56,Table91517[CountyName (group)],BK$4)</f>
        <v>0</v>
      </c>
      <c r="BL56" s="1173">
        <f>SUMIFS(Table91517[Count of EnergyRating],Table91517[MainSpaceHeatingFuel],AN56,Table91517[EnergyRating (group)],AO56,Table91517[CountyName (group)],BL$4)</f>
        <v>1</v>
      </c>
      <c r="BM56" s="1144">
        <f>SUMIFS(Table91517[Count of EnergyRating],Table91517[MainSpaceHeatingFuel],AN56,Table91517[EnergyRating (group)],AO56,Table91517[CountyName (group)],BM$4)</f>
        <v>0</v>
      </c>
      <c r="BN56" s="1173">
        <f>SUMIFS(Table91517[Count of EnergyRating],Table91517[MainSpaceHeatingFuel],AN56,Table91517[EnergyRating (group)],AO56,Table91517[CountyName (group)],BN$4)</f>
        <v>1</v>
      </c>
      <c r="BO56" s="1173">
        <f>SUMIFS(Table91517[Count of EnergyRating],Table91517[MainSpaceHeatingFuel],AN56,Table91517[EnergyRating (group)],AO56,Table91517[CountyName (group)],BO$4)</f>
        <v>1</v>
      </c>
    </row>
    <row r="57" spans="3:67">
      <c r="C57" s="1143" t="s">
        <v>1254</v>
      </c>
      <c r="D57" s="1143" t="s">
        <v>1107</v>
      </c>
      <c r="E57" s="1143" t="s">
        <v>407</v>
      </c>
      <c r="F57" s="1143" t="s">
        <v>1239</v>
      </c>
      <c r="G57" s="1154">
        <f t="shared" ref="G57:AF57" si="43">IFERROR(G167*((SUM(AP$70)/SUM(AP$65:AP$73))/(SUM(G$167)/SUM(G$165:G$170))),G167)</f>
        <v>2.4420916370092405E-2</v>
      </c>
      <c r="H57" s="1154">
        <f t="shared" si="43"/>
        <v>7.2915441308168114E-2</v>
      </c>
      <c r="I57" s="1154">
        <f t="shared" si="43"/>
        <v>3.3844014010130992E-2</v>
      </c>
      <c r="J57" s="1154">
        <f t="shared" si="43"/>
        <v>8.1706849991638658E-2</v>
      </c>
      <c r="K57" s="1154">
        <f t="shared" si="43"/>
        <v>7.0739138672312088E-2</v>
      </c>
      <c r="L57" s="1154">
        <f t="shared" si="43"/>
        <v>6.2534154701164607E-2</v>
      </c>
      <c r="M57" s="1154">
        <f t="shared" si="43"/>
        <v>2.304103050332278E-2</v>
      </c>
      <c r="N57" s="1154">
        <f t="shared" si="43"/>
        <v>4.2781155202400445E-2</v>
      </c>
      <c r="O57" s="1154">
        <f t="shared" si="43"/>
        <v>5.8748293187094479E-2</v>
      </c>
      <c r="P57" s="1154">
        <f t="shared" si="43"/>
        <v>3.0335734189736195E-2</v>
      </c>
      <c r="Q57" s="1154">
        <f t="shared" si="43"/>
        <v>0.20515245027031215</v>
      </c>
      <c r="R57" s="1154">
        <f t="shared" si="43"/>
        <v>7.2146156305737591E-2</v>
      </c>
      <c r="S57" s="1154">
        <f t="shared" si="43"/>
        <v>0.18841425481506779</v>
      </c>
      <c r="T57" s="1154">
        <f t="shared" si="43"/>
        <v>0.33882587494797117</v>
      </c>
      <c r="U57" s="1154">
        <f t="shared" si="43"/>
        <v>0.22607081379865299</v>
      </c>
      <c r="V57" s="1154">
        <f t="shared" si="43"/>
        <v>6.1322936116403354E-2</v>
      </c>
      <c r="W57" s="1154">
        <f t="shared" si="43"/>
        <v>0.10224205384170376</v>
      </c>
      <c r="X57" s="1154">
        <f t="shared" si="43"/>
        <v>7.0334474535002522E-2</v>
      </c>
      <c r="Y57" s="1154">
        <f t="shared" si="43"/>
        <v>0.22013851404379145</v>
      </c>
      <c r="Z57" s="1154">
        <f t="shared" si="43"/>
        <v>9.6083753652299139E-2</v>
      </c>
      <c r="AA57" s="1154">
        <f t="shared" si="43"/>
        <v>0.10478569667658237</v>
      </c>
      <c r="AB57" s="1154">
        <f t="shared" si="43"/>
        <v>0.13180630525394499</v>
      </c>
      <c r="AC57" s="1154">
        <f t="shared" si="43"/>
        <v>6.5725954170198136E-2</v>
      </c>
      <c r="AD57" s="1154">
        <f t="shared" si="43"/>
        <v>0.14462363430537437</v>
      </c>
      <c r="AE57" s="1154">
        <f t="shared" si="43"/>
        <v>0.17262056735054343</v>
      </c>
      <c r="AF57" s="1154">
        <f t="shared" si="43"/>
        <v>5.3432366797314487E-2</v>
      </c>
      <c r="AG57" s="1181">
        <f t="shared" si="4"/>
        <v>2.7547925350169602</v>
      </c>
      <c r="AN57" s="1153" t="s">
        <v>1145</v>
      </c>
      <c r="AO57" s="1153" t="s">
        <v>52</v>
      </c>
      <c r="AP57" s="1144">
        <f>SUMIFS(Table91517[Count of EnergyRating],Table91517[MainSpaceHeatingFuel],AN57,Table91517[EnergyRating (group)],AO57,Table91517[CountyName (group)],AP$4)</f>
        <v>2</v>
      </c>
      <c r="AQ57" s="1173">
        <f>SUMIFS(Table91517[Count of EnergyRating],Table91517[MainSpaceHeatingFuel],AN57,Table91517[EnergyRating (group)],AO57,Table91517[CountyName (group)],AQ$4)</f>
        <v>7</v>
      </c>
      <c r="AR57" s="1173">
        <f>SUMIFS(Table91517[Count of EnergyRating],Table91517[MainSpaceHeatingFuel],AN57,Table91517[EnergyRating (group)],AO57,Table91517[CountyName (group)],AR$4)</f>
        <v>7</v>
      </c>
      <c r="AS57" s="1173">
        <f>SUMIFS(Table91517[Count of EnergyRating],Table91517[MainSpaceHeatingFuel],AN57,Table91517[EnergyRating (group)],AO57,Table91517[CountyName (group)],AS$4)</f>
        <v>2</v>
      </c>
      <c r="AT57" s="1173">
        <f>SUMIFS(Table91517[Count of EnergyRating],Table91517[MainSpaceHeatingFuel],AN57,Table91517[EnergyRating (group)],AO57,Table91517[CountyName (group)],AT$4)</f>
        <v>2</v>
      </c>
      <c r="AU57" s="1173">
        <f>SUMIFS(Table91517[Count of EnergyRating],Table91517[MainSpaceHeatingFuel],AN57,Table91517[EnergyRating (group)],AO57,Table91517[CountyName (group)],AU$4)</f>
        <v>0</v>
      </c>
      <c r="AV57" s="1173">
        <f>SUMIFS(Table91517[Count of EnergyRating],Table91517[MainSpaceHeatingFuel],AN57,Table91517[EnergyRating (group)],AO57,Table91517[CountyName (group)],AV$4)</f>
        <v>5</v>
      </c>
      <c r="AW57" s="1173">
        <f>SUMIFS(Table91517[Count of EnergyRating],Table91517[MainSpaceHeatingFuel],AN57,Table91517[EnergyRating (group)],AO57,Table91517[CountyName (group)],AW$4)</f>
        <v>10</v>
      </c>
      <c r="AX57" s="1173">
        <f>SUMIFS(Table91517[Count of EnergyRating],Table91517[MainSpaceHeatingFuel],AN57,Table91517[EnergyRating (group)],AO57,Table91517[CountyName (group)],AX$4)</f>
        <v>3</v>
      </c>
      <c r="AY57" s="1173">
        <f>SUMIFS(Table91517[Count of EnergyRating],Table91517[MainSpaceHeatingFuel],AN57,Table91517[EnergyRating (group)],AO57,Table91517[CountyName (group)],AY$4)</f>
        <v>4</v>
      </c>
      <c r="AZ57" s="1173">
        <f>SUMIFS(Table91517[Count of EnergyRating],Table91517[MainSpaceHeatingFuel],AN57,Table91517[EnergyRating (group)],AO57,Table91517[CountyName (group)],AZ$4)</f>
        <v>18</v>
      </c>
      <c r="BA57" s="1173">
        <f>SUMIFS(Table91517[Count of EnergyRating],Table91517[MainSpaceHeatingFuel],AN57,Table91517[EnergyRating (group)],AO57,Table91517[CountyName (group)],BA$4)</f>
        <v>7</v>
      </c>
      <c r="BB57" s="1173">
        <f>SUMIFS(Table91517[Count of EnergyRating],Table91517[MainSpaceHeatingFuel],AN57,Table91517[EnergyRating (group)],AO57,Table91517[CountyName (group)],BB$4)</f>
        <v>17</v>
      </c>
      <c r="BC57" s="1173">
        <f>SUMIFS(Table91517[Count of EnergyRating],Table91517[MainSpaceHeatingFuel],AN57,Table91517[EnergyRating (group)],AO57,Table91517[CountyName (group)],BC$4)</f>
        <v>46</v>
      </c>
      <c r="BD57" s="1173">
        <f>SUMIFS(Table91517[Count of EnergyRating],Table91517[MainSpaceHeatingFuel],AN57,Table91517[EnergyRating (group)],AO57,Table91517[CountyName (group)],BD$4)</f>
        <v>45</v>
      </c>
      <c r="BE57" s="1173">
        <f>SUMIFS(Table91517[Count of EnergyRating],Table91517[MainSpaceHeatingFuel],AN57,Table91517[EnergyRating (group)],AO57,Table91517[CountyName (group)],BE$4)</f>
        <v>6</v>
      </c>
      <c r="BF57" s="1173">
        <f>SUMIFS(Table91517[Count of EnergyRating],Table91517[MainSpaceHeatingFuel],AN57,Table91517[EnergyRating (group)],AO57,Table91517[CountyName (group)],BF$4)</f>
        <v>2</v>
      </c>
      <c r="BG57" s="1173">
        <f>SUMIFS(Table91517[Count of EnergyRating],Table91517[MainSpaceHeatingFuel],AN57,Table91517[EnergyRating (group)],AO57,Table91517[CountyName (group)],BG$4)</f>
        <v>3</v>
      </c>
      <c r="BH57" s="1173">
        <f>SUMIFS(Table91517[Count of EnergyRating],Table91517[MainSpaceHeatingFuel],AN57,Table91517[EnergyRating (group)],AO57,Table91517[CountyName (group)],BH$4)</f>
        <v>40</v>
      </c>
      <c r="BI57" s="1173">
        <f>SUMIFS(Table91517[Count of EnergyRating],Table91517[MainSpaceHeatingFuel],AN57,Table91517[EnergyRating (group)],AO57,Table91517[CountyName (group)],BI$4)</f>
        <v>15</v>
      </c>
      <c r="BJ57" s="1173">
        <f>SUMIFS(Table91517[Count of EnergyRating],Table91517[MainSpaceHeatingFuel],AN57,Table91517[EnergyRating (group)],AO57,Table91517[CountyName (group)],BJ$4)</f>
        <v>15</v>
      </c>
      <c r="BK57" s="1173">
        <f>SUMIFS(Table91517[Count of EnergyRating],Table91517[MainSpaceHeatingFuel],AN57,Table91517[EnergyRating (group)],AO57,Table91517[CountyName (group)],BK$4)</f>
        <v>8</v>
      </c>
      <c r="BL57" s="1173">
        <f>SUMIFS(Table91517[Count of EnergyRating],Table91517[MainSpaceHeatingFuel],AN57,Table91517[EnergyRating (group)],AO57,Table91517[CountyName (group)],BL$4)</f>
        <v>3</v>
      </c>
      <c r="BM57" s="1144">
        <f>SUMIFS(Table91517[Count of EnergyRating],Table91517[MainSpaceHeatingFuel],AN57,Table91517[EnergyRating (group)],AO57,Table91517[CountyName (group)],BM$4)</f>
        <v>6</v>
      </c>
      <c r="BN57" s="1173">
        <f>SUMIFS(Table91517[Count of EnergyRating],Table91517[MainSpaceHeatingFuel],AN57,Table91517[EnergyRating (group)],AO57,Table91517[CountyName (group)],BN$4)</f>
        <v>1</v>
      </c>
      <c r="BO57" s="1173">
        <f>SUMIFS(Table91517[Count of EnergyRating],Table91517[MainSpaceHeatingFuel],AN57,Table91517[EnergyRating (group)],AO57,Table91517[CountyName (group)],BO$4)</f>
        <v>1</v>
      </c>
    </row>
    <row r="58" spans="3:67">
      <c r="C58" s="1145" t="s">
        <v>1254</v>
      </c>
      <c r="D58" s="1145" t="s">
        <v>1107</v>
      </c>
      <c r="E58" s="1145" t="s">
        <v>407</v>
      </c>
      <c r="F58" s="1145" t="s">
        <v>1240</v>
      </c>
      <c r="G58" s="1155">
        <f t="shared" ref="G58:AF58" si="44">IFERROR(G168*((SUM(AP$71)/SUM(AP$65:AP$73))/(SUM(G$168)/SUM(G$165:G$170))),G168)</f>
        <v>1.4652549822055444E-2</v>
      </c>
      <c r="H58" s="1155">
        <f t="shared" si="44"/>
        <v>9.4256546081290471E-2</v>
      </c>
      <c r="I58" s="1155">
        <f t="shared" si="44"/>
        <v>5.0766021015196491E-2</v>
      </c>
      <c r="J58" s="1155">
        <f t="shared" si="44"/>
        <v>3.953557257659935E-2</v>
      </c>
      <c r="K58" s="1155">
        <f t="shared" si="44"/>
        <v>9.84196711962603E-2</v>
      </c>
      <c r="L58" s="1155">
        <f t="shared" si="44"/>
        <v>9.5885703875119063E-2</v>
      </c>
      <c r="M58" s="1155">
        <f t="shared" si="44"/>
        <v>1.4662473956659951E-2</v>
      </c>
      <c r="N58" s="1155">
        <f t="shared" si="44"/>
        <v>2.8520770134933635E-2</v>
      </c>
      <c r="O58" s="1155">
        <f t="shared" si="44"/>
        <v>7.2571420995822589E-2</v>
      </c>
      <c r="P58" s="1155">
        <f t="shared" si="44"/>
        <v>6.8255401926906434E-2</v>
      </c>
      <c r="Q58" s="1155">
        <f t="shared" si="44"/>
        <v>0.30153279603488825</v>
      </c>
      <c r="R58" s="1155">
        <f t="shared" si="44"/>
        <v>9.8648825969069764E-2</v>
      </c>
      <c r="S58" s="1155">
        <f t="shared" si="44"/>
        <v>0.23394769972870916</v>
      </c>
      <c r="T58" s="1155">
        <f t="shared" si="44"/>
        <v>0.33882587494797117</v>
      </c>
      <c r="U58" s="1155">
        <f t="shared" si="44"/>
        <v>0.27153070570381693</v>
      </c>
      <c r="V58" s="1155">
        <f t="shared" si="44"/>
        <v>9.5663780341589247E-2</v>
      </c>
      <c r="W58" s="1155">
        <f t="shared" si="44"/>
        <v>0.13942098251141424</v>
      </c>
      <c r="X58" s="1155">
        <f t="shared" si="44"/>
        <v>5.9229031187370544E-2</v>
      </c>
      <c r="Y58" s="1155">
        <f t="shared" si="44"/>
        <v>0.25709607479566887</v>
      </c>
      <c r="Z58" s="1155">
        <f t="shared" si="44"/>
        <v>4.3139644496950631E-2</v>
      </c>
      <c r="AA58" s="1155">
        <f t="shared" si="44"/>
        <v>0.21830353474287997</v>
      </c>
      <c r="AB58" s="1155">
        <f t="shared" si="44"/>
        <v>6.7101391765644711E-2</v>
      </c>
      <c r="AC58" s="1155">
        <f t="shared" si="44"/>
        <v>9.2371611266224396E-2</v>
      </c>
      <c r="AD58" s="1155">
        <f t="shared" si="44"/>
        <v>0.14036999800227512</v>
      </c>
      <c r="AE58" s="1155">
        <f t="shared" si="44"/>
        <v>0.140437071742815</v>
      </c>
      <c r="AF58" s="1155">
        <f t="shared" si="44"/>
        <v>2.2263486165547703E-2</v>
      </c>
      <c r="AG58" s="1182">
        <f t="shared" si="4"/>
        <v>3.0974086409836796</v>
      </c>
      <c r="AN58" s="1153" t="s">
        <v>1145</v>
      </c>
      <c r="AO58" s="1153" t="s">
        <v>54</v>
      </c>
      <c r="AP58" s="1144">
        <f>SUMIFS(Table91517[Count of EnergyRating],Table91517[MainSpaceHeatingFuel],AN58,Table91517[EnergyRating (group)],AO58,Table91517[CountyName (group)],AP$4)</f>
        <v>3</v>
      </c>
      <c r="AQ58" s="1173">
        <f>SUMIFS(Table91517[Count of EnergyRating],Table91517[MainSpaceHeatingFuel],AN58,Table91517[EnergyRating (group)],AO58,Table91517[CountyName (group)],AQ$4)</f>
        <v>17</v>
      </c>
      <c r="AR58" s="1173">
        <f>SUMIFS(Table91517[Count of EnergyRating],Table91517[MainSpaceHeatingFuel],AN58,Table91517[EnergyRating (group)],AO58,Table91517[CountyName (group)],AR$4)</f>
        <v>27</v>
      </c>
      <c r="AS58" s="1173">
        <f>SUMIFS(Table91517[Count of EnergyRating],Table91517[MainSpaceHeatingFuel],AN58,Table91517[EnergyRating (group)],AO58,Table91517[CountyName (group)],AS$4)</f>
        <v>6</v>
      </c>
      <c r="AT58" s="1173">
        <f>SUMIFS(Table91517[Count of EnergyRating],Table91517[MainSpaceHeatingFuel],AN58,Table91517[EnergyRating (group)],AO58,Table91517[CountyName (group)],AT$4)</f>
        <v>9</v>
      </c>
      <c r="AU58" s="1173">
        <f>SUMIFS(Table91517[Count of EnergyRating],Table91517[MainSpaceHeatingFuel],AN58,Table91517[EnergyRating (group)],AO58,Table91517[CountyName (group)],AU$4)</f>
        <v>5</v>
      </c>
      <c r="AV58" s="1173">
        <f>SUMIFS(Table91517[Count of EnergyRating],Table91517[MainSpaceHeatingFuel],AN58,Table91517[EnergyRating (group)],AO58,Table91517[CountyName (group)],AV$4)</f>
        <v>11</v>
      </c>
      <c r="AW58" s="1173">
        <f>SUMIFS(Table91517[Count of EnergyRating],Table91517[MainSpaceHeatingFuel],AN58,Table91517[EnergyRating (group)],AO58,Table91517[CountyName (group)],AW$4)</f>
        <v>18</v>
      </c>
      <c r="AX58" s="1173">
        <f>SUMIFS(Table91517[Count of EnergyRating],Table91517[MainSpaceHeatingFuel],AN58,Table91517[EnergyRating (group)],AO58,Table91517[CountyName (group)],AX$4)</f>
        <v>4</v>
      </c>
      <c r="AY58" s="1173">
        <f>SUMIFS(Table91517[Count of EnergyRating],Table91517[MainSpaceHeatingFuel],AN58,Table91517[EnergyRating (group)],AO58,Table91517[CountyName (group)],AY$4)</f>
        <v>21</v>
      </c>
      <c r="AZ58" s="1173">
        <f>SUMIFS(Table91517[Count of EnergyRating],Table91517[MainSpaceHeatingFuel],AN58,Table91517[EnergyRating (group)],AO58,Table91517[CountyName (group)],AZ$4)</f>
        <v>32</v>
      </c>
      <c r="BA58" s="1173">
        <f>SUMIFS(Table91517[Count of EnergyRating],Table91517[MainSpaceHeatingFuel],AN58,Table91517[EnergyRating (group)],AO58,Table91517[CountyName (group)],BA$4)</f>
        <v>25</v>
      </c>
      <c r="BB58" s="1173">
        <f>SUMIFS(Table91517[Count of EnergyRating],Table91517[MainSpaceHeatingFuel],AN58,Table91517[EnergyRating (group)],AO58,Table91517[CountyName (group)],BB$4)</f>
        <v>58</v>
      </c>
      <c r="BC58" s="1173">
        <f>SUMIFS(Table91517[Count of EnergyRating],Table91517[MainSpaceHeatingFuel],AN58,Table91517[EnergyRating (group)],AO58,Table91517[CountyName (group)],BC$4)</f>
        <v>114</v>
      </c>
      <c r="BD58" s="1173">
        <f>SUMIFS(Table91517[Count of EnergyRating],Table91517[MainSpaceHeatingFuel],AN58,Table91517[EnergyRating (group)],AO58,Table91517[CountyName (group)],BD$4)</f>
        <v>101</v>
      </c>
      <c r="BE58" s="1173">
        <f>SUMIFS(Table91517[Count of EnergyRating],Table91517[MainSpaceHeatingFuel],AN58,Table91517[EnergyRating (group)],AO58,Table91517[CountyName (group)],BE$4)</f>
        <v>18</v>
      </c>
      <c r="BF58" s="1173">
        <f>SUMIFS(Table91517[Count of EnergyRating],Table91517[MainSpaceHeatingFuel],AN58,Table91517[EnergyRating (group)],AO58,Table91517[CountyName (group)],BF$4)</f>
        <v>24</v>
      </c>
      <c r="BG58" s="1173">
        <f>SUMIFS(Table91517[Count of EnergyRating],Table91517[MainSpaceHeatingFuel],AN58,Table91517[EnergyRating (group)],AO58,Table91517[CountyName (group)],BG$4)</f>
        <v>8</v>
      </c>
      <c r="BH58" s="1173">
        <f>SUMIFS(Table91517[Count of EnergyRating],Table91517[MainSpaceHeatingFuel],AN58,Table91517[EnergyRating (group)],AO58,Table91517[CountyName (group)],BH$4)</f>
        <v>171</v>
      </c>
      <c r="BI58" s="1173">
        <f>SUMIFS(Table91517[Count of EnergyRating],Table91517[MainSpaceHeatingFuel],AN58,Table91517[EnergyRating (group)],AO58,Table91517[CountyName (group)],BI$4)</f>
        <v>9</v>
      </c>
      <c r="BJ58" s="1173">
        <f>SUMIFS(Table91517[Count of EnergyRating],Table91517[MainSpaceHeatingFuel],AN58,Table91517[EnergyRating (group)],AO58,Table91517[CountyName (group)],BJ$4)</f>
        <v>27</v>
      </c>
      <c r="BK58" s="1173">
        <f>SUMIFS(Table91517[Count of EnergyRating],Table91517[MainSpaceHeatingFuel],AN58,Table91517[EnergyRating (group)],AO58,Table91517[CountyName (group)],BK$4)</f>
        <v>20</v>
      </c>
      <c r="BL58" s="1173">
        <f>SUMIFS(Table91517[Count of EnergyRating],Table91517[MainSpaceHeatingFuel],AN58,Table91517[EnergyRating (group)],AO58,Table91517[CountyName (group)],BL$4)</f>
        <v>32</v>
      </c>
      <c r="BM58" s="1144">
        <f>SUMIFS(Table91517[Count of EnergyRating],Table91517[MainSpaceHeatingFuel],AN58,Table91517[EnergyRating (group)],AO58,Table91517[CountyName (group)],BM$4)</f>
        <v>42</v>
      </c>
      <c r="BN58" s="1173">
        <f>SUMIFS(Table91517[Count of EnergyRating],Table91517[MainSpaceHeatingFuel],AN58,Table91517[EnergyRating (group)],AO58,Table91517[CountyName (group)],BN$4)</f>
        <v>9</v>
      </c>
      <c r="BO58" s="1173">
        <f>SUMIFS(Table91517[Count of EnergyRating],Table91517[MainSpaceHeatingFuel],AN58,Table91517[EnergyRating (group)],AO58,Table91517[CountyName (group)],BO$4)</f>
        <v>6</v>
      </c>
    </row>
    <row r="59" spans="3:67" ht="15">
      <c r="C59" s="1143" t="s">
        <v>1254</v>
      </c>
      <c r="D59" s="1143" t="s">
        <v>1107</v>
      </c>
      <c r="E59" s="1143" t="s">
        <v>407</v>
      </c>
      <c r="F59" s="1143" t="s">
        <v>1241</v>
      </c>
      <c r="G59" s="1154">
        <f t="shared" ref="G59:AF59" si="45">IFERROR(G169*((SUM(AP$72)/SUM(AP$65:AP$73))/(SUM(G$169)/SUM(G$165:G$170))),G169)</f>
        <v>4.8841832740184811E-2</v>
      </c>
      <c r="H59" s="1154">
        <f t="shared" si="45"/>
        <v>7.6472292103688513E-2</v>
      </c>
      <c r="I59" s="1154">
        <f t="shared" si="45"/>
        <v>2.7498261383231429E-2</v>
      </c>
      <c r="J59" s="1154">
        <f t="shared" si="45"/>
        <v>3.1628458061279487E-2</v>
      </c>
      <c r="K59" s="1154">
        <f t="shared" si="45"/>
        <v>3.3831761973714472E-2</v>
      </c>
      <c r="L59" s="1154">
        <f t="shared" si="45"/>
        <v>2.9182605527210147E-2</v>
      </c>
      <c r="M59" s="1154">
        <f t="shared" si="45"/>
        <v>2.0946391366657071E-2</v>
      </c>
      <c r="N59" s="1154">
        <f t="shared" si="45"/>
        <v>1.2223187200685841E-2</v>
      </c>
      <c r="O59" s="1154">
        <f t="shared" si="45"/>
        <v>5.1836729282730434E-2</v>
      </c>
      <c r="P59" s="1154">
        <f t="shared" si="45"/>
        <v>5.5615512681183019E-2</v>
      </c>
      <c r="Q59" s="1154">
        <f t="shared" si="45"/>
        <v>0.15558541530567291</v>
      </c>
      <c r="R59" s="1154">
        <f t="shared" si="45"/>
        <v>6.4784303621478662E-2</v>
      </c>
      <c r="S59" s="1154">
        <f t="shared" si="45"/>
        <v>9.2637008617408312E-2</v>
      </c>
      <c r="T59" s="1154">
        <f t="shared" si="45"/>
        <v>0.220826814020817</v>
      </c>
      <c r="U59" s="1154">
        <f t="shared" si="45"/>
        <v>0.13392238426115857</v>
      </c>
      <c r="V59" s="1154">
        <f t="shared" si="45"/>
        <v>8.3399193118308582E-2</v>
      </c>
      <c r="W59" s="1154">
        <f t="shared" si="45"/>
        <v>7.9005223423134721E-2</v>
      </c>
      <c r="X59" s="1154">
        <f t="shared" si="45"/>
        <v>4.2570866165922573E-2</v>
      </c>
      <c r="Y59" s="1154">
        <f t="shared" si="45"/>
        <v>0.16229189721476597</v>
      </c>
      <c r="Z59" s="1154">
        <f t="shared" si="45"/>
        <v>2.9413393975193616E-2</v>
      </c>
      <c r="AA59" s="1154">
        <f t="shared" si="45"/>
        <v>0.12006694410858398</v>
      </c>
      <c r="AB59" s="1154">
        <f t="shared" si="45"/>
        <v>5.0326043824233536E-2</v>
      </c>
      <c r="AC59" s="1154">
        <f t="shared" si="45"/>
        <v>3.0198411375496444E-2</v>
      </c>
      <c r="AD59" s="1154">
        <f t="shared" si="45"/>
        <v>4.8916817485641334E-2</v>
      </c>
      <c r="AE59" s="1154">
        <f t="shared" si="45"/>
        <v>6.4366991215456873E-2</v>
      </c>
      <c r="AF59" s="1154">
        <f t="shared" si="45"/>
        <v>1.7810788932438162E-2</v>
      </c>
      <c r="AG59" s="1181">
        <f t="shared" si="4"/>
        <v>1.7841995289862767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SUMIFS(Table91517[Count of EnergyRating],Table91517[MainSpaceHeatingFuel],AN59,Table91517[EnergyRating (group)],AO59,Table91517[CountyName (group)],AP$4)</f>
        <v>22</v>
      </c>
      <c r="AQ59" s="1173">
        <f>SUMIFS(Table91517[Count of EnergyRating],Table91517[MainSpaceHeatingFuel],AN59,Table91517[EnergyRating (group)],AO59,Table91517[CountyName (group)],AQ$4)</f>
        <v>38</v>
      </c>
      <c r="AR59" s="1173">
        <f>SUMIFS(Table91517[Count of EnergyRating],Table91517[MainSpaceHeatingFuel],AN59,Table91517[EnergyRating (group)],AO59,Table91517[CountyName (group)],AR$4)</f>
        <v>101</v>
      </c>
      <c r="AS59" s="1173">
        <f>SUMIFS(Table91517[Count of EnergyRating],Table91517[MainSpaceHeatingFuel],AN59,Table91517[EnergyRating (group)],AO59,Table91517[CountyName (group)],AS$4)</f>
        <v>47</v>
      </c>
      <c r="AT59" s="1173">
        <f>SUMIFS(Table91517[Count of EnergyRating],Table91517[MainSpaceHeatingFuel],AN59,Table91517[EnergyRating (group)],AO59,Table91517[CountyName (group)],AT$4)</f>
        <v>27</v>
      </c>
      <c r="AU59" s="1173">
        <f>SUMIFS(Table91517[Count of EnergyRating],Table91517[MainSpaceHeatingFuel],AN59,Table91517[EnergyRating (group)],AO59,Table91517[CountyName (group)],AU$4)</f>
        <v>86</v>
      </c>
      <c r="AV59" s="1173">
        <f>SUMIFS(Table91517[Count of EnergyRating],Table91517[MainSpaceHeatingFuel],AN59,Table91517[EnergyRating (group)],AO59,Table91517[CountyName (group)],AV$4)</f>
        <v>41</v>
      </c>
      <c r="AW59" s="1173">
        <f>SUMIFS(Table91517[Count of EnergyRating],Table91517[MainSpaceHeatingFuel],AN59,Table91517[EnergyRating (group)],AO59,Table91517[CountyName (group)],AW$4)</f>
        <v>88</v>
      </c>
      <c r="AX59" s="1173">
        <f>SUMIFS(Table91517[Count of EnergyRating],Table91517[MainSpaceHeatingFuel],AN59,Table91517[EnergyRating (group)],AO59,Table91517[CountyName (group)],AX$4)</f>
        <v>26</v>
      </c>
      <c r="AY59" s="1173">
        <f>SUMIFS(Table91517[Count of EnergyRating],Table91517[MainSpaceHeatingFuel],AN59,Table91517[EnergyRating (group)],AO59,Table91517[CountyName (group)],AY$4)</f>
        <v>62</v>
      </c>
      <c r="AZ59" s="1173">
        <f>SUMIFS(Table91517[Count of EnergyRating],Table91517[MainSpaceHeatingFuel],AN59,Table91517[EnergyRating (group)],AO59,Table91517[CountyName (group)],AZ$4)</f>
        <v>187</v>
      </c>
      <c r="BA59" s="1173">
        <f>SUMIFS(Table91517[Count of EnergyRating],Table91517[MainSpaceHeatingFuel],AN59,Table91517[EnergyRating (group)],AO59,Table91517[CountyName (group)],BA$4)</f>
        <v>78</v>
      </c>
      <c r="BB59" s="1173">
        <f>SUMIFS(Table91517[Count of EnergyRating],Table91517[MainSpaceHeatingFuel],AN59,Table91517[EnergyRating (group)],AO59,Table91517[CountyName (group)],BB$4)</f>
        <v>170</v>
      </c>
      <c r="BC59" s="1173">
        <f>SUMIFS(Table91517[Count of EnergyRating],Table91517[MainSpaceHeatingFuel],AN59,Table91517[EnergyRating (group)],AO59,Table91517[CountyName (group)],BC$4)</f>
        <v>359</v>
      </c>
      <c r="BD59" s="1173">
        <f>SUMIFS(Table91517[Count of EnergyRating],Table91517[MainSpaceHeatingFuel],AN59,Table91517[EnergyRating (group)],AO59,Table91517[CountyName (group)],BD$4)</f>
        <v>295</v>
      </c>
      <c r="BE59" s="1173">
        <f>SUMIFS(Table91517[Count of EnergyRating],Table91517[MainSpaceHeatingFuel],AN59,Table91517[EnergyRating (group)],AO59,Table91517[CountyName (group)],BE$4)</f>
        <v>65</v>
      </c>
      <c r="BF59" s="1173">
        <f>SUMIFS(Table91517[Count of EnergyRating],Table91517[MainSpaceHeatingFuel],AN59,Table91517[EnergyRating (group)],AO59,Table91517[CountyName (group)],BF$4)</f>
        <v>97</v>
      </c>
      <c r="BG59" s="1173">
        <f>SUMIFS(Table91517[Count of EnergyRating],Table91517[MainSpaceHeatingFuel],AN59,Table91517[EnergyRating (group)],AO59,Table91517[CountyName (group)],BG$4)</f>
        <v>105</v>
      </c>
      <c r="BH59" s="1173">
        <f>SUMIFS(Table91517[Count of EnergyRating],Table91517[MainSpaceHeatingFuel],AN59,Table91517[EnergyRating (group)],AO59,Table91517[CountyName (group)],BH$4)</f>
        <v>303</v>
      </c>
      <c r="BI59" s="1173">
        <f>SUMIFS(Table91517[Count of EnergyRating],Table91517[MainSpaceHeatingFuel],AN59,Table91517[EnergyRating (group)],AO59,Table91517[CountyName (group)],BI$4)</f>
        <v>71</v>
      </c>
      <c r="BJ59" s="1173">
        <f>SUMIFS(Table91517[Count of EnergyRating],Table91517[MainSpaceHeatingFuel],AN59,Table91517[EnergyRating (group)],AO59,Table91517[CountyName (group)],BJ$4)</f>
        <v>144</v>
      </c>
      <c r="BK59" s="1173">
        <f>SUMIFS(Table91517[Count of EnergyRating],Table91517[MainSpaceHeatingFuel],AN59,Table91517[EnergyRating (group)],AO59,Table91517[CountyName (group)],BK$4)</f>
        <v>83</v>
      </c>
      <c r="BL59" s="1173">
        <f>SUMIFS(Table91517[Count of EnergyRating],Table91517[MainSpaceHeatingFuel],AN59,Table91517[EnergyRating (group)],AO59,Table91517[CountyName (group)],BL$4)</f>
        <v>74</v>
      </c>
      <c r="BM59" s="1144">
        <f>SUMIFS(Table91517[Count of EnergyRating],Table91517[MainSpaceHeatingFuel],AN59,Table91517[EnergyRating (group)],AO59,Table91517[CountyName (group)],BM$4)</f>
        <v>91</v>
      </c>
      <c r="BN59" s="1173">
        <f>SUMIFS(Table91517[Count of EnergyRating],Table91517[MainSpaceHeatingFuel],AN59,Table91517[EnergyRating (group)],AO59,Table91517[CountyName (group)],BN$4)</f>
        <v>58</v>
      </c>
      <c r="BO59" s="1173">
        <f>SUMIFS(Table91517[Count of EnergyRating],Table91517[MainSpaceHeatingFuel],AN59,Table91517[EnergyRating (group)],AO59,Table91517[CountyName (group)],BO$4)</f>
        <v>24</v>
      </c>
    </row>
    <row r="60" spans="3:67" ht="15.75" thickBot="1">
      <c r="C60" s="1147" t="s">
        <v>1254</v>
      </c>
      <c r="D60" s="1147" t="s">
        <v>1107</v>
      </c>
      <c r="E60" s="1147" t="s">
        <v>407</v>
      </c>
      <c r="F60" s="1147" t="s">
        <v>1242</v>
      </c>
      <c r="G60" s="1156">
        <f t="shared" ref="G60:AF60" si="46">IFERROR(G170*((SUM(AP$73)/SUM(AP$65:AP$73))/(SUM(G$170)/SUM(G$165:G$170))),G170)</f>
        <v>0.12943085676148977</v>
      </c>
      <c r="H60" s="1156">
        <f t="shared" si="46"/>
        <v>0.41615154307588625</v>
      </c>
      <c r="I60" s="1156">
        <f t="shared" si="46"/>
        <v>0.17133532092628814</v>
      </c>
      <c r="J60" s="1156">
        <f t="shared" si="46"/>
        <v>0.27938471287463545</v>
      </c>
      <c r="K60" s="1156">
        <f t="shared" si="46"/>
        <v>0.23067110436623506</v>
      </c>
      <c r="L60" s="1156">
        <f t="shared" si="46"/>
        <v>0.13549066851918998</v>
      </c>
      <c r="M60" s="1156">
        <f t="shared" si="46"/>
        <v>0.16338185265992519</v>
      </c>
      <c r="N60" s="1156">
        <f t="shared" si="46"/>
        <v>0.21798017174556417</v>
      </c>
      <c r="O60" s="1156">
        <f t="shared" si="46"/>
        <v>0.14168706003946316</v>
      </c>
      <c r="P60" s="1156">
        <f t="shared" si="46"/>
        <v>0.23257396212131082</v>
      </c>
      <c r="Q60" s="1156">
        <f t="shared" si="46"/>
        <v>0.41994293511708186</v>
      </c>
      <c r="R60" s="1156">
        <f t="shared" si="46"/>
        <v>0.23263454482258242</v>
      </c>
      <c r="S60" s="1156">
        <f t="shared" si="46"/>
        <v>0.35955720293875432</v>
      </c>
      <c r="T60" s="1156">
        <f t="shared" si="46"/>
        <v>1.2861897641059801</v>
      </c>
      <c r="U60" s="1156">
        <f t="shared" si="46"/>
        <v>0.44599839896147303</v>
      </c>
      <c r="V60" s="1156">
        <f t="shared" si="46"/>
        <v>0.58379435182815997</v>
      </c>
      <c r="W60" s="1156">
        <f t="shared" si="46"/>
        <v>0.57394971133865524</v>
      </c>
      <c r="X60" s="1156">
        <f t="shared" si="46"/>
        <v>0.14807257796842635</v>
      </c>
      <c r="Y60" s="1156">
        <f t="shared" si="46"/>
        <v>0.7198690094278728</v>
      </c>
      <c r="Z60" s="1156">
        <f t="shared" si="46"/>
        <v>0.18040214971452084</v>
      </c>
      <c r="AA60" s="1156">
        <f t="shared" si="46"/>
        <v>0.51083027129833913</v>
      </c>
      <c r="AB60" s="1156">
        <f t="shared" si="46"/>
        <v>0.34748935021494587</v>
      </c>
      <c r="AC60" s="1156">
        <f t="shared" si="46"/>
        <v>0.18296684539271374</v>
      </c>
      <c r="AD60" s="1156">
        <f t="shared" si="46"/>
        <v>0.20204772439721416</v>
      </c>
      <c r="AE60" s="1156">
        <f t="shared" si="46"/>
        <v>0.61148641654684033</v>
      </c>
      <c r="AF60" s="1156">
        <f t="shared" si="46"/>
        <v>0.15584440315883388</v>
      </c>
      <c r="AG60" s="1183">
        <f t="shared" si="4"/>
        <v>9.079162910322383</v>
      </c>
      <c r="AI60" s="58" t="s">
        <v>1176</v>
      </c>
      <c r="AJ60" s="1167">
        <f>SUM(G55:AF60)</f>
        <v>34.42121244498761</v>
      </c>
      <c r="AK60" s="1149">
        <f>'SHWLP-Det'!S11</f>
        <v>34.421212444987617</v>
      </c>
      <c r="AL60" s="1169">
        <f>IFERROR((AK60-AJ60)/AK60,"N/A")</f>
        <v>2.0642583026257365E-16</v>
      </c>
      <c r="AN60" s="1153" t="s">
        <v>1145</v>
      </c>
      <c r="AO60" s="1153" t="s">
        <v>58</v>
      </c>
      <c r="AP60" s="1144">
        <f>SUMIFS(Table91517[Count of EnergyRating],Table91517[MainSpaceHeatingFuel],AN60,Table91517[EnergyRating (group)],AO60,Table91517[CountyName (group)],AP$4)</f>
        <v>5</v>
      </c>
      <c r="AQ60" s="1173">
        <f>SUMIFS(Table91517[Count of EnergyRating],Table91517[MainSpaceHeatingFuel],AN60,Table91517[EnergyRating (group)],AO60,Table91517[CountyName (group)],AQ$4)</f>
        <v>14</v>
      </c>
      <c r="AR60" s="1173">
        <f>SUMIFS(Table91517[Count of EnergyRating],Table91517[MainSpaceHeatingFuel],AN60,Table91517[EnergyRating (group)],AO60,Table91517[CountyName (group)],AR$4)</f>
        <v>25</v>
      </c>
      <c r="AS60" s="1173">
        <f>SUMIFS(Table91517[Count of EnergyRating],Table91517[MainSpaceHeatingFuel],AN60,Table91517[EnergyRating (group)],AO60,Table91517[CountyName (group)],AS$4)</f>
        <v>28</v>
      </c>
      <c r="AT60" s="1173">
        <f>SUMIFS(Table91517[Count of EnergyRating],Table91517[MainSpaceHeatingFuel],AN60,Table91517[EnergyRating (group)],AO60,Table91517[CountyName (group)],AT$4)</f>
        <v>15</v>
      </c>
      <c r="AU60" s="1173">
        <f>SUMIFS(Table91517[Count of EnergyRating],Table91517[MainSpaceHeatingFuel],AN60,Table91517[EnergyRating (group)],AO60,Table91517[CountyName (group)],AU$4)</f>
        <v>26</v>
      </c>
      <c r="AV60" s="1173">
        <f>SUMIFS(Table91517[Count of EnergyRating],Table91517[MainSpaceHeatingFuel],AN60,Table91517[EnergyRating (group)],AO60,Table91517[CountyName (group)],AV$4)</f>
        <v>11</v>
      </c>
      <c r="AW60" s="1173">
        <f>SUMIFS(Table91517[Count of EnergyRating],Table91517[MainSpaceHeatingFuel],AN60,Table91517[EnergyRating (group)],AO60,Table91517[CountyName (group)],AW$4)</f>
        <v>30</v>
      </c>
      <c r="AX60" s="1173">
        <f>SUMIFS(Table91517[Count of EnergyRating],Table91517[MainSpaceHeatingFuel],AN60,Table91517[EnergyRating (group)],AO60,Table91517[CountyName (group)],AX$4)</f>
        <v>18</v>
      </c>
      <c r="AY60" s="1173">
        <f>SUMIFS(Table91517[Count of EnergyRating],Table91517[MainSpaceHeatingFuel],AN60,Table91517[EnergyRating (group)],AO60,Table91517[CountyName (group)],AY$4)</f>
        <v>22</v>
      </c>
      <c r="AZ60" s="1173">
        <f>SUMIFS(Table91517[Count of EnergyRating],Table91517[MainSpaceHeatingFuel],AN60,Table91517[EnergyRating (group)],AO60,Table91517[CountyName (group)],AZ$4)</f>
        <v>93</v>
      </c>
      <c r="BA60" s="1173">
        <f>SUMIFS(Table91517[Count of EnergyRating],Table91517[MainSpaceHeatingFuel],AN60,Table91517[EnergyRating (group)],AO60,Table91517[CountyName (group)],BA$4)</f>
        <v>29</v>
      </c>
      <c r="BB60" s="1173">
        <f>SUMIFS(Table91517[Count of EnergyRating],Table91517[MainSpaceHeatingFuel],AN60,Table91517[EnergyRating (group)],AO60,Table91517[CountyName (group)],BB$4)</f>
        <v>71</v>
      </c>
      <c r="BC60" s="1173">
        <f>SUMIFS(Table91517[Count of EnergyRating],Table91517[MainSpaceHeatingFuel],AN60,Table91517[EnergyRating (group)],AO60,Table91517[CountyName (group)],BC$4)</f>
        <v>179</v>
      </c>
      <c r="BD60" s="1173">
        <f>SUMIFS(Table91517[Count of EnergyRating],Table91517[MainSpaceHeatingFuel],AN60,Table91517[EnergyRating (group)],AO60,Table91517[CountyName (group)],BD$4)</f>
        <v>106</v>
      </c>
      <c r="BE60" s="1173">
        <f>SUMIFS(Table91517[Count of EnergyRating],Table91517[MainSpaceHeatingFuel],AN60,Table91517[EnergyRating (group)],AO60,Table91517[CountyName (group)],BE$4)</f>
        <v>46</v>
      </c>
      <c r="BF60" s="1173">
        <f>SUMIFS(Table91517[Count of EnergyRating],Table91517[MainSpaceHeatingFuel],AN60,Table91517[EnergyRating (group)],AO60,Table91517[CountyName (group)],BF$4)</f>
        <v>32</v>
      </c>
      <c r="BG60" s="1173">
        <f>SUMIFS(Table91517[Count of EnergyRating],Table91517[MainSpaceHeatingFuel],AN60,Table91517[EnergyRating (group)],AO60,Table91517[CountyName (group)],BG$4)</f>
        <v>51</v>
      </c>
      <c r="BH60" s="1173">
        <f>SUMIFS(Table91517[Count of EnergyRating],Table91517[MainSpaceHeatingFuel],AN60,Table91517[EnergyRating (group)],AO60,Table91517[CountyName (group)],BH$4)</f>
        <v>104</v>
      </c>
      <c r="BI60" s="1173">
        <f>SUMIFS(Table91517[Count of EnergyRating],Table91517[MainSpaceHeatingFuel],AN60,Table91517[EnergyRating (group)],AO60,Table91517[CountyName (group)],BI$4)</f>
        <v>15</v>
      </c>
      <c r="BJ60" s="1173">
        <f>SUMIFS(Table91517[Count of EnergyRating],Table91517[MainSpaceHeatingFuel],AN60,Table91517[EnergyRating (group)],AO60,Table91517[CountyName (group)],BJ$4)</f>
        <v>54</v>
      </c>
      <c r="BK60" s="1173">
        <f>SUMIFS(Table91517[Count of EnergyRating],Table91517[MainSpaceHeatingFuel],AN60,Table91517[EnergyRating (group)],AO60,Table91517[CountyName (group)],BK$4)</f>
        <v>16</v>
      </c>
      <c r="BL60" s="1173">
        <f>SUMIFS(Table91517[Count of EnergyRating],Table91517[MainSpaceHeatingFuel],AN60,Table91517[EnergyRating (group)],AO60,Table91517[CountyName (group)],BL$4)</f>
        <v>27</v>
      </c>
      <c r="BM60" s="1144">
        <f>SUMIFS(Table91517[Count of EnergyRating],Table91517[MainSpaceHeatingFuel],AN60,Table91517[EnergyRating (group)],AO60,Table91517[CountyName (group)],BM$4)</f>
        <v>25</v>
      </c>
      <c r="BN60" s="1173">
        <f>SUMIFS(Table91517[Count of EnergyRating],Table91517[MainSpaceHeatingFuel],AN60,Table91517[EnergyRating (group)],AO60,Table91517[CountyName (group)],BN$4)</f>
        <v>70</v>
      </c>
      <c r="BO60" s="1173">
        <f>SUMIFS(Table91517[Count of EnergyRating],Table91517[MainSpaceHeatingFuel],AN60,Table91517[EnergyRating (group)],AO60,Table91517[CountyName (group)],BO$4)</f>
        <v>10</v>
      </c>
    </row>
    <row r="61" spans="3:67" ht="15.75" thickBot="1">
      <c r="C61" s="1174" t="s">
        <v>1255</v>
      </c>
      <c r="D61" s="1174" t="s">
        <v>1107</v>
      </c>
      <c r="E61" s="1174" t="s">
        <v>407</v>
      </c>
      <c r="F61" s="1174" t="s">
        <v>948</v>
      </c>
      <c r="G61" s="1175">
        <f>G171</f>
        <v>0.49807037425604034</v>
      </c>
      <c r="H61" s="1175">
        <f t="shared" ref="H61:AF61" si="47">H171</f>
        <v>2.5858563074229344</v>
      </c>
      <c r="I61" s="1175">
        <f t="shared" si="47"/>
        <v>1.3953753515764491</v>
      </c>
      <c r="J61" s="1175">
        <f t="shared" si="47"/>
        <v>0.9619463337370564</v>
      </c>
      <c r="K61" s="1175">
        <f t="shared" si="47"/>
        <v>0.75033362288675021</v>
      </c>
      <c r="L61" s="1175">
        <f t="shared" si="47"/>
        <v>0.44750838539574739</v>
      </c>
      <c r="M61" s="1175">
        <f t="shared" si="47"/>
        <v>0.86872158299821078</v>
      </c>
      <c r="N61" s="1175">
        <f t="shared" si="47"/>
        <v>1.5804574540807899</v>
      </c>
      <c r="O61" s="1175">
        <f t="shared" si="47"/>
        <v>0.73516579681030048</v>
      </c>
      <c r="P61" s="1175">
        <f t="shared" si="47"/>
        <v>0.77461406789727649</v>
      </c>
      <c r="Q61" s="1175">
        <f t="shared" si="47"/>
        <v>1.5599300614487339</v>
      </c>
      <c r="R61" s="1175">
        <f t="shared" si="47"/>
        <v>1.0373774030555223</v>
      </c>
      <c r="S61" s="1175">
        <f t="shared" si="47"/>
        <v>1.2073722674992933</v>
      </c>
      <c r="T61" s="1175">
        <f t="shared" si="47"/>
        <v>4.0845075045906905</v>
      </c>
      <c r="U61" s="1175">
        <f t="shared" si="47"/>
        <v>1.674964275042919</v>
      </c>
      <c r="V61" s="1175">
        <f t="shared" si="47"/>
        <v>1.5080159986753294</v>
      </c>
      <c r="W61" s="1175">
        <f t="shared" si="47"/>
        <v>1.6099697088884288</v>
      </c>
      <c r="X61" s="1175">
        <f t="shared" si="47"/>
        <v>0.88142819862049682</v>
      </c>
      <c r="Y61" s="1175">
        <f t="shared" si="47"/>
        <v>2.5496377016319101</v>
      </c>
      <c r="Z61" s="1175">
        <f t="shared" si="47"/>
        <v>0.41906410572170449</v>
      </c>
      <c r="AA61" s="1175">
        <f t="shared" si="47"/>
        <v>1.5977340801569286</v>
      </c>
      <c r="AB61" s="1175">
        <f t="shared" si="47"/>
        <v>0.83254163662598712</v>
      </c>
      <c r="AC61" s="1175">
        <f t="shared" si="47"/>
        <v>0.66738796816586454</v>
      </c>
      <c r="AD61" s="1175">
        <f t="shared" si="47"/>
        <v>0.83433195802707083</v>
      </c>
      <c r="AE61" s="1175">
        <f t="shared" si="47"/>
        <v>1.8758079205039986</v>
      </c>
      <c r="AF61" s="1175">
        <f t="shared" si="47"/>
        <v>0.65177379068449615</v>
      </c>
      <c r="AG61" s="1184">
        <f t="shared" si="4"/>
        <v>33.589893856400927</v>
      </c>
      <c r="AI61" s="58" t="s">
        <v>1120</v>
      </c>
      <c r="AJ61" s="1167">
        <f>SUM(G61:AF61)</f>
        <v>33.589893856400927</v>
      </c>
      <c r="AK61" s="1149">
        <f>'SHWLP-Det'!S37</f>
        <v>33.589893856400927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SUMIFS(Table91517[Count of EnergyRating],Table91517[MainSpaceHeatingFuel],AN61,Table91517[EnergyRating (group)],AO61,Table91517[CountyName (group)],AP$4)</f>
        <v>4</v>
      </c>
      <c r="AQ61" s="1173">
        <f>SUMIFS(Table91517[Count of EnergyRating],Table91517[MainSpaceHeatingFuel],AN61,Table91517[EnergyRating (group)],AO61,Table91517[CountyName (group)],AQ$4)</f>
        <v>9</v>
      </c>
      <c r="AR61" s="1173">
        <f>SUMIFS(Table91517[Count of EnergyRating],Table91517[MainSpaceHeatingFuel],AN61,Table91517[EnergyRating (group)],AO61,Table91517[CountyName (group)],AR$4)</f>
        <v>4</v>
      </c>
      <c r="AS61" s="1173">
        <f>SUMIFS(Table91517[Count of EnergyRating],Table91517[MainSpaceHeatingFuel],AN61,Table91517[EnergyRating (group)],AO61,Table91517[CountyName (group)],AS$4)</f>
        <v>10</v>
      </c>
      <c r="AT61" s="1173">
        <f>SUMIFS(Table91517[Count of EnergyRating],Table91517[MainSpaceHeatingFuel],AN61,Table91517[EnergyRating (group)],AO61,Table91517[CountyName (group)],AT$4)</f>
        <v>6</v>
      </c>
      <c r="AU61" s="1173">
        <f>SUMIFS(Table91517[Count of EnergyRating],Table91517[MainSpaceHeatingFuel],AN61,Table91517[EnergyRating (group)],AO61,Table91517[CountyName (group)],AU$4)</f>
        <v>8</v>
      </c>
      <c r="AV61" s="1173">
        <f>SUMIFS(Table91517[Count of EnergyRating],Table91517[MainSpaceHeatingFuel],AN61,Table91517[EnergyRating (group)],AO61,Table91517[CountyName (group)],AV$4)</f>
        <v>7</v>
      </c>
      <c r="AW61" s="1173">
        <f>SUMIFS(Table91517[Count of EnergyRating],Table91517[MainSpaceHeatingFuel],AN61,Table91517[EnergyRating (group)],AO61,Table91517[CountyName (group)],AW$4)</f>
        <v>8</v>
      </c>
      <c r="AX61" s="1173">
        <f>SUMIFS(Table91517[Count of EnergyRating],Table91517[MainSpaceHeatingFuel],AN61,Table91517[EnergyRating (group)],AO61,Table91517[CountyName (group)],AX$4)</f>
        <v>2</v>
      </c>
      <c r="AY61" s="1173">
        <f>SUMIFS(Table91517[Count of EnergyRating],Table91517[MainSpaceHeatingFuel],AN61,Table91517[EnergyRating (group)],AO61,Table91517[CountyName (group)],AY$4)</f>
        <v>8</v>
      </c>
      <c r="AZ61" s="1173">
        <f>SUMIFS(Table91517[Count of EnergyRating],Table91517[MainSpaceHeatingFuel],AN61,Table91517[EnergyRating (group)],AO61,Table91517[CountyName (group)],AZ$4)</f>
        <v>34</v>
      </c>
      <c r="BA61" s="1173">
        <f>SUMIFS(Table91517[Count of EnergyRating],Table91517[MainSpaceHeatingFuel],AN61,Table91517[EnergyRating (group)],AO61,Table91517[CountyName (group)],BA$4)</f>
        <v>20</v>
      </c>
      <c r="BB61" s="1173">
        <f>SUMIFS(Table91517[Count of EnergyRating],Table91517[MainSpaceHeatingFuel],AN61,Table91517[EnergyRating (group)],AO61,Table91517[CountyName (group)],BB$4)</f>
        <v>23</v>
      </c>
      <c r="BC61" s="1173">
        <f>SUMIFS(Table91517[Count of EnergyRating],Table91517[MainSpaceHeatingFuel],AN61,Table91517[EnergyRating (group)],AO61,Table91517[CountyName (group)],BC$4)</f>
        <v>75</v>
      </c>
      <c r="BD61" s="1173">
        <f>SUMIFS(Table91517[Count of EnergyRating],Table91517[MainSpaceHeatingFuel],AN61,Table91517[EnergyRating (group)],AO61,Table91517[CountyName (group)],BD$4)</f>
        <v>35</v>
      </c>
      <c r="BE61" s="1173">
        <f>SUMIFS(Table91517[Count of EnergyRating],Table91517[MainSpaceHeatingFuel],AN61,Table91517[EnergyRating (group)],AO61,Table91517[CountyName (group)],BE$4)</f>
        <v>26</v>
      </c>
      <c r="BF61" s="1173">
        <f>SUMIFS(Table91517[Count of EnergyRating],Table91517[MainSpaceHeatingFuel],AN61,Table91517[EnergyRating (group)],AO61,Table91517[CountyName (group)],BF$4)</f>
        <v>10</v>
      </c>
      <c r="BG61" s="1173">
        <f>SUMIFS(Table91517[Count of EnergyRating],Table91517[MainSpaceHeatingFuel],AN61,Table91517[EnergyRating (group)],AO61,Table91517[CountyName (group)],BG$4)</f>
        <v>10</v>
      </c>
      <c r="BH61" s="1173">
        <f>SUMIFS(Table91517[Count of EnergyRating],Table91517[MainSpaceHeatingFuel],AN61,Table91517[EnergyRating (group)],AO61,Table91517[CountyName (group)],BH$4)</f>
        <v>45</v>
      </c>
      <c r="BI61" s="1173">
        <f>SUMIFS(Table91517[Count of EnergyRating],Table91517[MainSpaceHeatingFuel],AN61,Table91517[EnergyRating (group)],AO61,Table91517[CountyName (group)],BI$4)</f>
        <v>9</v>
      </c>
      <c r="BJ61" s="1173">
        <f>SUMIFS(Table91517[Count of EnergyRating],Table91517[MainSpaceHeatingFuel],AN61,Table91517[EnergyRating (group)],AO61,Table91517[CountyName (group)],BJ$4)</f>
        <v>19</v>
      </c>
      <c r="BK61" s="1173">
        <f>SUMIFS(Table91517[Count of EnergyRating],Table91517[MainSpaceHeatingFuel],AN61,Table91517[EnergyRating (group)],AO61,Table91517[CountyName (group)],BK$4)</f>
        <v>8</v>
      </c>
      <c r="BL61" s="1173">
        <f>SUMIFS(Table91517[Count of EnergyRating],Table91517[MainSpaceHeatingFuel],AN61,Table91517[EnergyRating (group)],AO61,Table91517[CountyName (group)],BL$4)</f>
        <v>11</v>
      </c>
      <c r="BM61" s="1144">
        <f>SUMIFS(Table91517[Count of EnergyRating],Table91517[MainSpaceHeatingFuel],AN61,Table91517[EnergyRating (group)],AO61,Table91517[CountyName (group)],BM$4)</f>
        <v>6</v>
      </c>
      <c r="BN61" s="1173">
        <f>SUMIFS(Table91517[Count of EnergyRating],Table91517[MainSpaceHeatingFuel],AN61,Table91517[EnergyRating (group)],AO61,Table91517[CountyName (group)],BN$4)</f>
        <v>25</v>
      </c>
      <c r="BO61" s="1173">
        <f>SUMIFS(Table91517[Count of EnergyRating],Table91517[MainSpaceHeatingFuel],AN61,Table91517[EnergyRating (group)],AO61,Table91517[CountyName (group)],BO$4)</f>
        <v>3</v>
      </c>
    </row>
    <row r="62" spans="3:67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N62" s="1153" t="s">
        <v>1145</v>
      </c>
      <c r="AO62" s="1153" t="s">
        <v>62</v>
      </c>
      <c r="AP62" s="1144">
        <f>SUMIFS(Table91517[Count of EnergyRating],Table91517[MainSpaceHeatingFuel],AN62,Table91517[EnergyRating (group)],AO62,Table91517[CountyName (group)],AP$4)</f>
        <v>2</v>
      </c>
      <c r="AQ62" s="1173">
        <f>SUMIFS(Table91517[Count of EnergyRating],Table91517[MainSpaceHeatingFuel],AN62,Table91517[EnergyRating (group)],AO62,Table91517[CountyName (group)],AQ$4)</f>
        <v>5</v>
      </c>
      <c r="AR62" s="1173">
        <f>SUMIFS(Table91517[Count of EnergyRating],Table91517[MainSpaceHeatingFuel],AN62,Table91517[EnergyRating (group)],AO62,Table91517[CountyName (group)],AR$4)</f>
        <v>2</v>
      </c>
      <c r="AS62" s="1173">
        <f>SUMIFS(Table91517[Count of EnergyRating],Table91517[MainSpaceHeatingFuel],AN62,Table91517[EnergyRating (group)],AO62,Table91517[CountyName (group)],AS$4)</f>
        <v>3</v>
      </c>
      <c r="AT62" s="1173">
        <f>SUMIFS(Table91517[Count of EnergyRating],Table91517[MainSpaceHeatingFuel],AN62,Table91517[EnergyRating (group)],AO62,Table91517[CountyName (group)],AT$4)</f>
        <v>2</v>
      </c>
      <c r="AU62" s="1173">
        <f>SUMIFS(Table91517[Count of EnergyRating],Table91517[MainSpaceHeatingFuel],AN62,Table91517[EnergyRating (group)],AO62,Table91517[CountyName (group)],AU$4)</f>
        <v>3</v>
      </c>
      <c r="AV62" s="1173">
        <f>SUMIFS(Table91517[Count of EnergyRating],Table91517[MainSpaceHeatingFuel],AN62,Table91517[EnergyRating (group)],AO62,Table91517[CountyName (group)],AV$4)</f>
        <v>1</v>
      </c>
      <c r="AW62" s="1173">
        <f>SUMIFS(Table91517[Count of EnergyRating],Table91517[MainSpaceHeatingFuel],AN62,Table91517[EnergyRating (group)],AO62,Table91517[CountyName (group)],AW$4)</f>
        <v>6</v>
      </c>
      <c r="AX62" s="1173">
        <f>SUMIFS(Table91517[Count of EnergyRating],Table91517[MainSpaceHeatingFuel],AN62,Table91517[EnergyRating (group)],AO62,Table91517[CountyName (group)],AX$4)</f>
        <v>2</v>
      </c>
      <c r="AY62" s="1173">
        <f>SUMIFS(Table91517[Count of EnergyRating],Table91517[MainSpaceHeatingFuel],AN62,Table91517[EnergyRating (group)],AO62,Table91517[CountyName (group)],AY$4)</f>
        <v>4</v>
      </c>
      <c r="AZ62" s="1173">
        <f>SUMIFS(Table91517[Count of EnergyRating],Table91517[MainSpaceHeatingFuel],AN62,Table91517[EnergyRating (group)],AO62,Table91517[CountyName (group)],AZ$4)</f>
        <v>7</v>
      </c>
      <c r="BA62" s="1173">
        <f>SUMIFS(Table91517[Count of EnergyRating],Table91517[MainSpaceHeatingFuel],AN62,Table91517[EnergyRating (group)],AO62,Table91517[CountyName (group)],BA$4)</f>
        <v>7</v>
      </c>
      <c r="BB62" s="1173">
        <f>SUMIFS(Table91517[Count of EnergyRating],Table91517[MainSpaceHeatingFuel],AN62,Table91517[EnergyRating (group)],AO62,Table91517[CountyName (group)],BB$4)</f>
        <v>12</v>
      </c>
      <c r="BC62" s="1173">
        <f>SUMIFS(Table91517[Count of EnergyRating],Table91517[MainSpaceHeatingFuel],AN62,Table91517[EnergyRating (group)],AO62,Table91517[CountyName (group)],BC$4)</f>
        <v>29</v>
      </c>
      <c r="BD62" s="1173">
        <f>SUMIFS(Table91517[Count of EnergyRating],Table91517[MainSpaceHeatingFuel],AN62,Table91517[EnergyRating (group)],AO62,Table91517[CountyName (group)],BD$4)</f>
        <v>14</v>
      </c>
      <c r="BE62" s="1173">
        <f>SUMIFS(Table91517[Count of EnergyRating],Table91517[MainSpaceHeatingFuel],AN62,Table91517[EnergyRating (group)],AO62,Table91517[CountyName (group)],BE$4)</f>
        <v>4</v>
      </c>
      <c r="BF62" s="1173">
        <f>SUMIFS(Table91517[Count of EnergyRating],Table91517[MainSpaceHeatingFuel],AN62,Table91517[EnergyRating (group)],AO62,Table91517[CountyName (group)],BF$4)</f>
        <v>4</v>
      </c>
      <c r="BG62" s="1173">
        <f>SUMIFS(Table91517[Count of EnergyRating],Table91517[MainSpaceHeatingFuel],AN62,Table91517[EnergyRating (group)],AO62,Table91517[CountyName (group)],BG$4)</f>
        <v>3</v>
      </c>
      <c r="BH62" s="1161">
        <f>SUMIFS(Table91517[Count of EnergyRating],Table91517[MainSpaceHeatingFuel],AN62,Table91517[EnergyRating (group)],AO62,Table91517[CountyName (group)],BH$4)</f>
        <v>10</v>
      </c>
      <c r="BI62" s="1173">
        <f>SUMIFS(Table91517[Count of EnergyRating],Table91517[MainSpaceHeatingFuel],AN62,Table91517[EnergyRating (group)],AO62,Table91517[CountyName (group)],BI$4)</f>
        <v>5</v>
      </c>
      <c r="BJ62" s="1173">
        <f>SUMIFS(Table91517[Count of EnergyRating],Table91517[MainSpaceHeatingFuel],AN62,Table91517[EnergyRating (group)],AO62,Table91517[CountyName (group)],BJ$4)</f>
        <v>7</v>
      </c>
      <c r="BK62" s="1173">
        <f>SUMIFS(Table91517[Count of EnergyRating],Table91517[MainSpaceHeatingFuel],AN62,Table91517[EnergyRating (group)],AO62,Table91517[CountyName (group)],BK$4)</f>
        <v>6</v>
      </c>
      <c r="BL62" s="1173">
        <f>SUMIFS(Table91517[Count of EnergyRating],Table91517[MainSpaceHeatingFuel],AN62,Table91517[EnergyRating (group)],AO62,Table91517[CountyName (group)],BL$4)</f>
        <v>3</v>
      </c>
      <c r="BM62" s="1144">
        <f>SUMIFS(Table91517[Count of EnergyRating],Table91517[MainSpaceHeatingFuel],AN62,Table91517[EnergyRating (group)],AO62,Table91517[CountyName (group)],BM$4)</f>
        <v>5</v>
      </c>
      <c r="BN62" s="1173">
        <f>SUMIFS(Table91517[Count of EnergyRating],Table91517[MainSpaceHeatingFuel],AN62,Table91517[EnergyRating (group)],AO62,Table91517[CountyName (group)],BN$4)</f>
        <v>8</v>
      </c>
      <c r="BO62" s="1173">
        <f>SUMIFS(Table91517[Count of EnergyRating],Table91517[MainSpaceHeatingFuel],AN62,Table91517[EnergyRating (group)],AO62,Table91517[CountyName (group)],BO$4)</f>
        <v>2</v>
      </c>
    </row>
    <row r="63" spans="3:67">
      <c r="C63" s="1143" t="s">
        <v>1256</v>
      </c>
      <c r="D63" s="1143" t="s">
        <v>1107</v>
      </c>
      <c r="E63" s="1143" t="s">
        <v>407</v>
      </c>
      <c r="F63" s="1143" t="s">
        <v>1237</v>
      </c>
      <c r="G63" s="1154">
        <f t="shared" ref="G63:AF63" si="48">IFERROR(G173*((SUM(AP$65:AP$68)/SUM(AP$65:AP$73))/(SUM(G$173)/SUM(G$173:G$178))),G173)</f>
        <v>0.113033955770142</v>
      </c>
      <c r="H63" s="1154">
        <f t="shared" si="48"/>
        <v>0.83611399771840167</v>
      </c>
      <c r="I63" s="1154">
        <f t="shared" si="48"/>
        <v>0.47593144701746715</v>
      </c>
      <c r="J63" s="1154">
        <f t="shared" si="48"/>
        <v>0.20784415297412223</v>
      </c>
      <c r="K63" s="1154">
        <f t="shared" si="48"/>
        <v>0.12390333605957769</v>
      </c>
      <c r="L63" s="1154">
        <f t="shared" si="48"/>
        <v>4.3773908290815233E-2</v>
      </c>
      <c r="M63" s="1154">
        <f t="shared" si="48"/>
        <v>0.26931074614273376</v>
      </c>
      <c r="N63" s="1154">
        <f t="shared" si="48"/>
        <v>0.54742416963071583</v>
      </c>
      <c r="O63" s="1154">
        <f t="shared" si="48"/>
        <v>0.16439648429665932</v>
      </c>
      <c r="P63" s="1154">
        <f t="shared" si="48"/>
        <v>0.15384550910509068</v>
      </c>
      <c r="Q63" s="1154">
        <f t="shared" si="48"/>
        <v>0.20003839110729374</v>
      </c>
      <c r="R63" s="1154">
        <f t="shared" si="48"/>
        <v>0.23726199508125945</v>
      </c>
      <c r="S63" s="1154">
        <f t="shared" si="48"/>
        <v>0.1339087025292803</v>
      </c>
      <c r="T63" s="1154">
        <f t="shared" si="48"/>
        <v>0.80552420163536842</v>
      </c>
      <c r="U63" s="1154">
        <f t="shared" si="48"/>
        <v>0.25274997815998479</v>
      </c>
      <c r="V63" s="1154">
        <f t="shared" si="48"/>
        <v>0.27858133835737525</v>
      </c>
      <c r="W63" s="1154">
        <f t="shared" si="48"/>
        <v>0.29377992743476566</v>
      </c>
      <c r="X63" s="1154">
        <f t="shared" si="48"/>
        <v>0.23638729411388065</v>
      </c>
      <c r="Y63" s="1154">
        <f t="shared" si="48"/>
        <v>0.49100759284637113</v>
      </c>
      <c r="Z63" s="1154">
        <f t="shared" si="48"/>
        <v>2.8573011290188081E-2</v>
      </c>
      <c r="AA63" s="1154">
        <f t="shared" si="48"/>
        <v>0.26477100142386439</v>
      </c>
      <c r="AB63" s="1154">
        <f t="shared" si="48"/>
        <v>0.10373327400505279</v>
      </c>
      <c r="AC63" s="1154">
        <f t="shared" si="48"/>
        <v>0.1195248046878893</v>
      </c>
      <c r="AD63" s="1154">
        <f t="shared" si="48"/>
        <v>0.11302519319663708</v>
      </c>
      <c r="AE63" s="1154">
        <f t="shared" si="48"/>
        <v>0.37491682545626509</v>
      </c>
      <c r="AF63" s="1154">
        <f t="shared" si="48"/>
        <v>0.15838880157775365</v>
      </c>
      <c r="AG63" s="1181">
        <f t="shared" si="4"/>
        <v>7.0277500399089528</v>
      </c>
      <c r="AN63" s="1153" t="s">
        <v>1145</v>
      </c>
      <c r="AO63" s="1153" t="s">
        <v>64</v>
      </c>
      <c r="AP63" s="1144">
        <f>SUMIFS(Table91517[Count of EnergyRating],Table91517[MainSpaceHeatingFuel],AN63,Table91517[EnergyRating (group)],AO63,Table91517[CountyName (group)],AP$4)</f>
        <v>0</v>
      </c>
      <c r="AQ63" s="1173">
        <f>SUMIFS(Table91517[Count of EnergyRating],Table91517[MainSpaceHeatingFuel],AN63,Table91517[EnergyRating (group)],AO63,Table91517[CountyName (group)],AQ$4)</f>
        <v>3</v>
      </c>
      <c r="AR63" s="1173">
        <f>SUMIFS(Table91517[Count of EnergyRating],Table91517[MainSpaceHeatingFuel],AN63,Table91517[EnergyRating (group)],AO63,Table91517[CountyName (group)],AR$4)</f>
        <v>1</v>
      </c>
      <c r="AS63" s="1173">
        <f>SUMIFS(Table91517[Count of EnergyRating],Table91517[MainSpaceHeatingFuel],AN63,Table91517[EnergyRating (group)],AO63,Table91517[CountyName (group)],AS$4)</f>
        <v>0</v>
      </c>
      <c r="AT63" s="1173">
        <f>SUMIFS(Table91517[Count of EnergyRating],Table91517[MainSpaceHeatingFuel],AN63,Table91517[EnergyRating (group)],AO63,Table91517[CountyName (group)],AT$4)</f>
        <v>3</v>
      </c>
      <c r="AU63" s="1173">
        <f>SUMIFS(Table91517[Count of EnergyRating],Table91517[MainSpaceHeatingFuel],AN63,Table91517[EnergyRating (group)],AO63,Table91517[CountyName (group)],AU$4)</f>
        <v>2</v>
      </c>
      <c r="AV63" s="1173">
        <f>SUMIFS(Table91517[Count of EnergyRating],Table91517[MainSpaceHeatingFuel],AN63,Table91517[EnergyRating (group)],AO63,Table91517[CountyName (group)],AV$4)</f>
        <v>2</v>
      </c>
      <c r="AW63" s="1173">
        <f>SUMIFS(Table91517[Count of EnergyRating],Table91517[MainSpaceHeatingFuel],AN63,Table91517[EnergyRating (group)],AO63,Table91517[CountyName (group)],AW$4)</f>
        <v>4</v>
      </c>
      <c r="AX63" s="1173">
        <f>SUMIFS(Table91517[Count of EnergyRating],Table91517[MainSpaceHeatingFuel],AN63,Table91517[EnergyRating (group)],AO63,Table91517[CountyName (group)],AX$4)</f>
        <v>3</v>
      </c>
      <c r="AY63" s="1173">
        <f>SUMIFS(Table91517[Count of EnergyRating],Table91517[MainSpaceHeatingFuel],AN63,Table91517[EnergyRating (group)],AO63,Table91517[CountyName (group)],AY$4)</f>
        <v>2</v>
      </c>
      <c r="AZ63" s="1173">
        <f>SUMIFS(Table91517[Count of EnergyRating],Table91517[MainSpaceHeatingFuel],AN63,Table91517[EnergyRating (group)],AO63,Table91517[CountyName (group)],AZ$4)</f>
        <v>5</v>
      </c>
      <c r="BA63" s="1173">
        <f>SUMIFS(Table91517[Count of EnergyRating],Table91517[MainSpaceHeatingFuel],AN63,Table91517[EnergyRating (group)],AO63,Table91517[CountyName (group)],BA$4)</f>
        <v>11</v>
      </c>
      <c r="BB63" s="1173">
        <f>SUMIFS(Table91517[Count of EnergyRating],Table91517[MainSpaceHeatingFuel],AN63,Table91517[EnergyRating (group)],AO63,Table91517[CountyName (group)],BB$4)</f>
        <v>8</v>
      </c>
      <c r="BC63" s="1173">
        <f>SUMIFS(Table91517[Count of EnergyRating],Table91517[MainSpaceHeatingFuel],AN63,Table91517[EnergyRating (group)],AO63,Table91517[CountyName (group)],BC$4)</f>
        <v>27</v>
      </c>
      <c r="BD63" s="1173">
        <f>SUMIFS(Table91517[Count of EnergyRating],Table91517[MainSpaceHeatingFuel],AN63,Table91517[EnergyRating (group)],AO63,Table91517[CountyName (group)],BD$4)</f>
        <v>20</v>
      </c>
      <c r="BE63" s="1173">
        <f>SUMIFS(Table91517[Count of EnergyRating],Table91517[MainSpaceHeatingFuel],AN63,Table91517[EnergyRating (group)],AO63,Table91517[CountyName (group)],BE$4)</f>
        <v>3</v>
      </c>
      <c r="BF63" s="1173">
        <f>SUMIFS(Table91517[Count of EnergyRating],Table91517[MainSpaceHeatingFuel],AN63,Table91517[EnergyRating (group)],AO63,Table91517[CountyName (group)],BF$4)</f>
        <v>5</v>
      </c>
      <c r="BG63" s="1173">
        <f>SUMIFS(Table91517[Count of EnergyRating],Table91517[MainSpaceHeatingFuel],AN63,Table91517[EnergyRating (group)],AO63,Table91517[CountyName (group)],BG$4)</f>
        <v>3</v>
      </c>
      <c r="BH63" s="1173">
        <f>SUMIFS(Table91517[Count of EnergyRating],Table91517[MainSpaceHeatingFuel],AN63,Table91517[EnergyRating (group)],AO63,Table91517[CountyName (group)],BH$4)</f>
        <v>20</v>
      </c>
      <c r="BI63" s="1173">
        <f>SUMIFS(Table91517[Count of EnergyRating],Table91517[MainSpaceHeatingFuel],AN63,Table91517[EnergyRating (group)],AO63,Table91517[CountyName (group)],BI$4)</f>
        <v>5</v>
      </c>
      <c r="BJ63" s="1173">
        <f>SUMIFS(Table91517[Count of EnergyRating],Table91517[MainSpaceHeatingFuel],AN63,Table91517[EnergyRating (group)],AO63,Table91517[CountyName (group)],BJ$4)</f>
        <v>12</v>
      </c>
      <c r="BK63" s="1173">
        <f>SUMIFS(Table91517[Count of EnergyRating],Table91517[MainSpaceHeatingFuel],AN63,Table91517[EnergyRating (group)],AO63,Table91517[CountyName (group)],BK$4)</f>
        <v>8</v>
      </c>
      <c r="BL63" s="1173">
        <f>SUMIFS(Table91517[Count of EnergyRating],Table91517[MainSpaceHeatingFuel],AN63,Table91517[EnergyRating (group)],AO63,Table91517[CountyName (group)],BL$4)</f>
        <v>8</v>
      </c>
      <c r="BM63" s="1144">
        <f>SUMIFS(Table91517[Count of EnergyRating],Table91517[MainSpaceHeatingFuel],AN63,Table91517[EnergyRating (group)],AO63,Table91517[CountyName (group)],BM$4)</f>
        <v>3</v>
      </c>
      <c r="BN63" s="1173">
        <f>SUMIFS(Table91517[Count of EnergyRating],Table91517[MainSpaceHeatingFuel],AN63,Table91517[EnergyRating (group)],AO63,Table91517[CountyName (group)],BN$4)</f>
        <v>8</v>
      </c>
      <c r="BO63" s="1173">
        <f>SUMIFS(Table91517[Count of EnergyRating],Table91517[MainSpaceHeatingFuel],AN63,Table91517[EnergyRating (group)],AO63,Table91517[CountyName (group)],BO$4)</f>
        <v>1</v>
      </c>
    </row>
    <row r="64" spans="3:67">
      <c r="C64" s="1145" t="s">
        <v>1256</v>
      </c>
      <c r="D64" s="1145" t="s">
        <v>1107</v>
      </c>
      <c r="E64" s="1145" t="s">
        <v>407</v>
      </c>
      <c r="F64" s="1145" t="s">
        <v>1238</v>
      </c>
      <c r="G64" s="1155">
        <f t="shared" ref="G64:AF64" si="49">IFERROR(G174*((SUM(AP$69)/SUM(AP$65:AP$73))/(SUM(G$174)/SUM(G$173:G$178))),G174)</f>
        <v>1.2559328418904666E-2</v>
      </c>
      <c r="H64" s="1155">
        <f t="shared" si="49"/>
        <v>1.6768010893167581E-2</v>
      </c>
      <c r="I64" s="1155">
        <f t="shared" si="49"/>
        <v>1.5411113522470363E-2</v>
      </c>
      <c r="J64" s="1155">
        <f t="shared" si="49"/>
        <v>2.9369282485473793E-2</v>
      </c>
      <c r="K64" s="1155">
        <f t="shared" si="49"/>
        <v>1.9771808945677292E-2</v>
      </c>
      <c r="L64" s="1155">
        <f t="shared" si="49"/>
        <v>1.429352107455191E-2</v>
      </c>
      <c r="M64" s="1155">
        <f t="shared" si="49"/>
        <v>1.7056347255706469E-2</v>
      </c>
      <c r="N64" s="1155">
        <f t="shared" si="49"/>
        <v>1.7461696000979771E-2</v>
      </c>
      <c r="O64" s="1155">
        <f t="shared" si="49"/>
        <v>1.9253642305014154E-2</v>
      </c>
      <c r="P64" s="1155">
        <f t="shared" si="49"/>
        <v>2.0584962485892411E-2</v>
      </c>
      <c r="Q64" s="1155">
        <f t="shared" si="49"/>
        <v>2.1243014984845352E-2</v>
      </c>
      <c r="R64" s="1155">
        <f t="shared" si="49"/>
        <v>1.7668446442221444E-2</v>
      </c>
      <c r="S64" s="1155">
        <f t="shared" si="49"/>
        <v>2.1533057693150604E-2</v>
      </c>
      <c r="T64" s="1155">
        <f t="shared" si="49"/>
        <v>5.2015912571969983E-2</v>
      </c>
      <c r="U64" s="1155">
        <f t="shared" si="49"/>
        <v>2.1062498179998734E-2</v>
      </c>
      <c r="V64" s="1155">
        <f t="shared" si="49"/>
        <v>3.0486259669297675E-2</v>
      </c>
      <c r="W64" s="1155">
        <f t="shared" si="49"/>
        <v>2.9875924823874474E-2</v>
      </c>
      <c r="X64" s="1155">
        <f t="shared" si="49"/>
        <v>1.3485181207838827E-2</v>
      </c>
      <c r="Y64" s="1155">
        <f t="shared" si="49"/>
        <v>4.6139563423151279E-2</v>
      </c>
      <c r="Z64" s="1155">
        <f t="shared" si="49"/>
        <v>5.8826787950387212E-3</v>
      </c>
      <c r="AA64" s="1155">
        <f t="shared" si="49"/>
        <v>2.8067597324084568E-2</v>
      </c>
      <c r="AB64" s="1155">
        <f t="shared" si="49"/>
        <v>6.1623727131714526E-3</v>
      </c>
      <c r="AC64" s="1155">
        <f t="shared" si="49"/>
        <v>1.4464785280699978E-2</v>
      </c>
      <c r="AD64" s="1155">
        <f t="shared" si="49"/>
        <v>2.3698830831552938E-2</v>
      </c>
      <c r="AE64" s="1155">
        <f t="shared" si="49"/>
        <v>2.5078048525502685E-2</v>
      </c>
      <c r="AF64" s="1155">
        <f t="shared" si="49"/>
        <v>2.0991286956087835E-2</v>
      </c>
      <c r="AG64" s="1182">
        <f t="shared" si="4"/>
        <v>0.56038517281032496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1256</v>
      </c>
      <c r="D65" s="1143" t="s">
        <v>1107</v>
      </c>
      <c r="E65" s="1143" t="s">
        <v>407</v>
      </c>
      <c r="F65" s="1143" t="s">
        <v>1239</v>
      </c>
      <c r="G65" s="1154">
        <f t="shared" ref="G65:AF65" si="50">IFERROR(G175*((SUM(AP$70)/SUM(AP$65:AP$73))/(SUM(G$175)/SUM(G$173:G$178))),G175)</f>
        <v>1.0466107015753888E-2</v>
      </c>
      <c r="H65" s="1154">
        <f t="shared" si="50"/>
        <v>3.1249474846357768E-2</v>
      </c>
      <c r="I65" s="1154">
        <f t="shared" si="50"/>
        <v>1.4504577432913283E-2</v>
      </c>
      <c r="J65" s="1154">
        <f t="shared" si="50"/>
        <v>3.5017221424987983E-2</v>
      </c>
      <c r="K65" s="1154">
        <f t="shared" si="50"/>
        <v>3.031677371670518E-2</v>
      </c>
      <c r="L65" s="1154">
        <f t="shared" si="50"/>
        <v>2.6800352014784833E-2</v>
      </c>
      <c r="M65" s="1154">
        <f t="shared" si="50"/>
        <v>9.8747273585669034E-3</v>
      </c>
      <c r="N65" s="1154">
        <f t="shared" si="50"/>
        <v>1.8334780801028759E-2</v>
      </c>
      <c r="O65" s="1154">
        <f t="shared" si="50"/>
        <v>2.51778399373262E-2</v>
      </c>
      <c r="P65" s="1154">
        <f t="shared" si="50"/>
        <v>1.3001028938458366E-2</v>
      </c>
      <c r="Q65" s="1154">
        <f t="shared" si="50"/>
        <v>8.7922478687276609E-2</v>
      </c>
      <c r="R65" s="1154">
        <f t="shared" si="50"/>
        <v>3.0919781273887538E-2</v>
      </c>
      <c r="S65" s="1154">
        <f t="shared" si="50"/>
        <v>8.0748966349314763E-2</v>
      </c>
      <c r="T65" s="1154">
        <f t="shared" si="50"/>
        <v>0.14521108926341622</v>
      </c>
      <c r="U65" s="1154">
        <f t="shared" si="50"/>
        <v>9.6887491627994163E-2</v>
      </c>
      <c r="V65" s="1154">
        <f t="shared" si="50"/>
        <v>2.6281258335601437E-2</v>
      </c>
      <c r="W65" s="1154">
        <f t="shared" si="50"/>
        <v>4.3818023075015894E-2</v>
      </c>
      <c r="X65" s="1154">
        <f t="shared" si="50"/>
        <v>3.0143346229286792E-2</v>
      </c>
      <c r="Y65" s="1154">
        <f t="shared" si="50"/>
        <v>9.4345077447339179E-2</v>
      </c>
      <c r="Z65" s="1154">
        <f t="shared" si="50"/>
        <v>4.1178751565271059E-2</v>
      </c>
      <c r="AA65" s="1154">
        <f t="shared" si="50"/>
        <v>4.4908155718535306E-2</v>
      </c>
      <c r="AB65" s="1154">
        <f t="shared" si="50"/>
        <v>5.6488416537404974E-2</v>
      </c>
      <c r="AC65" s="1154">
        <f t="shared" si="50"/>
        <v>2.8168266072942063E-2</v>
      </c>
      <c r="AD65" s="1154">
        <f t="shared" si="50"/>
        <v>6.1981557559446142E-2</v>
      </c>
      <c r="AE65" s="1154">
        <f t="shared" si="50"/>
        <v>7.3980243150232911E-2</v>
      </c>
      <c r="AF65" s="1154">
        <f t="shared" si="50"/>
        <v>2.289958577027764E-2</v>
      </c>
      <c r="AG65" s="1181">
        <f t="shared" si="4"/>
        <v>1.1806253721501263</v>
      </c>
      <c r="AN65" s="1153" t="s">
        <v>136</v>
      </c>
      <c r="AO65" s="1153" t="s">
        <v>48</v>
      </c>
      <c r="AP65" s="1144">
        <f>SUMIFS(Table91517[Count of EnergyRating],Table91517[MainSpaceHeatingFuel],AN65,Table91517[EnergyRating (group)],AO65,Table91517[CountyName (group)],AP$4)</f>
        <v>73</v>
      </c>
      <c r="AQ65" s="1173">
        <f>SUMIFS(Table91517[Count of EnergyRating],Table91517[MainSpaceHeatingFuel],AN65,Table91517[EnergyRating (group)],AO65,Table91517[CountyName (group)],AQ$4)</f>
        <v>957</v>
      </c>
      <c r="AR65" s="1173">
        <f>SUMIFS(Table91517[Count of EnergyRating],Table91517[MainSpaceHeatingFuel],AN65,Table91517[EnergyRating (group)],AO65,Table91517[CountyName (group)],AR$4)</f>
        <v>436</v>
      </c>
      <c r="AS65" s="1173">
        <f>SUMIFS(Table91517[Count of EnergyRating],Table91517[MainSpaceHeatingFuel],AN65,Table91517[EnergyRating (group)],AO65,Table91517[CountyName (group)],AS$4)</f>
        <v>121</v>
      </c>
      <c r="AT65" s="1173">
        <f>SUMIFS(Table91517[Count of EnergyRating],Table91517[MainSpaceHeatingFuel],AN65,Table91517[EnergyRating (group)],AO65,Table91517[CountyName (group)],AT$4)</f>
        <v>62</v>
      </c>
      <c r="AU65" s="1173">
        <f>SUMIFS(Table91517[Count of EnergyRating],Table91517[MainSpaceHeatingFuel],AN65,Table91517[EnergyRating (group)],AO65,Table91517[CountyName (group)],AU$4)</f>
        <v>20</v>
      </c>
      <c r="AV65" s="1173">
        <f>SUMIFS(Table91517[Count of EnergyRating],Table91517[MainSpaceHeatingFuel],AN65,Table91517[EnergyRating (group)],AO65,Table91517[CountyName (group)],AV$4)</f>
        <v>216</v>
      </c>
      <c r="AW65" s="1173">
        <f>SUMIFS(Table91517[Count of EnergyRating],Table91517[MainSpaceHeatingFuel],AN65,Table91517[EnergyRating (group)],AO65,Table91517[CountyName (group)],AW$4)</f>
        <v>561</v>
      </c>
      <c r="AX65" s="1173">
        <f>SUMIFS(Table91517[Count of EnergyRating],Table91517[MainSpaceHeatingFuel],AN65,Table91517[EnergyRating (group)],AO65,Table91517[CountyName (group)],AX$4)</f>
        <v>66</v>
      </c>
      <c r="AY65" s="1173">
        <f>SUMIFS(Table91517[Count of EnergyRating],Table91517[MainSpaceHeatingFuel],AN65,Table91517[EnergyRating (group)],AO65,Table91517[CountyName (group)],AY$4)</f>
        <v>90</v>
      </c>
      <c r="AZ65" s="1173">
        <f>SUMIFS(Table91517[Count of EnergyRating],Table91517[MainSpaceHeatingFuel],AN65,Table91517[EnergyRating (group)],AO65,Table91517[CountyName (group)],AZ$4)</f>
        <v>231</v>
      </c>
      <c r="BA65" s="1173">
        <f>SUMIFS(Table91517[Count of EnergyRating],Table91517[MainSpaceHeatingFuel],AN65,Table91517[EnergyRating (group)],AO65,Table91517[CountyName (group)],BA$4)</f>
        <v>276</v>
      </c>
      <c r="BB65" s="1173">
        <f>SUMIFS(Table91517[Count of EnergyRating],Table91517[MainSpaceHeatingFuel],AN65,Table91517[EnergyRating (group)],AO65,Table91517[CountyName (group)],BB$4)</f>
        <v>125</v>
      </c>
      <c r="BC65" s="1173">
        <f>SUMIFS(Table91517[Count of EnergyRating],Table91517[MainSpaceHeatingFuel],AN65,Table91517[EnergyRating (group)],AO65,Table91517[CountyName (group)],BC$4)</f>
        <v>828</v>
      </c>
      <c r="BD65" s="1173">
        <f>SUMIFS(Table91517[Count of EnergyRating],Table91517[MainSpaceHeatingFuel],AN65,Table91517[EnergyRating (group)],AO65,Table91517[CountyName (group)],BD$4)</f>
        <v>282</v>
      </c>
      <c r="BE65" s="1173">
        <f>SUMIFS(Table91517[Count of EnergyRating],Table91517[MainSpaceHeatingFuel],AN65,Table91517[EnergyRating (group)],AO65,Table91517[CountyName (group)],BE$4)</f>
        <v>188</v>
      </c>
      <c r="BF65" s="1173">
        <f>SUMIFS(Table91517[Count of EnergyRating],Table91517[MainSpaceHeatingFuel],AN65,Table91517[EnergyRating (group)],AO65,Table91517[CountyName (group)],BF$4)</f>
        <v>172</v>
      </c>
      <c r="BG65" s="1173">
        <f>SUMIFS(Table91517[Count of EnergyRating],Table91517[MainSpaceHeatingFuel],AN65,Table91517[EnergyRating (group)],AO65,Table91517[CountyName (group)],BG$4)</f>
        <v>231</v>
      </c>
      <c r="BH65" s="1173">
        <f>SUMIFS(Table91517[Count of EnergyRating],Table91517[MainSpaceHeatingFuel],AN65,Table91517[EnergyRating (group)],AO65,Table91517[CountyName (group)],BH$4)</f>
        <v>506</v>
      </c>
      <c r="BI65" s="1173">
        <f>SUMIFS(Table91517[Count of EnergyRating],Table91517[MainSpaceHeatingFuel],AN65,Table91517[EnergyRating (group)],AO65,Table91517[CountyName (group)],BI$4)</f>
        <v>10</v>
      </c>
      <c r="BJ65" s="1173">
        <f>SUMIFS(Table91517[Count of EnergyRating],Table91517[MainSpaceHeatingFuel],AN65,Table91517[EnergyRating (group)],AO65,Table91517[CountyName (group)],BJ$4)</f>
        <v>183</v>
      </c>
      <c r="BK65" s="1173">
        <f>SUMIFS(Table91517[Count of EnergyRating],Table91517[MainSpaceHeatingFuel],AN65,Table91517[EnergyRating (group)],AO65,Table91517[CountyName (group)],BK$4)</f>
        <v>62</v>
      </c>
      <c r="BL65" s="1173">
        <f>SUMIFS(Table91517[Count of EnergyRating],Table91517[MainSpaceHeatingFuel],AN65,Table91517[EnergyRating (group)],AO65,Table91517[CountyName (group)],BL$4)</f>
        <v>109</v>
      </c>
      <c r="BM65" s="1144">
        <f>SUMIFS(Table91517[Count of EnergyRating],Table91517[MainSpaceHeatingFuel],AN65,Table91517[EnergyRating (group)],AO65,Table91517[CountyName (group)],BM$4)</f>
        <v>79</v>
      </c>
      <c r="BN65" s="1173">
        <f>SUMIFS(Table91517[Count of EnergyRating],Table91517[MainSpaceHeatingFuel],AN65,Table91517[EnergyRating (group)],AO65,Table91517[CountyName (group)],BN$4)</f>
        <v>161</v>
      </c>
      <c r="BO65" s="1173">
        <f>SUMIFS(Table91517[Count of EnergyRating],Table91517[MainSpaceHeatingFuel],AN65,Table91517[EnergyRating (group)],AO65,Table91517[CountyName (group)],BO$4)</f>
        <v>60</v>
      </c>
    </row>
    <row r="66" spans="3:67">
      <c r="C66" s="1145" t="s">
        <v>1256</v>
      </c>
      <c r="D66" s="1145" t="s">
        <v>1107</v>
      </c>
      <c r="E66" s="1145" t="s">
        <v>407</v>
      </c>
      <c r="F66" s="1145" t="s">
        <v>1240</v>
      </c>
      <c r="G66" s="1155">
        <f t="shared" ref="G66:AF66" si="51">IFERROR(G176*((SUM(AP$71)/SUM(AP$65:AP$73))/(SUM(G$176)/SUM(G$173:G$178))),G176)</f>
        <v>6.279664209452333E-3</v>
      </c>
      <c r="H66" s="1155">
        <f t="shared" si="51"/>
        <v>4.0395662606267348E-2</v>
      </c>
      <c r="I66" s="1155">
        <f t="shared" si="51"/>
        <v>2.1756866149369926E-2</v>
      </c>
      <c r="J66" s="1155">
        <f t="shared" si="51"/>
        <v>1.6943816818542574E-2</v>
      </c>
      <c r="K66" s="1155">
        <f t="shared" si="51"/>
        <v>4.2179859084111551E-2</v>
      </c>
      <c r="L66" s="1155">
        <f t="shared" si="51"/>
        <v>4.1093873089336742E-2</v>
      </c>
      <c r="M66" s="1155">
        <f t="shared" si="51"/>
        <v>6.2839174099971204E-3</v>
      </c>
      <c r="N66" s="1155">
        <f t="shared" si="51"/>
        <v>1.2223187200685838E-2</v>
      </c>
      <c r="O66" s="1155">
        <f t="shared" si="51"/>
        <v>3.1102037569638249E-2</v>
      </c>
      <c r="P66" s="1155">
        <f t="shared" si="51"/>
        <v>2.9252315111531323E-2</v>
      </c>
      <c r="Q66" s="1155">
        <f t="shared" si="51"/>
        <v>0.12922834115780923</v>
      </c>
      <c r="R66" s="1155">
        <f t="shared" si="51"/>
        <v>4.2278068272458467E-2</v>
      </c>
      <c r="S66" s="1155">
        <f t="shared" si="51"/>
        <v>0.1002632998837325</v>
      </c>
      <c r="T66" s="1155">
        <f t="shared" si="51"/>
        <v>0.14521108926341622</v>
      </c>
      <c r="U66" s="1155">
        <f t="shared" si="51"/>
        <v>0.11637030244449298</v>
      </c>
      <c r="V66" s="1155">
        <f t="shared" si="51"/>
        <v>4.0998763003538254E-2</v>
      </c>
      <c r="W66" s="1155">
        <f t="shared" si="51"/>
        <v>5.9751849647748947E-2</v>
      </c>
      <c r="X66" s="1155">
        <f t="shared" si="51"/>
        <v>2.5383870508873092E-2</v>
      </c>
      <c r="Y66" s="1155">
        <f t="shared" si="51"/>
        <v>0.11018403205528665</v>
      </c>
      <c r="Z66" s="1155">
        <f t="shared" si="51"/>
        <v>1.8488419070121696E-2</v>
      </c>
      <c r="AA66" s="1155">
        <f t="shared" si="51"/>
        <v>9.3558657746948548E-2</v>
      </c>
      <c r="AB66" s="1155">
        <f t="shared" si="51"/>
        <v>2.8757739328133445E-2</v>
      </c>
      <c r="AC66" s="1155">
        <f t="shared" si="51"/>
        <v>3.9587833399810465E-2</v>
      </c>
      <c r="AD66" s="1155">
        <f t="shared" si="51"/>
        <v>6.0158570572403619E-2</v>
      </c>
      <c r="AE66" s="1155">
        <f t="shared" si="51"/>
        <v>6.0187316461206439E-2</v>
      </c>
      <c r="AF66" s="1155">
        <f t="shared" si="51"/>
        <v>9.5414940709490168E-3</v>
      </c>
      <c r="AG66" s="1182">
        <f t="shared" si="4"/>
        <v>1.3274608461358626</v>
      </c>
      <c r="AN66" s="1153" t="s">
        <v>136</v>
      </c>
      <c r="AO66" s="1153" t="s">
        <v>50</v>
      </c>
      <c r="AP66" s="1144">
        <f>SUMIFS(Table91517[Count of EnergyRating],Table91517[MainSpaceHeatingFuel],AN66,Table91517[EnergyRating (group)],AO66,Table91517[CountyName (group)],AP$4)</f>
        <v>9</v>
      </c>
      <c r="AQ66" s="1173">
        <f>SUMIFS(Table91517[Count of EnergyRating],Table91517[MainSpaceHeatingFuel],AN66,Table91517[EnergyRating (group)],AO66,Table91517[CountyName (group)],AQ$4)</f>
        <v>63</v>
      </c>
      <c r="AR66" s="1173">
        <f>SUMIFS(Table91517[Count of EnergyRating],Table91517[MainSpaceHeatingFuel],AN66,Table91517[EnergyRating (group)],AO66,Table91517[CountyName (group)],AR$4)</f>
        <v>37</v>
      </c>
      <c r="AS66" s="1173">
        <f>SUMIFS(Table91517[Count of EnergyRating],Table91517[MainSpaceHeatingFuel],AN66,Table91517[EnergyRating (group)],AO66,Table91517[CountyName (group)],AS$4)</f>
        <v>20</v>
      </c>
      <c r="AT66" s="1173">
        <f>SUMIFS(Table91517[Count of EnergyRating],Table91517[MainSpaceHeatingFuel],AN66,Table91517[EnergyRating (group)],AO66,Table91517[CountyName (group)],AT$4)</f>
        <v>12</v>
      </c>
      <c r="AU66" s="1173">
        <f>SUMIFS(Table91517[Count of EnergyRating],Table91517[MainSpaceHeatingFuel],AN66,Table91517[EnergyRating (group)],AO66,Table91517[CountyName (group)],AU$4)</f>
        <v>10</v>
      </c>
      <c r="AV66" s="1173">
        <f>SUMIFS(Table91517[Count of EnergyRating],Table91517[MainSpaceHeatingFuel],AN66,Table91517[EnergyRating (group)],AO66,Table91517[CountyName (group)],AV$4)</f>
        <v>36</v>
      </c>
      <c r="AW66" s="1173">
        <f>SUMIFS(Table91517[Count of EnergyRating],Table91517[MainSpaceHeatingFuel],AN66,Table91517[EnergyRating (group)],AO66,Table91517[CountyName (group)],AW$4)</f>
        <v>27</v>
      </c>
      <c r="AX66" s="1173">
        <f>SUMIFS(Table91517[Count of EnergyRating],Table91517[MainSpaceHeatingFuel],AN66,Table91517[EnergyRating (group)],AO66,Table91517[CountyName (group)],AX$4)</f>
        <v>13</v>
      </c>
      <c r="AY66" s="1173">
        <f>SUMIFS(Table91517[Count of EnergyRating],Table91517[MainSpaceHeatingFuel],AN66,Table91517[EnergyRating (group)],AO66,Table91517[CountyName (group)],AY$4)</f>
        <v>21</v>
      </c>
      <c r="AZ66" s="1173">
        <f>SUMIFS(Table91517[Count of EnergyRating],Table91517[MainSpaceHeatingFuel],AN66,Table91517[EnergyRating (group)],AO66,Table91517[CountyName (group)],AZ$4)</f>
        <v>33</v>
      </c>
      <c r="BA66" s="1173">
        <f>SUMIFS(Table91517[Count of EnergyRating],Table91517[MainSpaceHeatingFuel],AN66,Table91517[EnergyRating (group)],AO66,Table91517[CountyName (group)],BA$4)</f>
        <v>37</v>
      </c>
      <c r="BB66" s="1173">
        <f>SUMIFS(Table91517[Count of EnergyRating],Table91517[MainSpaceHeatingFuel],AN66,Table91517[EnergyRating (group)],AO66,Table91517[CountyName (group)],BB$4)</f>
        <v>24</v>
      </c>
      <c r="BC66" s="1173">
        <f>SUMIFS(Table91517[Count of EnergyRating],Table91517[MainSpaceHeatingFuel],AN66,Table91517[EnergyRating (group)],AO66,Table91517[CountyName (group)],BC$4)</f>
        <v>130</v>
      </c>
      <c r="BD66" s="1173">
        <f>SUMIFS(Table91517[Count of EnergyRating],Table91517[MainSpaceHeatingFuel],AN66,Table91517[EnergyRating (group)],AO66,Table91517[CountyName (group)],BD$4)</f>
        <v>100</v>
      </c>
      <c r="BE66" s="1173">
        <f>SUMIFS(Table91517[Count of EnergyRating],Table91517[MainSpaceHeatingFuel],AN66,Table91517[EnergyRating (group)],AO66,Table91517[CountyName (group)],BE$4)</f>
        <v>35</v>
      </c>
      <c r="BF66" s="1173">
        <f>SUMIFS(Table91517[Count of EnergyRating],Table91517[MainSpaceHeatingFuel],AN66,Table91517[EnergyRating (group)],AO66,Table91517[CountyName (group)],BF$4)</f>
        <v>52</v>
      </c>
      <c r="BG66" s="1173">
        <f>SUMIFS(Table91517[Count of EnergyRating],Table91517[MainSpaceHeatingFuel],AN66,Table91517[EnergyRating (group)],AO66,Table91517[CountyName (group)],BG$4)</f>
        <v>23</v>
      </c>
      <c r="BH66" s="1173">
        <f>SUMIFS(Table91517[Count of EnergyRating],Table91517[MainSpaceHeatingFuel],AN66,Table91517[EnergyRating (group)],AO66,Table91517[CountyName (group)],BH$4)</f>
        <v>92</v>
      </c>
      <c r="BI66" s="1173">
        <f>SUMIFS(Table91517[Count of EnergyRating],Table91517[MainSpaceHeatingFuel],AN66,Table91517[EnergyRating (group)],AO66,Table91517[CountyName (group)],BI$4)</f>
        <v>14</v>
      </c>
      <c r="BJ66" s="1173">
        <f>SUMIFS(Table91517[Count of EnergyRating],Table91517[MainSpaceHeatingFuel],AN66,Table91517[EnergyRating (group)],AO66,Table91517[CountyName (group)],BJ$4)</f>
        <v>40</v>
      </c>
      <c r="BK66" s="1173">
        <f>SUMIFS(Table91517[Count of EnergyRating],Table91517[MainSpaceHeatingFuel],AN66,Table91517[EnergyRating (group)],AO66,Table91517[CountyName (group)],BK$4)</f>
        <v>16</v>
      </c>
      <c r="BL66" s="1173">
        <f>SUMIFS(Table91517[Count of EnergyRating],Table91517[MainSpaceHeatingFuel],AN66,Table91517[EnergyRating (group)],AO66,Table91517[CountyName (group)],BL$4)</f>
        <v>18</v>
      </c>
      <c r="BM66" s="1144">
        <f>SUMIFS(Table91517[Count of EnergyRating],Table91517[MainSpaceHeatingFuel],AN66,Table91517[EnergyRating (group)],AO66,Table91517[CountyName (group)],BM$4)</f>
        <v>20</v>
      </c>
      <c r="BN66" s="1173">
        <f>SUMIFS(Table91517[Count of EnergyRating],Table91517[MainSpaceHeatingFuel],AN66,Table91517[EnergyRating (group)],AO66,Table91517[CountyName (group)],BN$4)</f>
        <v>44</v>
      </c>
      <c r="BO66" s="1173">
        <f>SUMIFS(Table91517[Count of EnergyRating],Table91517[MainSpaceHeatingFuel],AN66,Table91517[EnergyRating (group)],AO66,Table91517[CountyName (group)],BO$4)</f>
        <v>12</v>
      </c>
    </row>
    <row r="67" spans="3:67" ht="15">
      <c r="C67" s="1143" t="s">
        <v>1256</v>
      </c>
      <c r="D67" s="1143" t="s">
        <v>1107</v>
      </c>
      <c r="E67" s="1143" t="s">
        <v>407</v>
      </c>
      <c r="F67" s="1143" t="s">
        <v>1241</v>
      </c>
      <c r="G67" s="1154">
        <f t="shared" ref="G67:AF67" si="52">IFERROR(G177*((SUM(AP$72)/SUM(AP$65:AP$73))/(SUM(G$177)/SUM(G$173:G$178))),G177)</f>
        <v>2.0932214031507773E-2</v>
      </c>
      <c r="H67" s="1154">
        <f t="shared" si="52"/>
        <v>3.277383947300936E-2</v>
      </c>
      <c r="I67" s="1154">
        <f t="shared" si="52"/>
        <v>1.1784969164242043E-2</v>
      </c>
      <c r="J67" s="1154">
        <f t="shared" si="52"/>
        <v>1.3555053454834059E-2</v>
      </c>
      <c r="K67" s="1154">
        <f t="shared" si="52"/>
        <v>1.4499326560163346E-2</v>
      </c>
      <c r="L67" s="1154">
        <f t="shared" si="52"/>
        <v>1.2506830940232921E-2</v>
      </c>
      <c r="M67" s="1154">
        <f t="shared" si="52"/>
        <v>8.977024871424457E-3</v>
      </c>
      <c r="N67" s="1154">
        <f t="shared" si="52"/>
        <v>5.2385088002939312E-3</v>
      </c>
      <c r="O67" s="1154">
        <f t="shared" si="52"/>
        <v>2.2215741121170182E-2</v>
      </c>
      <c r="P67" s="1154">
        <f t="shared" si="52"/>
        <v>2.3835219720507006E-2</v>
      </c>
      <c r="Q67" s="1154">
        <f t="shared" si="52"/>
        <v>6.6679463702431246E-2</v>
      </c>
      <c r="R67" s="1154">
        <f t="shared" si="52"/>
        <v>2.7764701552062274E-2</v>
      </c>
      <c r="S67" s="1154">
        <f t="shared" si="52"/>
        <v>3.9701575121746428E-2</v>
      </c>
      <c r="T67" s="1154">
        <f t="shared" si="52"/>
        <v>9.4640063151778711E-2</v>
      </c>
      <c r="U67" s="1154">
        <f t="shared" si="52"/>
        <v>5.7395307540496543E-2</v>
      </c>
      <c r="V67" s="1154">
        <f t="shared" si="52"/>
        <v>3.5742511336417961E-2</v>
      </c>
      <c r="W67" s="1154">
        <f t="shared" si="52"/>
        <v>3.3859381467057734E-2</v>
      </c>
      <c r="X67" s="1154">
        <f t="shared" si="52"/>
        <v>1.8244656928252532E-2</v>
      </c>
      <c r="Y67" s="1154">
        <f t="shared" si="52"/>
        <v>6.9553670234899695E-2</v>
      </c>
      <c r="Z67" s="1154">
        <f t="shared" si="52"/>
        <v>1.2605740275082974E-2</v>
      </c>
      <c r="AA67" s="1154">
        <f t="shared" si="52"/>
        <v>5.1457261760821701E-2</v>
      </c>
      <c r="AB67" s="1154">
        <f t="shared" si="52"/>
        <v>2.1568304496100081E-2</v>
      </c>
      <c r="AC67" s="1154">
        <f t="shared" si="52"/>
        <v>1.294217630378419E-2</v>
      </c>
      <c r="AD67" s="1154">
        <f t="shared" si="52"/>
        <v>2.0964350350989144E-2</v>
      </c>
      <c r="AE67" s="1154">
        <f t="shared" si="52"/>
        <v>2.7585853378052951E-2</v>
      </c>
      <c r="AF67" s="1154">
        <f t="shared" si="52"/>
        <v>7.6331952567592126E-3</v>
      </c>
      <c r="AG67" s="1181">
        <f t="shared" si="4"/>
        <v>0.76465694099411818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SUMIFS(Table91517[Count of EnergyRating],Table91517[MainSpaceHeatingFuel],AN67,Table91517[EnergyRating (group)],AO67,Table91517[CountyName (group)],AP$4)</f>
        <v>13</v>
      </c>
      <c r="AQ67" s="1173">
        <f>SUMIFS(Table91517[Count of EnergyRating],Table91517[MainSpaceHeatingFuel],AN67,Table91517[EnergyRating (group)],AO67,Table91517[CountyName (group)],AQ$4)</f>
        <v>44</v>
      </c>
      <c r="AR67" s="1173">
        <f>SUMIFS(Table91517[Count of EnergyRating],Table91517[MainSpaceHeatingFuel],AN67,Table91517[EnergyRating (group)],AO67,Table91517[CountyName (group)],AR$4)</f>
        <v>28</v>
      </c>
      <c r="AS67" s="1173">
        <f>SUMIFS(Table91517[Count of EnergyRating],Table91517[MainSpaceHeatingFuel],AN67,Table91517[EnergyRating (group)],AO67,Table91517[CountyName (group)],AS$4)</f>
        <v>27</v>
      </c>
      <c r="AT67" s="1173">
        <f>SUMIFS(Table91517[Count of EnergyRating],Table91517[MainSpaceHeatingFuel],AN67,Table91517[EnergyRating (group)],AO67,Table91517[CountyName (group)],AT$4)</f>
        <v>13</v>
      </c>
      <c r="AU67" s="1173">
        <f>SUMIFS(Table91517[Count of EnergyRating],Table91517[MainSpaceHeatingFuel],AN67,Table91517[EnergyRating (group)],AO67,Table91517[CountyName (group)],AU$4)</f>
        <v>6</v>
      </c>
      <c r="AV67" s="1173">
        <f>SUMIFS(Table91517[Count of EnergyRating],Table91517[MainSpaceHeatingFuel],AN67,Table91517[EnergyRating (group)],AO67,Table91517[CountyName (group)],AV$4)</f>
        <v>29</v>
      </c>
      <c r="AW67" s="1173">
        <f>SUMIFS(Table91517[Count of EnergyRating],Table91517[MainSpaceHeatingFuel],AN67,Table91517[EnergyRating (group)],AO67,Table91517[CountyName (group)],AW$4)</f>
        <v>19</v>
      </c>
      <c r="AX67" s="1173">
        <f>SUMIFS(Table91517[Count of EnergyRating],Table91517[MainSpaceHeatingFuel],AN67,Table91517[EnergyRating (group)],AO67,Table91517[CountyName (group)],AX$4)</f>
        <v>17</v>
      </c>
      <c r="AY67" s="1173">
        <f>SUMIFS(Table91517[Count of EnergyRating],Table91517[MainSpaceHeatingFuel],AN67,Table91517[EnergyRating (group)],AO67,Table91517[CountyName (group)],AY$4)</f>
        <v>23</v>
      </c>
      <c r="AZ67" s="1173">
        <f>SUMIFS(Table91517[Count of EnergyRating],Table91517[MainSpaceHeatingFuel],AN67,Table91517[EnergyRating (group)],AO67,Table91517[CountyName (group)],AZ$4)</f>
        <v>38</v>
      </c>
      <c r="BA67" s="1173">
        <f>SUMIFS(Table91517[Count of EnergyRating],Table91517[MainSpaceHeatingFuel],AN67,Table91517[EnergyRating (group)],AO67,Table91517[CountyName (group)],BA$4)</f>
        <v>38</v>
      </c>
      <c r="BB67" s="1173">
        <f>SUMIFS(Table91517[Count of EnergyRating],Table91517[MainSpaceHeatingFuel],AN67,Table91517[EnergyRating (group)],AO67,Table91517[CountyName (group)],BB$4)</f>
        <v>26</v>
      </c>
      <c r="BC67" s="1173">
        <f>SUMIFS(Table91517[Count of EnergyRating],Table91517[MainSpaceHeatingFuel],AN67,Table91517[EnergyRating (group)],AO67,Table91517[CountyName (group)],BC$4)</f>
        <v>88</v>
      </c>
      <c r="BD67" s="1173">
        <f>SUMIFS(Table91517[Count of EnergyRating],Table91517[MainSpaceHeatingFuel],AN67,Table91517[EnergyRating (group)],AO67,Table91517[CountyName (group)],BD$4)</f>
        <v>51</v>
      </c>
      <c r="BE67" s="1173">
        <f>SUMIFS(Table91517[Count of EnergyRating],Table91517[MainSpaceHeatingFuel],AN67,Table91517[EnergyRating (group)],AO67,Table91517[CountyName (group)],BE$4)</f>
        <v>21</v>
      </c>
      <c r="BF67" s="1173">
        <f>SUMIFS(Table91517[Count of EnergyRating],Table91517[MainSpaceHeatingFuel],AN67,Table91517[EnergyRating (group)],AO67,Table91517[CountyName (group)],BF$4)</f>
        <v>46</v>
      </c>
      <c r="BG67" s="1173">
        <f>SUMIFS(Table91517[Count of EnergyRating],Table91517[MainSpaceHeatingFuel],AN67,Table91517[EnergyRating (group)],AO67,Table91517[CountyName (group)],BG$4)</f>
        <v>21</v>
      </c>
      <c r="BH67" s="1173">
        <f>SUMIFS(Table91517[Count of EnergyRating],Table91517[MainSpaceHeatingFuel],AN67,Table91517[EnergyRating (group)],AO67,Table91517[CountyName (group)],BH$4)</f>
        <v>75</v>
      </c>
      <c r="BI67" s="1173">
        <f>SUMIFS(Table91517[Count of EnergyRating],Table91517[MainSpaceHeatingFuel],AN67,Table91517[EnergyRating (group)],AO67,Table91517[CountyName (group)],BI$4)</f>
        <v>5</v>
      </c>
      <c r="BJ67" s="1173">
        <f>SUMIFS(Table91517[Count of EnergyRating],Table91517[MainSpaceHeatingFuel],AN67,Table91517[EnergyRating (group)],AO67,Table91517[CountyName (group)],BJ$4)</f>
        <v>36</v>
      </c>
      <c r="BK67" s="1173">
        <f>SUMIFS(Table91517[Count of EnergyRating],Table91517[MainSpaceHeatingFuel],AN67,Table91517[EnergyRating (group)],AO67,Table91517[CountyName (group)],BK$4)</f>
        <v>16</v>
      </c>
      <c r="BL67" s="1173">
        <f>SUMIFS(Table91517[Count of EnergyRating],Table91517[MainSpaceHeatingFuel],AN67,Table91517[EnergyRating (group)],AO67,Table91517[CountyName (group)],BL$4)</f>
        <v>13</v>
      </c>
      <c r="BM67" s="1144">
        <f>SUMIFS(Table91517[Count of EnergyRating],Table91517[MainSpaceHeatingFuel],AN67,Table91517[EnergyRating (group)],AO67,Table91517[CountyName (group)],BM$4)</f>
        <v>12</v>
      </c>
      <c r="BN67" s="1173">
        <f>SUMIFS(Table91517[Count of EnergyRating],Table91517[MainSpaceHeatingFuel],AN67,Table91517[EnergyRating (group)],AO67,Table91517[CountyName (group)],BN$4)</f>
        <v>65</v>
      </c>
      <c r="BO67" s="1173">
        <f>SUMIFS(Table91517[Count of EnergyRating],Table91517[MainSpaceHeatingFuel],AN67,Table91517[EnergyRating (group)],AO67,Table91517[CountyName (group)],BO$4)</f>
        <v>5</v>
      </c>
    </row>
    <row r="68" spans="3:67" ht="15.75" thickBot="1">
      <c r="C68" s="1147" t="s">
        <v>1256</v>
      </c>
      <c r="D68" s="1147" t="s">
        <v>1107</v>
      </c>
      <c r="E68" s="1147" t="s">
        <v>407</v>
      </c>
      <c r="F68" s="1147" t="s">
        <v>1242</v>
      </c>
      <c r="G68" s="1156">
        <f t="shared" ref="G68:AF68" si="53">IFERROR(G178*((SUM(AP$73)/SUM(AP$65:AP$73))/(SUM(G$178)/SUM(G$173:G$178))),G178)</f>
        <v>5.5470367183495607E-2</v>
      </c>
      <c r="H68" s="1156">
        <f t="shared" si="53"/>
        <v>0.17835066131823699</v>
      </c>
      <c r="I68" s="1156">
        <f t="shared" si="53"/>
        <v>7.3429423254123494E-2</v>
      </c>
      <c r="J68" s="1156">
        <f t="shared" si="53"/>
        <v>0.11973630551770087</v>
      </c>
      <c r="K68" s="1156">
        <f t="shared" si="53"/>
        <v>9.8859044728386455E-2</v>
      </c>
      <c r="L68" s="1156">
        <f t="shared" si="53"/>
        <v>5.8067429365367143E-2</v>
      </c>
      <c r="M68" s="1156">
        <f t="shared" si="53"/>
        <v>7.0020793997110781E-2</v>
      </c>
      <c r="N68" s="1156">
        <f t="shared" si="53"/>
        <v>9.3420073605241752E-2</v>
      </c>
      <c r="O68" s="1156">
        <f t="shared" si="53"/>
        <v>6.0723025731198484E-2</v>
      </c>
      <c r="P68" s="1156">
        <f t="shared" si="53"/>
        <v>9.967455519484747E-2</v>
      </c>
      <c r="Q68" s="1156">
        <f t="shared" si="53"/>
        <v>0.17997554362160648</v>
      </c>
      <c r="R68" s="1156">
        <f t="shared" si="53"/>
        <v>9.9700519209678165E-2</v>
      </c>
      <c r="S68" s="1156">
        <f t="shared" si="53"/>
        <v>0.15409594411660901</v>
      </c>
      <c r="T68" s="1156">
        <f t="shared" si="53"/>
        <v>0.55122418461684863</v>
      </c>
      <c r="U68" s="1156">
        <f t="shared" si="53"/>
        <v>0.19114217098348849</v>
      </c>
      <c r="V68" s="1156">
        <f t="shared" si="53"/>
        <v>0.2501975793549257</v>
      </c>
      <c r="W68" s="1156">
        <f t="shared" si="53"/>
        <v>0.24597844771656646</v>
      </c>
      <c r="X68" s="1156">
        <f t="shared" si="53"/>
        <v>6.3459676272182727E-2</v>
      </c>
      <c r="Y68" s="1156">
        <f t="shared" si="53"/>
        <v>0.30851528975480258</v>
      </c>
      <c r="Z68" s="1156">
        <f t="shared" si="53"/>
        <v>7.7315207020508911E-2</v>
      </c>
      <c r="AA68" s="1156">
        <f t="shared" si="53"/>
        <v>0.21892725912785962</v>
      </c>
      <c r="AB68" s="1156">
        <f t="shared" si="53"/>
        <v>0.14892400723497676</v>
      </c>
      <c r="AC68" s="1156">
        <f t="shared" si="53"/>
        <v>7.8414362311163041E-2</v>
      </c>
      <c r="AD68" s="1156">
        <f t="shared" si="53"/>
        <v>8.6591881884520355E-2</v>
      </c>
      <c r="AE68" s="1156">
        <f t="shared" si="53"/>
        <v>0.26206560709150306</v>
      </c>
      <c r="AF68" s="1156">
        <f t="shared" si="53"/>
        <v>6.6790458496643099E-2</v>
      </c>
      <c r="AG68" s="1183">
        <f t="shared" si="4"/>
        <v>3.8910698187095916</v>
      </c>
      <c r="AI68" s="58" t="s">
        <v>1176</v>
      </c>
      <c r="AJ68" s="1167">
        <f>SUM(G63:AF68)</f>
        <v>14.751948190708974</v>
      </c>
      <c r="AK68" s="1149">
        <f>'SHWLP-Det'!S12</f>
        <v>14.751948190708978</v>
      </c>
      <c r="AL68" s="1169">
        <f>IFERROR((AK68-AJ68)/AK68,"N/A")</f>
        <v>2.4083013530633593E-16</v>
      </c>
      <c r="AN68" s="1153" t="s">
        <v>136</v>
      </c>
      <c r="AO68" s="1153" t="s">
        <v>54</v>
      </c>
      <c r="AP68" s="1144">
        <f>SUMIFS(Table91517[Count of EnergyRating],Table91517[MainSpaceHeatingFuel],AN68,Table91517[EnergyRating (group)],AO68,Table91517[CountyName (group)],AP$4)</f>
        <v>13</v>
      </c>
      <c r="AQ68" s="1173">
        <f>SUMIFS(Table91517[Count of EnergyRating],Table91517[MainSpaceHeatingFuel],AN68,Table91517[EnergyRating (group)],AO68,Table91517[CountyName (group)],AQ$4)</f>
        <v>33</v>
      </c>
      <c r="AR68" s="1173">
        <f>SUMIFS(Table91517[Count of EnergyRating],Table91517[MainSpaceHeatingFuel],AN68,Table91517[EnergyRating (group)],AO68,Table91517[CountyName (group)],AR$4)</f>
        <v>24</v>
      </c>
      <c r="AS68" s="1173">
        <f>SUMIFS(Table91517[Count of EnergyRating],Table91517[MainSpaceHeatingFuel],AN68,Table91517[EnergyRating (group)],AO68,Table91517[CountyName (group)],AS$4)</f>
        <v>16</v>
      </c>
      <c r="AT68" s="1173">
        <f>SUMIFS(Table91517[Count of EnergyRating],Table91517[MainSpaceHeatingFuel],AN68,Table91517[EnergyRating (group)],AO68,Table91517[CountyName (group)],AT$4)</f>
        <v>7</v>
      </c>
      <c r="AU68" s="1173">
        <f>SUMIFS(Table91517[Count of EnergyRating],Table91517[MainSpaceHeatingFuel],AN68,Table91517[EnergyRating (group)],AO68,Table91517[CountyName (group)],AU$4)</f>
        <v>13</v>
      </c>
      <c r="AV68" s="1173">
        <f>SUMIFS(Table91517[Count of EnergyRating],Table91517[MainSpaceHeatingFuel],AN68,Table91517[EnergyRating (group)],AO68,Table91517[CountyName (group)],AV$4)</f>
        <v>19</v>
      </c>
      <c r="AW68" s="1173">
        <f>SUMIFS(Table91517[Count of EnergyRating],Table91517[MainSpaceHeatingFuel],AN68,Table91517[EnergyRating (group)],AO68,Table91517[CountyName (group)],AW$4)</f>
        <v>20</v>
      </c>
      <c r="AX68" s="1173">
        <f>SUMIFS(Table91517[Count of EnergyRating],Table91517[MainSpaceHeatingFuel],AN68,Table91517[EnergyRating (group)],AO68,Table91517[CountyName (group)],AX$4)</f>
        <v>15</v>
      </c>
      <c r="AY68" s="1173">
        <f>SUMIFS(Table91517[Count of EnergyRating],Table91517[MainSpaceHeatingFuel],AN68,Table91517[EnergyRating (group)],AO68,Table91517[CountyName (group)],AY$4)</f>
        <v>8</v>
      </c>
      <c r="AZ68" s="1173">
        <f>SUMIFS(Table91517[Count of EnergyRating],Table91517[MainSpaceHeatingFuel],AN68,Table91517[EnergyRating (group)],AO68,Table91517[CountyName (group)],AZ$4)</f>
        <v>37</v>
      </c>
      <c r="BA68" s="1173">
        <f>SUMIFS(Table91517[Count of EnergyRating],Table91517[MainSpaceHeatingFuel],AN68,Table91517[EnergyRating (group)],AO68,Table91517[CountyName (group)],BA$4)</f>
        <v>25</v>
      </c>
      <c r="BB68" s="1173">
        <f>SUMIFS(Table91517[Count of EnergyRating],Table91517[MainSpaceHeatingFuel],AN68,Table91517[EnergyRating (group)],AO68,Table91517[CountyName (group)],BB$4)</f>
        <v>24</v>
      </c>
      <c r="BC68" s="1173">
        <f>SUMIFS(Table91517[Count of EnergyRating],Table91517[MainSpaceHeatingFuel],AN68,Table91517[EnergyRating (group)],AO68,Table91517[CountyName (group)],BC$4)</f>
        <v>69</v>
      </c>
      <c r="BD68" s="1173">
        <f>SUMIFS(Table91517[Count of EnergyRating],Table91517[MainSpaceHeatingFuel],AN68,Table91517[EnergyRating (group)],AO68,Table91517[CountyName (group)],BD$4)</f>
        <v>47</v>
      </c>
      <c r="BE68" s="1173">
        <f>SUMIFS(Table91517[Count of EnergyRating],Table91517[MainSpaceHeatingFuel],AN68,Table91517[EnergyRating (group)],AO68,Table91517[CountyName (group)],BE$4)</f>
        <v>21</v>
      </c>
      <c r="BF68" s="1173">
        <f>SUMIFS(Table91517[Count of EnergyRating],Table91517[MainSpaceHeatingFuel],AN68,Table91517[EnergyRating (group)],AO68,Table91517[CountyName (group)],BF$4)</f>
        <v>25</v>
      </c>
      <c r="BG68" s="1173">
        <f>SUMIFS(Table91517[Count of EnergyRating],Table91517[MainSpaceHeatingFuel],AN68,Table91517[EnergyRating (group)],AO68,Table91517[CountyName (group)],BG$4)</f>
        <v>23</v>
      </c>
      <c r="BH68" s="1173">
        <f>SUMIFS(Table91517[Count of EnergyRating],Table91517[MainSpaceHeatingFuel],AN68,Table91517[EnergyRating (group)],AO68,Table91517[CountyName (group)],BH$4)</f>
        <v>40</v>
      </c>
      <c r="BI68" s="1173">
        <f>SUMIFS(Table91517[Count of EnergyRating],Table91517[MainSpaceHeatingFuel],AN68,Table91517[EnergyRating (group)],AO68,Table91517[CountyName (group)],BI$4)</f>
        <v>5</v>
      </c>
      <c r="BJ68" s="1173">
        <f>SUMIFS(Table91517[Count of EnergyRating],Table91517[MainSpaceHeatingFuel],AN68,Table91517[EnergyRating (group)],AO68,Table91517[CountyName (group)],BJ$4)</f>
        <v>24</v>
      </c>
      <c r="BK68" s="1173">
        <f>SUMIFS(Table91517[Count of EnergyRating],Table91517[MainSpaceHeatingFuel],AN68,Table91517[EnergyRating (group)],AO68,Table91517[CountyName (group)],BK$4)</f>
        <v>7</v>
      </c>
      <c r="BL68" s="1173">
        <f>SUMIFS(Table91517[Count of EnergyRating],Table91517[MainSpaceHeatingFuel],AN68,Table91517[EnergyRating (group)],AO68,Table91517[CountyName (group)],BL$4)</f>
        <v>17</v>
      </c>
      <c r="BM68" s="1144">
        <f>SUMIFS(Table91517[Count of EnergyRating],Table91517[MainSpaceHeatingFuel],AN68,Table91517[EnergyRating (group)],AO68,Table91517[CountyName (group)],BM$4)</f>
        <v>13</v>
      </c>
      <c r="BN68" s="1173">
        <f>SUMIFS(Table91517[Count of EnergyRating],Table91517[MainSpaceHeatingFuel],AN68,Table91517[EnergyRating (group)],AO68,Table91517[CountyName (group)],BN$4)</f>
        <v>29</v>
      </c>
      <c r="BO68" s="1173">
        <f>SUMIFS(Table91517[Count of EnergyRating],Table91517[MainSpaceHeatingFuel],AN68,Table91517[EnergyRating (group)],AO68,Table91517[CountyName (group)],BO$4)</f>
        <v>6</v>
      </c>
    </row>
    <row r="69" spans="3:67" ht="15.75" thickBot="1">
      <c r="C69" s="1174" t="s">
        <v>1257</v>
      </c>
      <c r="D69" s="1174" t="s">
        <v>1107</v>
      </c>
      <c r="E69" s="1174" t="s">
        <v>407</v>
      </c>
      <c r="F69" s="1174" t="s">
        <v>948</v>
      </c>
      <c r="G69" s="1175">
        <f>G179</f>
        <v>0.20462852352898386</v>
      </c>
      <c r="H69" s="1175">
        <f t="shared" ref="H69:AF69" si="54">H179</f>
        <v>1.0623799077317801</v>
      </c>
      <c r="I69" s="1175">
        <f t="shared" si="54"/>
        <v>0.57327962617395678</v>
      </c>
      <c r="J69" s="1175">
        <f t="shared" si="54"/>
        <v>0.39520852506184939</v>
      </c>
      <c r="K69" s="1175">
        <f t="shared" si="54"/>
        <v>0.30826901044818977</v>
      </c>
      <c r="L69" s="1175">
        <f t="shared" si="54"/>
        <v>0.1838555049718674</v>
      </c>
      <c r="M69" s="1175">
        <f t="shared" si="54"/>
        <v>0.35690782683513456</v>
      </c>
      <c r="N69" s="1175">
        <f t="shared" si="54"/>
        <v>0.6493192368889561</v>
      </c>
      <c r="O69" s="1175">
        <f t="shared" si="54"/>
        <v>0.30203742146881229</v>
      </c>
      <c r="P69" s="1175">
        <f t="shared" si="54"/>
        <v>0.31824445140982494</v>
      </c>
      <c r="Q69" s="1175">
        <f t="shared" si="54"/>
        <v>0.64088570969418657</v>
      </c>
      <c r="R69" s="1175">
        <f t="shared" si="54"/>
        <v>0.42619882109362123</v>
      </c>
      <c r="S69" s="1175">
        <f t="shared" si="54"/>
        <v>0.49603995181856675</v>
      </c>
      <c r="T69" s="1175">
        <f t="shared" si="54"/>
        <v>1.6780896499934939</v>
      </c>
      <c r="U69" s="1175">
        <f t="shared" si="54"/>
        <v>0.68814666416925674</v>
      </c>
      <c r="V69" s="1175">
        <f t="shared" si="54"/>
        <v>0.61955720158610983</v>
      </c>
      <c r="W69" s="1175">
        <f t="shared" si="54"/>
        <v>0.66144412814818576</v>
      </c>
      <c r="X69" s="1175">
        <f t="shared" si="54"/>
        <v>0.36212824573220803</v>
      </c>
      <c r="Y69" s="1175">
        <f t="shared" si="54"/>
        <v>1.0474997618520621</v>
      </c>
      <c r="Z69" s="1175">
        <f t="shared" si="54"/>
        <v>0.17216938338465415</v>
      </c>
      <c r="AA69" s="1175">
        <f t="shared" si="54"/>
        <v>0.65641721072609349</v>
      </c>
      <c r="AB69" s="1175">
        <f t="shared" si="54"/>
        <v>0.34204356389123958</v>
      </c>
      <c r="AC69" s="1175">
        <f t="shared" si="54"/>
        <v>0.27419140267231656</v>
      </c>
      <c r="AD69" s="1175">
        <f t="shared" si="54"/>
        <v>0.34277910417607044</v>
      </c>
      <c r="AE69" s="1175">
        <f t="shared" si="54"/>
        <v>0.77066178804561114</v>
      </c>
      <c r="AF69" s="1175">
        <f t="shared" si="54"/>
        <v>0.26777643352482527</v>
      </c>
      <c r="AG69" s="1184">
        <f t="shared" si="4"/>
        <v>13.800159055027859</v>
      </c>
      <c r="AI69" s="58" t="s">
        <v>1120</v>
      </c>
      <c r="AJ69" s="1167">
        <f>SUM(G69:AF69)</f>
        <v>13.800159055027859</v>
      </c>
      <c r="AK69" s="1149">
        <f>'SHWLP-Det'!S38</f>
        <v>13.800159055027857</v>
      </c>
      <c r="AL69" s="1169">
        <f>(AK69-AJ69)/AK69</f>
        <v>-1.2872002650962669E-16</v>
      </c>
      <c r="AN69" s="1153" t="s">
        <v>136</v>
      </c>
      <c r="AO69" s="1153" t="s">
        <v>56</v>
      </c>
      <c r="AP69" s="1144">
        <f>SUMIFS(Table91517[Count of EnergyRating],Table91517[MainSpaceHeatingFuel],AN69,Table91517[EnergyRating (group)],AO69,Table91517[CountyName (group)],AP$4)</f>
        <v>12</v>
      </c>
      <c r="AQ69" s="1173">
        <f>SUMIFS(Table91517[Count of EnergyRating],Table91517[MainSpaceHeatingFuel],AN69,Table91517[EnergyRating (group)],AO69,Table91517[CountyName (group)],AQ$4)</f>
        <v>22</v>
      </c>
      <c r="AR69" s="1173">
        <f>SUMIFS(Table91517[Count of EnergyRating],Table91517[MainSpaceHeatingFuel],AN69,Table91517[EnergyRating (group)],AO69,Table91517[CountyName (group)],AR$4)</f>
        <v>17</v>
      </c>
      <c r="AS69" s="1173">
        <f>SUMIFS(Table91517[Count of EnergyRating],Table91517[MainSpaceHeatingFuel],AN69,Table91517[EnergyRating (group)],AO69,Table91517[CountyName (group)],AS$4)</f>
        <v>26</v>
      </c>
      <c r="AT69" s="1173">
        <f>SUMIFS(Table91517[Count of EnergyRating],Table91517[MainSpaceHeatingFuel],AN69,Table91517[EnergyRating (group)],AO69,Table91517[CountyName (group)],AT$4)</f>
        <v>15</v>
      </c>
      <c r="AU69" s="1173">
        <f>SUMIFS(Table91517[Count of EnergyRating],Table91517[MainSpaceHeatingFuel],AN69,Table91517[EnergyRating (group)],AO69,Table91517[CountyName (group)],AU$4)</f>
        <v>16</v>
      </c>
      <c r="AV69" s="1173">
        <f>SUMIFS(Table91517[Count of EnergyRating],Table91517[MainSpaceHeatingFuel],AN69,Table91517[EnergyRating (group)],AO69,Table91517[CountyName (group)],AV$4)</f>
        <v>19</v>
      </c>
      <c r="AW69" s="1173">
        <f>SUMIFS(Table91517[Count of EnergyRating],Table91517[MainSpaceHeatingFuel],AN69,Table91517[EnergyRating (group)],AO69,Table91517[CountyName (group)],AW$4)</f>
        <v>20</v>
      </c>
      <c r="AX69" s="1173">
        <f>SUMIFS(Table91517[Count of EnergyRating],Table91517[MainSpaceHeatingFuel],AN69,Table91517[EnergyRating (group)],AO69,Table91517[CountyName (group)],AX$4)</f>
        <v>13</v>
      </c>
      <c r="AY69" s="1173">
        <f>SUMIFS(Table91517[Count of EnergyRating],Table91517[MainSpaceHeatingFuel],AN69,Table91517[EnergyRating (group)],AO69,Table91517[CountyName (group)],AY$4)</f>
        <v>19</v>
      </c>
      <c r="AZ69" s="1173">
        <f>SUMIFS(Table91517[Count of EnergyRating],Table91517[MainSpaceHeatingFuel],AN69,Table91517[EnergyRating (group)],AO69,Table91517[CountyName (group)],AZ$4)</f>
        <v>36</v>
      </c>
      <c r="BA69" s="1173">
        <f>SUMIFS(Table91517[Count of EnergyRating],Table91517[MainSpaceHeatingFuel],AN69,Table91517[EnergyRating (group)],AO69,Table91517[CountyName (group)],BA$4)</f>
        <v>28</v>
      </c>
      <c r="BB69" s="1173">
        <f>SUMIFS(Table91517[Count of EnergyRating],Table91517[MainSpaceHeatingFuel],AN69,Table91517[EnergyRating (group)],AO69,Table91517[CountyName (group)],BB$4)</f>
        <v>32</v>
      </c>
      <c r="BC69" s="1173">
        <f>SUMIFS(Table91517[Count of EnergyRating],Table91517[MainSpaceHeatingFuel],AN69,Table91517[EnergyRating (group)],AO69,Table91517[CountyName (group)],BC$4)</f>
        <v>72</v>
      </c>
      <c r="BD69" s="1173">
        <f>SUMIFS(Table91517[Count of EnergyRating],Table91517[MainSpaceHeatingFuel],AN69,Table91517[EnergyRating (group)],AO69,Table91517[CountyName (group)],BD$4)</f>
        <v>40</v>
      </c>
      <c r="BE69" s="1173">
        <f>SUMIFS(Table91517[Count of EnergyRating],Table91517[MainSpaceHeatingFuel],AN69,Table91517[EnergyRating (group)],AO69,Table91517[CountyName (group)],BE$4)</f>
        <v>29</v>
      </c>
      <c r="BF69" s="1173">
        <f>SUMIFS(Table91517[Count of EnergyRating],Table91517[MainSpaceHeatingFuel],AN69,Table91517[EnergyRating (group)],AO69,Table91517[CountyName (group)],BF$4)</f>
        <v>30</v>
      </c>
      <c r="BG69" s="1173">
        <f>SUMIFS(Table91517[Count of EnergyRating],Table91517[MainSpaceHeatingFuel],AN69,Table91517[EnergyRating (group)],AO69,Table91517[CountyName (group)],BG$4)</f>
        <v>17</v>
      </c>
      <c r="BH69" s="1173">
        <f>SUMIFS(Table91517[Count of EnergyRating],Table91517[MainSpaceHeatingFuel],AN69,Table91517[EnergyRating (group)],AO69,Table91517[CountyName (group)],BH$4)</f>
        <v>67</v>
      </c>
      <c r="BI69" s="1173">
        <f>SUMIFS(Table91517[Count of EnergyRating],Table91517[MainSpaceHeatingFuel],AN69,Table91517[EnergyRating (group)],AO69,Table91517[CountyName (group)],BI$4)</f>
        <v>7</v>
      </c>
      <c r="BJ69" s="1173">
        <f>SUMIFS(Table91517[Count of EnergyRating],Table91517[MainSpaceHeatingFuel],AN69,Table91517[EnergyRating (group)],AO69,Table91517[CountyName (group)],BJ$4)</f>
        <v>30</v>
      </c>
      <c r="BK69" s="1173">
        <f>SUMIFS(Table91517[Count of EnergyRating],Table91517[MainSpaceHeatingFuel],AN69,Table91517[EnergyRating (group)],AO69,Table91517[CountyName (group)],BK$4)</f>
        <v>6</v>
      </c>
      <c r="BL69" s="1173">
        <f>SUMIFS(Table91517[Count of EnergyRating],Table91517[MainSpaceHeatingFuel],AN69,Table91517[EnergyRating (group)],AO69,Table91517[CountyName (group)],BL$4)</f>
        <v>19</v>
      </c>
      <c r="BM69" s="1144">
        <f>SUMIFS(Table91517[Count of EnergyRating],Table91517[MainSpaceHeatingFuel],AN69,Table91517[EnergyRating (group)],AO69,Table91517[CountyName (group)],BM$4)</f>
        <v>26</v>
      </c>
      <c r="BN69" s="1173">
        <f>SUMIFS(Table91517[Count of EnergyRating],Table91517[MainSpaceHeatingFuel],AN69,Table91517[EnergyRating (group)],AO69,Table91517[CountyName (group)],BN$4)</f>
        <v>20</v>
      </c>
      <c r="BO69" s="1173">
        <f>SUMIFS(Table91517[Count of EnergyRating],Table91517[MainSpaceHeatingFuel],AN69,Table91517[EnergyRating (group)],AO69,Table91517[CountyName (group)],BO$4)</f>
        <v>11</v>
      </c>
    </row>
    <row r="70" spans="3:67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N70" s="1153" t="s">
        <v>136</v>
      </c>
      <c r="AO70" s="1153" t="s">
        <v>58</v>
      </c>
      <c r="AP70" s="1144">
        <f>SUMIFS(Table91517[Count of EnergyRating],Table91517[MainSpaceHeatingFuel],AN70,Table91517[EnergyRating (group)],AO70,Table91517[CountyName (group)],AP$4)</f>
        <v>10</v>
      </c>
      <c r="AQ70" s="1173">
        <f>SUMIFS(Table91517[Count of EnergyRating],Table91517[MainSpaceHeatingFuel],AN70,Table91517[EnergyRating (group)],AO70,Table91517[CountyName (group)],AQ$4)</f>
        <v>41</v>
      </c>
      <c r="AR70" s="1173">
        <f>SUMIFS(Table91517[Count of EnergyRating],Table91517[MainSpaceHeatingFuel],AN70,Table91517[EnergyRating (group)],AO70,Table91517[CountyName (group)],AR$4)</f>
        <v>16</v>
      </c>
      <c r="AS70" s="1173">
        <f>SUMIFS(Table91517[Count of EnergyRating],Table91517[MainSpaceHeatingFuel],AN70,Table91517[EnergyRating (group)],AO70,Table91517[CountyName (group)],AS$4)</f>
        <v>31</v>
      </c>
      <c r="AT70" s="1173">
        <f>SUMIFS(Table91517[Count of EnergyRating],Table91517[MainSpaceHeatingFuel],AN70,Table91517[EnergyRating (group)],AO70,Table91517[CountyName (group)],AT$4)</f>
        <v>23</v>
      </c>
      <c r="AU70" s="1173">
        <f>SUMIFS(Table91517[Count of EnergyRating],Table91517[MainSpaceHeatingFuel],AN70,Table91517[EnergyRating (group)],AO70,Table91517[CountyName (group)],AU$4)</f>
        <v>30</v>
      </c>
      <c r="AV70" s="1173">
        <f>SUMIFS(Table91517[Count of EnergyRating],Table91517[MainSpaceHeatingFuel],AN70,Table91517[EnergyRating (group)],AO70,Table91517[CountyName (group)],AV$4)</f>
        <v>11</v>
      </c>
      <c r="AW70" s="1173">
        <f>SUMIFS(Table91517[Count of EnergyRating],Table91517[MainSpaceHeatingFuel],AN70,Table91517[EnergyRating (group)],AO70,Table91517[CountyName (group)],AW$4)</f>
        <v>21</v>
      </c>
      <c r="AX70" s="1173">
        <f>SUMIFS(Table91517[Count of EnergyRating],Table91517[MainSpaceHeatingFuel],AN70,Table91517[EnergyRating (group)],AO70,Table91517[CountyName (group)],AX$4)</f>
        <v>17</v>
      </c>
      <c r="AY70" s="1173">
        <f>SUMIFS(Table91517[Count of EnergyRating],Table91517[MainSpaceHeatingFuel],AN70,Table91517[EnergyRating (group)],AO70,Table91517[CountyName (group)],AY$4)</f>
        <v>12</v>
      </c>
      <c r="AZ70" s="1173">
        <f>SUMIFS(Table91517[Count of EnergyRating],Table91517[MainSpaceHeatingFuel],AN70,Table91517[EnergyRating (group)],AO70,Table91517[CountyName (group)],AZ$4)</f>
        <v>149</v>
      </c>
      <c r="BA70" s="1173">
        <f>SUMIFS(Table91517[Count of EnergyRating],Table91517[MainSpaceHeatingFuel],AN70,Table91517[EnergyRating (group)],AO70,Table91517[CountyName (group)],BA$4)</f>
        <v>49</v>
      </c>
      <c r="BB70" s="1173">
        <f>SUMIFS(Table91517[Count of EnergyRating],Table91517[MainSpaceHeatingFuel],AN70,Table91517[EnergyRating (group)],AO70,Table91517[CountyName (group)],BB$4)</f>
        <v>120</v>
      </c>
      <c r="BC70" s="1173">
        <f>SUMIFS(Table91517[Count of EnergyRating],Table91517[MainSpaceHeatingFuel],AN70,Table91517[EnergyRating (group)],AO70,Table91517[CountyName (group)],BC$4)</f>
        <v>201</v>
      </c>
      <c r="BD70" s="1173">
        <f>SUMIFS(Table91517[Count of EnergyRating],Table91517[MainSpaceHeatingFuel],AN70,Table91517[EnergyRating (group)],AO70,Table91517[CountyName (group)],BD$4)</f>
        <v>184</v>
      </c>
      <c r="BE70" s="1173">
        <f>SUMIFS(Table91517[Count of EnergyRating],Table91517[MainSpaceHeatingFuel],AN70,Table91517[EnergyRating (group)],AO70,Table91517[CountyName (group)],BE$4)</f>
        <v>25</v>
      </c>
      <c r="BF70" s="1173">
        <f>SUMIFS(Table91517[Count of EnergyRating],Table91517[MainSpaceHeatingFuel],AN70,Table91517[EnergyRating (group)],AO70,Table91517[CountyName (group)],BF$4)</f>
        <v>44</v>
      </c>
      <c r="BG70" s="1173">
        <f>SUMIFS(Table91517[Count of EnergyRating],Table91517[MainSpaceHeatingFuel],AN70,Table91517[EnergyRating (group)],AO70,Table91517[CountyName (group)],BG$4)</f>
        <v>38</v>
      </c>
      <c r="BH70" s="1173">
        <f>SUMIFS(Table91517[Count of EnergyRating],Table91517[MainSpaceHeatingFuel],AN70,Table91517[EnergyRating (group)],AO70,Table91517[CountyName (group)],BH$4)</f>
        <v>137</v>
      </c>
      <c r="BI70" s="1173">
        <f>SUMIFS(Table91517[Count of EnergyRating],Table91517[MainSpaceHeatingFuel],AN70,Table91517[EnergyRating (group)],AO70,Table91517[CountyName (group)],BI$4)</f>
        <v>49</v>
      </c>
      <c r="BJ70" s="1173">
        <f>SUMIFS(Table91517[Count of EnergyRating],Table91517[MainSpaceHeatingFuel],AN70,Table91517[EnergyRating (group)],AO70,Table91517[CountyName (group)],BJ$4)</f>
        <v>48</v>
      </c>
      <c r="BK70" s="1173">
        <f>SUMIFS(Table91517[Count of EnergyRating],Table91517[MainSpaceHeatingFuel],AN70,Table91517[EnergyRating (group)],AO70,Table91517[CountyName (group)],BK$4)</f>
        <v>55</v>
      </c>
      <c r="BL70" s="1173">
        <f>SUMIFS(Table91517[Count of EnergyRating],Table91517[MainSpaceHeatingFuel],AN70,Table91517[EnergyRating (group)],AO70,Table91517[CountyName (group)],BL$4)</f>
        <v>37</v>
      </c>
      <c r="BM70" s="1144">
        <f>SUMIFS(Table91517[Count of EnergyRating],Table91517[MainSpaceHeatingFuel],AN70,Table91517[EnergyRating (group)],AO70,Table91517[CountyName (group)],BM$4)</f>
        <v>68</v>
      </c>
      <c r="BN70" s="1173">
        <f>SUMIFS(Table91517[Count of EnergyRating],Table91517[MainSpaceHeatingFuel],AN70,Table91517[EnergyRating (group)],AO70,Table91517[CountyName (group)],BN$4)</f>
        <v>59</v>
      </c>
      <c r="BO70" s="1173">
        <f>SUMIFS(Table91517[Count of EnergyRating],Table91517[MainSpaceHeatingFuel],AN70,Table91517[EnergyRating (group)],AO70,Table91517[CountyName (group)],BO$4)</f>
        <v>12</v>
      </c>
    </row>
    <row r="71" spans="3:67">
      <c r="C71" s="1143" t="s">
        <v>1258</v>
      </c>
      <c r="D71" s="1143" t="s">
        <v>1107</v>
      </c>
      <c r="E71" s="1143" t="s">
        <v>408</v>
      </c>
      <c r="F71" s="1143" t="s">
        <v>1237</v>
      </c>
      <c r="G71" s="1154">
        <f t="shared" ref="G71:AF71" si="55">IFERROR(G181*((SUM(AP$75:AP$78)/SUM(AP$75:AP$83))/(SUM(G$181)/SUM(G$181:G$186))),G181)</f>
        <v>0</v>
      </c>
      <c r="H71" s="1154">
        <f t="shared" si="55"/>
        <v>0</v>
      </c>
      <c r="I71" s="1154">
        <f t="shared" si="55"/>
        <v>0</v>
      </c>
      <c r="J71" s="1154">
        <f t="shared" si="55"/>
        <v>0</v>
      </c>
      <c r="K71" s="1154">
        <f t="shared" si="55"/>
        <v>0</v>
      </c>
      <c r="L71" s="1154">
        <f t="shared" si="55"/>
        <v>0</v>
      </c>
      <c r="M71" s="1154">
        <f t="shared" si="55"/>
        <v>1.1098832355346557E-2</v>
      </c>
      <c r="N71" s="1154">
        <f t="shared" si="55"/>
        <v>0</v>
      </c>
      <c r="O71" s="1154">
        <f t="shared" si="55"/>
        <v>0</v>
      </c>
      <c r="P71" s="1154">
        <f t="shared" si="55"/>
        <v>0</v>
      </c>
      <c r="Q71" s="1154">
        <f t="shared" si="55"/>
        <v>0</v>
      </c>
      <c r="R71" s="1154">
        <f t="shared" si="55"/>
        <v>0</v>
      </c>
      <c r="S71" s="1154">
        <f t="shared" si="55"/>
        <v>0</v>
      </c>
      <c r="T71" s="1154">
        <f t="shared" si="55"/>
        <v>0</v>
      </c>
      <c r="U71" s="1154">
        <f t="shared" si="55"/>
        <v>0</v>
      </c>
      <c r="V71" s="1154">
        <f t="shared" si="55"/>
        <v>0</v>
      </c>
      <c r="W71" s="1154">
        <f t="shared" si="55"/>
        <v>0</v>
      </c>
      <c r="X71" s="1154">
        <f t="shared" si="55"/>
        <v>9.5811820095192558E-3</v>
      </c>
      <c r="Y71" s="1154">
        <f t="shared" si="55"/>
        <v>0</v>
      </c>
      <c r="Z71" s="1154">
        <f t="shared" si="55"/>
        <v>0</v>
      </c>
      <c r="AA71" s="1154">
        <f t="shared" si="55"/>
        <v>0</v>
      </c>
      <c r="AB71" s="1154">
        <f t="shared" si="55"/>
        <v>0</v>
      </c>
      <c r="AC71" s="1154">
        <f t="shared" si="55"/>
        <v>0</v>
      </c>
      <c r="AD71" s="1154">
        <f t="shared" si="55"/>
        <v>0</v>
      </c>
      <c r="AE71" s="1154">
        <f t="shared" si="55"/>
        <v>0</v>
      </c>
      <c r="AF71" s="1154">
        <f t="shared" si="55"/>
        <v>6.5484661294150873E-3</v>
      </c>
      <c r="AG71" s="1181">
        <f t="shared" si="4"/>
        <v>2.72284804942809E-2</v>
      </c>
      <c r="AN71" s="1153" t="s">
        <v>136</v>
      </c>
      <c r="AO71" s="1153" t="s">
        <v>60</v>
      </c>
      <c r="AP71" s="1144">
        <f>SUMIFS(Table91517[Count of EnergyRating],Table91517[MainSpaceHeatingFuel],AN71,Table91517[EnergyRating (group)],AO71,Table91517[CountyName (group)],AP$4)</f>
        <v>6</v>
      </c>
      <c r="AQ71" s="1173">
        <f>SUMIFS(Table91517[Count of EnergyRating],Table91517[MainSpaceHeatingFuel],AN71,Table91517[EnergyRating (group)],AO71,Table91517[CountyName (group)],AQ$4)</f>
        <v>53</v>
      </c>
      <c r="AR71" s="1173">
        <f>SUMIFS(Table91517[Count of EnergyRating],Table91517[MainSpaceHeatingFuel],AN71,Table91517[EnergyRating (group)],AO71,Table91517[CountyName (group)],AR$4)</f>
        <v>24</v>
      </c>
      <c r="AS71" s="1173">
        <f>SUMIFS(Table91517[Count of EnergyRating],Table91517[MainSpaceHeatingFuel],AN71,Table91517[EnergyRating (group)],AO71,Table91517[CountyName (group)],AS$4)</f>
        <v>15</v>
      </c>
      <c r="AT71" s="1173">
        <f>SUMIFS(Table91517[Count of EnergyRating],Table91517[MainSpaceHeatingFuel],AN71,Table91517[EnergyRating (group)],AO71,Table91517[CountyName (group)],AT$4)</f>
        <v>32</v>
      </c>
      <c r="AU71" s="1173">
        <f>SUMIFS(Table91517[Count of EnergyRating],Table91517[MainSpaceHeatingFuel],AN71,Table91517[EnergyRating (group)],AO71,Table91517[CountyName (group)],AU$4)</f>
        <v>46</v>
      </c>
      <c r="AV71" s="1173">
        <f>SUMIFS(Table91517[Count of EnergyRating],Table91517[MainSpaceHeatingFuel],AN71,Table91517[EnergyRating (group)],AO71,Table91517[CountyName (group)],AV$4)</f>
        <v>7</v>
      </c>
      <c r="AW71" s="1173">
        <f>SUMIFS(Table91517[Count of EnergyRating],Table91517[MainSpaceHeatingFuel],AN71,Table91517[EnergyRating (group)],AO71,Table91517[CountyName (group)],AW$4)</f>
        <v>14</v>
      </c>
      <c r="AX71" s="1173">
        <f>SUMIFS(Table91517[Count of EnergyRating],Table91517[MainSpaceHeatingFuel],AN71,Table91517[EnergyRating (group)],AO71,Table91517[CountyName (group)],AX$4)</f>
        <v>21</v>
      </c>
      <c r="AY71" s="1173">
        <f>SUMIFS(Table91517[Count of EnergyRating],Table91517[MainSpaceHeatingFuel],AN71,Table91517[EnergyRating (group)],AO71,Table91517[CountyName (group)],AY$4)</f>
        <v>27</v>
      </c>
      <c r="AZ71" s="1173">
        <f>SUMIFS(Table91517[Count of EnergyRating],Table91517[MainSpaceHeatingFuel],AN71,Table91517[EnergyRating (group)],AO71,Table91517[CountyName (group)],AZ$4)</f>
        <v>219</v>
      </c>
      <c r="BA71" s="1173">
        <f>SUMIFS(Table91517[Count of EnergyRating],Table91517[MainSpaceHeatingFuel],AN71,Table91517[EnergyRating (group)],AO71,Table91517[CountyName (group)],BA$4)</f>
        <v>67</v>
      </c>
      <c r="BB71" s="1173">
        <f>SUMIFS(Table91517[Count of EnergyRating],Table91517[MainSpaceHeatingFuel],AN71,Table91517[EnergyRating (group)],AO71,Table91517[CountyName (group)],BB$4)</f>
        <v>149</v>
      </c>
      <c r="BC71" s="1173">
        <f>SUMIFS(Table91517[Count of EnergyRating],Table91517[MainSpaceHeatingFuel],AN71,Table91517[EnergyRating (group)],AO71,Table91517[CountyName (group)],BC$4)</f>
        <v>201</v>
      </c>
      <c r="BD71" s="1173">
        <f>SUMIFS(Table91517[Count of EnergyRating],Table91517[MainSpaceHeatingFuel],AN71,Table91517[EnergyRating (group)],AO71,Table91517[CountyName (group)],BD$4)</f>
        <v>221</v>
      </c>
      <c r="BE71" s="1173">
        <f>SUMIFS(Table91517[Count of EnergyRating],Table91517[MainSpaceHeatingFuel],AN71,Table91517[EnergyRating (group)],AO71,Table91517[CountyName (group)],BE$4)</f>
        <v>39</v>
      </c>
      <c r="BF71" s="1173">
        <f>SUMIFS(Table91517[Count of EnergyRating],Table91517[MainSpaceHeatingFuel],AN71,Table91517[EnergyRating (group)],AO71,Table91517[CountyName (group)],BF$4)</f>
        <v>60</v>
      </c>
      <c r="BG71" s="1173">
        <f>SUMIFS(Table91517[Count of EnergyRating],Table91517[MainSpaceHeatingFuel],AN71,Table91517[EnergyRating (group)],AO71,Table91517[CountyName (group)],BG$4)</f>
        <v>32</v>
      </c>
      <c r="BH71" s="1173">
        <f>SUMIFS(Table91517[Count of EnergyRating],Table91517[MainSpaceHeatingFuel],AN71,Table91517[EnergyRating (group)],AO71,Table91517[CountyName (group)],BH$4)</f>
        <v>160</v>
      </c>
      <c r="BI71" s="1173">
        <f>SUMIFS(Table91517[Count of EnergyRating],Table91517[MainSpaceHeatingFuel],AN71,Table91517[EnergyRating (group)],AO71,Table91517[CountyName (group)],BI$4)</f>
        <v>22</v>
      </c>
      <c r="BJ71" s="1173">
        <f>SUMIFS(Table91517[Count of EnergyRating],Table91517[MainSpaceHeatingFuel],AN71,Table91517[EnergyRating (group)],AO71,Table91517[CountyName (group)],BJ$4)</f>
        <v>100</v>
      </c>
      <c r="BK71" s="1173">
        <f>SUMIFS(Table91517[Count of EnergyRating],Table91517[MainSpaceHeatingFuel],AN71,Table91517[EnergyRating (group)],AO71,Table91517[CountyName (group)],BK$4)</f>
        <v>28</v>
      </c>
      <c r="BL71" s="1173">
        <f>SUMIFS(Table91517[Count of EnergyRating],Table91517[MainSpaceHeatingFuel],AN71,Table91517[EnergyRating (group)],AO71,Table91517[CountyName (group)],BL$4)</f>
        <v>52</v>
      </c>
      <c r="BM71" s="1144">
        <f>SUMIFS(Table91517[Count of EnergyRating],Table91517[MainSpaceHeatingFuel],AN71,Table91517[EnergyRating (group)],AO71,Table91517[CountyName (group)],BM$4)</f>
        <v>66</v>
      </c>
      <c r="BN71" s="1173">
        <f>SUMIFS(Table91517[Count of EnergyRating],Table91517[MainSpaceHeatingFuel],AN71,Table91517[EnergyRating (group)],AO71,Table91517[CountyName (group)],BN$4)</f>
        <v>48</v>
      </c>
      <c r="BO71" s="1173">
        <f>SUMIFS(Table91517[Count of EnergyRating],Table91517[MainSpaceHeatingFuel],AN71,Table91517[EnergyRating (group)],AO71,Table91517[CountyName (group)],BO$4)</f>
        <v>5</v>
      </c>
    </row>
    <row r="72" spans="3:67">
      <c r="C72" s="1145" t="s">
        <v>1258</v>
      </c>
      <c r="D72" s="1145" t="s">
        <v>1107</v>
      </c>
      <c r="E72" s="1145" t="s">
        <v>408</v>
      </c>
      <c r="F72" s="1145" t="s">
        <v>1238</v>
      </c>
      <c r="G72" s="1155">
        <f t="shared" ref="G72:AF72" si="56">IFERROR(G182*((SUM(AP$79)/SUM(AP$75:AP$83))/(SUM(G$182)/SUM(G$181:G$186))),G182)</f>
        <v>0</v>
      </c>
      <c r="H72" s="1155">
        <f t="shared" si="56"/>
        <v>0</v>
      </c>
      <c r="I72" s="1155">
        <f t="shared" si="56"/>
        <v>3.9115663074336263E-3</v>
      </c>
      <c r="J72" s="1155">
        <f t="shared" si="56"/>
        <v>0</v>
      </c>
      <c r="K72" s="1155">
        <f t="shared" si="56"/>
        <v>0</v>
      </c>
      <c r="L72" s="1155">
        <f t="shared" si="56"/>
        <v>0</v>
      </c>
      <c r="M72" s="1155">
        <f t="shared" si="56"/>
        <v>2.112788680977324E-2</v>
      </c>
      <c r="N72" s="1155">
        <f t="shared" si="56"/>
        <v>9.9683889869801104E-3</v>
      </c>
      <c r="O72" s="1155">
        <f t="shared" si="56"/>
        <v>0</v>
      </c>
      <c r="P72" s="1155">
        <f t="shared" si="56"/>
        <v>5.8163195873399106E-4</v>
      </c>
      <c r="Q72" s="1155">
        <f t="shared" si="56"/>
        <v>0</v>
      </c>
      <c r="R72" s="1155">
        <f t="shared" si="56"/>
        <v>0</v>
      </c>
      <c r="S72" s="1155">
        <f t="shared" si="56"/>
        <v>0</v>
      </c>
      <c r="T72" s="1155">
        <f t="shared" si="56"/>
        <v>0</v>
      </c>
      <c r="U72" s="1155">
        <f t="shared" si="56"/>
        <v>4.8020318391797882E-3</v>
      </c>
      <c r="V72" s="1155">
        <f t="shared" si="56"/>
        <v>0</v>
      </c>
      <c r="W72" s="1155">
        <f t="shared" si="56"/>
        <v>0</v>
      </c>
      <c r="X72" s="1155">
        <f t="shared" si="56"/>
        <v>2.1767644067692996E-2</v>
      </c>
      <c r="Y72" s="1155">
        <f t="shared" si="56"/>
        <v>7.3467781097211471E-3</v>
      </c>
      <c r="Z72" s="1155">
        <f t="shared" si="56"/>
        <v>0</v>
      </c>
      <c r="AA72" s="1155">
        <f t="shared" si="56"/>
        <v>1.7836031007548289E-3</v>
      </c>
      <c r="AB72" s="1155">
        <f t="shared" si="56"/>
        <v>0</v>
      </c>
      <c r="AC72" s="1155">
        <f t="shared" si="56"/>
        <v>0</v>
      </c>
      <c r="AD72" s="1155">
        <f t="shared" si="56"/>
        <v>0</v>
      </c>
      <c r="AE72" s="1155">
        <f t="shared" si="56"/>
        <v>0</v>
      </c>
      <c r="AF72" s="1155">
        <f t="shared" si="56"/>
        <v>1.388899863286747E-2</v>
      </c>
      <c r="AG72" s="1182">
        <f t="shared" ref="AG72:AG103" si="57">SUM(G72:AF72)</f>
        <v>8.5178529813137199E-2</v>
      </c>
      <c r="AN72" s="1153" t="s">
        <v>136</v>
      </c>
      <c r="AO72" s="1153" t="s">
        <v>62</v>
      </c>
      <c r="AP72" s="1144">
        <f>SUMIFS(Table91517[Count of EnergyRating],Table91517[MainSpaceHeatingFuel],AN72,Table91517[EnergyRating (group)],AO72,Table91517[CountyName (group)],AP$4)</f>
        <v>20</v>
      </c>
      <c r="AQ72" s="1173">
        <f>SUMIFS(Table91517[Count of EnergyRating],Table91517[MainSpaceHeatingFuel],AN72,Table91517[EnergyRating (group)],AO72,Table91517[CountyName (group)],AQ$4)</f>
        <v>43</v>
      </c>
      <c r="AR72" s="1173">
        <f>SUMIFS(Table91517[Count of EnergyRating],Table91517[MainSpaceHeatingFuel],AN72,Table91517[EnergyRating (group)],AO72,Table91517[CountyName (group)],AR$4)</f>
        <v>13</v>
      </c>
      <c r="AS72" s="1173">
        <f>SUMIFS(Table91517[Count of EnergyRating],Table91517[MainSpaceHeatingFuel],AN72,Table91517[EnergyRating (group)],AO72,Table91517[CountyName (group)],AS$4)</f>
        <v>12</v>
      </c>
      <c r="AT72" s="1173">
        <f>SUMIFS(Table91517[Count of EnergyRating],Table91517[MainSpaceHeatingFuel],AN72,Table91517[EnergyRating (group)],AO72,Table91517[CountyName (group)],AT$4)</f>
        <v>11</v>
      </c>
      <c r="AU72" s="1173">
        <f>SUMIFS(Table91517[Count of EnergyRating],Table91517[MainSpaceHeatingFuel],AN72,Table91517[EnergyRating (group)],AO72,Table91517[CountyName (group)],AU$4)</f>
        <v>14</v>
      </c>
      <c r="AV72" s="1173">
        <f>SUMIFS(Table91517[Count of EnergyRating],Table91517[MainSpaceHeatingFuel],AN72,Table91517[EnergyRating (group)],AO72,Table91517[CountyName (group)],AV$4)</f>
        <v>10</v>
      </c>
      <c r="AW72" s="1173">
        <f>SUMIFS(Table91517[Count of EnergyRating],Table91517[MainSpaceHeatingFuel],AN72,Table91517[EnergyRating (group)],AO72,Table91517[CountyName (group)],AW$4)</f>
        <v>6</v>
      </c>
      <c r="AX72" s="1173">
        <f>SUMIFS(Table91517[Count of EnergyRating],Table91517[MainSpaceHeatingFuel],AN72,Table91517[EnergyRating (group)],AO72,Table91517[CountyName (group)],AX$4)</f>
        <v>15</v>
      </c>
      <c r="AY72" s="1173">
        <f>SUMIFS(Table91517[Count of EnergyRating],Table91517[MainSpaceHeatingFuel],AN72,Table91517[EnergyRating (group)],AO72,Table91517[CountyName (group)],AY$4)</f>
        <v>22</v>
      </c>
      <c r="AZ72" s="1173">
        <f>SUMIFS(Table91517[Count of EnergyRating],Table91517[MainSpaceHeatingFuel],AN72,Table91517[EnergyRating (group)],AO72,Table91517[CountyName (group)],AZ$4)</f>
        <v>113</v>
      </c>
      <c r="BA72" s="1173">
        <f>SUMIFS(Table91517[Count of EnergyRating],Table91517[MainSpaceHeatingFuel],AN72,Table91517[EnergyRating (group)],AO72,Table91517[CountyName (group)],BA$4)</f>
        <v>44</v>
      </c>
      <c r="BB72" s="1173">
        <f>SUMIFS(Table91517[Count of EnergyRating],Table91517[MainSpaceHeatingFuel],AN72,Table91517[EnergyRating (group)],AO72,Table91517[CountyName (group)],BB$4)</f>
        <v>59</v>
      </c>
      <c r="BC72" s="1173">
        <f>SUMIFS(Table91517[Count of EnergyRating],Table91517[MainSpaceHeatingFuel],AN72,Table91517[EnergyRating (group)],AO72,Table91517[CountyName (group)],BC$4)</f>
        <v>131</v>
      </c>
      <c r="BD72" s="1173">
        <f>SUMIFS(Table91517[Count of EnergyRating],Table91517[MainSpaceHeatingFuel],AN72,Table91517[EnergyRating (group)],AO72,Table91517[CountyName (group)],BD$4)</f>
        <v>109</v>
      </c>
      <c r="BE72" s="1173">
        <f>SUMIFS(Table91517[Count of EnergyRating],Table91517[MainSpaceHeatingFuel],AN72,Table91517[EnergyRating (group)],AO72,Table91517[CountyName (group)],BE$4)</f>
        <v>34</v>
      </c>
      <c r="BF72" s="1173">
        <f>SUMIFS(Table91517[Count of EnergyRating],Table91517[MainSpaceHeatingFuel],AN72,Table91517[EnergyRating (group)],AO72,Table91517[CountyName (group)],BF$4)</f>
        <v>34</v>
      </c>
      <c r="BG72" s="1173">
        <f>SUMIFS(Table91517[Count of EnergyRating],Table91517[MainSpaceHeatingFuel],AN72,Table91517[EnergyRating (group)],AO72,Table91517[CountyName (group)],BG$4)</f>
        <v>23</v>
      </c>
      <c r="BH72" s="1161">
        <f>SUMIFS(Table91517[Count of EnergyRating],Table91517[MainSpaceHeatingFuel],AN72,Table91517[EnergyRating (group)],AO72,Table91517[CountyName (group)],BH$4)</f>
        <v>101</v>
      </c>
      <c r="BI72" s="1173">
        <f>SUMIFS(Table91517[Count of EnergyRating],Table91517[MainSpaceHeatingFuel],AN72,Table91517[EnergyRating (group)],AO72,Table91517[CountyName (group)],BI$4)</f>
        <v>15</v>
      </c>
      <c r="BJ72" s="1173">
        <f>SUMIFS(Table91517[Count of EnergyRating],Table91517[MainSpaceHeatingFuel],AN72,Table91517[EnergyRating (group)],AO72,Table91517[CountyName (group)],BJ$4)</f>
        <v>55</v>
      </c>
      <c r="BK72" s="1173">
        <f>SUMIFS(Table91517[Count of EnergyRating],Table91517[MainSpaceHeatingFuel],AN72,Table91517[EnergyRating (group)],AO72,Table91517[CountyName (group)],BK$4)</f>
        <v>21</v>
      </c>
      <c r="BL72" s="1173">
        <f>SUMIFS(Table91517[Count of EnergyRating],Table91517[MainSpaceHeatingFuel],AN72,Table91517[EnergyRating (group)],AO72,Table91517[CountyName (group)],BL$4)</f>
        <v>17</v>
      </c>
      <c r="BM72" s="1144">
        <f>SUMIFS(Table91517[Count of EnergyRating],Table91517[MainSpaceHeatingFuel],AN72,Table91517[EnergyRating (group)],AO72,Table91517[CountyName (group)],BM$4)</f>
        <v>23</v>
      </c>
      <c r="BN72" s="1173">
        <f>SUMIFS(Table91517[Count of EnergyRating],Table91517[MainSpaceHeatingFuel],AN72,Table91517[EnergyRating (group)],AO72,Table91517[CountyName (group)],BN$4)</f>
        <v>22</v>
      </c>
      <c r="BO72" s="1173">
        <f>SUMIFS(Table91517[Count of EnergyRating],Table91517[MainSpaceHeatingFuel],AN72,Table91517[EnergyRating (group)],AO72,Table91517[CountyName (group)],BO$4)</f>
        <v>4</v>
      </c>
    </row>
    <row r="73" spans="3:67">
      <c r="C73" s="1143" t="s">
        <v>1258</v>
      </c>
      <c r="D73" s="1143" t="s">
        <v>1107</v>
      </c>
      <c r="E73" s="1143" t="s">
        <v>408</v>
      </c>
      <c r="F73" s="1143" t="s">
        <v>1239</v>
      </c>
      <c r="G73" s="1154">
        <f t="shared" ref="G73:AF73" si="58">IFERROR(G183*((SUM(AP$80)/SUM(AP$75:AP$83))/(SUM(G$183)/SUM(G$181:G$186))),G183)</f>
        <v>0</v>
      </c>
      <c r="H73" s="1154">
        <f t="shared" si="58"/>
        <v>0</v>
      </c>
      <c r="I73" s="1154">
        <f t="shared" si="58"/>
        <v>5.8673494611504382E-3</v>
      </c>
      <c r="J73" s="1154">
        <f t="shared" si="58"/>
        <v>1.2134531321335011E-2</v>
      </c>
      <c r="K73" s="1154">
        <f t="shared" si="58"/>
        <v>7.5290804722144833E-3</v>
      </c>
      <c r="L73" s="1154">
        <f t="shared" si="58"/>
        <v>2.0907859674106286E-3</v>
      </c>
      <c r="M73" s="1154">
        <f t="shared" si="58"/>
        <v>1.1359490192799878E-2</v>
      </c>
      <c r="N73" s="1154">
        <f t="shared" si="58"/>
        <v>1.9936777973960221E-2</v>
      </c>
      <c r="O73" s="1154">
        <f t="shared" si="58"/>
        <v>2.1735455295729964E-3</v>
      </c>
      <c r="P73" s="1154">
        <f t="shared" si="58"/>
        <v>2.3265278349359651E-3</v>
      </c>
      <c r="Q73" s="1154">
        <f t="shared" si="58"/>
        <v>0</v>
      </c>
      <c r="R73" s="1154">
        <f t="shared" si="58"/>
        <v>1.6357576493533501E-2</v>
      </c>
      <c r="S73" s="1154">
        <f t="shared" si="58"/>
        <v>0</v>
      </c>
      <c r="T73" s="1154">
        <f t="shared" si="58"/>
        <v>0</v>
      </c>
      <c r="U73" s="1154">
        <f t="shared" si="58"/>
        <v>4.802031839179789E-3</v>
      </c>
      <c r="V73" s="1154">
        <f t="shared" si="58"/>
        <v>0</v>
      </c>
      <c r="W73" s="1154">
        <f t="shared" si="58"/>
        <v>7.811177742833731E-3</v>
      </c>
      <c r="X73" s="1154">
        <f t="shared" si="58"/>
        <v>1.3873453579947959E-2</v>
      </c>
      <c r="Y73" s="1154">
        <f t="shared" si="58"/>
        <v>1.5509864898300198E-2</v>
      </c>
      <c r="Z73" s="1154">
        <f t="shared" si="58"/>
        <v>4.4052583272949945E-3</v>
      </c>
      <c r="AA73" s="1154">
        <f t="shared" si="58"/>
        <v>5.3508093022644867E-3</v>
      </c>
      <c r="AB73" s="1154">
        <f t="shared" si="58"/>
        <v>4.3758949137987224E-3</v>
      </c>
      <c r="AC73" s="1154">
        <f t="shared" si="58"/>
        <v>7.6534606020438722E-3</v>
      </c>
      <c r="AD73" s="1154">
        <f t="shared" si="58"/>
        <v>2.6311829781965959E-2</v>
      </c>
      <c r="AE73" s="1154">
        <f t="shared" si="58"/>
        <v>1.5774996425379908E-2</v>
      </c>
      <c r="AF73" s="1154">
        <f t="shared" si="58"/>
        <v>1.0397226285809224E-2</v>
      </c>
      <c r="AG73" s="1181">
        <f t="shared" si="57"/>
        <v>0.19604166894573194</v>
      </c>
      <c r="AN73" s="1153" t="s">
        <v>136</v>
      </c>
      <c r="AO73" s="1153" t="s">
        <v>64</v>
      </c>
      <c r="AP73" s="1144">
        <f>SUMIFS(Table91517[Count of EnergyRating],Table91517[MainSpaceHeatingFuel],AN73,Table91517[EnergyRating (group)],AO73,Table91517[CountyName (group)],AP$4)</f>
        <v>53</v>
      </c>
      <c r="AQ73" s="1173">
        <f>SUMIFS(Table91517[Count of EnergyRating],Table91517[MainSpaceHeatingFuel],AN73,Table91517[EnergyRating (group)],AO73,Table91517[CountyName (group)],AQ$4)</f>
        <v>234</v>
      </c>
      <c r="AR73" s="1173">
        <f>SUMIFS(Table91517[Count of EnergyRating],Table91517[MainSpaceHeatingFuel],AN73,Table91517[EnergyRating (group)],AO73,Table91517[CountyName (group)],AR$4)</f>
        <v>81</v>
      </c>
      <c r="AS73" s="1173">
        <f>SUMIFS(Table91517[Count of EnergyRating],Table91517[MainSpaceHeatingFuel],AN73,Table91517[EnergyRating (group)],AO73,Table91517[CountyName (group)],AS$4)</f>
        <v>106</v>
      </c>
      <c r="AT73" s="1173">
        <f>SUMIFS(Table91517[Count of EnergyRating],Table91517[MainSpaceHeatingFuel],AN73,Table91517[EnergyRating (group)],AO73,Table91517[CountyName (group)],AT$4)</f>
        <v>75</v>
      </c>
      <c r="AU73" s="1173">
        <f>SUMIFS(Table91517[Count of EnergyRating],Table91517[MainSpaceHeatingFuel],AN73,Table91517[EnergyRating (group)],AO73,Table91517[CountyName (group)],AU$4)</f>
        <v>65</v>
      </c>
      <c r="AV73" s="1173">
        <f>SUMIFS(Table91517[Count of EnergyRating],Table91517[MainSpaceHeatingFuel],AN73,Table91517[EnergyRating (group)],AO73,Table91517[CountyName (group)],AV$4)</f>
        <v>78</v>
      </c>
      <c r="AW73" s="1173">
        <f>SUMIFS(Table91517[Count of EnergyRating],Table91517[MainSpaceHeatingFuel],AN73,Table91517[EnergyRating (group)],AO73,Table91517[CountyName (group)],AW$4)</f>
        <v>107</v>
      </c>
      <c r="AX73" s="1173">
        <f>SUMIFS(Table91517[Count of EnergyRating],Table91517[MainSpaceHeatingFuel],AN73,Table91517[EnergyRating (group)],AO73,Table91517[CountyName (group)],AX$4)</f>
        <v>41</v>
      </c>
      <c r="AY73" s="1173">
        <f>SUMIFS(Table91517[Count of EnergyRating],Table91517[MainSpaceHeatingFuel],AN73,Table91517[EnergyRating (group)],AO73,Table91517[CountyName (group)],AY$4)</f>
        <v>92</v>
      </c>
      <c r="AZ73" s="1173">
        <f>SUMIFS(Table91517[Count of EnergyRating],Table91517[MainSpaceHeatingFuel],AN73,Table91517[EnergyRating (group)],AO73,Table91517[CountyName (group)],AZ$4)</f>
        <v>305</v>
      </c>
      <c r="BA73" s="1173">
        <f>SUMIFS(Table91517[Count of EnergyRating],Table91517[MainSpaceHeatingFuel],AN73,Table91517[EnergyRating (group)],AO73,Table91517[CountyName (group)],BA$4)</f>
        <v>158</v>
      </c>
      <c r="BB73" s="1173">
        <f>SUMIFS(Table91517[Count of EnergyRating],Table91517[MainSpaceHeatingFuel],AN73,Table91517[EnergyRating (group)],AO73,Table91517[CountyName (group)],BB$4)</f>
        <v>229</v>
      </c>
      <c r="BC73" s="1173">
        <f>SUMIFS(Table91517[Count of EnergyRating],Table91517[MainSpaceHeatingFuel],AN73,Table91517[EnergyRating (group)],AO73,Table91517[CountyName (group)],BC$4)</f>
        <v>763</v>
      </c>
      <c r="BD73" s="1173">
        <f>SUMIFS(Table91517[Count of EnergyRating],Table91517[MainSpaceHeatingFuel],AN73,Table91517[EnergyRating (group)],AO73,Table91517[CountyName (group)],BD$4)</f>
        <v>363</v>
      </c>
      <c r="BE73" s="1173">
        <f>SUMIFS(Table91517[Count of EnergyRating],Table91517[MainSpaceHeatingFuel],AN73,Table91517[EnergyRating (group)],AO73,Table91517[CountyName (group)],BE$4)</f>
        <v>238</v>
      </c>
      <c r="BF73" s="1173">
        <f>SUMIFS(Table91517[Count of EnergyRating],Table91517[MainSpaceHeatingFuel],AN73,Table91517[EnergyRating (group)],AO73,Table91517[CountyName (group)],BF$4)</f>
        <v>247</v>
      </c>
      <c r="BG73" s="1173">
        <f>SUMIFS(Table91517[Count of EnergyRating],Table91517[MainSpaceHeatingFuel],AN73,Table91517[EnergyRating (group)],AO73,Table91517[CountyName (group)],BG$4)</f>
        <v>80</v>
      </c>
      <c r="BH73" s="1173">
        <f>SUMIFS(Table91517[Count of EnergyRating],Table91517[MainSpaceHeatingFuel],AN73,Table91517[EnergyRating (group)],AO73,Table91517[CountyName (group)],BH$4)</f>
        <v>448</v>
      </c>
      <c r="BI73" s="1173">
        <f>SUMIFS(Table91517[Count of EnergyRating],Table91517[MainSpaceHeatingFuel],AN73,Table91517[EnergyRating (group)],AO73,Table91517[CountyName (group)],BI$4)</f>
        <v>92</v>
      </c>
      <c r="BJ73" s="1173">
        <f>SUMIFS(Table91517[Count of EnergyRating],Table91517[MainSpaceHeatingFuel],AN73,Table91517[EnergyRating (group)],AO73,Table91517[CountyName (group)],BJ$4)</f>
        <v>234</v>
      </c>
      <c r="BK73" s="1173">
        <f>SUMIFS(Table91517[Count of EnergyRating],Table91517[MainSpaceHeatingFuel],AN73,Table91517[EnergyRating (group)],AO73,Table91517[CountyName (group)],BK$4)</f>
        <v>145</v>
      </c>
      <c r="BL73" s="1173">
        <f>SUMIFS(Table91517[Count of EnergyRating],Table91517[MainSpaceHeatingFuel],AN73,Table91517[EnergyRating (group)],AO73,Table91517[CountyName (group)],BL$4)</f>
        <v>103</v>
      </c>
      <c r="BM73" s="1144">
        <f>SUMIFS(Table91517[Count of EnergyRating],Table91517[MainSpaceHeatingFuel],AN73,Table91517[EnergyRating (group)],AO73,Table91517[CountyName (group)],BM$4)</f>
        <v>95</v>
      </c>
      <c r="BN73" s="1173">
        <f>SUMIFS(Table91517[Count of EnergyRating],Table91517[MainSpaceHeatingFuel],AN73,Table91517[EnergyRating (group)],AO73,Table91517[CountyName (group)],BN$4)</f>
        <v>209</v>
      </c>
      <c r="BO73" s="1173">
        <f>SUMIFS(Table91517[Count of EnergyRating],Table91517[MainSpaceHeatingFuel],AN73,Table91517[EnergyRating (group)],AO73,Table91517[CountyName (group)],BO$4)</f>
        <v>35</v>
      </c>
    </row>
    <row r="74" spans="3:67">
      <c r="C74" s="1145" t="s">
        <v>1258</v>
      </c>
      <c r="D74" s="1145" t="s">
        <v>1107</v>
      </c>
      <c r="E74" s="1145" t="s">
        <v>408</v>
      </c>
      <c r="F74" s="1145" t="s">
        <v>1240</v>
      </c>
      <c r="G74" s="1155">
        <f t="shared" ref="G74:AF74" si="59">IFERROR(G184*((SUM(AP$81)/SUM(AP$75:AP$83))/(SUM(G$184)/SUM(G$181:G$186))),G184)</f>
        <v>9.4244091556946966E-3</v>
      </c>
      <c r="H74" s="1155">
        <f t="shared" si="59"/>
        <v>0</v>
      </c>
      <c r="I74" s="1155">
        <f t="shared" si="59"/>
        <v>1.1734698922300876E-2</v>
      </c>
      <c r="J74" s="1155">
        <f t="shared" si="59"/>
        <v>1.2134531321335011E-2</v>
      </c>
      <c r="K74" s="1155">
        <f t="shared" si="59"/>
        <v>3.2267487738062068E-3</v>
      </c>
      <c r="L74" s="1155">
        <f t="shared" si="59"/>
        <v>6.2723579022318848E-3</v>
      </c>
      <c r="M74" s="1155">
        <f t="shared" si="59"/>
        <v>5.0027653778391386E-3</v>
      </c>
      <c r="N74" s="1155">
        <f t="shared" si="59"/>
        <v>0</v>
      </c>
      <c r="O74" s="1155">
        <f t="shared" si="59"/>
        <v>6.5206365887189883E-3</v>
      </c>
      <c r="P74" s="1155">
        <f t="shared" si="59"/>
        <v>8.724479381009868E-3</v>
      </c>
      <c r="Q74" s="1155">
        <f t="shared" si="59"/>
        <v>1.9677833914293882E-2</v>
      </c>
      <c r="R74" s="1155">
        <f t="shared" si="59"/>
        <v>1.6357576493533501E-2</v>
      </c>
      <c r="S74" s="1155">
        <f t="shared" si="59"/>
        <v>1.4739166345976823E-2</v>
      </c>
      <c r="T74" s="1155">
        <f t="shared" si="59"/>
        <v>6.4405339607323156E-2</v>
      </c>
      <c r="U74" s="1155">
        <f t="shared" si="59"/>
        <v>2.4010159195898943E-2</v>
      </c>
      <c r="V74" s="1155">
        <f t="shared" si="59"/>
        <v>3.1704934615756568E-2</v>
      </c>
      <c r="W74" s="1155">
        <f t="shared" si="59"/>
        <v>2.3433533228501197E-2</v>
      </c>
      <c r="X74" s="1155">
        <f t="shared" si="59"/>
        <v>4.5958257493010695E-3</v>
      </c>
      <c r="Y74" s="1155">
        <f t="shared" si="59"/>
        <v>2.4489260365737162E-2</v>
      </c>
      <c r="Z74" s="1155">
        <f t="shared" si="59"/>
        <v>0</v>
      </c>
      <c r="AA74" s="1155">
        <f t="shared" si="59"/>
        <v>2.3186840309812776E-2</v>
      </c>
      <c r="AB74" s="1155">
        <f t="shared" si="59"/>
        <v>1.3127684741396166E-2</v>
      </c>
      <c r="AC74" s="1155">
        <f t="shared" si="59"/>
        <v>0</v>
      </c>
      <c r="AD74" s="1155">
        <f t="shared" si="59"/>
        <v>0</v>
      </c>
      <c r="AE74" s="1155">
        <f t="shared" si="59"/>
        <v>1.1831247319034932E-2</v>
      </c>
      <c r="AF74" s="1155">
        <f t="shared" si="59"/>
        <v>4.7412244329065661E-3</v>
      </c>
      <c r="AG74" s="1182">
        <f t="shared" si="57"/>
        <v>0.33934125374240942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1258</v>
      </c>
      <c r="D75" s="1143" t="s">
        <v>1107</v>
      </c>
      <c r="E75" s="1143" t="s">
        <v>408</v>
      </c>
      <c r="F75" s="1143" t="s">
        <v>1241</v>
      </c>
      <c r="G75" s="1154">
        <f t="shared" ref="G75:AF75" si="60">IFERROR(G185*((SUM(AP$82)/SUM(AP$75:AP$83))/(SUM(G$185)/SUM(G$181:G$186))),G185)</f>
        <v>6.2829394371297972E-3</v>
      </c>
      <c r="H75" s="1154">
        <f t="shared" si="60"/>
        <v>0.16309721891134293</v>
      </c>
      <c r="I75" s="1154">
        <f t="shared" si="60"/>
        <v>1.3690482076017689E-2</v>
      </c>
      <c r="J75" s="1154">
        <f t="shared" si="60"/>
        <v>2.4269062642670026E-2</v>
      </c>
      <c r="K75" s="1154">
        <f t="shared" si="60"/>
        <v>8.6046633968165538E-3</v>
      </c>
      <c r="L75" s="1154">
        <f t="shared" si="60"/>
        <v>5.2269649185265714E-3</v>
      </c>
      <c r="M75" s="1154">
        <f t="shared" si="60"/>
        <v>2.2413000851786965E-3</v>
      </c>
      <c r="N75" s="1154">
        <f t="shared" si="60"/>
        <v>1.9936777973960221E-2</v>
      </c>
      <c r="O75" s="1154">
        <f t="shared" si="60"/>
        <v>5.7961214121946573E-3</v>
      </c>
      <c r="P75" s="1154">
        <f t="shared" si="60"/>
        <v>7.561215463541885E-3</v>
      </c>
      <c r="Q75" s="1154">
        <f t="shared" si="60"/>
        <v>5.9033501742881633E-2</v>
      </c>
      <c r="R75" s="1154">
        <f t="shared" si="60"/>
        <v>1.6357576493533501E-2</v>
      </c>
      <c r="S75" s="1154">
        <f t="shared" si="60"/>
        <v>2.4565277243294714E-3</v>
      </c>
      <c r="T75" s="1154">
        <f t="shared" si="60"/>
        <v>0</v>
      </c>
      <c r="U75" s="1154">
        <f t="shared" si="60"/>
        <v>1.4406095517539363E-2</v>
      </c>
      <c r="V75" s="1154">
        <f t="shared" si="60"/>
        <v>0</v>
      </c>
      <c r="W75" s="1154">
        <f t="shared" si="60"/>
        <v>1.1716766614250598E-2</v>
      </c>
      <c r="X75" s="1154">
        <f t="shared" si="60"/>
        <v>2.4854975991118033E-3</v>
      </c>
      <c r="Y75" s="1154">
        <f t="shared" si="60"/>
        <v>3.4284964512032022E-2</v>
      </c>
      <c r="Z75" s="1154">
        <f t="shared" si="60"/>
        <v>4.4052583272949936E-3</v>
      </c>
      <c r="AA75" s="1154">
        <f t="shared" si="60"/>
        <v>2.2295038759435361E-2</v>
      </c>
      <c r="AB75" s="1154">
        <f t="shared" si="60"/>
        <v>8.7517898275974448E-3</v>
      </c>
      <c r="AC75" s="1154">
        <f t="shared" si="60"/>
        <v>3.8267303010219357E-3</v>
      </c>
      <c r="AD75" s="1154">
        <f t="shared" si="60"/>
        <v>0</v>
      </c>
      <c r="AE75" s="1154">
        <f t="shared" si="60"/>
        <v>1.5774996425379908E-2</v>
      </c>
      <c r="AF75" s="1154">
        <f t="shared" si="60"/>
        <v>2.0638271060887405E-3</v>
      </c>
      <c r="AG75" s="1181">
        <f t="shared" si="57"/>
        <v>0.45456531726787575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SUMIFS(Table91517[Count of EnergyRating],Table91517[MainSpaceHeatingFuel],AN75,Table91517[EnergyRating (group)],AO75,Table91517[CountyName (group)],AP$4)</f>
        <v>0</v>
      </c>
      <c r="AQ75" s="1173">
        <f>SUMIFS(Table91517[Count of EnergyRating],Table91517[MainSpaceHeatingFuel],AN75,Table91517[EnergyRating (group)],AO75,Table91517[CountyName (group)],AQ$4)</f>
        <v>0</v>
      </c>
      <c r="AR75" s="1173">
        <f>SUMIFS(Table91517[Count of EnergyRating],Table91517[MainSpaceHeatingFuel],AN75,Table91517[EnergyRating (group)],AO75,Table91517[CountyName (group)],AR$4)</f>
        <v>0</v>
      </c>
      <c r="AS75" s="1173">
        <f>SUMIFS(Table91517[Count of EnergyRating],Table91517[MainSpaceHeatingFuel],AN75,Table91517[EnergyRating (group)],AO75,Table91517[CountyName (group)],AS$4)</f>
        <v>0</v>
      </c>
      <c r="AT75" s="1173">
        <f>SUMIFS(Table91517[Count of EnergyRating],Table91517[MainSpaceHeatingFuel],AN75,Table91517[EnergyRating (group)],AO75,Table91517[CountyName (group)],AT$4)</f>
        <v>0</v>
      </c>
      <c r="AU75" s="1173">
        <f>SUMIFS(Table91517[Count of EnergyRating],Table91517[MainSpaceHeatingFuel],AN75,Table91517[EnergyRating (group)],AO75,Table91517[CountyName (group)],AU$4)</f>
        <v>0</v>
      </c>
      <c r="AV75" s="1173">
        <f>SUMIFS(Table91517[Count of EnergyRating],Table91517[MainSpaceHeatingFuel],AN75,Table91517[EnergyRating (group)],AO75,Table91517[CountyName (group)],AV$4)</f>
        <v>0</v>
      </c>
      <c r="AW75" s="1173">
        <f>SUMIFS(Table91517[Count of EnergyRating],Table91517[MainSpaceHeatingFuel],AN75,Table91517[EnergyRating (group)],AO75,Table91517[CountyName (group)],AW$4)</f>
        <v>0</v>
      </c>
      <c r="AX75" s="1173">
        <f>SUMIFS(Table91517[Count of EnergyRating],Table91517[MainSpaceHeatingFuel],AN75,Table91517[EnergyRating (group)],AO75,Table91517[CountyName (group)],AX$4)</f>
        <v>0</v>
      </c>
      <c r="AY75" s="1173">
        <f>SUMIFS(Table91517[Count of EnergyRating],Table91517[MainSpaceHeatingFuel],AN75,Table91517[EnergyRating (group)],AO75,Table91517[CountyName (group)],AY$4)</f>
        <v>0</v>
      </c>
      <c r="AZ75" s="1173">
        <f>SUMIFS(Table91517[Count of EnergyRating],Table91517[MainSpaceHeatingFuel],AN75,Table91517[EnergyRating (group)],AO75,Table91517[CountyName (group)],AZ$4)</f>
        <v>0</v>
      </c>
      <c r="BA75" s="1173">
        <f>SUMIFS(Table91517[Count of EnergyRating],Table91517[MainSpaceHeatingFuel],AN75,Table91517[EnergyRating (group)],AO75,Table91517[CountyName (group)],BA$4)</f>
        <v>0</v>
      </c>
      <c r="BB75" s="1173">
        <f>SUMIFS(Table91517[Count of EnergyRating],Table91517[MainSpaceHeatingFuel],AN75,Table91517[EnergyRating (group)],AO75,Table91517[CountyName (group)],BB$4)</f>
        <v>0</v>
      </c>
      <c r="BC75" s="1173">
        <f>SUMIFS(Table91517[Count of EnergyRating],Table91517[MainSpaceHeatingFuel],AN75,Table91517[EnergyRating (group)],AO75,Table91517[CountyName (group)],BC$4)</f>
        <v>0</v>
      </c>
      <c r="BD75" s="1173">
        <f>SUMIFS(Table91517[Count of EnergyRating],Table91517[MainSpaceHeatingFuel],AN75,Table91517[EnergyRating (group)],AO75,Table91517[CountyName (group)],BD$4)</f>
        <v>0</v>
      </c>
      <c r="BE75" s="1173">
        <f>SUMIFS(Table91517[Count of EnergyRating],Table91517[MainSpaceHeatingFuel],AN75,Table91517[EnergyRating (group)],AO75,Table91517[CountyName (group)],BE$4)</f>
        <v>0</v>
      </c>
      <c r="BF75" s="1173">
        <f>SUMIFS(Table91517[Count of EnergyRating],Table91517[MainSpaceHeatingFuel],AN75,Table91517[EnergyRating (group)],AO75,Table91517[CountyName (group)],BF$4)</f>
        <v>0</v>
      </c>
      <c r="BG75" s="1173">
        <f>SUMIFS(Table91517[Count of EnergyRating],Table91517[MainSpaceHeatingFuel],AN75,Table91517[EnergyRating (group)],AO75,Table91517[CountyName (group)],BG$4)</f>
        <v>0</v>
      </c>
      <c r="BH75" s="1173">
        <f>SUMIFS(Table91517[Count of EnergyRating],Table91517[MainSpaceHeatingFuel],AN75,Table91517[EnergyRating (group)],AO75,Table91517[CountyName (group)],BH$4)</f>
        <v>0</v>
      </c>
      <c r="BI75" s="1173">
        <f>SUMIFS(Table91517[Count of EnergyRating],Table91517[MainSpaceHeatingFuel],AN75,Table91517[EnergyRating (group)],AO75,Table91517[CountyName (group)],BI$4)</f>
        <v>0</v>
      </c>
      <c r="BJ75" s="1173">
        <f>SUMIFS(Table91517[Count of EnergyRating],Table91517[MainSpaceHeatingFuel],AN75,Table91517[EnergyRating (group)],AO75,Table91517[CountyName (group)],BJ$4)</f>
        <v>0</v>
      </c>
      <c r="BK75" s="1173">
        <f>SUMIFS(Table91517[Count of EnergyRating],Table91517[MainSpaceHeatingFuel],AN75,Table91517[EnergyRating (group)],AO75,Table91517[CountyName (group)],BK$4)</f>
        <v>0</v>
      </c>
      <c r="BL75" s="1173">
        <f>SUMIFS(Table91517[Count of EnergyRating],Table91517[MainSpaceHeatingFuel],AN75,Table91517[EnergyRating (group)],AO75,Table91517[CountyName (group)],BL$4)</f>
        <v>0</v>
      </c>
      <c r="BM75" s="1144">
        <f>SUMIFS(Table91517[Count of EnergyRating],Table91517[MainSpaceHeatingFuel],AN75,Table91517[EnergyRating (group)],AO75,Table91517[CountyName (group)],BM$4)</f>
        <v>0</v>
      </c>
      <c r="BN75" s="1173">
        <f>SUMIFS(Table91517[Count of EnergyRating],Table91517[MainSpaceHeatingFuel],AN75,Table91517[EnergyRating (group)],AO75,Table91517[CountyName (group)],BN$4)</f>
        <v>0</v>
      </c>
      <c r="BO75" s="1173">
        <f>SUMIFS(Table91517[Count of EnergyRating],Table91517[MainSpaceHeatingFuel],AN75,Table91517[EnergyRating (group)],AO75,Table91517[CountyName (group)],BO$4)</f>
        <v>0</v>
      </c>
    </row>
    <row r="76" spans="3:67" ht="15.75" thickBot="1">
      <c r="C76" s="1147" t="s">
        <v>1258</v>
      </c>
      <c r="D76" s="1147" t="s">
        <v>1107</v>
      </c>
      <c r="E76" s="1147" t="s">
        <v>408</v>
      </c>
      <c r="F76" s="1147" t="s">
        <v>1242</v>
      </c>
      <c r="G76" s="1156">
        <f t="shared" ref="G76:AF76" si="61">IFERROR(G186*((SUM(AP$83)/SUM(AP$75:AP$83))/(SUM(G$186)/SUM(G$181:G$186))),G186)</f>
        <v>1.5707348592824494E-2</v>
      </c>
      <c r="H76" s="1156">
        <f t="shared" si="61"/>
        <v>0</v>
      </c>
      <c r="I76" s="1156">
        <f t="shared" si="61"/>
        <v>5.280614515035395E-2</v>
      </c>
      <c r="J76" s="1156">
        <f t="shared" si="61"/>
        <v>1.2134531321335011E-2</v>
      </c>
      <c r="K76" s="1156">
        <f t="shared" si="61"/>
        <v>2.7965156039653799E-2</v>
      </c>
      <c r="L76" s="1156">
        <f t="shared" si="61"/>
        <v>1.4635501771874398E-2</v>
      </c>
      <c r="M76" s="1156">
        <f t="shared" si="61"/>
        <v>3.9624349628756481E-3</v>
      </c>
      <c r="N76" s="1156">
        <f t="shared" si="61"/>
        <v>4.9841944934900545E-2</v>
      </c>
      <c r="O76" s="1156">
        <f t="shared" si="61"/>
        <v>3.1878667767070615E-2</v>
      </c>
      <c r="P76" s="1156">
        <f t="shared" si="61"/>
        <v>2.966322989543355E-2</v>
      </c>
      <c r="Q76" s="1156">
        <f t="shared" si="61"/>
        <v>1.9677833914293879E-2</v>
      </c>
      <c r="R76" s="1156">
        <f t="shared" si="61"/>
        <v>1.6357576493533497E-2</v>
      </c>
      <c r="S76" s="1156">
        <f t="shared" si="61"/>
        <v>5.89566653839073E-2</v>
      </c>
      <c r="T76" s="1156">
        <f t="shared" si="61"/>
        <v>0.19321601882196948</v>
      </c>
      <c r="U76" s="1156">
        <f t="shared" si="61"/>
        <v>5.7624382070157451E-2</v>
      </c>
      <c r="V76" s="1156">
        <f t="shared" si="61"/>
        <v>6.340986923151315E-2</v>
      </c>
      <c r="W76" s="1156">
        <f t="shared" si="61"/>
        <v>5.8583833071252985E-2</v>
      </c>
      <c r="X76" s="1156">
        <f t="shared" si="61"/>
        <v>3.2905487082580788E-3</v>
      </c>
      <c r="Y76" s="1156">
        <f t="shared" si="61"/>
        <v>7.91819418492168E-2</v>
      </c>
      <c r="Z76" s="1156">
        <f t="shared" si="61"/>
        <v>1.7621033309179978E-2</v>
      </c>
      <c r="AA76" s="1156">
        <f t="shared" si="61"/>
        <v>4.8157283720380376E-2</v>
      </c>
      <c r="AB76" s="1156">
        <f t="shared" si="61"/>
        <v>2.6255369482792331E-2</v>
      </c>
      <c r="AC76" s="1156">
        <f t="shared" si="61"/>
        <v>3.0613842408175489E-2</v>
      </c>
      <c r="AD76" s="1156">
        <f t="shared" si="61"/>
        <v>2.6311829781965963E-2</v>
      </c>
      <c r="AE76" s="1156">
        <f t="shared" si="61"/>
        <v>7.4931233020554558E-2</v>
      </c>
      <c r="AF76" s="1156">
        <f t="shared" si="61"/>
        <v>3.4694607026680992E-3</v>
      </c>
      <c r="AG76" s="1183">
        <f t="shared" si="57"/>
        <v>1.0162536824061414</v>
      </c>
      <c r="AI76" s="58" t="s">
        <v>1176</v>
      </c>
      <c r="AJ76" s="1167">
        <f>SUM(G71:AF76)</f>
        <v>2.1186089326695767</v>
      </c>
      <c r="AK76" s="1149">
        <f>'SHWLP-Det'!S18</f>
        <v>2.1186089326695763</v>
      </c>
      <c r="AL76" s="1169">
        <f>IFERROR((AK76-AJ76)/AK76,"N/A")</f>
        <v>-2.0961358323477055E-16</v>
      </c>
      <c r="AN76" s="1153" t="s">
        <v>1146</v>
      </c>
      <c r="AO76" s="1153" t="s">
        <v>50</v>
      </c>
      <c r="AP76" s="1144">
        <f>SUMIFS(Table91517[Count of EnergyRating],Table91517[MainSpaceHeatingFuel],AN76,Table91517[EnergyRating (group)],AO76,Table91517[CountyName (group)],AP$4)</f>
        <v>0</v>
      </c>
      <c r="AQ76" s="1173">
        <f>SUMIFS(Table91517[Count of EnergyRating],Table91517[MainSpaceHeatingFuel],AN76,Table91517[EnergyRating (group)],AO76,Table91517[CountyName (group)],AQ$4)</f>
        <v>0</v>
      </c>
      <c r="AR76" s="1173">
        <f>SUMIFS(Table91517[Count of EnergyRating],Table91517[MainSpaceHeatingFuel],AN76,Table91517[EnergyRating (group)],AO76,Table91517[CountyName (group)],AR$4)</f>
        <v>0</v>
      </c>
      <c r="AS76" s="1173">
        <f>SUMIFS(Table91517[Count of EnergyRating],Table91517[MainSpaceHeatingFuel],AN76,Table91517[EnergyRating (group)],AO76,Table91517[CountyName (group)],AS$4)</f>
        <v>0</v>
      </c>
      <c r="AT76" s="1173">
        <f>SUMIFS(Table91517[Count of EnergyRating],Table91517[MainSpaceHeatingFuel],AN76,Table91517[EnergyRating (group)],AO76,Table91517[CountyName (group)],AT$4)</f>
        <v>0</v>
      </c>
      <c r="AU76" s="1173">
        <f>SUMIFS(Table91517[Count of EnergyRating],Table91517[MainSpaceHeatingFuel],AN76,Table91517[EnergyRating (group)],AO76,Table91517[CountyName (group)],AU$4)</f>
        <v>0</v>
      </c>
      <c r="AV76" s="1173">
        <f>SUMIFS(Table91517[Count of EnergyRating],Table91517[MainSpaceHeatingFuel],AN76,Table91517[EnergyRating (group)],AO76,Table91517[CountyName (group)],AV$4)</f>
        <v>0</v>
      </c>
      <c r="AW76" s="1173">
        <f>SUMIFS(Table91517[Count of EnergyRating],Table91517[MainSpaceHeatingFuel],AN76,Table91517[EnergyRating (group)],AO76,Table91517[CountyName (group)],AW$4)</f>
        <v>0</v>
      </c>
      <c r="AX76" s="1173">
        <f>SUMIFS(Table91517[Count of EnergyRating],Table91517[MainSpaceHeatingFuel],AN76,Table91517[EnergyRating (group)],AO76,Table91517[CountyName (group)],AX$4)</f>
        <v>0</v>
      </c>
      <c r="AY76" s="1173">
        <f>SUMIFS(Table91517[Count of EnergyRating],Table91517[MainSpaceHeatingFuel],AN76,Table91517[EnergyRating (group)],AO76,Table91517[CountyName (group)],AY$4)</f>
        <v>0</v>
      </c>
      <c r="AZ76" s="1173">
        <f>SUMIFS(Table91517[Count of EnergyRating],Table91517[MainSpaceHeatingFuel],AN76,Table91517[EnergyRating (group)],AO76,Table91517[CountyName (group)],AZ$4)</f>
        <v>0</v>
      </c>
      <c r="BA76" s="1173">
        <f>SUMIFS(Table91517[Count of EnergyRating],Table91517[MainSpaceHeatingFuel],AN76,Table91517[EnergyRating (group)],AO76,Table91517[CountyName (group)],BA$4)</f>
        <v>0</v>
      </c>
      <c r="BB76" s="1173">
        <f>SUMIFS(Table91517[Count of EnergyRating],Table91517[MainSpaceHeatingFuel],AN76,Table91517[EnergyRating (group)],AO76,Table91517[CountyName (group)],BB$4)</f>
        <v>0</v>
      </c>
      <c r="BC76" s="1173">
        <f>SUMIFS(Table91517[Count of EnergyRating],Table91517[MainSpaceHeatingFuel],AN76,Table91517[EnergyRating (group)],AO76,Table91517[CountyName (group)],BC$4)</f>
        <v>0</v>
      </c>
      <c r="BD76" s="1173">
        <f>SUMIFS(Table91517[Count of EnergyRating],Table91517[MainSpaceHeatingFuel],AN76,Table91517[EnergyRating (group)],AO76,Table91517[CountyName (group)],BD$4)</f>
        <v>0</v>
      </c>
      <c r="BE76" s="1173">
        <f>SUMIFS(Table91517[Count of EnergyRating],Table91517[MainSpaceHeatingFuel],AN76,Table91517[EnergyRating (group)],AO76,Table91517[CountyName (group)],BE$4)</f>
        <v>0</v>
      </c>
      <c r="BF76" s="1173">
        <f>SUMIFS(Table91517[Count of EnergyRating],Table91517[MainSpaceHeatingFuel],AN76,Table91517[EnergyRating (group)],AO76,Table91517[CountyName (group)],BF$4)</f>
        <v>0</v>
      </c>
      <c r="BG76" s="1173">
        <f>SUMIFS(Table91517[Count of EnergyRating],Table91517[MainSpaceHeatingFuel],AN76,Table91517[EnergyRating (group)],AO76,Table91517[CountyName (group)],BG$4)</f>
        <v>0</v>
      </c>
      <c r="BH76" s="1173">
        <f>SUMIFS(Table91517[Count of EnergyRating],Table91517[MainSpaceHeatingFuel],AN76,Table91517[EnergyRating (group)],AO76,Table91517[CountyName (group)],BH$4)</f>
        <v>0</v>
      </c>
      <c r="BI76" s="1173">
        <f>SUMIFS(Table91517[Count of EnergyRating],Table91517[MainSpaceHeatingFuel],AN76,Table91517[EnergyRating (group)],AO76,Table91517[CountyName (group)],BI$4)</f>
        <v>0</v>
      </c>
      <c r="BJ76" s="1173">
        <f>SUMIFS(Table91517[Count of EnergyRating],Table91517[MainSpaceHeatingFuel],AN76,Table91517[EnergyRating (group)],AO76,Table91517[CountyName (group)],BJ$4)</f>
        <v>0</v>
      </c>
      <c r="BK76" s="1173">
        <f>SUMIFS(Table91517[Count of EnergyRating],Table91517[MainSpaceHeatingFuel],AN76,Table91517[EnergyRating (group)],AO76,Table91517[CountyName (group)],BK$4)</f>
        <v>0</v>
      </c>
      <c r="BL76" s="1173">
        <f>SUMIFS(Table91517[Count of EnergyRating],Table91517[MainSpaceHeatingFuel],AN76,Table91517[EnergyRating (group)],AO76,Table91517[CountyName (group)],BL$4)</f>
        <v>0</v>
      </c>
      <c r="BM76" s="1144">
        <f>SUMIFS(Table91517[Count of EnergyRating],Table91517[MainSpaceHeatingFuel],AN76,Table91517[EnergyRating (group)],AO76,Table91517[CountyName (group)],BM$4)</f>
        <v>0</v>
      </c>
      <c r="BN76" s="1173">
        <f>SUMIFS(Table91517[Count of EnergyRating],Table91517[MainSpaceHeatingFuel],AN76,Table91517[EnergyRating (group)],AO76,Table91517[CountyName (group)],BN$4)</f>
        <v>0</v>
      </c>
      <c r="BO76" s="1173">
        <f>SUMIFS(Table91517[Count of EnergyRating],Table91517[MainSpaceHeatingFuel],AN76,Table91517[EnergyRating (group)],AO76,Table91517[CountyName (group)],BO$4)</f>
        <v>0</v>
      </c>
    </row>
    <row r="77" spans="3:67" ht="15.75" thickBot="1">
      <c r="C77" s="1174" t="s">
        <v>1259</v>
      </c>
      <c r="D77" s="1174" t="s">
        <v>1107</v>
      </c>
      <c r="E77" s="1174" t="s">
        <v>408</v>
      </c>
      <c r="F77" s="1174" t="s">
        <v>948</v>
      </c>
      <c r="G77" s="1175">
        <f>G187</f>
        <v>3.2597333058773111E-2</v>
      </c>
      <c r="H77" s="1175">
        <f t="shared" ref="H77:AF77" si="62">H187</f>
        <v>0.16923716738041328</v>
      </c>
      <c r="I77" s="1175">
        <f t="shared" si="62"/>
        <v>9.1323470393679038E-2</v>
      </c>
      <c r="J77" s="1175">
        <f t="shared" si="62"/>
        <v>6.2956735927788943E-2</v>
      </c>
      <c r="K77" s="1175">
        <f t="shared" si="62"/>
        <v>4.9107267315324839E-2</v>
      </c>
      <c r="L77" s="1175">
        <f t="shared" si="62"/>
        <v>2.9288190262527072E-2</v>
      </c>
      <c r="M77" s="1175">
        <f t="shared" si="62"/>
        <v>5.6855432966948567E-2</v>
      </c>
      <c r="N77" s="1175">
        <f t="shared" si="62"/>
        <v>0.10343658382180383</v>
      </c>
      <c r="O77" s="1175">
        <f t="shared" si="62"/>
        <v>4.8114574908895126E-2</v>
      </c>
      <c r="P77" s="1175">
        <f t="shared" si="62"/>
        <v>5.0696355511958835E-2</v>
      </c>
      <c r="Q77" s="1175">
        <f t="shared" si="62"/>
        <v>0.10209312255801191</v>
      </c>
      <c r="R77" s="1175">
        <f t="shared" si="62"/>
        <v>6.7893491488137572E-2</v>
      </c>
      <c r="S77" s="1175">
        <f t="shared" si="62"/>
        <v>7.901918677333028E-2</v>
      </c>
      <c r="T77" s="1175">
        <f t="shared" si="62"/>
        <v>0.2673197571870764</v>
      </c>
      <c r="U77" s="1175">
        <f t="shared" si="62"/>
        <v>0.10962179474471791</v>
      </c>
      <c r="V77" s="1175">
        <f t="shared" si="62"/>
        <v>9.8695490251158841E-2</v>
      </c>
      <c r="W77" s="1175">
        <f t="shared" si="62"/>
        <v>0.1053680795481195</v>
      </c>
      <c r="X77" s="1175">
        <f t="shared" si="62"/>
        <v>5.7687045933506056E-2</v>
      </c>
      <c r="Y77" s="1175">
        <f t="shared" si="62"/>
        <v>0.16686675946836288</v>
      </c>
      <c r="Z77" s="1175">
        <f t="shared" si="62"/>
        <v>2.7426590564820452E-2</v>
      </c>
      <c r="AA77" s="1175">
        <f t="shared" si="62"/>
        <v>0.10456729137528355</v>
      </c>
      <c r="AB77" s="1175">
        <f t="shared" si="62"/>
        <v>5.4487555207293557E-2</v>
      </c>
      <c r="AC77" s="1175">
        <f t="shared" si="62"/>
        <v>4.3678702854422428E-2</v>
      </c>
      <c r="AD77" s="1175">
        <f t="shared" si="62"/>
        <v>5.4604726807954501E-2</v>
      </c>
      <c r="AE77" s="1175">
        <f t="shared" si="62"/>
        <v>0.12276645771250043</v>
      </c>
      <c r="AF77" s="1175">
        <f t="shared" si="62"/>
        <v>4.2656797978913183E-2</v>
      </c>
      <c r="AG77" s="1184">
        <f t="shared" si="57"/>
        <v>2.1983659620017222</v>
      </c>
      <c r="AI77" s="58" t="s">
        <v>1120</v>
      </c>
      <c r="AJ77" s="1167">
        <f>SUM(G77:AF77)</f>
        <v>2.1983659620017222</v>
      </c>
      <c r="AK77" s="1149">
        <f>'SHWLP-Det'!S44</f>
        <v>2.1983659620017222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SUMIFS(Table91517[Count of EnergyRating],Table91517[MainSpaceHeatingFuel],AN77,Table91517[EnergyRating (group)],AO77,Table91517[CountyName (group)],AP$4)</f>
        <v>0</v>
      </c>
      <c r="AQ77" s="1173">
        <f>SUMIFS(Table91517[Count of EnergyRating],Table91517[MainSpaceHeatingFuel],AN77,Table91517[EnergyRating (group)],AO77,Table91517[CountyName (group)],AQ$4)</f>
        <v>0</v>
      </c>
      <c r="AR77" s="1173">
        <f>SUMIFS(Table91517[Count of EnergyRating],Table91517[MainSpaceHeatingFuel],AN77,Table91517[EnergyRating (group)],AO77,Table91517[CountyName (group)],AR$4)</f>
        <v>0</v>
      </c>
      <c r="AS77" s="1173">
        <f>SUMIFS(Table91517[Count of EnergyRating],Table91517[MainSpaceHeatingFuel],AN77,Table91517[EnergyRating (group)],AO77,Table91517[CountyName (group)],AS$4)</f>
        <v>0</v>
      </c>
      <c r="AT77" s="1173">
        <f>SUMIFS(Table91517[Count of EnergyRating],Table91517[MainSpaceHeatingFuel],AN77,Table91517[EnergyRating (group)],AO77,Table91517[CountyName (group)],AT$4)</f>
        <v>0</v>
      </c>
      <c r="AU77" s="1173">
        <f>SUMIFS(Table91517[Count of EnergyRating],Table91517[MainSpaceHeatingFuel],AN77,Table91517[EnergyRating (group)],AO77,Table91517[CountyName (group)],AU$4)</f>
        <v>0</v>
      </c>
      <c r="AV77" s="1173">
        <f>SUMIFS(Table91517[Count of EnergyRating],Table91517[MainSpaceHeatingFuel],AN77,Table91517[EnergyRating (group)],AO77,Table91517[CountyName (group)],AV$4)</f>
        <v>0</v>
      </c>
      <c r="AW77" s="1173">
        <f>SUMIFS(Table91517[Count of EnergyRating],Table91517[MainSpaceHeatingFuel],AN77,Table91517[EnergyRating (group)],AO77,Table91517[CountyName (group)],AW$4)</f>
        <v>0</v>
      </c>
      <c r="AX77" s="1173">
        <f>SUMIFS(Table91517[Count of EnergyRating],Table91517[MainSpaceHeatingFuel],AN77,Table91517[EnergyRating (group)],AO77,Table91517[CountyName (group)],AX$4)</f>
        <v>0</v>
      </c>
      <c r="AY77" s="1173">
        <f>SUMIFS(Table91517[Count of EnergyRating],Table91517[MainSpaceHeatingFuel],AN77,Table91517[EnergyRating (group)],AO77,Table91517[CountyName (group)],AY$4)</f>
        <v>0</v>
      </c>
      <c r="AZ77" s="1173">
        <f>SUMIFS(Table91517[Count of EnergyRating],Table91517[MainSpaceHeatingFuel],AN77,Table91517[EnergyRating (group)],AO77,Table91517[CountyName (group)],AZ$4)</f>
        <v>0</v>
      </c>
      <c r="BA77" s="1173">
        <f>SUMIFS(Table91517[Count of EnergyRating],Table91517[MainSpaceHeatingFuel],AN77,Table91517[EnergyRating (group)],AO77,Table91517[CountyName (group)],BA$4)</f>
        <v>0</v>
      </c>
      <c r="BB77" s="1173">
        <f>SUMIFS(Table91517[Count of EnergyRating],Table91517[MainSpaceHeatingFuel],AN77,Table91517[EnergyRating (group)],AO77,Table91517[CountyName (group)],BB$4)</f>
        <v>0</v>
      </c>
      <c r="BC77" s="1173">
        <f>SUMIFS(Table91517[Count of EnergyRating],Table91517[MainSpaceHeatingFuel],AN77,Table91517[EnergyRating (group)],AO77,Table91517[CountyName (group)],BC$4)</f>
        <v>0</v>
      </c>
      <c r="BD77" s="1173">
        <f>SUMIFS(Table91517[Count of EnergyRating],Table91517[MainSpaceHeatingFuel],AN77,Table91517[EnergyRating (group)],AO77,Table91517[CountyName (group)],BD$4)</f>
        <v>0</v>
      </c>
      <c r="BE77" s="1173">
        <f>SUMIFS(Table91517[Count of EnergyRating],Table91517[MainSpaceHeatingFuel],AN77,Table91517[EnergyRating (group)],AO77,Table91517[CountyName (group)],BE$4)</f>
        <v>0</v>
      </c>
      <c r="BF77" s="1173">
        <f>SUMIFS(Table91517[Count of EnergyRating],Table91517[MainSpaceHeatingFuel],AN77,Table91517[EnergyRating (group)],AO77,Table91517[CountyName (group)],BF$4)</f>
        <v>0</v>
      </c>
      <c r="BG77" s="1173">
        <f>SUMIFS(Table91517[Count of EnergyRating],Table91517[MainSpaceHeatingFuel],AN77,Table91517[EnergyRating (group)],AO77,Table91517[CountyName (group)],BG$4)</f>
        <v>0</v>
      </c>
      <c r="BH77" s="1173">
        <f>SUMIFS(Table91517[Count of EnergyRating],Table91517[MainSpaceHeatingFuel],AN77,Table91517[EnergyRating (group)],AO77,Table91517[CountyName (group)],BH$4)</f>
        <v>0</v>
      </c>
      <c r="BI77" s="1173">
        <f>SUMIFS(Table91517[Count of EnergyRating],Table91517[MainSpaceHeatingFuel],AN77,Table91517[EnergyRating (group)],AO77,Table91517[CountyName (group)],BI$4)</f>
        <v>0</v>
      </c>
      <c r="BJ77" s="1173">
        <f>SUMIFS(Table91517[Count of EnergyRating],Table91517[MainSpaceHeatingFuel],AN77,Table91517[EnergyRating (group)],AO77,Table91517[CountyName (group)],BJ$4)</f>
        <v>0</v>
      </c>
      <c r="BK77" s="1173">
        <f>SUMIFS(Table91517[Count of EnergyRating],Table91517[MainSpaceHeatingFuel],AN77,Table91517[EnergyRating (group)],AO77,Table91517[CountyName (group)],BK$4)</f>
        <v>0</v>
      </c>
      <c r="BL77" s="1173">
        <f>SUMIFS(Table91517[Count of EnergyRating],Table91517[MainSpaceHeatingFuel],AN77,Table91517[EnergyRating (group)],AO77,Table91517[CountyName (group)],BL$4)</f>
        <v>0</v>
      </c>
      <c r="BM77" s="1144">
        <f>SUMIFS(Table91517[Count of EnergyRating],Table91517[MainSpaceHeatingFuel],AN77,Table91517[EnergyRating (group)],AO77,Table91517[CountyName (group)],BM$4)</f>
        <v>0</v>
      </c>
      <c r="BN77" s="1173">
        <f>SUMIFS(Table91517[Count of EnergyRating],Table91517[MainSpaceHeatingFuel],AN77,Table91517[EnergyRating (group)],AO77,Table91517[CountyName (group)],BN$4)</f>
        <v>0</v>
      </c>
      <c r="BO77" s="1173">
        <f>SUMIFS(Table91517[Count of EnergyRating],Table91517[MainSpaceHeatingFuel],AN77,Table91517[EnergyRating (group)],AO77,Table91517[CountyName (group)],BO$4)</f>
        <v>0</v>
      </c>
    </row>
    <row r="78" spans="3:67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N78" s="1153" t="s">
        <v>1146</v>
      </c>
      <c r="AO78" s="1153" t="s">
        <v>54</v>
      </c>
      <c r="AP78" s="1144">
        <f>SUMIFS(Table91517[Count of EnergyRating],Table91517[MainSpaceHeatingFuel],AN78,Table91517[EnergyRating (group)],AO78,Table91517[CountyName (group)],AP$4)</f>
        <v>0</v>
      </c>
      <c r="AQ78" s="1173">
        <f>SUMIFS(Table91517[Count of EnergyRating],Table91517[MainSpaceHeatingFuel],AN78,Table91517[EnergyRating (group)],AO78,Table91517[CountyName (group)],AQ$4)</f>
        <v>0</v>
      </c>
      <c r="AR78" s="1173">
        <f>SUMIFS(Table91517[Count of EnergyRating],Table91517[MainSpaceHeatingFuel],AN78,Table91517[EnergyRating (group)],AO78,Table91517[CountyName (group)],AR$4)</f>
        <v>0</v>
      </c>
      <c r="AS78" s="1173">
        <f>SUMIFS(Table91517[Count of EnergyRating],Table91517[MainSpaceHeatingFuel],AN78,Table91517[EnergyRating (group)],AO78,Table91517[CountyName (group)],AS$4)</f>
        <v>0</v>
      </c>
      <c r="AT78" s="1173">
        <f>SUMIFS(Table91517[Count of EnergyRating],Table91517[MainSpaceHeatingFuel],AN78,Table91517[EnergyRating (group)],AO78,Table91517[CountyName (group)],AT$4)</f>
        <v>0</v>
      </c>
      <c r="AU78" s="1173">
        <f>SUMIFS(Table91517[Count of EnergyRating],Table91517[MainSpaceHeatingFuel],AN78,Table91517[EnergyRating (group)],AO78,Table91517[CountyName (group)],AU$4)</f>
        <v>0</v>
      </c>
      <c r="AV78" s="1173">
        <f>SUMIFS(Table91517[Count of EnergyRating],Table91517[MainSpaceHeatingFuel],AN78,Table91517[EnergyRating (group)],AO78,Table91517[CountyName (group)],AV$4)</f>
        <v>0</v>
      </c>
      <c r="AW78" s="1173">
        <f>SUMIFS(Table91517[Count of EnergyRating],Table91517[MainSpaceHeatingFuel],AN78,Table91517[EnergyRating (group)],AO78,Table91517[CountyName (group)],AW$4)</f>
        <v>0</v>
      </c>
      <c r="AX78" s="1173">
        <f>SUMIFS(Table91517[Count of EnergyRating],Table91517[MainSpaceHeatingFuel],AN78,Table91517[EnergyRating (group)],AO78,Table91517[CountyName (group)],AX$4)</f>
        <v>0</v>
      </c>
      <c r="AY78" s="1173">
        <f>SUMIFS(Table91517[Count of EnergyRating],Table91517[MainSpaceHeatingFuel],AN78,Table91517[EnergyRating (group)],AO78,Table91517[CountyName (group)],AY$4)</f>
        <v>0</v>
      </c>
      <c r="AZ78" s="1173">
        <f>SUMIFS(Table91517[Count of EnergyRating],Table91517[MainSpaceHeatingFuel],AN78,Table91517[EnergyRating (group)],AO78,Table91517[CountyName (group)],AZ$4)</f>
        <v>0</v>
      </c>
      <c r="BA78" s="1173">
        <f>SUMIFS(Table91517[Count of EnergyRating],Table91517[MainSpaceHeatingFuel],AN78,Table91517[EnergyRating (group)],AO78,Table91517[CountyName (group)],BA$4)</f>
        <v>0</v>
      </c>
      <c r="BB78" s="1173">
        <f>SUMIFS(Table91517[Count of EnergyRating],Table91517[MainSpaceHeatingFuel],AN78,Table91517[EnergyRating (group)],AO78,Table91517[CountyName (group)],BB$4)</f>
        <v>0</v>
      </c>
      <c r="BC78" s="1173">
        <f>SUMIFS(Table91517[Count of EnergyRating],Table91517[MainSpaceHeatingFuel],AN78,Table91517[EnergyRating (group)],AO78,Table91517[CountyName (group)],BC$4)</f>
        <v>0</v>
      </c>
      <c r="BD78" s="1173">
        <f>SUMIFS(Table91517[Count of EnergyRating],Table91517[MainSpaceHeatingFuel],AN78,Table91517[EnergyRating (group)],AO78,Table91517[CountyName (group)],BD$4)</f>
        <v>0</v>
      </c>
      <c r="BE78" s="1173">
        <f>SUMIFS(Table91517[Count of EnergyRating],Table91517[MainSpaceHeatingFuel],AN78,Table91517[EnergyRating (group)],AO78,Table91517[CountyName (group)],BE$4)</f>
        <v>0</v>
      </c>
      <c r="BF78" s="1173">
        <f>SUMIFS(Table91517[Count of EnergyRating],Table91517[MainSpaceHeatingFuel],AN78,Table91517[EnergyRating (group)],AO78,Table91517[CountyName (group)],BF$4)</f>
        <v>0</v>
      </c>
      <c r="BG78" s="1173">
        <f>SUMIFS(Table91517[Count of EnergyRating],Table91517[MainSpaceHeatingFuel],AN78,Table91517[EnergyRating (group)],AO78,Table91517[CountyName (group)],BG$4)</f>
        <v>0</v>
      </c>
      <c r="BH78" s="1173">
        <f>SUMIFS(Table91517[Count of EnergyRating],Table91517[MainSpaceHeatingFuel],AN78,Table91517[EnergyRating (group)],AO78,Table91517[CountyName (group)],BH$4)</f>
        <v>0</v>
      </c>
      <c r="BI78" s="1173">
        <f>SUMIFS(Table91517[Count of EnergyRating],Table91517[MainSpaceHeatingFuel],AN78,Table91517[EnergyRating (group)],AO78,Table91517[CountyName (group)],BI$4)</f>
        <v>0</v>
      </c>
      <c r="BJ78" s="1173">
        <f>SUMIFS(Table91517[Count of EnergyRating],Table91517[MainSpaceHeatingFuel],AN78,Table91517[EnergyRating (group)],AO78,Table91517[CountyName (group)],BJ$4)</f>
        <v>0</v>
      </c>
      <c r="BK78" s="1173">
        <f>SUMIFS(Table91517[Count of EnergyRating],Table91517[MainSpaceHeatingFuel],AN78,Table91517[EnergyRating (group)],AO78,Table91517[CountyName (group)],BK$4)</f>
        <v>0</v>
      </c>
      <c r="BL78" s="1173">
        <f>SUMIFS(Table91517[Count of EnergyRating],Table91517[MainSpaceHeatingFuel],AN78,Table91517[EnergyRating (group)],AO78,Table91517[CountyName (group)],BL$4)</f>
        <v>0</v>
      </c>
      <c r="BM78" s="1144">
        <f>SUMIFS(Table91517[Count of EnergyRating],Table91517[MainSpaceHeatingFuel],AN78,Table91517[EnergyRating (group)],AO78,Table91517[CountyName (group)],BM$4)</f>
        <v>0</v>
      </c>
      <c r="BN78" s="1173">
        <f>SUMIFS(Table91517[Count of EnergyRating],Table91517[MainSpaceHeatingFuel],AN78,Table91517[EnergyRating (group)],AO78,Table91517[CountyName (group)],BN$4)</f>
        <v>0</v>
      </c>
      <c r="BO78" s="1173">
        <f>SUMIFS(Table91517[Count of EnergyRating],Table91517[MainSpaceHeatingFuel],AN78,Table91517[EnergyRating (group)],AO78,Table91517[CountyName (group)],BO$4)</f>
        <v>0</v>
      </c>
    </row>
    <row r="79" spans="3:67">
      <c r="C79" s="1143" t="s">
        <v>1260</v>
      </c>
      <c r="D79" s="1143" t="s">
        <v>1107</v>
      </c>
      <c r="E79" s="1143" t="s">
        <v>1167</v>
      </c>
      <c r="F79" s="1143" t="s">
        <v>1237</v>
      </c>
      <c r="G79" s="1154">
        <f t="shared" ref="G79:AF79" si="63">IFERROR(G189*((SUM(AP$85:AP$88)/SUM(AP$85:AP$93))/(SUM(G$189)/SUM(G$189:G$194))),G189)</f>
        <v>0</v>
      </c>
      <c r="H79" s="1154">
        <f t="shared" si="63"/>
        <v>4.7332039859160804E-2</v>
      </c>
      <c r="I79" s="1154">
        <f t="shared" si="63"/>
        <v>0</v>
      </c>
      <c r="J79" s="1154">
        <f t="shared" si="63"/>
        <v>0</v>
      </c>
      <c r="K79" s="1154">
        <f t="shared" si="63"/>
        <v>1.6804270158565135E-3</v>
      </c>
      <c r="L79" s="1154">
        <f t="shared" si="63"/>
        <v>1.0810832357808962E-3</v>
      </c>
      <c r="M79" s="1154">
        <f t="shared" si="63"/>
        <v>0</v>
      </c>
      <c r="N79" s="1154">
        <f t="shared" si="63"/>
        <v>0</v>
      </c>
      <c r="O79" s="1154">
        <f t="shared" si="63"/>
        <v>2.5538119091097853E-3</v>
      </c>
      <c r="P79" s="1154">
        <f t="shared" si="63"/>
        <v>5.3426960896734805E-3</v>
      </c>
      <c r="Q79" s="1154">
        <f t="shared" si="63"/>
        <v>0</v>
      </c>
      <c r="R79" s="1154">
        <f t="shared" si="63"/>
        <v>0</v>
      </c>
      <c r="S79" s="1154">
        <f t="shared" si="63"/>
        <v>4.1042834086055914E-3</v>
      </c>
      <c r="T79" s="1154">
        <f t="shared" si="63"/>
        <v>1.7453244101629177E-2</v>
      </c>
      <c r="U79" s="1154">
        <f t="shared" si="63"/>
        <v>3.8323608509018333E-3</v>
      </c>
      <c r="V79" s="1154">
        <f t="shared" si="63"/>
        <v>0</v>
      </c>
      <c r="W79" s="1154">
        <f t="shared" si="63"/>
        <v>5.6269244007082766E-3</v>
      </c>
      <c r="X79" s="1154">
        <f t="shared" si="63"/>
        <v>0</v>
      </c>
      <c r="Y79" s="1154">
        <f t="shared" si="63"/>
        <v>1.1490494937622888E-2</v>
      </c>
      <c r="Z79" s="1154">
        <f t="shared" si="63"/>
        <v>0</v>
      </c>
      <c r="AA79" s="1154">
        <f t="shared" si="63"/>
        <v>6.6481004578056039E-3</v>
      </c>
      <c r="AB79" s="1154">
        <f t="shared" si="63"/>
        <v>3.3086788995912763E-3</v>
      </c>
      <c r="AC79" s="1154">
        <f t="shared" si="63"/>
        <v>1.6456794472433092E-3</v>
      </c>
      <c r="AD79" s="1154">
        <f t="shared" si="63"/>
        <v>0</v>
      </c>
      <c r="AE79" s="1154">
        <f t="shared" si="63"/>
        <v>3.0836421881496874E-3</v>
      </c>
      <c r="AF79" s="1154">
        <f t="shared" si="63"/>
        <v>0</v>
      </c>
      <c r="AG79" s="1181">
        <f t="shared" si="57"/>
        <v>0.11518346680183912</v>
      </c>
      <c r="AN79" s="1153" t="s">
        <v>1146</v>
      </c>
      <c r="AO79" s="1153" t="s">
        <v>56</v>
      </c>
      <c r="AP79" s="1144">
        <f>SUMIFS(Table91517[Count of EnergyRating],Table91517[MainSpaceHeatingFuel],AN79,Table91517[EnergyRating (group)],AO79,Table91517[CountyName (group)],AP$4)</f>
        <v>0</v>
      </c>
      <c r="AQ79" s="1173">
        <f>SUMIFS(Table91517[Count of EnergyRating],Table91517[MainSpaceHeatingFuel],AN79,Table91517[EnergyRating (group)],AO79,Table91517[CountyName (group)],AQ$4)</f>
        <v>0</v>
      </c>
      <c r="AR79" s="1173">
        <f>SUMIFS(Table91517[Count of EnergyRating],Table91517[MainSpaceHeatingFuel],AN79,Table91517[EnergyRating (group)],AO79,Table91517[CountyName (group)],AR$4)</f>
        <v>2</v>
      </c>
      <c r="AS79" s="1173">
        <f>SUMIFS(Table91517[Count of EnergyRating],Table91517[MainSpaceHeatingFuel],AN79,Table91517[EnergyRating (group)],AO79,Table91517[CountyName (group)],AS$4)</f>
        <v>0</v>
      </c>
      <c r="AT79" s="1173">
        <f>SUMIFS(Table91517[Count of EnergyRating],Table91517[MainSpaceHeatingFuel],AN79,Table91517[EnergyRating (group)],AO79,Table91517[CountyName (group)],AT$4)</f>
        <v>0</v>
      </c>
      <c r="AU79" s="1173">
        <f>SUMIFS(Table91517[Count of EnergyRating],Table91517[MainSpaceHeatingFuel],AN79,Table91517[EnergyRating (group)],AO79,Table91517[CountyName (group)],AU$4)</f>
        <v>0</v>
      </c>
      <c r="AV79" s="1173">
        <f>SUMIFS(Table91517[Count of EnergyRating],Table91517[MainSpaceHeatingFuel],AN79,Table91517[EnergyRating (group)],AO79,Table91517[CountyName (group)],AV$4)</f>
        <v>0</v>
      </c>
      <c r="AW79" s="1173">
        <f>SUMIFS(Table91517[Count of EnergyRating],Table91517[MainSpaceHeatingFuel],AN79,Table91517[EnergyRating (group)],AO79,Table91517[CountyName (group)],AW$4)</f>
        <v>1</v>
      </c>
      <c r="AX79" s="1173">
        <f>SUMIFS(Table91517[Count of EnergyRating],Table91517[MainSpaceHeatingFuel],AN79,Table91517[EnergyRating (group)],AO79,Table91517[CountyName (group)],AX$4)</f>
        <v>0</v>
      </c>
      <c r="AY79" s="1173">
        <f>SUMIFS(Table91517[Count of EnergyRating],Table91517[MainSpaceHeatingFuel],AN79,Table91517[EnergyRating (group)],AO79,Table91517[CountyName (group)],AY$4)</f>
        <v>1</v>
      </c>
      <c r="AZ79" s="1173">
        <f>SUMIFS(Table91517[Count of EnergyRating],Table91517[MainSpaceHeatingFuel],AN79,Table91517[EnergyRating (group)],AO79,Table91517[CountyName (group)],AZ$4)</f>
        <v>0</v>
      </c>
      <c r="BA79" s="1173">
        <f>SUMIFS(Table91517[Count of EnergyRating],Table91517[MainSpaceHeatingFuel],AN79,Table91517[EnergyRating (group)],AO79,Table91517[CountyName (group)],BA$4)</f>
        <v>0</v>
      </c>
      <c r="BB79" s="1173">
        <f>SUMIFS(Table91517[Count of EnergyRating],Table91517[MainSpaceHeatingFuel],AN79,Table91517[EnergyRating (group)],AO79,Table91517[CountyName (group)],BB$4)</f>
        <v>0</v>
      </c>
      <c r="BC79" s="1173">
        <f>SUMIFS(Table91517[Count of EnergyRating],Table91517[MainSpaceHeatingFuel],AN79,Table91517[EnergyRating (group)],AO79,Table91517[CountyName (group)],BC$4)</f>
        <v>0</v>
      </c>
      <c r="BD79" s="1173">
        <f>SUMIFS(Table91517[Count of EnergyRating],Table91517[MainSpaceHeatingFuel],AN79,Table91517[EnergyRating (group)],AO79,Table91517[CountyName (group)],BD$4)</f>
        <v>1</v>
      </c>
      <c r="BE79" s="1173">
        <f>SUMIFS(Table91517[Count of EnergyRating],Table91517[MainSpaceHeatingFuel],AN79,Table91517[EnergyRating (group)],AO79,Table91517[CountyName (group)],BE$4)</f>
        <v>0</v>
      </c>
      <c r="BF79" s="1173">
        <f>SUMIFS(Table91517[Count of EnergyRating],Table91517[MainSpaceHeatingFuel],AN79,Table91517[EnergyRating (group)],AO79,Table91517[CountyName (group)],BF$4)</f>
        <v>0</v>
      </c>
      <c r="BG79" s="1173">
        <f>SUMIFS(Table91517[Count of EnergyRating],Table91517[MainSpaceHeatingFuel],AN79,Table91517[EnergyRating (group)],AO79,Table91517[CountyName (group)],BG$4)</f>
        <v>0</v>
      </c>
      <c r="BH79" s="1173">
        <f>SUMIFS(Table91517[Count of EnergyRating],Table91517[MainSpaceHeatingFuel],AN79,Table91517[EnergyRating (group)],AO79,Table91517[CountyName (group)],BH$4)</f>
        <v>9</v>
      </c>
      <c r="BI79" s="1173">
        <f>SUMIFS(Table91517[Count of EnergyRating],Table91517[MainSpaceHeatingFuel],AN79,Table91517[EnergyRating (group)],AO79,Table91517[CountyName (group)],BI$4)</f>
        <v>0</v>
      </c>
      <c r="BJ79" s="1173">
        <f>SUMIFS(Table91517[Count of EnergyRating],Table91517[MainSpaceHeatingFuel],AN79,Table91517[EnergyRating (group)],AO79,Table91517[CountyName (group)],BJ$4)</f>
        <v>2</v>
      </c>
      <c r="BK79" s="1173">
        <f>SUMIFS(Table91517[Count of EnergyRating],Table91517[MainSpaceHeatingFuel],AN79,Table91517[EnergyRating (group)],AO79,Table91517[CountyName (group)],BK$4)</f>
        <v>0</v>
      </c>
      <c r="BL79" s="1173">
        <f>SUMIFS(Table91517[Count of EnergyRating],Table91517[MainSpaceHeatingFuel],AN79,Table91517[EnergyRating (group)],AO79,Table91517[CountyName (group)],BL$4)</f>
        <v>0</v>
      </c>
      <c r="BM79" s="1144">
        <f>SUMIFS(Table91517[Count of EnergyRating],Table91517[MainSpaceHeatingFuel],AN79,Table91517[EnergyRating (group)],AO79,Table91517[CountyName (group)],BM$4)</f>
        <v>0</v>
      </c>
      <c r="BN79" s="1173">
        <f>SUMIFS(Table91517[Count of EnergyRating],Table91517[MainSpaceHeatingFuel],AN79,Table91517[EnergyRating (group)],AO79,Table91517[CountyName (group)],BN$4)</f>
        <v>0</v>
      </c>
      <c r="BO79" s="1173">
        <f>SUMIFS(Table91517[Count of EnergyRating],Table91517[MainSpaceHeatingFuel],AN79,Table91517[EnergyRating (group)],AO79,Table91517[CountyName (group)],BO$4)</f>
        <v>0</v>
      </c>
    </row>
    <row r="80" spans="3:67">
      <c r="C80" s="1145" t="s">
        <v>1260</v>
      </c>
      <c r="D80" s="1145" t="s">
        <v>1107</v>
      </c>
      <c r="E80" s="1145" t="s">
        <v>1167</v>
      </c>
      <c r="F80" s="1145" t="s">
        <v>1238</v>
      </c>
      <c r="G80" s="1155">
        <f t="shared" ref="G80:AF80" si="64">IFERROR(G190*((SUM(AP$89)/SUM(AP$85:AP$93))/(SUM(G$190)/SUM(G$189:G$194))),G190)</f>
        <v>2.5083208212726264E-3</v>
      </c>
      <c r="H80" s="1155">
        <f t="shared" si="64"/>
        <v>9.4664079718321623E-2</v>
      </c>
      <c r="I80" s="1155">
        <f t="shared" si="64"/>
        <v>2.7216069313518748E-2</v>
      </c>
      <c r="J80" s="1155">
        <f t="shared" si="64"/>
        <v>3.9808625704543181E-2</v>
      </c>
      <c r="K80" s="1155">
        <f t="shared" si="64"/>
        <v>2.0165124190278168E-2</v>
      </c>
      <c r="L80" s="1155">
        <f t="shared" si="64"/>
        <v>8.6486658862471675E-3</v>
      </c>
      <c r="M80" s="1155">
        <f t="shared" si="64"/>
        <v>0</v>
      </c>
      <c r="N80" s="1155">
        <f t="shared" si="64"/>
        <v>1.3675534236942998E-2</v>
      </c>
      <c r="O80" s="1155">
        <f t="shared" si="64"/>
        <v>8.9383416818842477E-3</v>
      </c>
      <c r="P80" s="1155">
        <f t="shared" si="64"/>
        <v>1.4247189572462616E-2</v>
      </c>
      <c r="Q80" s="1155">
        <f t="shared" si="64"/>
        <v>2.8159438855951766E-2</v>
      </c>
      <c r="R80" s="1155">
        <f t="shared" si="64"/>
        <v>2.254326676524733E-2</v>
      </c>
      <c r="S80" s="1155">
        <f t="shared" si="64"/>
        <v>3.4886408973147529E-2</v>
      </c>
      <c r="T80" s="1155">
        <f t="shared" si="64"/>
        <v>6.9812976406516694E-2</v>
      </c>
      <c r="U80" s="1155">
        <f t="shared" si="64"/>
        <v>4.9820691061723828E-2</v>
      </c>
      <c r="V80" s="1155">
        <f t="shared" si="64"/>
        <v>3.0702837283699425E-2</v>
      </c>
      <c r="W80" s="1155">
        <f t="shared" si="64"/>
        <v>3.1885904937346908E-2</v>
      </c>
      <c r="X80" s="1155">
        <f t="shared" si="64"/>
        <v>1.0231216272664982E-2</v>
      </c>
      <c r="Y80" s="1155">
        <f t="shared" si="64"/>
        <v>5.2856276713065281E-2</v>
      </c>
      <c r="Z80" s="1155">
        <f t="shared" si="64"/>
        <v>1.1770022982527148E-2</v>
      </c>
      <c r="AA80" s="1155">
        <f t="shared" si="64"/>
        <v>3.4902527403479419E-2</v>
      </c>
      <c r="AB80" s="1155">
        <f t="shared" si="64"/>
        <v>1.1580376148569469E-2</v>
      </c>
      <c r="AC80" s="1155">
        <f t="shared" si="64"/>
        <v>1.6456794472433093E-2</v>
      </c>
      <c r="AD80" s="1155">
        <f t="shared" si="64"/>
        <v>2.992383927270258E-2</v>
      </c>
      <c r="AE80" s="1155">
        <f t="shared" si="64"/>
        <v>3.0836421881496871E-2</v>
      </c>
      <c r="AF80" s="1155">
        <f t="shared" si="64"/>
        <v>2.2477188493970828E-2</v>
      </c>
      <c r="AG80" s="1182">
        <f t="shared" si="57"/>
        <v>0.71871813905001447</v>
      </c>
      <c r="AN80" s="1153" t="s">
        <v>1146</v>
      </c>
      <c r="AO80" s="1153" t="s">
        <v>58</v>
      </c>
      <c r="AP80" s="1144">
        <f>SUMIFS(Table91517[Count of EnergyRating],Table91517[MainSpaceHeatingFuel],AN80,Table91517[EnergyRating (group)],AO80,Table91517[CountyName (group)],AP$4)</f>
        <v>0</v>
      </c>
      <c r="AQ80" s="1173">
        <f>SUMIFS(Table91517[Count of EnergyRating],Table91517[MainSpaceHeatingFuel],AN80,Table91517[EnergyRating (group)],AO80,Table91517[CountyName (group)],AQ$4)</f>
        <v>0</v>
      </c>
      <c r="AR80" s="1173">
        <f>SUMIFS(Table91517[Count of EnergyRating],Table91517[MainSpaceHeatingFuel],AN80,Table91517[EnergyRating (group)],AO80,Table91517[CountyName (group)],AR$4)</f>
        <v>3</v>
      </c>
      <c r="AS80" s="1173">
        <f>SUMIFS(Table91517[Count of EnergyRating],Table91517[MainSpaceHeatingFuel],AN80,Table91517[EnergyRating (group)],AO80,Table91517[CountyName (group)],AS$4)</f>
        <v>1</v>
      </c>
      <c r="AT80" s="1173">
        <f>SUMIFS(Table91517[Count of EnergyRating],Table91517[MainSpaceHeatingFuel],AN80,Table91517[EnergyRating (group)],AO80,Table91517[CountyName (group)],AT$4)</f>
        <v>7</v>
      </c>
      <c r="AU80" s="1173">
        <f>SUMIFS(Table91517[Count of EnergyRating],Table91517[MainSpaceHeatingFuel],AN80,Table91517[EnergyRating (group)],AO80,Table91517[CountyName (group)],AU$4)</f>
        <v>2</v>
      </c>
      <c r="AV80" s="1173">
        <f>SUMIFS(Table91517[Count of EnergyRating],Table91517[MainSpaceHeatingFuel],AN80,Table91517[EnergyRating (group)],AO80,Table91517[CountyName (group)],AV$4)</f>
        <v>0</v>
      </c>
      <c r="AW80" s="1173">
        <f>SUMIFS(Table91517[Count of EnergyRating],Table91517[MainSpaceHeatingFuel],AN80,Table91517[EnergyRating (group)],AO80,Table91517[CountyName (group)],AW$4)</f>
        <v>2</v>
      </c>
      <c r="AX80" s="1173">
        <f>SUMIFS(Table91517[Count of EnergyRating],Table91517[MainSpaceHeatingFuel],AN80,Table91517[EnergyRating (group)],AO80,Table91517[CountyName (group)],AX$4)</f>
        <v>3</v>
      </c>
      <c r="AY80" s="1173">
        <f>SUMIFS(Table91517[Count of EnergyRating],Table91517[MainSpaceHeatingFuel],AN80,Table91517[EnergyRating (group)],AO80,Table91517[CountyName (group)],AY$4)</f>
        <v>4</v>
      </c>
      <c r="AZ80" s="1173">
        <f>SUMIFS(Table91517[Count of EnergyRating],Table91517[MainSpaceHeatingFuel],AN80,Table91517[EnergyRating (group)],AO80,Table91517[CountyName (group)],AZ$4)</f>
        <v>0</v>
      </c>
      <c r="BA80" s="1173">
        <f>SUMIFS(Table91517[Count of EnergyRating],Table91517[MainSpaceHeatingFuel],AN80,Table91517[EnergyRating (group)],AO80,Table91517[CountyName (group)],BA$4)</f>
        <v>1</v>
      </c>
      <c r="BB80" s="1173">
        <f>SUMIFS(Table91517[Count of EnergyRating],Table91517[MainSpaceHeatingFuel],AN80,Table91517[EnergyRating (group)],AO80,Table91517[CountyName (group)],BB$4)</f>
        <v>0</v>
      </c>
      <c r="BC80" s="1173">
        <f>SUMIFS(Table91517[Count of EnergyRating],Table91517[MainSpaceHeatingFuel],AN80,Table91517[EnergyRating (group)],AO80,Table91517[CountyName (group)],BC$4)</f>
        <v>0</v>
      </c>
      <c r="BD80" s="1173">
        <f>SUMIFS(Table91517[Count of EnergyRating],Table91517[MainSpaceHeatingFuel],AN80,Table91517[EnergyRating (group)],AO80,Table91517[CountyName (group)],BD$4)</f>
        <v>1</v>
      </c>
      <c r="BE80" s="1173">
        <f>SUMIFS(Table91517[Count of EnergyRating],Table91517[MainSpaceHeatingFuel],AN80,Table91517[EnergyRating (group)],AO80,Table91517[CountyName (group)],BE$4)</f>
        <v>0</v>
      </c>
      <c r="BF80" s="1173">
        <f>SUMIFS(Table91517[Count of EnergyRating],Table91517[MainSpaceHeatingFuel],AN80,Table91517[EnergyRating (group)],AO80,Table91517[CountyName (group)],BF$4)</f>
        <v>2</v>
      </c>
      <c r="BG80" s="1173">
        <f>SUMIFS(Table91517[Count of EnergyRating],Table91517[MainSpaceHeatingFuel],AN80,Table91517[EnergyRating (group)],AO80,Table91517[CountyName (group)],BG$4)</f>
        <v>0</v>
      </c>
      <c r="BH80" s="1173">
        <f>SUMIFS(Table91517[Count of EnergyRating],Table91517[MainSpaceHeatingFuel],AN80,Table91517[EnergyRating (group)],AO80,Table91517[CountyName (group)],BH$4)</f>
        <v>19</v>
      </c>
      <c r="BI80" s="1173">
        <f>SUMIFS(Table91517[Count of EnergyRating],Table91517[MainSpaceHeatingFuel],AN80,Table91517[EnergyRating (group)],AO80,Table91517[CountyName (group)],BI$4)</f>
        <v>1</v>
      </c>
      <c r="BJ80" s="1173">
        <f>SUMIFS(Table91517[Count of EnergyRating],Table91517[MainSpaceHeatingFuel],AN80,Table91517[EnergyRating (group)],AO80,Table91517[CountyName (group)],BJ$4)</f>
        <v>6</v>
      </c>
      <c r="BK80" s="1173">
        <f>SUMIFS(Table91517[Count of EnergyRating],Table91517[MainSpaceHeatingFuel],AN80,Table91517[EnergyRating (group)],AO80,Table91517[CountyName (group)],BK$4)</f>
        <v>2</v>
      </c>
      <c r="BL80" s="1173">
        <f>SUMIFS(Table91517[Count of EnergyRating],Table91517[MainSpaceHeatingFuel],AN80,Table91517[EnergyRating (group)],AO80,Table91517[CountyName (group)],BL$4)</f>
        <v>2</v>
      </c>
      <c r="BM80" s="1144">
        <f>SUMIFS(Table91517[Count of EnergyRating],Table91517[MainSpaceHeatingFuel],AN80,Table91517[EnergyRating (group)],AO80,Table91517[CountyName (group)],BM$4)</f>
        <v>1</v>
      </c>
      <c r="BN80" s="1173">
        <f>SUMIFS(Table91517[Count of EnergyRating],Table91517[MainSpaceHeatingFuel],AN80,Table91517[EnergyRating (group)],AO80,Table91517[CountyName (group)],BN$4)</f>
        <v>4</v>
      </c>
      <c r="BO80" s="1173">
        <f>SUMIFS(Table91517[Count of EnergyRating],Table91517[MainSpaceHeatingFuel],AN80,Table91517[EnergyRating (group)],AO80,Table91517[CountyName (group)],BO$4)</f>
        <v>0</v>
      </c>
    </row>
    <row r="81" spans="3:67">
      <c r="C81" s="1143" t="s">
        <v>1260</v>
      </c>
      <c r="D81" s="1143" t="s">
        <v>1107</v>
      </c>
      <c r="E81" s="1143" t="s">
        <v>1167</v>
      </c>
      <c r="F81" s="1143" t="s">
        <v>1239</v>
      </c>
      <c r="G81" s="1154">
        <f t="shared" ref="G81:AF81" si="65">IFERROR(G191*((SUM(AP$90)/SUM(AP$85:AP$93))/(SUM(G$191)/SUM(G$189:G$194))),G191)</f>
        <v>4.5149774782907284E-2</v>
      </c>
      <c r="H81" s="1154">
        <f t="shared" si="65"/>
        <v>9.4664079718321623E-2</v>
      </c>
      <c r="I81" s="1154">
        <f t="shared" si="65"/>
        <v>9.2534635665963719E-2</v>
      </c>
      <c r="J81" s="1154">
        <f t="shared" si="65"/>
        <v>0.12666380905991012</v>
      </c>
      <c r="K81" s="1154">
        <f t="shared" si="65"/>
        <v>7.2258361681830099E-2</v>
      </c>
      <c r="L81" s="1154">
        <f t="shared" si="65"/>
        <v>3.7837913252331365E-2</v>
      </c>
      <c r="M81" s="1154">
        <f t="shared" si="65"/>
        <v>7.1901334047782789E-2</v>
      </c>
      <c r="N81" s="1154">
        <f t="shared" si="65"/>
        <v>0.10940427389554398</v>
      </c>
      <c r="O81" s="1154">
        <f t="shared" si="65"/>
        <v>0.11109081804627566</v>
      </c>
      <c r="P81" s="1154">
        <f t="shared" si="65"/>
        <v>9.6168529614122644E-2</v>
      </c>
      <c r="Q81" s="1154">
        <f t="shared" si="65"/>
        <v>0.26367474565118471</v>
      </c>
      <c r="R81" s="1154">
        <f t="shared" si="65"/>
        <v>9.0173067060989306E-2</v>
      </c>
      <c r="S81" s="1154">
        <f t="shared" si="65"/>
        <v>8.8242093285020237E-2</v>
      </c>
      <c r="T81" s="1154">
        <f t="shared" si="65"/>
        <v>0.36651812613421264</v>
      </c>
      <c r="U81" s="1154">
        <f t="shared" si="65"/>
        <v>0.21461220765050262</v>
      </c>
      <c r="V81" s="1154">
        <f t="shared" si="65"/>
        <v>0.14072133755028904</v>
      </c>
      <c r="W81" s="1154">
        <f t="shared" si="65"/>
        <v>0.17255901495505382</v>
      </c>
      <c r="X81" s="1154">
        <f t="shared" si="65"/>
        <v>0.12789020340831225</v>
      </c>
      <c r="Y81" s="1154">
        <f t="shared" si="65"/>
        <v>0.24130039369008061</v>
      </c>
      <c r="Z81" s="1154">
        <f t="shared" si="65"/>
        <v>3.4002288616189535E-2</v>
      </c>
      <c r="AA81" s="1154">
        <f t="shared" si="65"/>
        <v>0.1711885867884943</v>
      </c>
      <c r="AB81" s="1154">
        <f t="shared" si="65"/>
        <v>5.7901880742847342E-2</v>
      </c>
      <c r="AC81" s="1154">
        <f t="shared" si="65"/>
        <v>8.2283972362165447E-2</v>
      </c>
      <c r="AD81" s="1154">
        <f t="shared" si="65"/>
        <v>6.445134612582093E-2</v>
      </c>
      <c r="AE81" s="1154">
        <f t="shared" si="65"/>
        <v>0.23744044848752596</v>
      </c>
      <c r="AF81" s="1154">
        <f t="shared" si="65"/>
        <v>0.12587225556623666</v>
      </c>
      <c r="AG81" s="1181">
        <f t="shared" si="57"/>
        <v>3.3365054978399145</v>
      </c>
      <c r="AN81" s="1153" t="s">
        <v>1146</v>
      </c>
      <c r="AO81" s="1153" t="s">
        <v>60</v>
      </c>
      <c r="AP81" s="1144">
        <f>SUMIFS(Table91517[Count of EnergyRating],Table91517[MainSpaceHeatingFuel],AN81,Table91517[EnergyRating (group)],AO81,Table91517[CountyName (group)],AP$4)</f>
        <v>3</v>
      </c>
      <c r="AQ81" s="1173">
        <f>SUMIFS(Table91517[Count of EnergyRating],Table91517[MainSpaceHeatingFuel],AN81,Table91517[EnergyRating (group)],AO81,Table91517[CountyName (group)],AQ$4)</f>
        <v>0</v>
      </c>
      <c r="AR81" s="1173">
        <f>SUMIFS(Table91517[Count of EnergyRating],Table91517[MainSpaceHeatingFuel],AN81,Table91517[EnergyRating (group)],AO81,Table91517[CountyName (group)],AR$4)</f>
        <v>6</v>
      </c>
      <c r="AS81" s="1173">
        <f>SUMIFS(Table91517[Count of EnergyRating],Table91517[MainSpaceHeatingFuel],AN81,Table91517[EnergyRating (group)],AO81,Table91517[CountyName (group)],AS$4)</f>
        <v>1</v>
      </c>
      <c r="AT81" s="1173">
        <f>SUMIFS(Table91517[Count of EnergyRating],Table91517[MainSpaceHeatingFuel],AN81,Table91517[EnergyRating (group)],AO81,Table91517[CountyName (group)],AT$4)</f>
        <v>3</v>
      </c>
      <c r="AU81" s="1173">
        <f>SUMIFS(Table91517[Count of EnergyRating],Table91517[MainSpaceHeatingFuel],AN81,Table91517[EnergyRating (group)],AO81,Table91517[CountyName (group)],AU$4)</f>
        <v>6</v>
      </c>
      <c r="AV81" s="1173">
        <f>SUMIFS(Table91517[Count of EnergyRating],Table91517[MainSpaceHeatingFuel],AN81,Table91517[EnergyRating (group)],AO81,Table91517[CountyName (group)],AV$4)</f>
        <v>0</v>
      </c>
      <c r="AW81" s="1173">
        <f>SUMIFS(Table91517[Count of EnergyRating],Table91517[MainSpaceHeatingFuel],AN81,Table91517[EnergyRating (group)],AO81,Table91517[CountyName (group)],AW$4)</f>
        <v>0</v>
      </c>
      <c r="AX81" s="1173">
        <f>SUMIFS(Table91517[Count of EnergyRating],Table91517[MainSpaceHeatingFuel],AN81,Table91517[EnergyRating (group)],AO81,Table91517[CountyName (group)],AX$4)</f>
        <v>9</v>
      </c>
      <c r="AY81" s="1173">
        <f>SUMIFS(Table91517[Count of EnergyRating],Table91517[MainSpaceHeatingFuel],AN81,Table91517[EnergyRating (group)],AO81,Table91517[CountyName (group)],AY$4)</f>
        <v>15</v>
      </c>
      <c r="AZ81" s="1173">
        <f>SUMIFS(Table91517[Count of EnergyRating],Table91517[MainSpaceHeatingFuel],AN81,Table91517[EnergyRating (group)],AO81,Table91517[CountyName (group)],AZ$4)</f>
        <v>1</v>
      </c>
      <c r="BA81" s="1173">
        <f>SUMIFS(Table91517[Count of EnergyRating],Table91517[MainSpaceHeatingFuel],AN81,Table91517[EnergyRating (group)],AO81,Table91517[CountyName (group)],BA$4)</f>
        <v>1</v>
      </c>
      <c r="BB81" s="1173">
        <f>SUMIFS(Table91517[Count of EnergyRating],Table91517[MainSpaceHeatingFuel],AN81,Table91517[EnergyRating (group)],AO81,Table91517[CountyName (group)],BB$4)</f>
        <v>6</v>
      </c>
      <c r="BC81" s="1173">
        <f>SUMIFS(Table91517[Count of EnergyRating],Table91517[MainSpaceHeatingFuel],AN81,Table91517[EnergyRating (group)],AO81,Table91517[CountyName (group)],BC$4)</f>
        <v>1</v>
      </c>
      <c r="BD81" s="1173">
        <f>SUMIFS(Table91517[Count of EnergyRating],Table91517[MainSpaceHeatingFuel],AN81,Table91517[EnergyRating (group)],AO81,Table91517[CountyName (group)],BD$4)</f>
        <v>5</v>
      </c>
      <c r="BE81" s="1173">
        <f>SUMIFS(Table91517[Count of EnergyRating],Table91517[MainSpaceHeatingFuel],AN81,Table91517[EnergyRating (group)],AO81,Table91517[CountyName (group)],BE$4)</f>
        <v>2</v>
      </c>
      <c r="BF81" s="1173">
        <f>SUMIFS(Table91517[Count of EnergyRating],Table91517[MainSpaceHeatingFuel],AN81,Table91517[EnergyRating (group)],AO81,Table91517[CountyName (group)],BF$4)</f>
        <v>6</v>
      </c>
      <c r="BG81" s="1173">
        <f>SUMIFS(Table91517[Count of EnergyRating],Table91517[MainSpaceHeatingFuel],AN81,Table91517[EnergyRating (group)],AO81,Table91517[CountyName (group)],BG$4)</f>
        <v>0</v>
      </c>
      <c r="BH81" s="1173">
        <f>SUMIFS(Table91517[Count of EnergyRating],Table91517[MainSpaceHeatingFuel],AN81,Table91517[EnergyRating (group)],AO81,Table91517[CountyName (group)],BH$4)</f>
        <v>30</v>
      </c>
      <c r="BI81" s="1173">
        <f>SUMIFS(Table91517[Count of EnergyRating],Table91517[MainSpaceHeatingFuel],AN81,Table91517[EnergyRating (group)],AO81,Table91517[CountyName (group)],BI$4)</f>
        <v>0</v>
      </c>
      <c r="BJ81" s="1173">
        <f>SUMIFS(Table91517[Count of EnergyRating],Table91517[MainSpaceHeatingFuel],AN81,Table91517[EnergyRating (group)],AO81,Table91517[CountyName (group)],BJ$4)</f>
        <v>26</v>
      </c>
      <c r="BK81" s="1173">
        <f>SUMIFS(Table91517[Count of EnergyRating],Table91517[MainSpaceHeatingFuel],AN81,Table91517[EnergyRating (group)],AO81,Table91517[CountyName (group)],BK$4)</f>
        <v>6</v>
      </c>
      <c r="BL81" s="1173">
        <f>SUMIFS(Table91517[Count of EnergyRating],Table91517[MainSpaceHeatingFuel],AN81,Table91517[EnergyRating (group)],AO81,Table91517[CountyName (group)],BL$4)</f>
        <v>0</v>
      </c>
      <c r="BM81" s="1144">
        <f>SUMIFS(Table91517[Count of EnergyRating],Table91517[MainSpaceHeatingFuel],AN81,Table91517[EnergyRating (group)],AO81,Table91517[CountyName (group)],BM$4)</f>
        <v>0</v>
      </c>
      <c r="BN81" s="1173">
        <f>SUMIFS(Table91517[Count of EnergyRating],Table91517[MainSpaceHeatingFuel],AN81,Table91517[EnergyRating (group)],AO81,Table91517[CountyName (group)],BN$4)</f>
        <v>3</v>
      </c>
      <c r="BO81" s="1173">
        <f>SUMIFS(Table91517[Count of EnergyRating],Table91517[MainSpaceHeatingFuel],AN81,Table91517[EnergyRating (group)],AO81,Table91517[CountyName (group)],BO$4)</f>
        <v>0</v>
      </c>
    </row>
    <row r="82" spans="3:67">
      <c r="C82" s="1145" t="s">
        <v>1260</v>
      </c>
      <c r="D82" s="1145" t="s">
        <v>1107</v>
      </c>
      <c r="E82" s="1145" t="s">
        <v>1167</v>
      </c>
      <c r="F82" s="1145" t="s">
        <v>1240</v>
      </c>
      <c r="G82" s="1155">
        <f t="shared" ref="G82:AF82" si="66">IFERROR(G192*((SUM(AP$91)/SUM(AP$85:AP$93))/(SUM(G$192)/SUM(G$189:G$194))),G192)</f>
        <v>9.531619120835981E-2</v>
      </c>
      <c r="H82" s="1155">
        <f t="shared" si="66"/>
        <v>0.14199611957748243</v>
      </c>
      <c r="I82" s="1155">
        <f t="shared" si="66"/>
        <v>0.26127426540977999</v>
      </c>
      <c r="J82" s="1155">
        <f t="shared" si="66"/>
        <v>0.1592345028181727</v>
      </c>
      <c r="K82" s="1155">
        <f t="shared" si="66"/>
        <v>0.11762989110995598</v>
      </c>
      <c r="L82" s="1155">
        <f t="shared" si="66"/>
        <v>5.8378494732168391E-2</v>
      </c>
      <c r="M82" s="1155">
        <f t="shared" si="66"/>
        <v>7.1901334047782775E-2</v>
      </c>
      <c r="N82" s="1155">
        <f t="shared" si="66"/>
        <v>0.17094417796178749</v>
      </c>
      <c r="O82" s="1155">
        <f t="shared" si="66"/>
        <v>0.1340751252282637</v>
      </c>
      <c r="P82" s="1155">
        <f t="shared" si="66"/>
        <v>9.438763091756483E-2</v>
      </c>
      <c r="Q82" s="1155">
        <f t="shared" si="66"/>
        <v>0.45567091966903772</v>
      </c>
      <c r="R82" s="1155">
        <f t="shared" si="66"/>
        <v>0.12173364053233555</v>
      </c>
      <c r="S82" s="1155">
        <f t="shared" si="66"/>
        <v>0.22573558747330755</v>
      </c>
      <c r="T82" s="1155">
        <f t="shared" si="66"/>
        <v>0.58032036637916995</v>
      </c>
      <c r="U82" s="1155">
        <f t="shared" si="66"/>
        <v>0.42539205445010347</v>
      </c>
      <c r="V82" s="1155">
        <f t="shared" si="66"/>
        <v>0.28144267510057808</v>
      </c>
      <c r="W82" s="1155">
        <f t="shared" si="66"/>
        <v>0.26821672976709454</v>
      </c>
      <c r="X82" s="1155">
        <f t="shared" si="66"/>
        <v>9.7196554590317327E-2</v>
      </c>
      <c r="Y82" s="1155">
        <f t="shared" si="66"/>
        <v>0.45502359952986632</v>
      </c>
      <c r="Z82" s="1155">
        <f t="shared" si="66"/>
        <v>6.5389016569595268E-2</v>
      </c>
      <c r="AA82" s="1155">
        <f t="shared" si="66"/>
        <v>0.28919236991454378</v>
      </c>
      <c r="AB82" s="1155">
        <f t="shared" si="66"/>
        <v>0.10587772478692085</v>
      </c>
      <c r="AC82" s="1155">
        <f t="shared" si="66"/>
        <v>9.2158049045625301E-2</v>
      </c>
      <c r="AD82" s="1155">
        <f t="shared" si="66"/>
        <v>0.14731736257330499</v>
      </c>
      <c r="AE82" s="1155">
        <f t="shared" si="66"/>
        <v>0.3731207047661122</v>
      </c>
      <c r="AF82" s="1155">
        <f t="shared" si="66"/>
        <v>0.11688138016864831</v>
      </c>
      <c r="AG82" s="1182">
        <f t="shared" si="57"/>
        <v>5.4058064683278788</v>
      </c>
      <c r="AN82" s="1153" t="s">
        <v>1146</v>
      </c>
      <c r="AO82" s="1153" t="s">
        <v>62</v>
      </c>
      <c r="AP82" s="1144">
        <f>SUMIFS(Table91517[Count of EnergyRating],Table91517[MainSpaceHeatingFuel],AN82,Table91517[EnergyRating (group)],AO82,Table91517[CountyName (group)],AP$4)</f>
        <v>2</v>
      </c>
      <c r="AQ82" s="1173">
        <f>SUMIFS(Table91517[Count of EnergyRating],Table91517[MainSpaceHeatingFuel],AN82,Table91517[EnergyRating (group)],AO82,Table91517[CountyName (group)],AQ$4)</f>
        <v>1</v>
      </c>
      <c r="AR82" s="1173">
        <f>SUMIFS(Table91517[Count of EnergyRating],Table91517[MainSpaceHeatingFuel],AN82,Table91517[EnergyRating (group)],AO82,Table91517[CountyName (group)],AR$4)</f>
        <v>7</v>
      </c>
      <c r="AS82" s="1173">
        <f>SUMIFS(Table91517[Count of EnergyRating],Table91517[MainSpaceHeatingFuel],AN82,Table91517[EnergyRating (group)],AO82,Table91517[CountyName (group)],AS$4)</f>
        <v>2</v>
      </c>
      <c r="AT82" s="1173">
        <f>SUMIFS(Table91517[Count of EnergyRating],Table91517[MainSpaceHeatingFuel],AN82,Table91517[EnergyRating (group)],AO82,Table91517[CountyName (group)],AT$4)</f>
        <v>8</v>
      </c>
      <c r="AU82" s="1173">
        <f>SUMIFS(Table91517[Count of EnergyRating],Table91517[MainSpaceHeatingFuel],AN82,Table91517[EnergyRating (group)],AO82,Table91517[CountyName (group)],AU$4)</f>
        <v>5</v>
      </c>
      <c r="AV82" s="1173">
        <f>SUMIFS(Table91517[Count of EnergyRating],Table91517[MainSpaceHeatingFuel],AN82,Table91517[EnergyRating (group)],AO82,Table91517[CountyName (group)],AV$4)</f>
        <v>0</v>
      </c>
      <c r="AW82" s="1173">
        <f>SUMIFS(Table91517[Count of EnergyRating],Table91517[MainSpaceHeatingFuel],AN82,Table91517[EnergyRating (group)],AO82,Table91517[CountyName (group)],AW$4)</f>
        <v>2</v>
      </c>
      <c r="AX82" s="1173">
        <f>SUMIFS(Table91517[Count of EnergyRating],Table91517[MainSpaceHeatingFuel],AN82,Table91517[EnergyRating (group)],AO82,Table91517[CountyName (group)],AX$4)</f>
        <v>8</v>
      </c>
      <c r="AY82" s="1173">
        <f>SUMIFS(Table91517[Count of EnergyRating],Table91517[MainSpaceHeatingFuel],AN82,Table91517[EnergyRating (group)],AO82,Table91517[CountyName (group)],AY$4)</f>
        <v>13</v>
      </c>
      <c r="AZ82" s="1173">
        <f>SUMIFS(Table91517[Count of EnergyRating],Table91517[MainSpaceHeatingFuel],AN82,Table91517[EnergyRating (group)],AO82,Table91517[CountyName (group)],AZ$4)</f>
        <v>3</v>
      </c>
      <c r="BA82" s="1173">
        <f>SUMIFS(Table91517[Count of EnergyRating],Table91517[MainSpaceHeatingFuel],AN82,Table91517[EnergyRating (group)],AO82,Table91517[CountyName (group)],BA$4)</f>
        <v>1</v>
      </c>
      <c r="BB82" s="1173">
        <f>SUMIFS(Table91517[Count of EnergyRating],Table91517[MainSpaceHeatingFuel],AN82,Table91517[EnergyRating (group)],AO82,Table91517[CountyName (group)],BB$4)</f>
        <v>1</v>
      </c>
      <c r="BC82" s="1173">
        <f>SUMIFS(Table91517[Count of EnergyRating],Table91517[MainSpaceHeatingFuel],AN82,Table91517[EnergyRating (group)],AO82,Table91517[CountyName (group)],BC$4)</f>
        <v>0</v>
      </c>
      <c r="BD82" s="1173">
        <f>SUMIFS(Table91517[Count of EnergyRating],Table91517[MainSpaceHeatingFuel],AN82,Table91517[EnergyRating (group)],AO82,Table91517[CountyName (group)],BD$4)</f>
        <v>3</v>
      </c>
      <c r="BE82" s="1173">
        <f>SUMIFS(Table91517[Count of EnergyRating],Table91517[MainSpaceHeatingFuel],AN82,Table91517[EnergyRating (group)],AO82,Table91517[CountyName (group)],BE$4)</f>
        <v>0</v>
      </c>
      <c r="BF82" s="1173">
        <f>SUMIFS(Table91517[Count of EnergyRating],Table91517[MainSpaceHeatingFuel],AN82,Table91517[EnergyRating (group)],AO82,Table91517[CountyName (group)],BF$4)</f>
        <v>3</v>
      </c>
      <c r="BG82" s="1173">
        <f>SUMIFS(Table91517[Count of EnergyRating],Table91517[MainSpaceHeatingFuel],AN82,Table91517[EnergyRating (group)],AO82,Table91517[CountyName (group)],BG$4)</f>
        <v>0</v>
      </c>
      <c r="BH82" s="1161">
        <f>SUMIFS(Table91517[Count of EnergyRating],Table91517[MainSpaceHeatingFuel],AN82,Table91517[EnergyRating (group)],AO82,Table91517[CountyName (group)],BH$4)</f>
        <v>42</v>
      </c>
      <c r="BI82" s="1173">
        <f>SUMIFS(Table91517[Count of EnergyRating],Table91517[MainSpaceHeatingFuel],AN82,Table91517[EnergyRating (group)],AO82,Table91517[CountyName (group)],BI$4)</f>
        <v>1</v>
      </c>
      <c r="BJ82" s="1173">
        <f>SUMIFS(Table91517[Count of EnergyRating],Table91517[MainSpaceHeatingFuel],AN82,Table91517[EnergyRating (group)],AO82,Table91517[CountyName (group)],BJ$4)</f>
        <v>25</v>
      </c>
      <c r="BK82" s="1173">
        <f>SUMIFS(Table91517[Count of EnergyRating],Table91517[MainSpaceHeatingFuel],AN82,Table91517[EnergyRating (group)],AO82,Table91517[CountyName (group)],BK$4)</f>
        <v>4</v>
      </c>
      <c r="BL82" s="1173">
        <f>SUMIFS(Table91517[Count of EnergyRating],Table91517[MainSpaceHeatingFuel],AN82,Table91517[EnergyRating (group)],AO82,Table91517[CountyName (group)],BL$4)</f>
        <v>1</v>
      </c>
      <c r="BM82" s="1144">
        <f>SUMIFS(Table91517[Count of EnergyRating],Table91517[MainSpaceHeatingFuel],AN82,Table91517[EnergyRating (group)],AO82,Table91517[CountyName (group)],BM$4)</f>
        <v>0</v>
      </c>
      <c r="BN82" s="1173">
        <f>SUMIFS(Table91517[Count of EnergyRating],Table91517[MainSpaceHeatingFuel],AN82,Table91517[EnergyRating (group)],AO82,Table91517[CountyName (group)],BN$4)</f>
        <v>4</v>
      </c>
      <c r="BO82" s="1173">
        <f>SUMIFS(Table91517[Count of EnergyRating],Table91517[MainSpaceHeatingFuel],AN82,Table91517[EnergyRating (group)],AO82,Table91517[CountyName (group)],BO$4)</f>
        <v>0</v>
      </c>
    </row>
    <row r="83" spans="3:67" ht="15">
      <c r="C83" s="1143" t="s">
        <v>1260</v>
      </c>
      <c r="D83" s="1143" t="s">
        <v>1107</v>
      </c>
      <c r="E83" s="1143" t="s">
        <v>1167</v>
      </c>
      <c r="F83" s="1143" t="s">
        <v>1241</v>
      </c>
      <c r="G83" s="1154">
        <f t="shared" ref="G83:AF83" si="67">IFERROR(G193*((SUM(AP$92)/SUM(AP$85:AP$93))/(SUM(G$193)/SUM(G$189:G$194))),G193)</f>
        <v>6.772466217436092E-2</v>
      </c>
      <c r="H83" s="1154">
        <f t="shared" si="67"/>
        <v>0.37865631887328643</v>
      </c>
      <c r="I83" s="1154">
        <f t="shared" si="67"/>
        <v>0.16329641588111249</v>
      </c>
      <c r="J83" s="1154">
        <f t="shared" si="67"/>
        <v>9.7712081274787796E-2</v>
      </c>
      <c r="K83" s="1154">
        <f t="shared" si="67"/>
        <v>0.12939288022095158</v>
      </c>
      <c r="L83" s="1154">
        <f t="shared" si="67"/>
        <v>0.11135157328543231</v>
      </c>
      <c r="M83" s="1154">
        <f t="shared" si="67"/>
        <v>7.1901334047782789E-2</v>
      </c>
      <c r="N83" s="1154">
        <f t="shared" si="67"/>
        <v>0.21197078067261643</v>
      </c>
      <c r="O83" s="1154">
        <f t="shared" si="67"/>
        <v>0.12258297163726971</v>
      </c>
      <c r="P83" s="1154">
        <f t="shared" si="67"/>
        <v>0.10685392179346961</v>
      </c>
      <c r="Q83" s="1154">
        <f t="shared" si="67"/>
        <v>0.17407653110952004</v>
      </c>
      <c r="R83" s="1154">
        <f t="shared" si="67"/>
        <v>0.16231152070978075</v>
      </c>
      <c r="S83" s="1154">
        <f t="shared" si="67"/>
        <v>0.13338921077968174</v>
      </c>
      <c r="T83" s="1154">
        <f t="shared" si="67"/>
        <v>0.4101512363882856</v>
      </c>
      <c r="U83" s="1154">
        <f t="shared" si="67"/>
        <v>0.23377401190501185</v>
      </c>
      <c r="V83" s="1154">
        <f t="shared" si="67"/>
        <v>0.20468558189132952</v>
      </c>
      <c r="W83" s="1154">
        <f t="shared" si="67"/>
        <v>0.29447571030373321</v>
      </c>
      <c r="X83" s="1154">
        <f t="shared" si="67"/>
        <v>0.18416189290796964</v>
      </c>
      <c r="Y83" s="1154">
        <f t="shared" si="67"/>
        <v>0.35620534306630952</v>
      </c>
      <c r="Z83" s="1154">
        <f t="shared" si="67"/>
        <v>6.5389016569595254E-2</v>
      </c>
      <c r="AA83" s="1154">
        <f t="shared" si="67"/>
        <v>0.26924806854112693</v>
      </c>
      <c r="AB83" s="1154">
        <f t="shared" si="67"/>
        <v>0.11414942203589905</v>
      </c>
      <c r="AC83" s="1154">
        <f t="shared" si="67"/>
        <v>0.13330003522670802</v>
      </c>
      <c r="AD83" s="1154">
        <f t="shared" si="67"/>
        <v>0.15652469773413658</v>
      </c>
      <c r="AE83" s="1154">
        <f t="shared" si="67"/>
        <v>0.35770249382536373</v>
      </c>
      <c r="AF83" s="1154">
        <f t="shared" si="67"/>
        <v>6.2936127783118329E-2</v>
      </c>
      <c r="AG83" s="1181">
        <f t="shared" si="57"/>
        <v>4.7739238406386395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SUMIFS(Table91517[Count of EnergyRating],Table91517[MainSpaceHeatingFuel],AN83,Table91517[EnergyRating (group)],AO83,Table91517[CountyName (group)],AP$4)</f>
        <v>5</v>
      </c>
      <c r="AQ83" s="1173">
        <f>SUMIFS(Table91517[Count of EnergyRating],Table91517[MainSpaceHeatingFuel],AN83,Table91517[EnergyRating (group)],AO83,Table91517[CountyName (group)],AQ$4)</f>
        <v>0</v>
      </c>
      <c r="AR83" s="1173">
        <f>SUMIFS(Table91517[Count of EnergyRating],Table91517[MainSpaceHeatingFuel],AN83,Table91517[EnergyRating (group)],AO83,Table91517[CountyName (group)],AR$4)</f>
        <v>27</v>
      </c>
      <c r="AS83" s="1173">
        <f>SUMIFS(Table91517[Count of EnergyRating],Table91517[MainSpaceHeatingFuel],AN83,Table91517[EnergyRating (group)],AO83,Table91517[CountyName (group)],AS$4)</f>
        <v>1</v>
      </c>
      <c r="AT83" s="1173">
        <f>SUMIFS(Table91517[Count of EnergyRating],Table91517[MainSpaceHeatingFuel],AN83,Table91517[EnergyRating (group)],AO83,Table91517[CountyName (group)],AT$4)</f>
        <v>26</v>
      </c>
      <c r="AU83" s="1173">
        <f>SUMIFS(Table91517[Count of EnergyRating],Table91517[MainSpaceHeatingFuel],AN83,Table91517[EnergyRating (group)],AO83,Table91517[CountyName (group)],AU$4)</f>
        <v>14</v>
      </c>
      <c r="AV83" s="1173">
        <f>SUMIFS(Table91517[Count of EnergyRating],Table91517[MainSpaceHeatingFuel],AN83,Table91517[EnergyRating (group)],AO83,Table91517[CountyName (group)],AV$4)</f>
        <v>0</v>
      </c>
      <c r="AW83" s="1173">
        <f>SUMIFS(Table91517[Count of EnergyRating],Table91517[MainSpaceHeatingFuel],AN83,Table91517[EnergyRating (group)],AO83,Table91517[CountyName (group)],AW$4)</f>
        <v>5</v>
      </c>
      <c r="AX83" s="1173">
        <f>SUMIFS(Table91517[Count of EnergyRating],Table91517[MainSpaceHeatingFuel],AN83,Table91517[EnergyRating (group)],AO83,Table91517[CountyName (group)],AX$4)</f>
        <v>44</v>
      </c>
      <c r="AY83" s="1173">
        <f>SUMIFS(Table91517[Count of EnergyRating],Table91517[MainSpaceHeatingFuel],AN83,Table91517[EnergyRating (group)],AO83,Table91517[CountyName (group)],AY$4)</f>
        <v>51</v>
      </c>
      <c r="AZ83" s="1173">
        <f>SUMIFS(Table91517[Count of EnergyRating],Table91517[MainSpaceHeatingFuel],AN83,Table91517[EnergyRating (group)],AO83,Table91517[CountyName (group)],AZ$4)</f>
        <v>1</v>
      </c>
      <c r="BA83" s="1173">
        <f>SUMIFS(Table91517[Count of EnergyRating],Table91517[MainSpaceHeatingFuel],AN83,Table91517[EnergyRating (group)],AO83,Table91517[CountyName (group)],BA$4)</f>
        <v>1</v>
      </c>
      <c r="BB83" s="1173">
        <f>SUMIFS(Table91517[Count of EnergyRating],Table91517[MainSpaceHeatingFuel],AN83,Table91517[EnergyRating (group)],AO83,Table91517[CountyName (group)],BB$4)</f>
        <v>24</v>
      </c>
      <c r="BC83" s="1173">
        <f>SUMIFS(Table91517[Count of EnergyRating],Table91517[MainSpaceHeatingFuel],AN83,Table91517[EnergyRating (group)],AO83,Table91517[CountyName (group)],BC$4)</f>
        <v>3</v>
      </c>
      <c r="BD83" s="1173">
        <f>SUMIFS(Table91517[Count of EnergyRating],Table91517[MainSpaceHeatingFuel],AN83,Table91517[EnergyRating (group)],AO83,Table91517[CountyName (group)],BD$4)</f>
        <v>12</v>
      </c>
      <c r="BE83" s="1173">
        <f>SUMIFS(Table91517[Count of EnergyRating],Table91517[MainSpaceHeatingFuel],AN83,Table91517[EnergyRating (group)],AO83,Table91517[CountyName (group)],BE$4)</f>
        <v>4</v>
      </c>
      <c r="BF83" s="1173">
        <f>SUMIFS(Table91517[Count of EnergyRating],Table91517[MainSpaceHeatingFuel],AN83,Table91517[EnergyRating (group)],AO83,Table91517[CountyName (group)],BF$4)</f>
        <v>15</v>
      </c>
      <c r="BG83" s="1173">
        <f>SUMIFS(Table91517[Count of EnergyRating],Table91517[MainSpaceHeatingFuel],AN83,Table91517[EnergyRating (group)],AO83,Table91517[CountyName (group)],BG$4)</f>
        <v>0</v>
      </c>
      <c r="BH83" s="1173">
        <f>SUMIFS(Table91517[Count of EnergyRating],Table91517[MainSpaceHeatingFuel],AN83,Table91517[EnergyRating (group)],AO83,Table91517[CountyName (group)],BH$4)</f>
        <v>97</v>
      </c>
      <c r="BI83" s="1173">
        <f>SUMIFS(Table91517[Count of EnergyRating],Table91517[MainSpaceHeatingFuel],AN83,Table91517[EnergyRating (group)],AO83,Table91517[CountyName (group)],BI$4)</f>
        <v>4</v>
      </c>
      <c r="BJ83" s="1173">
        <f>SUMIFS(Table91517[Count of EnergyRating],Table91517[MainSpaceHeatingFuel],AN83,Table91517[EnergyRating (group)],AO83,Table91517[CountyName (group)],BJ$4)</f>
        <v>54</v>
      </c>
      <c r="BK83" s="1173">
        <f>SUMIFS(Table91517[Count of EnergyRating],Table91517[MainSpaceHeatingFuel],AN83,Table91517[EnergyRating (group)],AO83,Table91517[CountyName (group)],BK$4)</f>
        <v>12</v>
      </c>
      <c r="BL83" s="1173">
        <f>SUMIFS(Table91517[Count of EnergyRating],Table91517[MainSpaceHeatingFuel],AN83,Table91517[EnergyRating (group)],AO83,Table91517[CountyName (group)],BL$4)</f>
        <v>8</v>
      </c>
      <c r="BM83" s="1144">
        <f>SUMIFS(Table91517[Count of EnergyRating],Table91517[MainSpaceHeatingFuel],AN83,Table91517[EnergyRating (group)],AO83,Table91517[CountyName (group)],BM$4)</f>
        <v>1</v>
      </c>
      <c r="BN83" s="1173">
        <f>SUMIFS(Table91517[Count of EnergyRating],Table91517[MainSpaceHeatingFuel],AN83,Table91517[EnergyRating (group)],AO83,Table91517[CountyName (group)],BN$4)</f>
        <v>19</v>
      </c>
      <c r="BO83" s="1173">
        <f>SUMIFS(Table91517[Count of EnergyRating],Table91517[MainSpaceHeatingFuel],AN83,Table91517[EnergyRating (group)],AO83,Table91517[CountyName (group)],BO$4)</f>
        <v>0</v>
      </c>
    </row>
    <row r="84" spans="3:67" ht="15.75" thickBot="1">
      <c r="C84" s="1147" t="s">
        <v>1260</v>
      </c>
      <c r="D84" s="1147" t="s">
        <v>1107</v>
      </c>
      <c r="E84" s="1147" t="s">
        <v>1167</v>
      </c>
      <c r="F84" s="1147" t="s">
        <v>1242</v>
      </c>
      <c r="G84" s="1156">
        <f t="shared" ref="G84:AF84" si="68">IFERROR(G194*((SUM(AP$93)/SUM(AP$85:AP$93))/(SUM(G$194)/SUM(G$189:G$194))),G194)</f>
        <v>0.26337368623362578</v>
      </c>
      <c r="H84" s="1156">
        <f t="shared" si="68"/>
        <v>1.7039534349297889</v>
      </c>
      <c r="I84" s="1156">
        <f t="shared" si="68"/>
        <v>0.78382279622933992</v>
      </c>
      <c r="J84" s="1156">
        <f t="shared" si="68"/>
        <v>0.49217937234707931</v>
      </c>
      <c r="K84" s="1156">
        <f t="shared" si="68"/>
        <v>0.37305479752014609</v>
      </c>
      <c r="L84" s="1156">
        <f t="shared" si="68"/>
        <v>0.20864906450571297</v>
      </c>
      <c r="M84" s="1156">
        <f t="shared" si="68"/>
        <v>0.61116133940615358</v>
      </c>
      <c r="N84" s="1156">
        <f t="shared" si="68"/>
        <v>0.99831399929683884</v>
      </c>
      <c r="O84" s="1156">
        <f t="shared" si="68"/>
        <v>0.32050339459327815</v>
      </c>
      <c r="P84" s="1156">
        <f t="shared" si="68"/>
        <v>0.42029209238764714</v>
      </c>
      <c r="Q84" s="1156">
        <f t="shared" si="68"/>
        <v>0.56318877711903526</v>
      </c>
      <c r="R84" s="1156">
        <f t="shared" si="68"/>
        <v>0.59063358924947995</v>
      </c>
      <c r="S84" s="1156">
        <f t="shared" si="68"/>
        <v>0.66284177048980308</v>
      </c>
      <c r="T84" s="1156">
        <f t="shared" si="68"/>
        <v>2.4434541742280844</v>
      </c>
      <c r="U84" s="1156">
        <f t="shared" si="68"/>
        <v>0.66683078805691887</v>
      </c>
      <c r="V84" s="1156">
        <f t="shared" si="68"/>
        <v>0.77780521118705215</v>
      </c>
      <c r="W84" s="1156">
        <f t="shared" si="68"/>
        <v>0.75963479409561729</v>
      </c>
      <c r="X84" s="1156">
        <f t="shared" si="68"/>
        <v>0.41947986717926422</v>
      </c>
      <c r="Y84" s="1156">
        <f t="shared" si="68"/>
        <v>1.3099164228890092</v>
      </c>
      <c r="Z84" s="1156">
        <f t="shared" si="68"/>
        <v>0.2223226563366239</v>
      </c>
      <c r="AA84" s="1156">
        <f t="shared" si="68"/>
        <v>0.7495733266175818</v>
      </c>
      <c r="AB84" s="1156">
        <f t="shared" si="68"/>
        <v>0.49961051383828287</v>
      </c>
      <c r="AC84" s="1156">
        <f t="shared" si="68"/>
        <v>0.30938773608174214</v>
      </c>
      <c r="AD84" s="1156">
        <f t="shared" si="68"/>
        <v>0.39591541191575719</v>
      </c>
      <c r="AE84" s="1156">
        <f t="shared" si="68"/>
        <v>0.78324511579002065</v>
      </c>
      <c r="AF84" s="1156">
        <f t="shared" si="68"/>
        <v>0.29220345042162077</v>
      </c>
      <c r="AG84" s="1183">
        <f t="shared" si="57"/>
        <v>17.621347582945507</v>
      </c>
      <c r="AI84" s="58" t="s">
        <v>1176</v>
      </c>
      <c r="AJ84" s="1167">
        <f>SUM(G79:AF84)</f>
        <v>31.971484995603795</v>
      </c>
      <c r="AK84" s="1149">
        <f>'SHWLP-Det'!S20</f>
        <v>31.971484995603792</v>
      </c>
      <c r="AL84" s="1169">
        <f>IFERROR((AK84-AJ84)/AK84,"N/A")</f>
        <v>-1.1112132199330163E-16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1261</v>
      </c>
      <c r="D85" s="1174" t="s">
        <v>1107</v>
      </c>
      <c r="E85" s="1174" t="s">
        <v>1167</v>
      </c>
      <c r="F85" s="1174" t="s">
        <v>948</v>
      </c>
      <c r="G85" s="1175">
        <f>G195</f>
        <v>0.42473460652356315</v>
      </c>
      <c r="H85" s="1175">
        <f t="shared" ref="H85:AF85" si="69">H195</f>
        <v>2.2051154174754339</v>
      </c>
      <c r="I85" s="1175">
        <f t="shared" si="69"/>
        <v>1.1899206046730939</v>
      </c>
      <c r="J85" s="1175">
        <f t="shared" si="69"/>
        <v>0.82030957606516963</v>
      </c>
      <c r="K85" s="1175">
        <f t="shared" si="69"/>
        <v>0.63985467225234904</v>
      </c>
      <c r="L85" s="1175">
        <f t="shared" si="69"/>
        <v>0.38161735331270352</v>
      </c>
      <c r="M85" s="1175">
        <f t="shared" si="69"/>
        <v>0.74081121625514401</v>
      </c>
      <c r="N85" s="1175">
        <f t="shared" si="69"/>
        <v>1.3477512608311812</v>
      </c>
      <c r="O85" s="1175">
        <f t="shared" si="69"/>
        <v>0.62692015341046547</v>
      </c>
      <c r="P85" s="1175">
        <f t="shared" si="69"/>
        <v>0.6605600701053469</v>
      </c>
      <c r="Q85" s="1175">
        <f t="shared" si="69"/>
        <v>1.3302463167847622</v>
      </c>
      <c r="R85" s="1175">
        <f t="shared" si="69"/>
        <v>0.88463419202829552</v>
      </c>
      <c r="S85" s="1175">
        <f t="shared" si="69"/>
        <v>1.0295990515993945</v>
      </c>
      <c r="T85" s="1175">
        <f t="shared" si="69"/>
        <v>3.4831055559089568</v>
      </c>
      <c r="U85" s="1175">
        <f t="shared" si="69"/>
        <v>1.428342919138704</v>
      </c>
      <c r="V85" s="1175">
        <f t="shared" si="69"/>
        <v>1.2859760687138206</v>
      </c>
      <c r="W85" s="1175">
        <f t="shared" si="69"/>
        <v>1.372918138006056</v>
      </c>
      <c r="X85" s="1175">
        <f t="shared" si="69"/>
        <v>0.75164691270594997</v>
      </c>
      <c r="Y85" s="1175">
        <f t="shared" si="69"/>
        <v>2.1742296308986666</v>
      </c>
      <c r="Z85" s="1175">
        <f t="shared" si="69"/>
        <v>0.35736120285756673</v>
      </c>
      <c r="AA85" s="1175">
        <f t="shared" si="69"/>
        <v>1.3624840804442011</v>
      </c>
      <c r="AB85" s="1175">
        <f t="shared" si="69"/>
        <v>0.70995839689321483</v>
      </c>
      <c r="AC85" s="1175">
        <f t="shared" si="69"/>
        <v>0.56912191671888246</v>
      </c>
      <c r="AD85" s="1175">
        <f t="shared" si="69"/>
        <v>0.71148511178159946</v>
      </c>
      <c r="AE85" s="1175">
        <f t="shared" si="69"/>
        <v>1.5996143922816082</v>
      </c>
      <c r="AF85" s="1175">
        <f t="shared" si="69"/>
        <v>0.55580676715062305</v>
      </c>
      <c r="AG85" s="1184">
        <f t="shared" si="57"/>
        <v>28.644125584816756</v>
      </c>
      <c r="AI85" s="58" t="s">
        <v>1120</v>
      </c>
      <c r="AJ85" s="1167">
        <f>SUM(G85:AF85)</f>
        <v>28.644125584816756</v>
      </c>
      <c r="AK85" s="1149">
        <f>'SHWLP-Det'!S46</f>
        <v>28.644125584816749</v>
      </c>
      <c r="AL85" s="1169">
        <f>(AK85-AJ85)/AK85</f>
        <v>-2.4805879783488107E-16</v>
      </c>
      <c r="AN85" s="1153" t="s">
        <v>422</v>
      </c>
      <c r="AO85" s="1153" t="s">
        <v>48</v>
      </c>
      <c r="AP85" s="1166">
        <f>SUMIFS(Table91517[Count of EnergyRating],Table91517[MainSpaceHeatingFuel],AN85,Table91517[EnergyRating (group)],AO85,Table91517[CountyName (group)],AP$4)</f>
        <v>0</v>
      </c>
      <c r="AQ85" s="1173">
        <f>SUMIFS(Table91517[Count of EnergyRating],Table91517[MainSpaceHeatingFuel],AN85,Table91517[EnergyRating (group)],AO85,Table91517[CountyName (group)],AQ$4)</f>
        <v>0</v>
      </c>
      <c r="AR85" s="1173">
        <f>SUMIFS(Table91517[Count of EnergyRating],Table91517[MainSpaceHeatingFuel],AN85,Table91517[EnergyRating (group)],AO85,Table91517[CountyName (group)],AR$4)</f>
        <v>0</v>
      </c>
      <c r="AS85" s="1173">
        <f>SUMIFS(Table91517[Count of EnergyRating],Table91517[MainSpaceHeatingFuel],AN85,Table91517[EnergyRating (group)],AO85,Table91517[CountyName (group)],AS$4)</f>
        <v>0</v>
      </c>
      <c r="AT85" s="1173">
        <f>SUMIFS(Table91517[Count of EnergyRating],Table91517[MainSpaceHeatingFuel],AN85,Table91517[EnergyRating (group)],AO85,Table91517[CountyName (group)],AT$4)</f>
        <v>0</v>
      </c>
      <c r="AU85" s="1173">
        <f>SUMIFS(Table91517[Count of EnergyRating],Table91517[MainSpaceHeatingFuel],AN85,Table91517[EnergyRating (group)],AO85,Table91517[CountyName (group)],AU$4)</f>
        <v>0</v>
      </c>
      <c r="AV85" s="1173">
        <f>SUMIFS(Table91517[Count of EnergyRating],Table91517[MainSpaceHeatingFuel],AN85,Table91517[EnergyRating (group)],AO85,Table91517[CountyName (group)],AV$4)</f>
        <v>0</v>
      </c>
      <c r="AW85" s="1173">
        <f>SUMIFS(Table91517[Count of EnergyRating],Table91517[MainSpaceHeatingFuel],AN85,Table91517[EnergyRating (group)],AO85,Table91517[CountyName (group)],AW$4)</f>
        <v>0</v>
      </c>
      <c r="AX85" s="1173">
        <f>SUMIFS(Table91517[Count of EnergyRating],Table91517[MainSpaceHeatingFuel],AN85,Table91517[EnergyRating (group)],AO85,Table91517[CountyName (group)],AX$4)</f>
        <v>0</v>
      </c>
      <c r="AY85" s="1173">
        <f>SUMIFS(Table91517[Count of EnergyRating],Table91517[MainSpaceHeatingFuel],AN85,Table91517[EnergyRating (group)],AO85,Table91517[CountyName (group)],AY$4)</f>
        <v>0</v>
      </c>
      <c r="AZ85" s="1173">
        <f>SUMIFS(Table91517[Count of EnergyRating],Table91517[MainSpaceHeatingFuel],AN85,Table91517[EnergyRating (group)],AO85,Table91517[CountyName (group)],AZ$4)</f>
        <v>0</v>
      </c>
      <c r="BA85" s="1173">
        <f>SUMIFS(Table91517[Count of EnergyRating],Table91517[MainSpaceHeatingFuel],AN85,Table91517[EnergyRating (group)],AO85,Table91517[CountyName (group)],BA$4)</f>
        <v>0</v>
      </c>
      <c r="BB85" s="1173">
        <f>SUMIFS(Table91517[Count of EnergyRating],Table91517[MainSpaceHeatingFuel],AN85,Table91517[EnergyRating (group)],AO85,Table91517[CountyName (group)],BB$4)</f>
        <v>0</v>
      </c>
      <c r="BC85" s="1173">
        <f>SUMIFS(Table91517[Count of EnergyRating],Table91517[MainSpaceHeatingFuel],AN85,Table91517[EnergyRating (group)],AO85,Table91517[CountyName (group)],BC$4)</f>
        <v>0</v>
      </c>
      <c r="BD85" s="1173">
        <f>SUMIFS(Table91517[Count of EnergyRating],Table91517[MainSpaceHeatingFuel],AN85,Table91517[EnergyRating (group)],AO85,Table91517[CountyName (group)],BD$4)</f>
        <v>0</v>
      </c>
      <c r="BE85" s="1173">
        <f>SUMIFS(Table91517[Count of EnergyRating],Table91517[MainSpaceHeatingFuel],AN85,Table91517[EnergyRating (group)],AO85,Table91517[CountyName (group)],BE$4)</f>
        <v>0</v>
      </c>
      <c r="BF85" s="1173">
        <f>SUMIFS(Table91517[Count of EnergyRating],Table91517[MainSpaceHeatingFuel],AN85,Table91517[EnergyRating (group)],AO85,Table91517[CountyName (group)],BF$4)</f>
        <v>0</v>
      </c>
      <c r="BG85" s="1173">
        <f>SUMIFS(Table91517[Count of EnergyRating],Table91517[MainSpaceHeatingFuel],AN85,Table91517[EnergyRating (group)],AO85,Table91517[CountyName (group)],BG$4)</f>
        <v>0</v>
      </c>
      <c r="BH85" s="1173">
        <f>SUMIFS(Table91517[Count of EnergyRating],Table91517[MainSpaceHeatingFuel],AN85,Table91517[EnergyRating (group)],AO85,Table91517[CountyName (group)],BH$4)</f>
        <v>1</v>
      </c>
      <c r="BI85" s="1173">
        <f>SUMIFS(Table91517[Count of EnergyRating],Table91517[MainSpaceHeatingFuel],AN85,Table91517[EnergyRating (group)],AO85,Table91517[CountyName (group)],BI$4)</f>
        <v>0</v>
      </c>
      <c r="BJ85" s="1173">
        <f>SUMIFS(Table91517[Count of EnergyRating],Table91517[MainSpaceHeatingFuel],AN85,Table91517[EnergyRating (group)],AO85,Table91517[CountyName (group)],BJ$4)</f>
        <v>0</v>
      </c>
      <c r="BK85" s="1173">
        <f>SUMIFS(Table91517[Count of EnergyRating],Table91517[MainSpaceHeatingFuel],AN85,Table91517[EnergyRating (group)],AO85,Table91517[CountyName (group)],BK$4)</f>
        <v>0</v>
      </c>
      <c r="BL85" s="1173">
        <f>SUMIFS(Table91517[Count of EnergyRating],Table91517[MainSpaceHeatingFuel],AN85,Table91517[EnergyRating (group)],AO85,Table91517[CountyName (group)],BL$4)</f>
        <v>0</v>
      </c>
      <c r="BM85" s="1144">
        <f>SUMIFS(Table91517[Count of EnergyRating],Table91517[MainSpaceHeatingFuel],AN85,Table91517[EnergyRating (group)],AO85,Table91517[CountyName (group)],BM$4)</f>
        <v>0</v>
      </c>
      <c r="BN85" s="1173">
        <f>SUMIFS(Table91517[Count of EnergyRating],Table91517[MainSpaceHeatingFuel],AN85,Table91517[EnergyRating (group)],AO85,Table91517[CountyName (group)],BN$4)</f>
        <v>1</v>
      </c>
      <c r="BO85" s="1173">
        <f>SUMIFS(Table91517[Count of EnergyRating],Table91517[MainSpaceHeatingFuel],AN85,Table91517[EnergyRating (group)],AO85,Table91517[CountyName (group)],BO$4)</f>
        <v>0</v>
      </c>
    </row>
    <row r="86" spans="3:67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N86" s="1153" t="s">
        <v>422</v>
      </c>
      <c r="AO86" s="1153" t="s">
        <v>50</v>
      </c>
      <c r="AP86" s="1166">
        <f>SUMIFS(Table91517[Count of EnergyRating],Table91517[MainSpaceHeatingFuel],AN86,Table91517[EnergyRating (group)],AO86,Table91517[CountyName (group)],AP$4)</f>
        <v>0</v>
      </c>
      <c r="AQ86" s="1173">
        <f>SUMIFS(Table91517[Count of EnergyRating],Table91517[MainSpaceHeatingFuel],AN86,Table91517[EnergyRating (group)],AO86,Table91517[CountyName (group)],AQ$4)</f>
        <v>0</v>
      </c>
      <c r="AR86" s="1173">
        <f>SUMIFS(Table91517[Count of EnergyRating],Table91517[MainSpaceHeatingFuel],AN86,Table91517[EnergyRating (group)],AO86,Table91517[CountyName (group)],AR$4)</f>
        <v>0</v>
      </c>
      <c r="AS86" s="1173">
        <f>SUMIFS(Table91517[Count of EnergyRating],Table91517[MainSpaceHeatingFuel],AN86,Table91517[EnergyRating (group)],AO86,Table91517[CountyName (group)],AS$4)</f>
        <v>0</v>
      </c>
      <c r="AT86" s="1173">
        <f>SUMIFS(Table91517[Count of EnergyRating],Table91517[MainSpaceHeatingFuel],AN86,Table91517[EnergyRating (group)],AO86,Table91517[CountyName (group)],AT$4)</f>
        <v>0</v>
      </c>
      <c r="AU86" s="1173">
        <f>SUMIFS(Table91517[Count of EnergyRating],Table91517[MainSpaceHeatingFuel],AN86,Table91517[EnergyRating (group)],AO86,Table91517[CountyName (group)],AU$4)</f>
        <v>0</v>
      </c>
      <c r="AV86" s="1173">
        <f>SUMIFS(Table91517[Count of EnergyRating],Table91517[MainSpaceHeatingFuel],AN86,Table91517[EnergyRating (group)],AO86,Table91517[CountyName (group)],AV$4)</f>
        <v>0</v>
      </c>
      <c r="AW86" s="1173">
        <f>SUMIFS(Table91517[Count of EnergyRating],Table91517[MainSpaceHeatingFuel],AN86,Table91517[EnergyRating (group)],AO86,Table91517[CountyName (group)],AW$4)</f>
        <v>0</v>
      </c>
      <c r="AX86" s="1173">
        <f>SUMIFS(Table91517[Count of EnergyRating],Table91517[MainSpaceHeatingFuel],AN86,Table91517[EnergyRating (group)],AO86,Table91517[CountyName (group)],AX$4)</f>
        <v>0</v>
      </c>
      <c r="AY86" s="1173">
        <f>SUMIFS(Table91517[Count of EnergyRating],Table91517[MainSpaceHeatingFuel],AN86,Table91517[EnergyRating (group)],AO86,Table91517[CountyName (group)],AY$4)</f>
        <v>0</v>
      </c>
      <c r="AZ86" s="1173">
        <f>SUMIFS(Table91517[Count of EnergyRating],Table91517[MainSpaceHeatingFuel],AN86,Table91517[EnergyRating (group)],AO86,Table91517[CountyName (group)],AZ$4)</f>
        <v>0</v>
      </c>
      <c r="BA86" s="1173">
        <f>SUMIFS(Table91517[Count of EnergyRating],Table91517[MainSpaceHeatingFuel],AN86,Table91517[EnergyRating (group)],AO86,Table91517[CountyName (group)],BA$4)</f>
        <v>0</v>
      </c>
      <c r="BB86" s="1173">
        <f>SUMIFS(Table91517[Count of EnergyRating],Table91517[MainSpaceHeatingFuel],AN86,Table91517[EnergyRating (group)],AO86,Table91517[CountyName (group)],BB$4)</f>
        <v>0</v>
      </c>
      <c r="BC86" s="1173">
        <f>SUMIFS(Table91517[Count of EnergyRating],Table91517[MainSpaceHeatingFuel],AN86,Table91517[EnergyRating (group)],AO86,Table91517[CountyName (group)],BC$4)</f>
        <v>0</v>
      </c>
      <c r="BD86" s="1173">
        <f>SUMIFS(Table91517[Count of EnergyRating],Table91517[MainSpaceHeatingFuel],AN86,Table91517[EnergyRating (group)],AO86,Table91517[CountyName (group)],BD$4)</f>
        <v>0</v>
      </c>
      <c r="BE86" s="1173">
        <f>SUMIFS(Table91517[Count of EnergyRating],Table91517[MainSpaceHeatingFuel],AN86,Table91517[EnergyRating (group)],AO86,Table91517[CountyName (group)],BE$4)</f>
        <v>0</v>
      </c>
      <c r="BF86" s="1173">
        <f>SUMIFS(Table91517[Count of EnergyRating],Table91517[MainSpaceHeatingFuel],AN86,Table91517[EnergyRating (group)],AO86,Table91517[CountyName (group)],BF$4)</f>
        <v>0</v>
      </c>
      <c r="BG86" s="1173">
        <f>SUMIFS(Table91517[Count of EnergyRating],Table91517[MainSpaceHeatingFuel],AN86,Table91517[EnergyRating (group)],AO86,Table91517[CountyName (group)],BG$4)</f>
        <v>0</v>
      </c>
      <c r="BH86" s="1173">
        <f>SUMIFS(Table91517[Count of EnergyRating],Table91517[MainSpaceHeatingFuel],AN86,Table91517[EnergyRating (group)],AO86,Table91517[CountyName (group)],BH$4)</f>
        <v>0</v>
      </c>
      <c r="BI86" s="1173">
        <f>SUMIFS(Table91517[Count of EnergyRating],Table91517[MainSpaceHeatingFuel],AN86,Table91517[EnergyRating (group)],AO86,Table91517[CountyName (group)],BI$4)</f>
        <v>0</v>
      </c>
      <c r="BJ86" s="1173">
        <f>SUMIFS(Table91517[Count of EnergyRating],Table91517[MainSpaceHeatingFuel],AN86,Table91517[EnergyRating (group)],AO86,Table91517[CountyName (group)],BJ$4)</f>
        <v>1</v>
      </c>
      <c r="BK86" s="1173">
        <f>SUMIFS(Table91517[Count of EnergyRating],Table91517[MainSpaceHeatingFuel],AN86,Table91517[EnergyRating (group)],AO86,Table91517[CountyName (group)],BK$4)</f>
        <v>1</v>
      </c>
      <c r="BL86" s="1173">
        <f>SUMIFS(Table91517[Count of EnergyRating],Table91517[MainSpaceHeatingFuel],AN86,Table91517[EnergyRating (group)],AO86,Table91517[CountyName (group)],BL$4)</f>
        <v>1</v>
      </c>
      <c r="BM86" s="1144">
        <f>SUMIFS(Table91517[Count of EnergyRating],Table91517[MainSpaceHeatingFuel],AN86,Table91517[EnergyRating (group)],AO86,Table91517[CountyName (group)],BM$4)</f>
        <v>0</v>
      </c>
      <c r="BN86" s="1173">
        <f>SUMIFS(Table91517[Count of EnergyRating],Table91517[MainSpaceHeatingFuel],AN86,Table91517[EnergyRating (group)],AO86,Table91517[CountyName (group)],BN$4)</f>
        <v>0</v>
      </c>
      <c r="BO86" s="1173">
        <f>SUMIFS(Table91517[Count of EnergyRating],Table91517[MainSpaceHeatingFuel],AN86,Table91517[EnergyRating (group)],AO86,Table91517[CountyName (group)],BO$4)</f>
        <v>0</v>
      </c>
    </row>
    <row r="87" spans="3:67">
      <c r="C87" s="1143" t="s">
        <v>1262</v>
      </c>
      <c r="D87" s="1143" t="s">
        <v>1107</v>
      </c>
      <c r="E87" s="1143" t="s">
        <v>844</v>
      </c>
      <c r="F87" s="1143" t="s">
        <v>1237</v>
      </c>
      <c r="G87" s="1154">
        <f t="shared" ref="G87:AF87" si="70">IFERROR(G197*((SUM(AP$95:AP$98)/SUM(AP$95:AP$103))/(SUM(G$197)/SUM(G$197:G$202))),G197)</f>
        <v>9.3324662930129622E-3</v>
      </c>
      <c r="H87" s="1154">
        <f t="shared" si="70"/>
        <v>0.10975071669933192</v>
      </c>
      <c r="I87" s="1154">
        <f t="shared" si="70"/>
        <v>7.9344296134007494E-2</v>
      </c>
      <c r="J87" s="1154">
        <f t="shared" si="70"/>
        <v>1.1306103820444438E-2</v>
      </c>
      <c r="K87" s="1154">
        <f t="shared" si="70"/>
        <v>2.8871539426922697E-2</v>
      </c>
      <c r="L87" s="1154">
        <f t="shared" si="70"/>
        <v>1.9852895685743565E-2</v>
      </c>
      <c r="M87" s="1154">
        <f t="shared" si="70"/>
        <v>2.4067370356403089E-2</v>
      </c>
      <c r="N87" s="1154">
        <f t="shared" si="70"/>
        <v>3.295686781938699E-2</v>
      </c>
      <c r="O87" s="1154">
        <f t="shared" si="70"/>
        <v>2.5741996030657511E-2</v>
      </c>
      <c r="P87" s="1154">
        <f t="shared" si="70"/>
        <v>1.9870539290600949E-2</v>
      </c>
      <c r="Q87" s="1154">
        <f t="shared" si="70"/>
        <v>3.1123249345637028E-2</v>
      </c>
      <c r="R87" s="1154">
        <f t="shared" si="70"/>
        <v>2.6520784839215696E-2</v>
      </c>
      <c r="S87" s="1154">
        <f t="shared" si="70"/>
        <v>3.1315860743997476E-2</v>
      </c>
      <c r="T87" s="1154">
        <f t="shared" si="70"/>
        <v>0.194997261118246</v>
      </c>
      <c r="U87" s="1154">
        <f t="shared" si="70"/>
        <v>4.6334128013101779E-2</v>
      </c>
      <c r="V87" s="1154">
        <f t="shared" si="70"/>
        <v>3.4369155026823216E-2</v>
      </c>
      <c r="W87" s="1154">
        <f t="shared" si="70"/>
        <v>2.6347864677152409E-2</v>
      </c>
      <c r="X87" s="1154">
        <f t="shared" si="70"/>
        <v>1.2253461831239803E-2</v>
      </c>
      <c r="Y87" s="1154">
        <f t="shared" si="70"/>
        <v>9.8105646850567274E-2</v>
      </c>
      <c r="Z87" s="1154">
        <f t="shared" si="70"/>
        <v>1.2541559051118692E-2</v>
      </c>
      <c r="AA87" s="1154">
        <f t="shared" si="70"/>
        <v>3.4965636771913985E-2</v>
      </c>
      <c r="AB87" s="1154">
        <f t="shared" si="70"/>
        <v>2.3743411496111814E-2</v>
      </c>
      <c r="AC87" s="1154">
        <f t="shared" si="70"/>
        <v>1.9973282126713062E-2</v>
      </c>
      <c r="AD87" s="1154">
        <f t="shared" si="70"/>
        <v>1.1724811308695371E-2</v>
      </c>
      <c r="AE87" s="1154">
        <f t="shared" si="70"/>
        <v>3.2480029292320051E-2</v>
      </c>
      <c r="AF87" s="1154">
        <f t="shared" si="70"/>
        <v>2.0063302105839387E-2</v>
      </c>
      <c r="AG87" s="1181">
        <f t="shared" si="57"/>
        <v>1.0179542361552048</v>
      </c>
      <c r="AN87" s="1153" t="s">
        <v>422</v>
      </c>
      <c r="AO87" s="1153" t="s">
        <v>52</v>
      </c>
      <c r="AP87" s="1166">
        <f>SUMIFS(Table91517[Count of EnergyRating],Table91517[MainSpaceHeatingFuel],AN87,Table91517[EnergyRating (group)],AO87,Table91517[CountyName (group)],AP$4)</f>
        <v>0</v>
      </c>
      <c r="AQ87" s="1173">
        <f>SUMIFS(Table91517[Count of EnergyRating],Table91517[MainSpaceHeatingFuel],AN87,Table91517[EnergyRating (group)],AO87,Table91517[CountyName (group)],AQ$4)</f>
        <v>0</v>
      </c>
      <c r="AR87" s="1173">
        <f>SUMIFS(Table91517[Count of EnergyRating],Table91517[MainSpaceHeatingFuel],AN87,Table91517[EnergyRating (group)],AO87,Table91517[CountyName (group)],AR$4)</f>
        <v>0</v>
      </c>
      <c r="AS87" s="1173">
        <f>SUMIFS(Table91517[Count of EnergyRating],Table91517[MainSpaceHeatingFuel],AN87,Table91517[EnergyRating (group)],AO87,Table91517[CountyName (group)],AS$4)</f>
        <v>0</v>
      </c>
      <c r="AT87" s="1173">
        <f>SUMIFS(Table91517[Count of EnergyRating],Table91517[MainSpaceHeatingFuel],AN87,Table91517[EnergyRating (group)],AO87,Table91517[CountyName (group)],AT$4)</f>
        <v>0</v>
      </c>
      <c r="AU87" s="1173">
        <f>SUMIFS(Table91517[Count of EnergyRating],Table91517[MainSpaceHeatingFuel],AN87,Table91517[EnergyRating (group)],AO87,Table91517[CountyName (group)],AU$4)</f>
        <v>0</v>
      </c>
      <c r="AV87" s="1173">
        <f>SUMIFS(Table91517[Count of EnergyRating],Table91517[MainSpaceHeatingFuel],AN87,Table91517[EnergyRating (group)],AO87,Table91517[CountyName (group)],AV$4)</f>
        <v>0</v>
      </c>
      <c r="AW87" s="1173">
        <f>SUMIFS(Table91517[Count of EnergyRating],Table91517[MainSpaceHeatingFuel],AN87,Table91517[EnergyRating (group)],AO87,Table91517[CountyName (group)],AW$4)</f>
        <v>0</v>
      </c>
      <c r="AX87" s="1173">
        <f>SUMIFS(Table91517[Count of EnergyRating],Table91517[MainSpaceHeatingFuel],AN87,Table91517[EnergyRating (group)],AO87,Table91517[CountyName (group)],AX$4)</f>
        <v>1</v>
      </c>
      <c r="AY87" s="1173">
        <f>SUMIFS(Table91517[Count of EnergyRating],Table91517[MainSpaceHeatingFuel],AN87,Table91517[EnergyRating (group)],AO87,Table91517[CountyName (group)],AY$4)</f>
        <v>2</v>
      </c>
      <c r="AZ87" s="1173">
        <f>SUMIFS(Table91517[Count of EnergyRating],Table91517[MainSpaceHeatingFuel],AN87,Table91517[EnergyRating (group)],AO87,Table91517[CountyName (group)],AZ$4)</f>
        <v>0</v>
      </c>
      <c r="BA87" s="1173">
        <f>SUMIFS(Table91517[Count of EnergyRating],Table91517[MainSpaceHeatingFuel],AN87,Table91517[EnergyRating (group)],AO87,Table91517[CountyName (group)],BA$4)</f>
        <v>0</v>
      </c>
      <c r="BB87" s="1173">
        <f>SUMIFS(Table91517[Count of EnergyRating],Table91517[MainSpaceHeatingFuel],AN87,Table91517[EnergyRating (group)],AO87,Table91517[CountyName (group)],BB$4)</f>
        <v>2</v>
      </c>
      <c r="BC87" s="1173">
        <f>SUMIFS(Table91517[Count of EnergyRating],Table91517[MainSpaceHeatingFuel],AN87,Table91517[EnergyRating (group)],AO87,Table91517[CountyName (group)],BC$4)</f>
        <v>1</v>
      </c>
      <c r="BD87" s="1173">
        <f>SUMIFS(Table91517[Count of EnergyRating],Table91517[MainSpaceHeatingFuel],AN87,Table91517[EnergyRating (group)],AO87,Table91517[CountyName (group)],BD$4)</f>
        <v>0</v>
      </c>
      <c r="BE87" s="1173">
        <f>SUMIFS(Table91517[Count of EnergyRating],Table91517[MainSpaceHeatingFuel],AN87,Table91517[EnergyRating (group)],AO87,Table91517[CountyName (group)],BE$4)</f>
        <v>0</v>
      </c>
      <c r="BF87" s="1173">
        <f>SUMIFS(Table91517[Count of EnergyRating],Table91517[MainSpaceHeatingFuel],AN87,Table91517[EnergyRating (group)],AO87,Table91517[CountyName (group)],BF$4)</f>
        <v>0</v>
      </c>
      <c r="BG87" s="1173">
        <f>SUMIFS(Table91517[Count of EnergyRating],Table91517[MainSpaceHeatingFuel],AN87,Table91517[EnergyRating (group)],AO87,Table91517[CountyName (group)],BG$4)</f>
        <v>0</v>
      </c>
      <c r="BH87" s="1173">
        <f>SUMIFS(Table91517[Count of EnergyRating],Table91517[MainSpaceHeatingFuel],AN87,Table91517[EnergyRating (group)],AO87,Table91517[CountyName (group)],BH$4)</f>
        <v>2</v>
      </c>
      <c r="BI87" s="1173">
        <f>SUMIFS(Table91517[Count of EnergyRating],Table91517[MainSpaceHeatingFuel],AN87,Table91517[EnergyRating (group)],AO87,Table91517[CountyName (group)],BI$4)</f>
        <v>0</v>
      </c>
      <c r="BJ87" s="1173">
        <f>SUMIFS(Table91517[Count of EnergyRating],Table91517[MainSpaceHeatingFuel],AN87,Table91517[EnergyRating (group)],AO87,Table91517[CountyName (group)],BJ$4)</f>
        <v>2</v>
      </c>
      <c r="BK87" s="1173">
        <f>SUMIFS(Table91517[Count of EnergyRating],Table91517[MainSpaceHeatingFuel],AN87,Table91517[EnergyRating (group)],AO87,Table91517[CountyName (group)],BK$4)</f>
        <v>0</v>
      </c>
      <c r="BL87" s="1173">
        <f>SUMIFS(Table91517[Count of EnergyRating],Table91517[MainSpaceHeatingFuel],AN87,Table91517[EnergyRating (group)],AO87,Table91517[CountyName (group)],BL$4)</f>
        <v>0</v>
      </c>
      <c r="BM87" s="1144">
        <f>SUMIFS(Table91517[Count of EnergyRating],Table91517[MainSpaceHeatingFuel],AN87,Table91517[EnergyRating (group)],AO87,Table91517[CountyName (group)],BM$4)</f>
        <v>0</v>
      </c>
      <c r="BN87" s="1173">
        <f>SUMIFS(Table91517[Count of EnergyRating],Table91517[MainSpaceHeatingFuel],AN87,Table91517[EnergyRating (group)],AO87,Table91517[CountyName (group)],BN$4)</f>
        <v>0</v>
      </c>
      <c r="BO87" s="1173">
        <f>SUMIFS(Table91517[Count of EnergyRating],Table91517[MainSpaceHeatingFuel],AN87,Table91517[EnergyRating (group)],AO87,Table91517[CountyName (group)],BO$4)</f>
        <v>0</v>
      </c>
    </row>
    <row r="88" spans="3:67">
      <c r="C88" s="1145" t="s">
        <v>1262</v>
      </c>
      <c r="D88" s="1145" t="s">
        <v>1107</v>
      </c>
      <c r="E88" s="1145" t="s">
        <v>844</v>
      </c>
      <c r="F88" s="1145" t="s">
        <v>1238</v>
      </c>
      <c r="G88" s="1155">
        <f t="shared" ref="G88:AF88" si="71">IFERROR(G198*((SUM(AP$99)/SUM(AP$95:AP$103))/(SUM(G$198)/SUM(G$197:G$202))),G198)</f>
        <v>1.8664932586025921E-2</v>
      </c>
      <c r="H88" s="1155">
        <f t="shared" si="71"/>
        <v>6.7538902584204266E-2</v>
      </c>
      <c r="I88" s="1155">
        <f t="shared" si="71"/>
        <v>5.0112187032004721E-2</v>
      </c>
      <c r="J88" s="1155">
        <f t="shared" si="71"/>
        <v>2.2612207640888872E-2</v>
      </c>
      <c r="K88" s="1155">
        <f t="shared" si="71"/>
        <v>3.4645847312307229E-2</v>
      </c>
      <c r="L88" s="1155">
        <f t="shared" si="71"/>
        <v>1.5598703753084231E-2</v>
      </c>
      <c r="M88" s="1155">
        <f t="shared" si="71"/>
        <v>3.743813166551592E-2</v>
      </c>
      <c r="N88" s="1155">
        <f t="shared" si="71"/>
        <v>6.5913735638773979E-2</v>
      </c>
      <c r="O88" s="1155">
        <f t="shared" si="71"/>
        <v>3.5642763734756555E-2</v>
      </c>
      <c r="P88" s="1155">
        <f t="shared" si="71"/>
        <v>2.5831701077781235E-2</v>
      </c>
      <c r="Q88" s="1155">
        <f t="shared" si="71"/>
        <v>6.8471148560401457E-2</v>
      </c>
      <c r="R88" s="1155">
        <f t="shared" si="71"/>
        <v>3.4098151936134469E-2</v>
      </c>
      <c r="S88" s="1155">
        <f t="shared" si="71"/>
        <v>5.0587159663380538E-2</v>
      </c>
      <c r="T88" s="1155">
        <f t="shared" si="71"/>
        <v>8.695823806624485E-2</v>
      </c>
      <c r="U88" s="1155">
        <f t="shared" si="71"/>
        <v>5.6088681279017935E-2</v>
      </c>
      <c r="V88" s="1155">
        <f t="shared" si="71"/>
        <v>3.7493623665625336E-2</v>
      </c>
      <c r="W88" s="1155">
        <f t="shared" si="71"/>
        <v>4.3913107795254022E-2</v>
      </c>
      <c r="X88" s="1155">
        <f t="shared" si="71"/>
        <v>4.5950481867149257E-2</v>
      </c>
      <c r="Y88" s="1155">
        <f t="shared" si="71"/>
        <v>7.2878480517564265E-2</v>
      </c>
      <c r="Z88" s="1155">
        <f t="shared" si="71"/>
        <v>1.504987086134243E-2</v>
      </c>
      <c r="AA88" s="1155">
        <f t="shared" si="71"/>
        <v>8.3379595379179508E-2</v>
      </c>
      <c r="AB88" s="1155">
        <f t="shared" si="71"/>
        <v>2.3743411496111814E-2</v>
      </c>
      <c r="AC88" s="1155">
        <f t="shared" si="71"/>
        <v>1.9973282126713059E-2</v>
      </c>
      <c r="AD88" s="1155">
        <f t="shared" si="71"/>
        <v>4.2990974798549693E-2</v>
      </c>
      <c r="AE88" s="1155">
        <f t="shared" si="71"/>
        <v>0.12631122502568906</v>
      </c>
      <c r="AF88" s="1155">
        <f t="shared" si="71"/>
        <v>2.3407185790145949E-2</v>
      </c>
      <c r="AG88" s="1182">
        <f t="shared" si="57"/>
        <v>1.2052937318538464</v>
      </c>
      <c r="AN88" s="1153" t="s">
        <v>422</v>
      </c>
      <c r="AO88" s="1153" t="s">
        <v>54</v>
      </c>
      <c r="AP88" s="1166">
        <f>SUMIFS(Table91517[Count of EnergyRating],Table91517[MainSpaceHeatingFuel],AN88,Table91517[EnergyRating (group)],AO88,Table91517[CountyName (group)],AP$4)</f>
        <v>0</v>
      </c>
      <c r="AQ88" s="1173">
        <f>SUMIFS(Table91517[Count of EnergyRating],Table91517[MainSpaceHeatingFuel],AN88,Table91517[EnergyRating (group)],AO88,Table91517[CountyName (group)],AQ$4)</f>
        <v>1</v>
      </c>
      <c r="AR88" s="1173">
        <f>SUMIFS(Table91517[Count of EnergyRating],Table91517[MainSpaceHeatingFuel],AN88,Table91517[EnergyRating (group)],AO88,Table91517[CountyName (group)],AR$4)</f>
        <v>0</v>
      </c>
      <c r="AS88" s="1173">
        <f>SUMIFS(Table91517[Count of EnergyRating],Table91517[MainSpaceHeatingFuel],AN88,Table91517[EnergyRating (group)],AO88,Table91517[CountyName (group)],AS$4)</f>
        <v>0</v>
      </c>
      <c r="AT88" s="1173">
        <f>SUMIFS(Table91517[Count of EnergyRating],Table91517[MainSpaceHeatingFuel],AN88,Table91517[EnergyRating (group)],AO88,Table91517[CountyName (group)],AT$4)</f>
        <v>1</v>
      </c>
      <c r="AU88" s="1173">
        <f>SUMIFS(Table91517[Count of EnergyRating],Table91517[MainSpaceHeatingFuel],AN88,Table91517[EnergyRating (group)],AO88,Table91517[CountyName (group)],AU$4)</f>
        <v>1</v>
      </c>
      <c r="AV88" s="1173">
        <f>SUMIFS(Table91517[Count of EnergyRating],Table91517[MainSpaceHeatingFuel],AN88,Table91517[EnergyRating (group)],AO88,Table91517[CountyName (group)],AV$4)</f>
        <v>0</v>
      </c>
      <c r="AW88" s="1173">
        <f>SUMIFS(Table91517[Count of EnergyRating],Table91517[MainSpaceHeatingFuel],AN88,Table91517[EnergyRating (group)],AO88,Table91517[CountyName (group)],AW$4)</f>
        <v>0</v>
      </c>
      <c r="AX88" s="1173">
        <f>SUMIFS(Table91517[Count of EnergyRating],Table91517[MainSpaceHeatingFuel],AN88,Table91517[EnergyRating (group)],AO88,Table91517[CountyName (group)],AX$4)</f>
        <v>1</v>
      </c>
      <c r="AY88" s="1173">
        <f>SUMIFS(Table91517[Count of EnergyRating],Table91517[MainSpaceHeatingFuel],AN88,Table91517[EnergyRating (group)],AO88,Table91517[CountyName (group)],AY$4)</f>
        <v>1</v>
      </c>
      <c r="AZ88" s="1173">
        <f>SUMIFS(Table91517[Count of EnergyRating],Table91517[MainSpaceHeatingFuel],AN88,Table91517[EnergyRating (group)],AO88,Table91517[CountyName (group)],AZ$4)</f>
        <v>0</v>
      </c>
      <c r="BA88" s="1173">
        <f>SUMIFS(Table91517[Count of EnergyRating],Table91517[MainSpaceHeatingFuel],AN88,Table91517[EnergyRating (group)],AO88,Table91517[CountyName (group)],BA$4)</f>
        <v>0</v>
      </c>
      <c r="BB88" s="1173">
        <f>SUMIFS(Table91517[Count of EnergyRating],Table91517[MainSpaceHeatingFuel],AN88,Table91517[EnergyRating (group)],AO88,Table91517[CountyName (group)],BB$4)</f>
        <v>0</v>
      </c>
      <c r="BC88" s="1173">
        <f>SUMIFS(Table91517[Count of EnergyRating],Table91517[MainSpaceHeatingFuel],AN88,Table91517[EnergyRating (group)],AO88,Table91517[CountyName (group)],BC$4)</f>
        <v>3</v>
      </c>
      <c r="BD88" s="1173">
        <f>SUMIFS(Table91517[Count of EnergyRating],Table91517[MainSpaceHeatingFuel],AN88,Table91517[EnergyRating (group)],AO88,Table91517[CountyName (group)],BD$4)</f>
        <v>2</v>
      </c>
      <c r="BE88" s="1173">
        <f>SUMIFS(Table91517[Count of EnergyRating],Table91517[MainSpaceHeatingFuel],AN88,Table91517[EnergyRating (group)],AO88,Table91517[CountyName (group)],BE$4)</f>
        <v>0</v>
      </c>
      <c r="BF88" s="1173">
        <f>SUMIFS(Table91517[Count of EnergyRating],Table91517[MainSpaceHeatingFuel],AN88,Table91517[EnergyRating (group)],AO88,Table91517[CountyName (group)],BF$4)</f>
        <v>3</v>
      </c>
      <c r="BG88" s="1173">
        <f>SUMIFS(Table91517[Count of EnergyRating],Table91517[MainSpaceHeatingFuel],AN88,Table91517[EnergyRating (group)],AO88,Table91517[CountyName (group)],BG$4)</f>
        <v>0</v>
      </c>
      <c r="BH88" s="1173">
        <f>SUMIFS(Table91517[Count of EnergyRating],Table91517[MainSpaceHeatingFuel],AN88,Table91517[EnergyRating (group)],AO88,Table91517[CountyName (group)],BH$4)</f>
        <v>2</v>
      </c>
      <c r="BI88" s="1173">
        <f>SUMIFS(Table91517[Count of EnergyRating],Table91517[MainSpaceHeatingFuel],AN88,Table91517[EnergyRating (group)],AO88,Table91517[CountyName (group)],BI$4)</f>
        <v>0</v>
      </c>
      <c r="BJ88" s="1173">
        <f>SUMIFS(Table91517[Count of EnergyRating],Table91517[MainSpaceHeatingFuel],AN88,Table91517[EnergyRating (group)],AO88,Table91517[CountyName (group)],BJ$4)</f>
        <v>1</v>
      </c>
      <c r="BK88" s="1173">
        <f>SUMIFS(Table91517[Count of EnergyRating],Table91517[MainSpaceHeatingFuel],AN88,Table91517[EnergyRating (group)],AO88,Table91517[CountyName (group)],BK$4)</f>
        <v>1</v>
      </c>
      <c r="BL88" s="1173">
        <f>SUMIFS(Table91517[Count of EnergyRating],Table91517[MainSpaceHeatingFuel],AN88,Table91517[EnergyRating (group)],AO88,Table91517[CountyName (group)],BL$4)</f>
        <v>0</v>
      </c>
      <c r="BM88" s="1144">
        <f>SUMIFS(Table91517[Count of EnergyRating],Table91517[MainSpaceHeatingFuel],AN88,Table91517[EnergyRating (group)],AO88,Table91517[CountyName (group)],BM$4)</f>
        <v>0</v>
      </c>
      <c r="BN88" s="1173">
        <f>SUMIFS(Table91517[Count of EnergyRating],Table91517[MainSpaceHeatingFuel],AN88,Table91517[EnergyRating (group)],AO88,Table91517[CountyName (group)],BN$4)</f>
        <v>0</v>
      </c>
      <c r="BO88" s="1173">
        <f>SUMIFS(Table91517[Count of EnergyRating],Table91517[MainSpaceHeatingFuel],AN88,Table91517[EnergyRating (group)],AO88,Table91517[CountyName (group)],BO$4)</f>
        <v>0</v>
      </c>
    </row>
    <row r="89" spans="3:67">
      <c r="C89" s="1143" t="s">
        <v>1262</v>
      </c>
      <c r="D89" s="1143" t="s">
        <v>1107</v>
      </c>
      <c r="E89" s="1143" t="s">
        <v>844</v>
      </c>
      <c r="F89" s="1143" t="s">
        <v>1239</v>
      </c>
      <c r="G89" s="1154">
        <f t="shared" ref="G89:AF89" si="72">IFERROR(G199*((SUM(AP$100)/SUM(AP$95:AP$103))/(SUM(G$199)/SUM(G$197:G$202))),G199)</f>
        <v>9.3324662930129622E-3</v>
      </c>
      <c r="H89" s="1154">
        <f t="shared" si="72"/>
        <v>3.3769451292102133E-2</v>
      </c>
      <c r="I89" s="1154">
        <f t="shared" si="72"/>
        <v>8.3520311720007862E-3</v>
      </c>
      <c r="J89" s="1154">
        <f t="shared" si="72"/>
        <v>2.8265259551111092E-2</v>
      </c>
      <c r="K89" s="1154">
        <f t="shared" si="72"/>
        <v>1.1548615770769079E-2</v>
      </c>
      <c r="L89" s="1154">
        <f t="shared" si="72"/>
        <v>2.8361279551062236E-3</v>
      </c>
      <c r="M89" s="1154">
        <f t="shared" si="72"/>
        <v>1.6044913570935394E-2</v>
      </c>
      <c r="N89" s="1154">
        <f t="shared" si="72"/>
        <v>3.8449679122618152E-2</v>
      </c>
      <c r="O89" s="1154">
        <f t="shared" si="72"/>
        <v>5.940460622459425E-3</v>
      </c>
      <c r="P89" s="1154">
        <f t="shared" si="72"/>
        <v>1.9870539290600949E-2</v>
      </c>
      <c r="Q89" s="1154">
        <f t="shared" si="72"/>
        <v>1.4524183027963945E-2</v>
      </c>
      <c r="R89" s="1154">
        <f t="shared" si="72"/>
        <v>1.326039241960785E-2</v>
      </c>
      <c r="S89" s="1154">
        <f t="shared" si="72"/>
        <v>1.6862386554460179E-2</v>
      </c>
      <c r="T89" s="1154">
        <f t="shared" si="72"/>
        <v>6.5877453080488507E-2</v>
      </c>
      <c r="U89" s="1154">
        <f t="shared" si="72"/>
        <v>3.1702298114227534E-2</v>
      </c>
      <c r="V89" s="1154">
        <f t="shared" si="72"/>
        <v>4.3742560943229557E-2</v>
      </c>
      <c r="W89" s="1154">
        <f t="shared" si="72"/>
        <v>4.1717452405491316E-2</v>
      </c>
      <c r="X89" s="1154">
        <f t="shared" si="72"/>
        <v>1.5316827289049751E-2</v>
      </c>
      <c r="Y89" s="1154">
        <f t="shared" si="72"/>
        <v>3.6439240258782132E-2</v>
      </c>
      <c r="Z89" s="1154">
        <f t="shared" si="72"/>
        <v>2.508311810223738E-3</v>
      </c>
      <c r="AA89" s="1154">
        <f t="shared" si="72"/>
        <v>2.1517314936562452E-2</v>
      </c>
      <c r="AB89" s="1154">
        <f t="shared" si="72"/>
        <v>1.5828940997407878E-2</v>
      </c>
      <c r="AC89" s="1154">
        <f t="shared" si="72"/>
        <v>1.1983969276027837E-2</v>
      </c>
      <c r="AD89" s="1154">
        <f t="shared" si="72"/>
        <v>3.9082704362317904E-3</v>
      </c>
      <c r="AE89" s="1154">
        <f t="shared" si="72"/>
        <v>2.5262245005137816E-2</v>
      </c>
      <c r="AF89" s="1154">
        <f t="shared" si="72"/>
        <v>1.3375534737226255E-2</v>
      </c>
      <c r="AG89" s="1181">
        <f t="shared" si="57"/>
        <v>0.5482369259328348</v>
      </c>
      <c r="AN89" s="1153" t="s">
        <v>422</v>
      </c>
      <c r="AO89" s="1153" t="s">
        <v>56</v>
      </c>
      <c r="AP89" s="1166">
        <f>SUMIFS(Table91517[Count of EnergyRating],Table91517[MainSpaceHeatingFuel],AN89,Table91517[EnergyRating (group)],AO89,Table91517[CountyName (group)],AP$4)</f>
        <v>1</v>
      </c>
      <c r="AQ89" s="1173">
        <f>SUMIFS(Table91517[Count of EnergyRating],Table91517[MainSpaceHeatingFuel],AN89,Table91517[EnergyRating (group)],AO89,Table91517[CountyName (group)],AQ$4)</f>
        <v>2</v>
      </c>
      <c r="AR89" s="1173">
        <f>SUMIFS(Table91517[Count of EnergyRating],Table91517[MainSpaceHeatingFuel],AN89,Table91517[EnergyRating (group)],AO89,Table91517[CountyName (group)],AR$4)</f>
        <v>5</v>
      </c>
      <c r="AS89" s="1173">
        <f>SUMIFS(Table91517[Count of EnergyRating],Table91517[MainSpaceHeatingFuel],AN89,Table91517[EnergyRating (group)],AO89,Table91517[CountyName (group)],AS$4)</f>
        <v>11</v>
      </c>
      <c r="AT89" s="1173">
        <f>SUMIFS(Table91517[Count of EnergyRating],Table91517[MainSpaceHeatingFuel],AN89,Table91517[EnergyRating (group)],AO89,Table91517[CountyName (group)],AT$4)</f>
        <v>12</v>
      </c>
      <c r="AU89" s="1173">
        <f>SUMIFS(Table91517[Count of EnergyRating],Table91517[MainSpaceHeatingFuel],AN89,Table91517[EnergyRating (group)],AO89,Table91517[CountyName (group)],AU$4)</f>
        <v>8</v>
      </c>
      <c r="AV89" s="1173">
        <f>SUMIFS(Table91517[Count of EnergyRating],Table91517[MainSpaceHeatingFuel],AN89,Table91517[EnergyRating (group)],AO89,Table91517[CountyName (group)],AV$4)</f>
        <v>0</v>
      </c>
      <c r="AW89" s="1173">
        <f>SUMIFS(Table91517[Count of EnergyRating],Table91517[MainSpaceHeatingFuel],AN89,Table91517[EnergyRating (group)],AO89,Table91517[CountyName (group)],AW$4)</f>
        <v>2</v>
      </c>
      <c r="AX89" s="1173">
        <f>SUMIFS(Table91517[Count of EnergyRating],Table91517[MainSpaceHeatingFuel],AN89,Table91517[EnergyRating (group)],AO89,Table91517[CountyName (group)],AX$4)</f>
        <v>7</v>
      </c>
      <c r="AY89" s="1173">
        <f>SUMIFS(Table91517[Count of EnergyRating],Table91517[MainSpaceHeatingFuel],AN89,Table91517[EnergyRating (group)],AO89,Table91517[CountyName (group)],AY$4)</f>
        <v>8</v>
      </c>
      <c r="AZ89" s="1173">
        <f>SUMIFS(Table91517[Count of EnergyRating],Table91517[MainSpaceHeatingFuel],AN89,Table91517[EnergyRating (group)],AO89,Table91517[CountyName (group)],AZ$4)</f>
        <v>11</v>
      </c>
      <c r="BA89" s="1173">
        <f>SUMIFS(Table91517[Count of EnergyRating],Table91517[MainSpaceHeatingFuel],AN89,Table91517[EnergyRating (group)],AO89,Table91517[CountyName (group)],BA$4)</f>
        <v>5</v>
      </c>
      <c r="BB89" s="1173">
        <f>SUMIFS(Table91517[Count of EnergyRating],Table91517[MainSpaceHeatingFuel],AN89,Table91517[EnergyRating (group)],AO89,Table91517[CountyName (group)],BB$4)</f>
        <v>17</v>
      </c>
      <c r="BC89" s="1173">
        <f>SUMIFS(Table91517[Count of EnergyRating],Table91517[MainSpaceHeatingFuel],AN89,Table91517[EnergyRating (group)],AO89,Table91517[CountyName (group)],BC$4)</f>
        <v>16</v>
      </c>
      <c r="BD89" s="1173">
        <f>SUMIFS(Table91517[Count of EnergyRating],Table91517[MainSpaceHeatingFuel],AN89,Table91517[EnergyRating (group)],AO89,Table91517[CountyName (group)],BD$4)</f>
        <v>26</v>
      </c>
      <c r="BE89" s="1173">
        <f>SUMIFS(Table91517[Count of EnergyRating],Table91517[MainSpaceHeatingFuel],AN89,Table91517[EnergyRating (group)],AO89,Table91517[CountyName (group)],BE$4)</f>
        <v>12</v>
      </c>
      <c r="BF89" s="1173">
        <f>SUMIFS(Table91517[Count of EnergyRating],Table91517[MainSpaceHeatingFuel],AN89,Table91517[EnergyRating (group)],AO89,Table91517[CountyName (group)],BF$4)</f>
        <v>17</v>
      </c>
      <c r="BG89" s="1173">
        <f>SUMIFS(Table91517[Count of EnergyRating],Table91517[MainSpaceHeatingFuel],AN89,Table91517[EnergyRating (group)],AO89,Table91517[CountyName (group)],BG$4)</f>
        <v>2</v>
      </c>
      <c r="BH89" s="1173">
        <f>SUMIFS(Table91517[Count of EnergyRating],Table91517[MainSpaceHeatingFuel],AN89,Table91517[EnergyRating (group)],AO89,Table91517[CountyName (group)],BH$4)</f>
        <v>23</v>
      </c>
      <c r="BI89" s="1173">
        <f>SUMIFS(Table91517[Count of EnergyRating],Table91517[MainSpaceHeatingFuel],AN89,Table91517[EnergyRating (group)],AO89,Table91517[CountyName (group)],BI$4)</f>
        <v>9</v>
      </c>
      <c r="BJ89" s="1173">
        <f>SUMIFS(Table91517[Count of EnergyRating],Table91517[MainSpaceHeatingFuel],AN89,Table91517[EnergyRating (group)],AO89,Table91517[CountyName (group)],BJ$4)</f>
        <v>21</v>
      </c>
      <c r="BK89" s="1173">
        <f>SUMIFS(Table91517[Count of EnergyRating],Table91517[MainSpaceHeatingFuel],AN89,Table91517[EnergyRating (group)],AO89,Table91517[CountyName (group)],BK$4)</f>
        <v>7</v>
      </c>
      <c r="BL89" s="1173">
        <f>SUMIFS(Table91517[Count of EnergyRating],Table91517[MainSpaceHeatingFuel],AN89,Table91517[EnergyRating (group)],AO89,Table91517[CountyName (group)],BL$4)</f>
        <v>10</v>
      </c>
      <c r="BM89" s="1144">
        <f>SUMIFS(Table91517[Count of EnergyRating],Table91517[MainSpaceHeatingFuel],AN89,Table91517[EnergyRating (group)],AO89,Table91517[CountyName (group)],BM$4)</f>
        <v>13</v>
      </c>
      <c r="BN89" s="1173">
        <f>SUMIFS(Table91517[Count of EnergyRating],Table91517[MainSpaceHeatingFuel],AN89,Table91517[EnergyRating (group)],AO89,Table91517[CountyName (group)],BN$4)</f>
        <v>10</v>
      </c>
      <c r="BO89" s="1173">
        <f>SUMIFS(Table91517[Count of EnergyRating],Table91517[MainSpaceHeatingFuel],AN89,Table91517[EnergyRating (group)],AO89,Table91517[CountyName (group)],BO$4)</f>
        <v>5</v>
      </c>
    </row>
    <row r="90" spans="3:67">
      <c r="C90" s="1145" t="s">
        <v>1262</v>
      </c>
      <c r="D90" s="1145" t="s">
        <v>1107</v>
      </c>
      <c r="E90" s="1145" t="s">
        <v>844</v>
      </c>
      <c r="F90" s="1145" t="s">
        <v>1240</v>
      </c>
      <c r="G90" s="1155">
        <f t="shared" ref="G90:AF90" si="73">IFERROR(G200*((SUM(AP$101)/SUM(AP$95:AP$103))/(SUM(G$200)/SUM(G$197:G$202))),G200)</f>
        <v>2.3331165732532401E-3</v>
      </c>
      <c r="H90" s="1155">
        <f t="shared" si="73"/>
        <v>2.5327088469076598E-2</v>
      </c>
      <c r="I90" s="1155">
        <f t="shared" si="73"/>
        <v>4.176015586000394E-3</v>
      </c>
      <c r="J90" s="1155">
        <f t="shared" si="73"/>
        <v>1.6959155730666656E-2</v>
      </c>
      <c r="K90" s="1155">
        <f t="shared" si="73"/>
        <v>0</v>
      </c>
      <c r="L90" s="1155">
        <f t="shared" si="73"/>
        <v>5.6722559102124473E-3</v>
      </c>
      <c r="M90" s="1155">
        <f t="shared" si="73"/>
        <v>1.0696609047290261E-2</v>
      </c>
      <c r="N90" s="1155">
        <f t="shared" si="73"/>
        <v>1.098562260646233E-2</v>
      </c>
      <c r="O90" s="1155">
        <f t="shared" si="73"/>
        <v>3.9603070816396175E-3</v>
      </c>
      <c r="P90" s="1155">
        <f t="shared" si="73"/>
        <v>7.9482157162403793E-3</v>
      </c>
      <c r="Q90" s="1155">
        <f t="shared" si="73"/>
        <v>2.2823716186800486E-2</v>
      </c>
      <c r="R90" s="1155">
        <f t="shared" si="73"/>
        <v>1.3260392419607848E-2</v>
      </c>
      <c r="S90" s="1155">
        <f t="shared" si="73"/>
        <v>1.6862386554460179E-2</v>
      </c>
      <c r="T90" s="1155">
        <f t="shared" si="73"/>
        <v>3.1621177478634487E-2</v>
      </c>
      <c r="U90" s="1155">
        <f t="shared" si="73"/>
        <v>9.7545532659161632E-3</v>
      </c>
      <c r="V90" s="1155">
        <f t="shared" si="73"/>
        <v>1.8746811832812668E-2</v>
      </c>
      <c r="W90" s="1155">
        <f t="shared" si="73"/>
        <v>1.7565243118101606E-2</v>
      </c>
      <c r="X90" s="1155">
        <f t="shared" si="73"/>
        <v>6.1267309156199006E-3</v>
      </c>
      <c r="Y90" s="1155">
        <f t="shared" si="73"/>
        <v>1.4015092407223895E-2</v>
      </c>
      <c r="Z90" s="1155">
        <f t="shared" si="73"/>
        <v>7.5249354306712148E-3</v>
      </c>
      <c r="AA90" s="1155">
        <f t="shared" si="73"/>
        <v>1.8827650569492146E-2</v>
      </c>
      <c r="AB90" s="1155">
        <f t="shared" si="73"/>
        <v>5.2763136658026252E-3</v>
      </c>
      <c r="AC90" s="1155">
        <f t="shared" si="73"/>
        <v>0</v>
      </c>
      <c r="AD90" s="1155">
        <f t="shared" si="73"/>
        <v>7.8165408724635808E-3</v>
      </c>
      <c r="AE90" s="1155">
        <f t="shared" si="73"/>
        <v>7.2177842871822334E-3</v>
      </c>
      <c r="AF90" s="1155">
        <f t="shared" si="73"/>
        <v>6.6877673686131277E-3</v>
      </c>
      <c r="AG90" s="1182">
        <f t="shared" si="57"/>
        <v>0.29218548309424408</v>
      </c>
      <c r="AN90" s="1153" t="s">
        <v>422</v>
      </c>
      <c r="AO90" s="1153" t="s">
        <v>58</v>
      </c>
      <c r="AP90" s="1166">
        <f>SUMIFS(Table91517[Count of EnergyRating],Table91517[MainSpaceHeatingFuel],AN90,Table91517[EnergyRating (group)],AO90,Table91517[CountyName (group)],AP$4)</f>
        <v>18</v>
      </c>
      <c r="AQ90" s="1173">
        <f>SUMIFS(Table91517[Count of EnergyRating],Table91517[MainSpaceHeatingFuel],AN90,Table91517[EnergyRating (group)],AO90,Table91517[CountyName (group)],AQ$4)</f>
        <v>2</v>
      </c>
      <c r="AR90" s="1173">
        <f>SUMIFS(Table91517[Count of EnergyRating],Table91517[MainSpaceHeatingFuel],AN90,Table91517[EnergyRating (group)],AO90,Table91517[CountyName (group)],AR$4)</f>
        <v>17</v>
      </c>
      <c r="AS90" s="1173">
        <f>SUMIFS(Table91517[Count of EnergyRating],Table91517[MainSpaceHeatingFuel],AN90,Table91517[EnergyRating (group)],AO90,Table91517[CountyName (group)],AS$4)</f>
        <v>35</v>
      </c>
      <c r="AT90" s="1173">
        <f>SUMIFS(Table91517[Count of EnergyRating],Table91517[MainSpaceHeatingFuel],AN90,Table91517[EnergyRating (group)],AO90,Table91517[CountyName (group)],AT$4)</f>
        <v>43</v>
      </c>
      <c r="AU90" s="1173">
        <f>SUMIFS(Table91517[Count of EnergyRating],Table91517[MainSpaceHeatingFuel],AN90,Table91517[EnergyRating (group)],AO90,Table91517[CountyName (group)],AU$4)</f>
        <v>35</v>
      </c>
      <c r="AV90" s="1173">
        <f>SUMIFS(Table91517[Count of EnergyRating],Table91517[MainSpaceHeatingFuel],AN90,Table91517[EnergyRating (group)],AO90,Table91517[CountyName (group)],AV$4)</f>
        <v>6</v>
      </c>
      <c r="AW90" s="1173">
        <f>SUMIFS(Table91517[Count of EnergyRating],Table91517[MainSpaceHeatingFuel],AN90,Table91517[EnergyRating (group)],AO90,Table91517[CountyName (group)],AW$4)</f>
        <v>16</v>
      </c>
      <c r="AX90" s="1173">
        <f>SUMIFS(Table91517[Count of EnergyRating],Table91517[MainSpaceHeatingFuel],AN90,Table91517[EnergyRating (group)],AO90,Table91517[CountyName (group)],AX$4)</f>
        <v>87</v>
      </c>
      <c r="AY90" s="1173">
        <f>SUMIFS(Table91517[Count of EnergyRating],Table91517[MainSpaceHeatingFuel],AN90,Table91517[EnergyRating (group)],AO90,Table91517[CountyName (group)],AY$4)</f>
        <v>54</v>
      </c>
      <c r="AZ90" s="1173">
        <f>SUMIFS(Table91517[Count of EnergyRating],Table91517[MainSpaceHeatingFuel],AN90,Table91517[EnergyRating (group)],AO90,Table91517[CountyName (group)],AZ$4)</f>
        <v>103</v>
      </c>
      <c r="BA90" s="1173">
        <f>SUMIFS(Table91517[Count of EnergyRating],Table91517[MainSpaceHeatingFuel],AN90,Table91517[EnergyRating (group)],AO90,Table91517[CountyName (group)],BA$4)</f>
        <v>20</v>
      </c>
      <c r="BB90" s="1173">
        <f>SUMIFS(Table91517[Count of EnergyRating],Table91517[MainSpaceHeatingFuel],AN90,Table91517[EnergyRating (group)],AO90,Table91517[CountyName (group)],BB$4)</f>
        <v>43</v>
      </c>
      <c r="BC90" s="1173">
        <f>SUMIFS(Table91517[Count of EnergyRating],Table91517[MainSpaceHeatingFuel],AN90,Table91517[EnergyRating (group)],AO90,Table91517[CountyName (group)],BC$4)</f>
        <v>84</v>
      </c>
      <c r="BD90" s="1173">
        <f>SUMIFS(Table91517[Count of EnergyRating],Table91517[MainSpaceHeatingFuel],AN90,Table91517[EnergyRating (group)],AO90,Table91517[CountyName (group)],BD$4)</f>
        <v>112</v>
      </c>
      <c r="BE90" s="1173">
        <f>SUMIFS(Table91517[Count of EnergyRating],Table91517[MainSpaceHeatingFuel],AN90,Table91517[EnergyRating (group)],AO90,Table91517[CountyName (group)],BE$4)</f>
        <v>55</v>
      </c>
      <c r="BF90" s="1173">
        <f>SUMIFS(Table91517[Count of EnergyRating],Table91517[MainSpaceHeatingFuel],AN90,Table91517[EnergyRating (group)],AO90,Table91517[CountyName (group)],BF$4)</f>
        <v>92</v>
      </c>
      <c r="BG90" s="1173">
        <f>SUMIFS(Table91517[Count of EnergyRating],Table91517[MainSpaceHeatingFuel],AN90,Table91517[EnergyRating (group)],AO90,Table91517[CountyName (group)],BG$4)</f>
        <v>25</v>
      </c>
      <c r="BH90" s="1173">
        <f>SUMIFS(Table91517[Count of EnergyRating],Table91517[MainSpaceHeatingFuel],AN90,Table91517[EnergyRating (group)],AO90,Table91517[CountyName (group)],BH$4)</f>
        <v>105</v>
      </c>
      <c r="BI90" s="1173">
        <f>SUMIFS(Table91517[Count of EnergyRating],Table91517[MainSpaceHeatingFuel],AN90,Table91517[EnergyRating (group)],AO90,Table91517[CountyName (group)],BI$4)</f>
        <v>26</v>
      </c>
      <c r="BJ90" s="1173">
        <f>SUMIFS(Table91517[Count of EnergyRating],Table91517[MainSpaceHeatingFuel],AN90,Table91517[EnergyRating (group)],AO90,Table91517[CountyName (group)],BJ$4)</f>
        <v>103</v>
      </c>
      <c r="BK90" s="1173">
        <f>SUMIFS(Table91517[Count of EnergyRating],Table91517[MainSpaceHeatingFuel],AN90,Table91517[EnergyRating (group)],AO90,Table91517[CountyName (group)],BK$4)</f>
        <v>35</v>
      </c>
      <c r="BL90" s="1173">
        <f>SUMIFS(Table91517[Count of EnergyRating],Table91517[MainSpaceHeatingFuel],AN90,Table91517[EnergyRating (group)],AO90,Table91517[CountyName (group)],BL$4)</f>
        <v>50</v>
      </c>
      <c r="BM90" s="1144">
        <f>SUMIFS(Table91517[Count of EnergyRating],Table91517[MainSpaceHeatingFuel],AN90,Table91517[EnergyRating (group)],AO90,Table91517[CountyName (group)],BM$4)</f>
        <v>28</v>
      </c>
      <c r="BN90" s="1173">
        <f>SUMIFS(Table91517[Count of EnergyRating],Table91517[MainSpaceHeatingFuel],AN90,Table91517[EnergyRating (group)],AO90,Table91517[CountyName (group)],BN$4)</f>
        <v>77</v>
      </c>
      <c r="BO90" s="1173">
        <f>SUMIFS(Table91517[Count of EnergyRating],Table91517[MainSpaceHeatingFuel],AN90,Table91517[EnergyRating (group)],AO90,Table91517[CountyName (group)],BO$4)</f>
        <v>28</v>
      </c>
    </row>
    <row r="91" spans="3:67" ht="15">
      <c r="C91" s="1143" t="s">
        <v>1262</v>
      </c>
      <c r="D91" s="1143" t="s">
        <v>1107</v>
      </c>
      <c r="E91" s="1143" t="s">
        <v>844</v>
      </c>
      <c r="F91" s="1143" t="s">
        <v>1241</v>
      </c>
      <c r="G91" s="1154">
        <f t="shared" ref="G91:AF91" si="74">IFERROR(G201*((SUM(AP$102)/SUM(AP$95:AP$103))/(SUM(G$201)/SUM(G$197:G$202))),G201)</f>
        <v>4.6662331465064802E-3</v>
      </c>
      <c r="H91" s="1154">
        <f t="shared" si="74"/>
        <v>0</v>
      </c>
      <c r="I91" s="1154">
        <f t="shared" si="74"/>
        <v>0</v>
      </c>
      <c r="J91" s="1154">
        <f t="shared" si="74"/>
        <v>9.4217531837036978E-3</v>
      </c>
      <c r="K91" s="1154">
        <f t="shared" si="74"/>
        <v>5.7743078853845393E-3</v>
      </c>
      <c r="L91" s="1154">
        <f t="shared" si="74"/>
        <v>2.8361279551062236E-3</v>
      </c>
      <c r="M91" s="1154">
        <f t="shared" si="74"/>
        <v>2.6741522618225653E-3</v>
      </c>
      <c r="N91" s="1154">
        <f t="shared" si="74"/>
        <v>5.4928113032311644E-3</v>
      </c>
      <c r="O91" s="1154">
        <f t="shared" si="74"/>
        <v>3.9603070816396175E-3</v>
      </c>
      <c r="P91" s="1154">
        <f t="shared" si="74"/>
        <v>5.961161787180284E-3</v>
      </c>
      <c r="Q91" s="1154">
        <f t="shared" si="74"/>
        <v>4.1497665794182704E-3</v>
      </c>
      <c r="R91" s="1154">
        <f t="shared" si="74"/>
        <v>1.8943417742296926E-3</v>
      </c>
      <c r="S91" s="1154">
        <f t="shared" si="74"/>
        <v>4.8178247298457655E-3</v>
      </c>
      <c r="T91" s="1154">
        <f t="shared" si="74"/>
        <v>1.5810588739317243E-2</v>
      </c>
      <c r="U91" s="1154">
        <f t="shared" si="74"/>
        <v>1.4631829898874247E-2</v>
      </c>
      <c r="V91" s="1154">
        <f t="shared" si="74"/>
        <v>6.2489372776042221E-3</v>
      </c>
      <c r="W91" s="1154">
        <f t="shared" si="74"/>
        <v>1.5369587728338905E-2</v>
      </c>
      <c r="X91" s="1154">
        <f t="shared" si="74"/>
        <v>1.2253461831239803E-2</v>
      </c>
      <c r="Y91" s="1154">
        <f t="shared" si="74"/>
        <v>1.9621129370113455E-2</v>
      </c>
      <c r="Z91" s="1154">
        <f t="shared" si="74"/>
        <v>2.5083118102237384E-3</v>
      </c>
      <c r="AA91" s="1154">
        <f t="shared" si="74"/>
        <v>2.6896643670703065E-3</v>
      </c>
      <c r="AB91" s="1154">
        <f t="shared" si="74"/>
        <v>7.9144704987039391E-3</v>
      </c>
      <c r="AC91" s="1154">
        <f t="shared" si="74"/>
        <v>0</v>
      </c>
      <c r="AD91" s="1154">
        <f t="shared" si="74"/>
        <v>3.9082704362317904E-3</v>
      </c>
      <c r="AE91" s="1154">
        <f t="shared" si="74"/>
        <v>3.6088921435911167E-3</v>
      </c>
      <c r="AF91" s="1154">
        <f t="shared" si="74"/>
        <v>3.3438836843065639E-3</v>
      </c>
      <c r="AG91" s="1181">
        <f t="shared" si="57"/>
        <v>0.15955781547368364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SUMIFS(Table91517[Count of EnergyRating],Table91517[MainSpaceHeatingFuel],AN91,Table91517[EnergyRating (group)],AO91,Table91517[CountyName (group)],AP$4)</f>
        <v>38</v>
      </c>
      <c r="AQ91" s="1173">
        <f>SUMIFS(Table91517[Count of EnergyRating],Table91517[MainSpaceHeatingFuel],AN91,Table91517[EnergyRating (group)],AO91,Table91517[CountyName (group)],AQ$4)</f>
        <v>3</v>
      </c>
      <c r="AR91" s="1173">
        <f>SUMIFS(Table91517[Count of EnergyRating],Table91517[MainSpaceHeatingFuel],AN91,Table91517[EnergyRating (group)],AO91,Table91517[CountyName (group)],AR$4)</f>
        <v>48</v>
      </c>
      <c r="AS91" s="1173">
        <f>SUMIFS(Table91517[Count of EnergyRating],Table91517[MainSpaceHeatingFuel],AN91,Table91517[EnergyRating (group)],AO91,Table91517[CountyName (group)],AS$4)</f>
        <v>44</v>
      </c>
      <c r="AT91" s="1173">
        <f>SUMIFS(Table91517[Count of EnergyRating],Table91517[MainSpaceHeatingFuel],AN91,Table91517[EnergyRating (group)],AO91,Table91517[CountyName (group)],AT$4)</f>
        <v>70</v>
      </c>
      <c r="AU91" s="1173">
        <f>SUMIFS(Table91517[Count of EnergyRating],Table91517[MainSpaceHeatingFuel],AN91,Table91517[EnergyRating (group)],AO91,Table91517[CountyName (group)],AU$4)</f>
        <v>54</v>
      </c>
      <c r="AV91" s="1173">
        <f>SUMIFS(Table91517[Count of EnergyRating],Table91517[MainSpaceHeatingFuel],AN91,Table91517[EnergyRating (group)],AO91,Table91517[CountyName (group)],AV$4)</f>
        <v>6</v>
      </c>
      <c r="AW91" s="1173">
        <f>SUMIFS(Table91517[Count of EnergyRating],Table91517[MainSpaceHeatingFuel],AN91,Table91517[EnergyRating (group)],AO91,Table91517[CountyName (group)],AW$4)</f>
        <v>25</v>
      </c>
      <c r="AX91" s="1173">
        <f>SUMIFS(Table91517[Count of EnergyRating],Table91517[MainSpaceHeatingFuel],AN91,Table91517[EnergyRating (group)],AO91,Table91517[CountyName (group)],AX$4)</f>
        <v>105</v>
      </c>
      <c r="AY91" s="1173">
        <f>SUMIFS(Table91517[Count of EnergyRating],Table91517[MainSpaceHeatingFuel],AN91,Table91517[EnergyRating (group)],AO91,Table91517[CountyName (group)],AY$4)</f>
        <v>53</v>
      </c>
      <c r="AZ91" s="1173">
        <f>SUMIFS(Table91517[Count of EnergyRating],Table91517[MainSpaceHeatingFuel],AN91,Table91517[EnergyRating (group)],AO91,Table91517[CountyName (group)],AZ$4)</f>
        <v>178</v>
      </c>
      <c r="BA91" s="1173">
        <f>SUMIFS(Table91517[Count of EnergyRating],Table91517[MainSpaceHeatingFuel],AN91,Table91517[EnergyRating (group)],AO91,Table91517[CountyName (group)],BA$4)</f>
        <v>27</v>
      </c>
      <c r="BB91" s="1173">
        <f>SUMIFS(Table91517[Count of EnergyRating],Table91517[MainSpaceHeatingFuel],AN91,Table91517[EnergyRating (group)],AO91,Table91517[CountyName (group)],BB$4)</f>
        <v>110</v>
      </c>
      <c r="BC91" s="1173">
        <f>SUMIFS(Table91517[Count of EnergyRating],Table91517[MainSpaceHeatingFuel],AN91,Table91517[EnergyRating (group)],AO91,Table91517[CountyName (group)],BC$4)</f>
        <v>133</v>
      </c>
      <c r="BD91" s="1173">
        <f>SUMIFS(Table91517[Count of EnergyRating],Table91517[MainSpaceHeatingFuel],AN91,Table91517[EnergyRating (group)],AO91,Table91517[CountyName (group)],BD$4)</f>
        <v>222</v>
      </c>
      <c r="BE91" s="1173">
        <f>SUMIFS(Table91517[Count of EnergyRating],Table91517[MainSpaceHeatingFuel],AN91,Table91517[EnergyRating (group)],AO91,Table91517[CountyName (group)],BE$4)</f>
        <v>110</v>
      </c>
      <c r="BF91" s="1173">
        <f>SUMIFS(Table91517[Count of EnergyRating],Table91517[MainSpaceHeatingFuel],AN91,Table91517[EnergyRating (group)],AO91,Table91517[CountyName (group)],BF$4)</f>
        <v>143</v>
      </c>
      <c r="BG91" s="1173">
        <f>SUMIFS(Table91517[Count of EnergyRating],Table91517[MainSpaceHeatingFuel],AN91,Table91517[EnergyRating (group)],AO91,Table91517[CountyName (group)],BG$4)</f>
        <v>19</v>
      </c>
      <c r="BH91" s="1173">
        <f>SUMIFS(Table91517[Count of EnergyRating],Table91517[MainSpaceHeatingFuel],AN91,Table91517[EnergyRating (group)],AO91,Table91517[CountyName (group)],BH$4)</f>
        <v>198</v>
      </c>
      <c r="BI91" s="1173">
        <f>SUMIFS(Table91517[Count of EnergyRating],Table91517[MainSpaceHeatingFuel],AN91,Table91517[EnergyRating (group)],AO91,Table91517[CountyName (group)],BI$4)</f>
        <v>50</v>
      </c>
      <c r="BJ91" s="1173">
        <f>SUMIFS(Table91517[Count of EnergyRating],Table91517[MainSpaceHeatingFuel],AN91,Table91517[EnergyRating (group)],AO91,Table91517[CountyName (group)],BJ$4)</f>
        <v>174</v>
      </c>
      <c r="BK91" s="1173">
        <f>SUMIFS(Table91517[Count of EnergyRating],Table91517[MainSpaceHeatingFuel],AN91,Table91517[EnergyRating (group)],AO91,Table91517[CountyName (group)],BK$4)</f>
        <v>64</v>
      </c>
      <c r="BL91" s="1173">
        <f>SUMIFS(Table91517[Count of EnergyRating],Table91517[MainSpaceHeatingFuel],AN91,Table91517[EnergyRating (group)],AO91,Table91517[CountyName (group)],BL$4)</f>
        <v>56</v>
      </c>
      <c r="BM91" s="1144">
        <f>SUMIFS(Table91517[Count of EnergyRating],Table91517[MainSpaceHeatingFuel],AN91,Table91517[EnergyRating (group)],AO91,Table91517[CountyName (group)],BM$4)</f>
        <v>64</v>
      </c>
      <c r="BN91" s="1173">
        <f>SUMIFS(Table91517[Count of EnergyRating],Table91517[MainSpaceHeatingFuel],AN91,Table91517[EnergyRating (group)],AO91,Table91517[CountyName (group)],BN$4)</f>
        <v>121</v>
      </c>
      <c r="BO91" s="1173">
        <f>SUMIFS(Table91517[Count of EnergyRating],Table91517[MainSpaceHeatingFuel],AN91,Table91517[EnergyRating (group)],AO91,Table91517[CountyName (group)],BO$4)</f>
        <v>26</v>
      </c>
    </row>
    <row r="92" spans="3:67" ht="15.75" thickBot="1">
      <c r="C92" s="1147" t="s">
        <v>1262</v>
      </c>
      <c r="D92" s="1147" t="s">
        <v>1107</v>
      </c>
      <c r="E92" s="1147" t="s">
        <v>844</v>
      </c>
      <c r="F92" s="1147" t="s">
        <v>1242</v>
      </c>
      <c r="G92" s="1156">
        <f t="shared" ref="G92:AF92" si="75">IFERROR(G202*((SUM(AP$103)/SUM(AP$95:AP$103))/(SUM(G$202)/SUM(G$197:G$202))),G202)</f>
        <v>9.3324662930129604E-3</v>
      </c>
      <c r="H92" s="1156">
        <f t="shared" si="75"/>
        <v>4.2211814115127665E-2</v>
      </c>
      <c r="I92" s="1156">
        <f t="shared" si="75"/>
        <v>8.352031172000788E-3</v>
      </c>
      <c r="J92" s="1156">
        <f t="shared" si="75"/>
        <v>1.5074805093925916E-2</v>
      </c>
      <c r="K92" s="1156">
        <f t="shared" si="75"/>
        <v>0</v>
      </c>
      <c r="L92" s="1156">
        <f t="shared" si="75"/>
        <v>1.4180639775531118E-3</v>
      </c>
      <c r="M92" s="1156">
        <f t="shared" si="75"/>
        <v>2.6741522618225653E-3</v>
      </c>
      <c r="N92" s="1156">
        <f t="shared" si="75"/>
        <v>1.6478433909693495E-2</v>
      </c>
      <c r="O92" s="1156">
        <f t="shared" si="75"/>
        <v>3.9603070816396167E-3</v>
      </c>
      <c r="P92" s="1156">
        <f t="shared" si="75"/>
        <v>3.9741078581201896E-3</v>
      </c>
      <c r="Q92" s="1156">
        <f t="shared" si="75"/>
        <v>2.6973482766218759E-2</v>
      </c>
      <c r="R92" s="1156">
        <f t="shared" si="75"/>
        <v>2.2732101290756312E-2</v>
      </c>
      <c r="S92" s="1156">
        <f t="shared" si="75"/>
        <v>9.635649459691531E-3</v>
      </c>
      <c r="T92" s="1156">
        <f t="shared" si="75"/>
        <v>4.4796668094732192E-2</v>
      </c>
      <c r="U92" s="1156">
        <f t="shared" si="75"/>
        <v>2.1947744848311371E-2</v>
      </c>
      <c r="V92" s="1156">
        <f t="shared" si="75"/>
        <v>2.1871280471614775E-2</v>
      </c>
      <c r="W92" s="1156">
        <f t="shared" si="75"/>
        <v>2.8543520066915112E-2</v>
      </c>
      <c r="X92" s="1156">
        <f t="shared" si="75"/>
        <v>3.0633654578099503E-3</v>
      </c>
      <c r="Y92" s="1156">
        <f t="shared" si="75"/>
        <v>3.3636221777337348E-2</v>
      </c>
      <c r="Z92" s="1156">
        <f t="shared" si="75"/>
        <v>5.0166236204474768E-3</v>
      </c>
      <c r="AA92" s="1156">
        <f t="shared" si="75"/>
        <v>1.0758657468281226E-2</v>
      </c>
      <c r="AB92" s="1156">
        <f t="shared" si="75"/>
        <v>1.3190784164506562E-2</v>
      </c>
      <c r="AC92" s="1156">
        <f t="shared" si="75"/>
        <v>1.9973282126713062E-2</v>
      </c>
      <c r="AD92" s="1156">
        <f t="shared" si="75"/>
        <v>1.954135218115895E-2</v>
      </c>
      <c r="AE92" s="1156">
        <f t="shared" si="75"/>
        <v>7.2177842871822334E-3</v>
      </c>
      <c r="AF92" s="1156">
        <f t="shared" si="75"/>
        <v>3.3438836843065639E-3</v>
      </c>
      <c r="AG92" s="1183">
        <f t="shared" si="57"/>
        <v>0.39571858352887973</v>
      </c>
      <c r="AI92" s="58" t="s">
        <v>1176</v>
      </c>
      <c r="AJ92" s="1167">
        <f>SUM(G87:AF92)</f>
        <v>3.6189467760386922</v>
      </c>
      <c r="AK92" s="1149">
        <f>'SHWLP-Det'!S23</f>
        <v>3.6189467760386935</v>
      </c>
      <c r="AL92" s="1169">
        <f>IFERROR((AK92-AJ92)/AK92,"N/A")</f>
        <v>3.6813683980411857E-16</v>
      </c>
      <c r="AN92" s="1153" t="s">
        <v>422</v>
      </c>
      <c r="AO92" s="1153" t="s">
        <v>62</v>
      </c>
      <c r="AP92" s="1166">
        <f>SUMIFS(Table91517[Count of EnergyRating],Table91517[MainSpaceHeatingFuel],AN92,Table91517[EnergyRating (group)],AO92,Table91517[CountyName (group)],AP$4)</f>
        <v>27</v>
      </c>
      <c r="AQ92" s="1173">
        <f>SUMIFS(Table91517[Count of EnergyRating],Table91517[MainSpaceHeatingFuel],AN92,Table91517[EnergyRating (group)],AO92,Table91517[CountyName (group)],AQ$4)</f>
        <v>8</v>
      </c>
      <c r="AR92" s="1173">
        <f>SUMIFS(Table91517[Count of EnergyRating],Table91517[MainSpaceHeatingFuel],AN92,Table91517[EnergyRating (group)],AO92,Table91517[CountyName (group)],AR$4)</f>
        <v>30</v>
      </c>
      <c r="AS92" s="1173">
        <f>SUMIFS(Table91517[Count of EnergyRating],Table91517[MainSpaceHeatingFuel],AN92,Table91517[EnergyRating (group)],AO92,Table91517[CountyName (group)],AS$4)</f>
        <v>27</v>
      </c>
      <c r="AT92" s="1173">
        <f>SUMIFS(Table91517[Count of EnergyRating],Table91517[MainSpaceHeatingFuel],AN92,Table91517[EnergyRating (group)],AO92,Table91517[CountyName (group)],AT$4)</f>
        <v>77</v>
      </c>
      <c r="AU92" s="1173">
        <f>SUMIFS(Table91517[Count of EnergyRating],Table91517[MainSpaceHeatingFuel],AN92,Table91517[EnergyRating (group)],AO92,Table91517[CountyName (group)],AU$4)</f>
        <v>103</v>
      </c>
      <c r="AV92" s="1173">
        <f>SUMIFS(Table91517[Count of EnergyRating],Table91517[MainSpaceHeatingFuel],AN92,Table91517[EnergyRating (group)],AO92,Table91517[CountyName (group)],AV$4)</f>
        <v>6</v>
      </c>
      <c r="AW92" s="1173">
        <f>SUMIFS(Table91517[Count of EnergyRating],Table91517[MainSpaceHeatingFuel],AN92,Table91517[EnergyRating (group)],AO92,Table91517[CountyName (group)],AW$4)</f>
        <v>31</v>
      </c>
      <c r="AX92" s="1173">
        <f>SUMIFS(Table91517[Count of EnergyRating],Table91517[MainSpaceHeatingFuel],AN92,Table91517[EnergyRating (group)],AO92,Table91517[CountyName (group)],AX$4)</f>
        <v>96</v>
      </c>
      <c r="AY92" s="1173">
        <f>SUMIFS(Table91517[Count of EnergyRating],Table91517[MainSpaceHeatingFuel],AN92,Table91517[EnergyRating (group)],AO92,Table91517[CountyName (group)],AY$4)</f>
        <v>60</v>
      </c>
      <c r="AZ92" s="1173">
        <f>SUMIFS(Table91517[Count of EnergyRating],Table91517[MainSpaceHeatingFuel],AN92,Table91517[EnergyRating (group)],AO92,Table91517[CountyName (group)],AZ$4)</f>
        <v>68</v>
      </c>
      <c r="BA92" s="1173">
        <f>SUMIFS(Table91517[Count of EnergyRating],Table91517[MainSpaceHeatingFuel],AN92,Table91517[EnergyRating (group)],AO92,Table91517[CountyName (group)],BA$4)</f>
        <v>36</v>
      </c>
      <c r="BB92" s="1173">
        <f>SUMIFS(Table91517[Count of EnergyRating],Table91517[MainSpaceHeatingFuel],AN92,Table91517[EnergyRating (group)],AO92,Table91517[CountyName (group)],BB$4)</f>
        <v>65</v>
      </c>
      <c r="BC92" s="1173">
        <f>SUMIFS(Table91517[Count of EnergyRating],Table91517[MainSpaceHeatingFuel],AN92,Table91517[EnergyRating (group)],AO92,Table91517[CountyName (group)],BC$4)</f>
        <v>94</v>
      </c>
      <c r="BD92" s="1173">
        <f>SUMIFS(Table91517[Count of EnergyRating],Table91517[MainSpaceHeatingFuel],AN92,Table91517[EnergyRating (group)],AO92,Table91517[CountyName (group)],BD$4)</f>
        <v>122</v>
      </c>
      <c r="BE92" s="1173">
        <f>SUMIFS(Table91517[Count of EnergyRating],Table91517[MainSpaceHeatingFuel],AN92,Table91517[EnergyRating (group)],AO92,Table91517[CountyName (group)],BE$4)</f>
        <v>80</v>
      </c>
      <c r="BF92" s="1173">
        <f>SUMIFS(Table91517[Count of EnergyRating],Table91517[MainSpaceHeatingFuel],AN92,Table91517[EnergyRating (group)],AO92,Table91517[CountyName (group)],BF$4)</f>
        <v>157</v>
      </c>
      <c r="BG92" s="1173">
        <f>SUMIFS(Table91517[Count of EnergyRating],Table91517[MainSpaceHeatingFuel],AN92,Table91517[EnergyRating (group)],AO92,Table91517[CountyName (group)],BG$4)</f>
        <v>36</v>
      </c>
      <c r="BH92" s="1161">
        <f>SUMIFS(Table91517[Count of EnergyRating],Table91517[MainSpaceHeatingFuel],AN92,Table91517[EnergyRating (group)],AO92,Table91517[CountyName (group)],BH$4)</f>
        <v>155</v>
      </c>
      <c r="BI92" s="1173">
        <f>SUMIFS(Table91517[Count of EnergyRating],Table91517[MainSpaceHeatingFuel],AN92,Table91517[EnergyRating (group)],AO92,Table91517[CountyName (group)],BI$4)</f>
        <v>50</v>
      </c>
      <c r="BJ92" s="1173">
        <f>SUMIFS(Table91517[Count of EnergyRating],Table91517[MainSpaceHeatingFuel],AN92,Table91517[EnergyRating (group)],AO92,Table91517[CountyName (group)],BJ$4)</f>
        <v>162</v>
      </c>
      <c r="BK92" s="1173">
        <f>SUMIFS(Table91517[Count of EnergyRating],Table91517[MainSpaceHeatingFuel],AN92,Table91517[EnergyRating (group)],AO92,Table91517[CountyName (group)],BK$4)</f>
        <v>69</v>
      </c>
      <c r="BL92" s="1173">
        <f>SUMIFS(Table91517[Count of EnergyRating],Table91517[MainSpaceHeatingFuel],AN92,Table91517[EnergyRating (group)],AO92,Table91517[CountyName (group)],BL$4)</f>
        <v>81</v>
      </c>
      <c r="BM92" s="1144">
        <f>SUMIFS(Table91517[Count of EnergyRating],Table91517[MainSpaceHeatingFuel],AN92,Table91517[EnergyRating (group)],AO92,Table91517[CountyName (group)],BM$4)</f>
        <v>68</v>
      </c>
      <c r="BN92" s="1173">
        <f>SUMIFS(Table91517[Count of EnergyRating],Table91517[MainSpaceHeatingFuel],AN92,Table91517[EnergyRating (group)],AO92,Table91517[CountyName (group)],BN$4)</f>
        <v>116</v>
      </c>
      <c r="BO92" s="1173">
        <f>SUMIFS(Table91517[Count of EnergyRating],Table91517[MainSpaceHeatingFuel],AN92,Table91517[EnergyRating (group)],AO92,Table91517[CountyName (group)],BO$4)</f>
        <v>14</v>
      </c>
    </row>
    <row r="93" spans="3:67" ht="15.75" thickBot="1">
      <c r="C93" s="1174" t="s">
        <v>1263</v>
      </c>
      <c r="D93" s="1174" t="s">
        <v>1107</v>
      </c>
      <c r="E93" s="1174" t="s">
        <v>844</v>
      </c>
      <c r="F93" s="1174" t="s">
        <v>948</v>
      </c>
      <c r="G93" s="1175">
        <f>G203</f>
        <v>5.2476767234767324E-2</v>
      </c>
      <c r="H93" s="1175">
        <f t="shared" ref="H93:AF93" si="76">H203</f>
        <v>0.27244619748740778</v>
      </c>
      <c r="I93" s="1175">
        <f t="shared" si="76"/>
        <v>0.14701695044436966</v>
      </c>
      <c r="J93" s="1175">
        <f t="shared" si="76"/>
        <v>0.10135080594435721</v>
      </c>
      <c r="K93" s="1175">
        <f t="shared" si="76"/>
        <v>7.9055259882625226E-2</v>
      </c>
      <c r="L93" s="1175">
        <f t="shared" si="76"/>
        <v>4.7149548718083356E-2</v>
      </c>
      <c r="M93" s="1175">
        <f t="shared" si="76"/>
        <v>9.1528632617246752E-2</v>
      </c>
      <c r="N93" s="1175">
        <f t="shared" si="76"/>
        <v>0.16651722774343419</v>
      </c>
      <c r="O93" s="1175">
        <f t="shared" si="76"/>
        <v>7.7457175516213742E-2</v>
      </c>
      <c r="P93" s="1175">
        <f t="shared" si="76"/>
        <v>8.1613451108267066E-2</v>
      </c>
      <c r="Q93" s="1175">
        <f t="shared" si="76"/>
        <v>0.16435445866346615</v>
      </c>
      <c r="R93" s="1175">
        <f t="shared" si="76"/>
        <v>0.10929823440325179</v>
      </c>
      <c r="S93" s="1175">
        <f t="shared" si="76"/>
        <v>0.12720891810100521</v>
      </c>
      <c r="T93" s="1175">
        <f t="shared" si="76"/>
        <v>0.43034430607767982</v>
      </c>
      <c r="U93" s="1175">
        <f t="shared" si="76"/>
        <v>0.17647448017615575</v>
      </c>
      <c r="V93" s="1175">
        <f t="shared" si="76"/>
        <v>0.15888478544220647</v>
      </c>
      <c r="W93" s="1175">
        <f t="shared" si="76"/>
        <v>0.1696266432119348</v>
      </c>
      <c r="X93" s="1175">
        <f t="shared" si="76"/>
        <v>9.2867403491439682E-2</v>
      </c>
      <c r="Y93" s="1175">
        <f t="shared" si="76"/>
        <v>0.26863019990172055</v>
      </c>
      <c r="Z93" s="1175">
        <f t="shared" si="76"/>
        <v>4.4152655265335961E-2</v>
      </c>
      <c r="AA93" s="1175">
        <f t="shared" si="76"/>
        <v>0.16833749558521027</v>
      </c>
      <c r="AB93" s="1175">
        <f t="shared" si="76"/>
        <v>8.77167081935597E-2</v>
      </c>
      <c r="AC93" s="1175">
        <f t="shared" si="76"/>
        <v>7.0316093610339137E-2</v>
      </c>
      <c r="AD93" s="1175">
        <f t="shared" si="76"/>
        <v>8.7905336717350999E-2</v>
      </c>
      <c r="AE93" s="1175">
        <f t="shared" si="76"/>
        <v>0.19763539593868443</v>
      </c>
      <c r="AF93" s="1175">
        <f t="shared" si="76"/>
        <v>6.8670981594841293E-2</v>
      </c>
      <c r="AG93" s="1184">
        <f t="shared" si="57"/>
        <v>3.5390361130709547</v>
      </c>
      <c r="AI93" s="58" t="s">
        <v>1120</v>
      </c>
      <c r="AJ93" s="1167">
        <f>SUM(G93:AF93)</f>
        <v>3.5390361130709547</v>
      </c>
      <c r="AK93" s="1149">
        <f>'SHWLP-Det'!S49</f>
        <v>3.5390361130709538</v>
      </c>
      <c r="AL93" s="1169">
        <f>(AK93-AJ93)/AK93</f>
        <v>-2.509661928624457E-16</v>
      </c>
      <c r="AN93" s="1153" t="s">
        <v>422</v>
      </c>
      <c r="AO93" s="1153" t="s">
        <v>64</v>
      </c>
      <c r="AP93" s="1166">
        <f>SUMIFS(Table91517[Count of EnergyRating],Table91517[MainSpaceHeatingFuel],AN93,Table91517[EnergyRating (group)],AO93,Table91517[CountyName (group)],AP$4)</f>
        <v>105</v>
      </c>
      <c r="AQ93" s="1173">
        <f>SUMIFS(Table91517[Count of EnergyRating],Table91517[MainSpaceHeatingFuel],AN93,Table91517[EnergyRating (group)],AO93,Table91517[CountyName (group)],AQ$4)</f>
        <v>36</v>
      </c>
      <c r="AR93" s="1173">
        <f>SUMIFS(Table91517[Count of EnergyRating],Table91517[MainSpaceHeatingFuel],AN93,Table91517[EnergyRating (group)],AO93,Table91517[CountyName (group)],AR$4)</f>
        <v>144</v>
      </c>
      <c r="AS93" s="1173">
        <f>SUMIFS(Table91517[Count of EnergyRating],Table91517[MainSpaceHeatingFuel],AN93,Table91517[EnergyRating (group)],AO93,Table91517[CountyName (group)],AS$4)</f>
        <v>136</v>
      </c>
      <c r="AT93" s="1173">
        <f>SUMIFS(Table91517[Count of EnergyRating],Table91517[MainSpaceHeatingFuel],AN93,Table91517[EnergyRating (group)],AO93,Table91517[CountyName (group)],AT$4)</f>
        <v>222</v>
      </c>
      <c r="AU93" s="1173">
        <f>SUMIFS(Table91517[Count of EnergyRating],Table91517[MainSpaceHeatingFuel],AN93,Table91517[EnergyRating (group)],AO93,Table91517[CountyName (group)],AU$4)</f>
        <v>193</v>
      </c>
      <c r="AV93" s="1173">
        <f>SUMIFS(Table91517[Count of EnergyRating],Table91517[MainSpaceHeatingFuel],AN93,Table91517[EnergyRating (group)],AO93,Table91517[CountyName (group)],AV$4)</f>
        <v>51</v>
      </c>
      <c r="AW93" s="1173">
        <f>SUMIFS(Table91517[Count of EnergyRating],Table91517[MainSpaceHeatingFuel],AN93,Table91517[EnergyRating (group)],AO93,Table91517[CountyName (group)],AW$4)</f>
        <v>146</v>
      </c>
      <c r="AX93" s="1173">
        <f>SUMIFS(Table91517[Count of EnergyRating],Table91517[MainSpaceHeatingFuel],AN93,Table91517[EnergyRating (group)],AO93,Table91517[CountyName (group)],AX$4)</f>
        <v>251</v>
      </c>
      <c r="AY93" s="1173">
        <f>SUMIFS(Table91517[Count of EnergyRating],Table91517[MainSpaceHeatingFuel],AN93,Table91517[EnergyRating (group)],AO93,Table91517[CountyName (group)],AY$4)</f>
        <v>236</v>
      </c>
      <c r="AZ93" s="1173">
        <f>SUMIFS(Table91517[Count of EnergyRating],Table91517[MainSpaceHeatingFuel],AN93,Table91517[EnergyRating (group)],AO93,Table91517[CountyName (group)],AZ$4)</f>
        <v>220</v>
      </c>
      <c r="BA93" s="1173">
        <f>SUMIFS(Table91517[Count of EnergyRating],Table91517[MainSpaceHeatingFuel],AN93,Table91517[EnergyRating (group)],AO93,Table91517[CountyName (group)],BA$4)</f>
        <v>131</v>
      </c>
      <c r="BB93" s="1173">
        <f>SUMIFS(Table91517[Count of EnergyRating],Table91517[MainSpaceHeatingFuel],AN93,Table91517[EnergyRating (group)],AO93,Table91517[CountyName (group)],BB$4)</f>
        <v>323</v>
      </c>
      <c r="BC93" s="1173">
        <f>SUMIFS(Table91517[Count of EnergyRating],Table91517[MainSpaceHeatingFuel],AN93,Table91517[EnergyRating (group)],AO93,Table91517[CountyName (group)],BC$4)</f>
        <v>560</v>
      </c>
      <c r="BD93" s="1173">
        <f>SUMIFS(Table91517[Count of EnergyRating],Table91517[MainSpaceHeatingFuel],AN93,Table91517[EnergyRating (group)],AO93,Table91517[CountyName (group)],BD$4)</f>
        <v>348</v>
      </c>
      <c r="BE93" s="1173">
        <f>SUMIFS(Table91517[Count of EnergyRating],Table91517[MainSpaceHeatingFuel],AN93,Table91517[EnergyRating (group)],AO93,Table91517[CountyName (group)],BE$4)</f>
        <v>304</v>
      </c>
      <c r="BF93" s="1173">
        <f>SUMIFS(Table91517[Count of EnergyRating],Table91517[MainSpaceHeatingFuel],AN93,Table91517[EnergyRating (group)],AO93,Table91517[CountyName (group)],BF$4)</f>
        <v>405</v>
      </c>
      <c r="BG93" s="1173">
        <f>SUMIFS(Table91517[Count of EnergyRating],Table91517[MainSpaceHeatingFuel],AN93,Table91517[EnergyRating (group)],AO93,Table91517[CountyName (group)],BG$4)</f>
        <v>82</v>
      </c>
      <c r="BH93" s="1173">
        <f>SUMIFS(Table91517[Count of EnergyRating],Table91517[MainSpaceHeatingFuel],AN93,Table91517[EnergyRating (group)],AO93,Table91517[CountyName (group)],BH$4)</f>
        <v>570</v>
      </c>
      <c r="BI93" s="1173">
        <f>SUMIFS(Table91517[Count of EnergyRating],Table91517[MainSpaceHeatingFuel],AN93,Table91517[EnergyRating (group)],AO93,Table91517[CountyName (group)],BI$4)</f>
        <v>170</v>
      </c>
      <c r="BJ93" s="1173">
        <f>SUMIFS(Table91517[Count of EnergyRating],Table91517[MainSpaceHeatingFuel],AN93,Table91517[EnergyRating (group)],AO93,Table91517[CountyName (group)],BJ$4)</f>
        <v>451</v>
      </c>
      <c r="BK93" s="1173">
        <f>SUMIFS(Table91517[Count of EnergyRating],Table91517[MainSpaceHeatingFuel],AN93,Table91517[EnergyRating (group)],AO93,Table91517[CountyName (group)],BK$4)</f>
        <v>302</v>
      </c>
      <c r="BL93" s="1173">
        <f>SUMIFS(Table91517[Count of EnergyRating],Table91517[MainSpaceHeatingFuel],AN93,Table91517[EnergyRating (group)],AO93,Table91517[CountyName (group)],BL$4)</f>
        <v>188</v>
      </c>
      <c r="BM93" s="1144">
        <f>SUMIFS(Table91517[Count of EnergyRating],Table91517[MainSpaceHeatingFuel],AN93,Table91517[EnergyRating (group)],AO93,Table91517[CountyName (group)],BM$4)</f>
        <v>172</v>
      </c>
      <c r="BN93" s="1173">
        <f>SUMIFS(Table91517[Count of EnergyRating],Table91517[MainSpaceHeatingFuel],AN93,Table91517[EnergyRating (group)],AO93,Table91517[CountyName (group)],BN$4)</f>
        <v>254</v>
      </c>
      <c r="BO93" s="1173">
        <f>SUMIFS(Table91517[Count of EnergyRating],Table91517[MainSpaceHeatingFuel],AN93,Table91517[EnergyRating (group)],AO93,Table91517[CountyName (group)],BO$4)</f>
        <v>65</v>
      </c>
    </row>
    <row r="94" spans="3:67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1264</v>
      </c>
      <c r="D95" s="1143" t="s">
        <v>1107</v>
      </c>
      <c r="E95" s="1143" t="s">
        <v>1265</v>
      </c>
      <c r="F95" s="1143" t="s">
        <v>1237</v>
      </c>
      <c r="G95" s="1154">
        <f t="shared" ref="G95:AF101" si="77">G205</f>
        <v>1.1203969756735507E-3</v>
      </c>
      <c r="H95" s="1154">
        <f t="shared" si="77"/>
        <v>8.7553113092305665E-3</v>
      </c>
      <c r="I95" s="1154">
        <f t="shared" si="77"/>
        <v>4.7582461931627877E-3</v>
      </c>
      <c r="J95" s="1154">
        <f t="shared" si="77"/>
        <v>2.1506278438454245E-3</v>
      </c>
      <c r="K95" s="1154">
        <f t="shared" si="77"/>
        <v>1.6380218451240082E-3</v>
      </c>
      <c r="L95" s="1154">
        <f t="shared" si="77"/>
        <v>8.7383588388647551E-4</v>
      </c>
      <c r="M95" s="1154">
        <f t="shared" si="77"/>
        <v>2.7351208138986327E-3</v>
      </c>
      <c r="N95" s="1154">
        <f t="shared" si="77"/>
        <v>5.0673979655612026E-3</v>
      </c>
      <c r="O95" s="1154">
        <f t="shared" si="77"/>
        <v>1.3332378176547346E-3</v>
      </c>
      <c r="P95" s="1154">
        <f t="shared" si="77"/>
        <v>1.5669066564095897E-3</v>
      </c>
      <c r="Q95" s="1154">
        <f t="shared" si="77"/>
        <v>3.46646760286913E-3</v>
      </c>
      <c r="R95" s="1154">
        <f t="shared" si="77"/>
        <v>2.9190445947058583E-3</v>
      </c>
      <c r="S95" s="1154">
        <f t="shared" si="77"/>
        <v>2.3966585044914611E-3</v>
      </c>
      <c r="T95" s="1154">
        <f t="shared" si="77"/>
        <v>1.3452240806839962E-2</v>
      </c>
      <c r="U95" s="1154">
        <f t="shared" si="77"/>
        <v>4.3735401116226837E-3</v>
      </c>
      <c r="V95" s="1154">
        <f t="shared" si="77"/>
        <v>3.0085471090689668E-3</v>
      </c>
      <c r="W95" s="1154">
        <f t="shared" si="77"/>
        <v>2.9944169628389277E-3</v>
      </c>
      <c r="X95" s="1154">
        <f t="shared" si="77"/>
        <v>2.3611213771837338E-3</v>
      </c>
      <c r="Y95" s="1154">
        <f t="shared" si="77"/>
        <v>6.555361963955844E-3</v>
      </c>
      <c r="Z95" s="1154">
        <f t="shared" si="77"/>
        <v>6.540490261624346E-4</v>
      </c>
      <c r="AA95" s="1154">
        <f t="shared" si="77"/>
        <v>2.9611082197413697E-3</v>
      </c>
      <c r="AB95" s="1154">
        <f t="shared" si="77"/>
        <v>1.3523138214333234E-3</v>
      </c>
      <c r="AC95" s="1154">
        <f t="shared" si="77"/>
        <v>1.4777874117555944E-3</v>
      </c>
      <c r="AD95" s="1154">
        <f t="shared" si="77"/>
        <v>1.9579804050919077E-3</v>
      </c>
      <c r="AE95" s="1154">
        <f t="shared" si="77"/>
        <v>3.6773280334168666E-3</v>
      </c>
      <c r="AF95" s="1154">
        <f t="shared" si="77"/>
        <v>1.6137594871450929E-3</v>
      </c>
      <c r="AG95" s="1181">
        <f t="shared" si="57"/>
        <v>8.5220828742770108E-2</v>
      </c>
      <c r="AN95" s="1153" t="s">
        <v>1147</v>
      </c>
      <c r="AO95" s="1153" t="s">
        <v>48</v>
      </c>
      <c r="AP95" s="1144">
        <f>SUMIFS(Table91517[Count of EnergyRating],Table91517[MainSpaceHeatingFuel],AN95,Table91517[EnergyRating (group)],AO95,Table91517[CountyName (group)],AP$4)</f>
        <v>0</v>
      </c>
      <c r="AQ95" s="1173">
        <f>SUMIFS(Table91517[Count of EnergyRating],Table91517[MainSpaceHeatingFuel],AN95,Table91517[EnergyRating (group)],AO95,Table91517[CountyName (group)],AQ$4)</f>
        <v>1</v>
      </c>
      <c r="AR95" s="1173">
        <f>SUMIFS(Table91517[Count of EnergyRating],Table91517[MainSpaceHeatingFuel],AN95,Table91517[EnergyRating (group)],AO95,Table91517[CountyName (group)],AR$4)</f>
        <v>3</v>
      </c>
      <c r="AS95" s="1173">
        <f>SUMIFS(Table91517[Count of EnergyRating],Table91517[MainSpaceHeatingFuel],AN95,Table91517[EnergyRating (group)],AO95,Table91517[CountyName (group)],AS$4)</f>
        <v>0</v>
      </c>
      <c r="AT95" s="1173">
        <f>SUMIFS(Table91517[Count of EnergyRating],Table91517[MainSpaceHeatingFuel],AN95,Table91517[EnergyRating (group)],AO95,Table91517[CountyName (group)],AT$4)</f>
        <v>2</v>
      </c>
      <c r="AU95" s="1173">
        <f>SUMIFS(Table91517[Count of EnergyRating],Table91517[MainSpaceHeatingFuel],AN95,Table91517[EnergyRating (group)],AO95,Table91517[CountyName (group)],AU$4)</f>
        <v>4</v>
      </c>
      <c r="AV95" s="1173">
        <f>SUMIFS(Table91517[Count of EnergyRating],Table91517[MainSpaceHeatingFuel],AN95,Table91517[EnergyRating (group)],AO95,Table91517[CountyName (group)],AV$4)</f>
        <v>2</v>
      </c>
      <c r="AW95" s="1173">
        <f>SUMIFS(Table91517[Count of EnergyRating],Table91517[MainSpaceHeatingFuel],AN95,Table91517[EnergyRating (group)],AO95,Table91517[CountyName (group)],AW$4)</f>
        <v>3</v>
      </c>
      <c r="AX95" s="1173">
        <f>SUMIFS(Table91517[Count of EnergyRating],Table91517[MainSpaceHeatingFuel],AN95,Table91517[EnergyRating (group)],AO95,Table91517[CountyName (group)],AX$4)</f>
        <v>4</v>
      </c>
      <c r="AY95" s="1173">
        <f>SUMIFS(Table91517[Count of EnergyRating],Table91517[MainSpaceHeatingFuel],AN95,Table91517[EnergyRating (group)],AO95,Table91517[CountyName (group)],AY$4)</f>
        <v>0</v>
      </c>
      <c r="AZ95" s="1173">
        <f>SUMIFS(Table91517[Count of EnergyRating],Table91517[MainSpaceHeatingFuel],AN95,Table91517[EnergyRating (group)],AO95,Table91517[CountyName (group)],AZ$4)</f>
        <v>2</v>
      </c>
      <c r="BA95" s="1173">
        <f>SUMIFS(Table91517[Count of EnergyRating],Table91517[MainSpaceHeatingFuel],AN95,Table91517[EnergyRating (group)],AO95,Table91517[CountyName (group)],BA$4)</f>
        <v>3</v>
      </c>
      <c r="BB95" s="1173">
        <f>SUMIFS(Table91517[Count of EnergyRating],Table91517[MainSpaceHeatingFuel],AN95,Table91517[EnergyRating (group)],AO95,Table91517[CountyName (group)],BB$4)</f>
        <v>0</v>
      </c>
      <c r="BC95" s="1173">
        <f>SUMIFS(Table91517[Count of EnergyRating],Table91517[MainSpaceHeatingFuel],AN95,Table91517[EnergyRating (group)],AO95,Table91517[CountyName (group)],BC$4)</f>
        <v>13</v>
      </c>
      <c r="BD95" s="1173">
        <f>SUMIFS(Table91517[Count of EnergyRating],Table91517[MainSpaceHeatingFuel],AN95,Table91517[EnergyRating (group)],AO95,Table91517[CountyName (group)],BD$4)</f>
        <v>3</v>
      </c>
      <c r="BE95" s="1173">
        <f>SUMIFS(Table91517[Count of EnergyRating],Table91517[MainSpaceHeatingFuel],AN95,Table91517[EnergyRating (group)],AO95,Table91517[CountyName (group)],BE$4)</f>
        <v>3</v>
      </c>
      <c r="BF95" s="1173">
        <f>SUMIFS(Table91517[Count of EnergyRating],Table91517[MainSpaceHeatingFuel],AN95,Table91517[EnergyRating (group)],AO95,Table91517[CountyName (group)],BF$4)</f>
        <v>0</v>
      </c>
      <c r="BG95" s="1173">
        <f>SUMIFS(Table91517[Count of EnergyRating],Table91517[MainSpaceHeatingFuel],AN95,Table91517[EnergyRating (group)],AO95,Table91517[CountyName (group)],BG$4)</f>
        <v>0</v>
      </c>
      <c r="BH95" s="1173">
        <f>SUMIFS(Table91517[Count of EnergyRating],Table91517[MainSpaceHeatingFuel],AN95,Table91517[EnergyRating (group)],AO95,Table91517[CountyName (group)],BH$4)</f>
        <v>9</v>
      </c>
      <c r="BI95" s="1173">
        <f>SUMIFS(Table91517[Count of EnergyRating],Table91517[MainSpaceHeatingFuel],AN95,Table91517[EnergyRating (group)],AO95,Table91517[CountyName (group)],BI$4)</f>
        <v>0</v>
      </c>
      <c r="BJ95" s="1173">
        <f>SUMIFS(Table91517[Count of EnergyRating],Table91517[MainSpaceHeatingFuel],AN95,Table91517[EnergyRating (group)],AO95,Table91517[CountyName (group)],BJ$4)</f>
        <v>2</v>
      </c>
      <c r="BK95" s="1173">
        <f>SUMIFS(Table91517[Count of EnergyRating],Table91517[MainSpaceHeatingFuel],AN95,Table91517[EnergyRating (group)],AO95,Table91517[CountyName (group)],BK$4)</f>
        <v>0</v>
      </c>
      <c r="BL95" s="1173">
        <f>SUMIFS(Table91517[Count of EnergyRating],Table91517[MainSpaceHeatingFuel],AN95,Table91517[EnergyRating (group)],AO95,Table91517[CountyName (group)],BL$4)</f>
        <v>0</v>
      </c>
      <c r="BM95" s="1144">
        <f>SUMIFS(Table91517[Count of EnergyRating],Table91517[MainSpaceHeatingFuel],AN95,Table91517[EnergyRating (group)],AO95,Table91517[CountyName (group)],BM$4)</f>
        <v>1</v>
      </c>
      <c r="BN95" s="1173">
        <f>SUMIFS(Table91517[Count of EnergyRating],Table91517[MainSpaceHeatingFuel],AN95,Table91517[EnergyRating (group)],AO95,Table91517[CountyName (group)],BN$4)</f>
        <v>1</v>
      </c>
      <c r="BO95" s="1173">
        <f>SUMIFS(Table91517[Count of EnergyRating],Table91517[MainSpaceHeatingFuel],AN95,Table91517[EnergyRating (group)],AO95,Table91517[CountyName (group)],BO$4)</f>
        <v>0</v>
      </c>
    </row>
    <row r="96" spans="3:67">
      <c r="C96" s="1145" t="s">
        <v>1264</v>
      </c>
      <c r="D96" s="1145" t="s">
        <v>1107</v>
      </c>
      <c r="E96" s="1145" t="s">
        <v>1265</v>
      </c>
      <c r="F96" s="1145" t="s">
        <v>1238</v>
      </c>
      <c r="G96" s="1155">
        <f t="shared" si="77"/>
        <v>2.7547776956553987E-3</v>
      </c>
      <c r="H96" s="1155">
        <f t="shared" si="77"/>
        <v>1.2823625507461609E-2</v>
      </c>
      <c r="I96" s="1155">
        <f t="shared" si="77"/>
        <v>8.7380175461011268E-3</v>
      </c>
      <c r="J96" s="1155">
        <f t="shared" si="77"/>
        <v>5.2393229153775934E-3</v>
      </c>
      <c r="K96" s="1155">
        <f t="shared" si="77"/>
        <v>4.4587043529022334E-3</v>
      </c>
      <c r="L96" s="1155">
        <f t="shared" si="77"/>
        <v>2.393000776903562E-3</v>
      </c>
      <c r="M96" s="1155">
        <f t="shared" si="77"/>
        <v>5.2066128324992425E-3</v>
      </c>
      <c r="N96" s="1155">
        <f t="shared" si="77"/>
        <v>9.5156797575842687E-3</v>
      </c>
      <c r="O96" s="1155">
        <f t="shared" si="77"/>
        <v>4.0365012148787134E-3</v>
      </c>
      <c r="P96" s="1155">
        <f t="shared" si="77"/>
        <v>4.2551423036574316E-3</v>
      </c>
      <c r="Q96" s="1155">
        <f t="shared" si="77"/>
        <v>9.6624236322645791E-3</v>
      </c>
      <c r="R96" s="1155">
        <f t="shared" si="77"/>
        <v>5.4399539316256577E-3</v>
      </c>
      <c r="S96" s="1155">
        <f t="shared" si="77"/>
        <v>7.1548295262042656E-3</v>
      </c>
      <c r="T96" s="1155">
        <f t="shared" si="77"/>
        <v>2.3515009229774758E-2</v>
      </c>
      <c r="U96" s="1155">
        <f t="shared" si="77"/>
        <v>9.1892204928811054E-3</v>
      </c>
      <c r="V96" s="1155">
        <f t="shared" si="77"/>
        <v>8.1950474458397024E-3</v>
      </c>
      <c r="W96" s="1155">
        <f t="shared" si="77"/>
        <v>8.3804564587750627E-3</v>
      </c>
      <c r="X96" s="1155">
        <f t="shared" si="77"/>
        <v>5.3642702631150055E-3</v>
      </c>
      <c r="Y96" s="1155">
        <f t="shared" si="77"/>
        <v>1.4781758737852863E-2</v>
      </c>
      <c r="Z96" s="1155">
        <f t="shared" si="77"/>
        <v>2.3563684093249361E-3</v>
      </c>
      <c r="AA96" s="1155">
        <f t="shared" si="77"/>
        <v>8.5112642418130446E-3</v>
      </c>
      <c r="AB96" s="1155">
        <f t="shared" si="77"/>
        <v>4.5875565356160953E-3</v>
      </c>
      <c r="AC96" s="1155">
        <f t="shared" si="77"/>
        <v>3.3588880708167344E-3</v>
      </c>
      <c r="AD96" s="1155">
        <f t="shared" si="77"/>
        <v>5.0601228604680009E-3</v>
      </c>
      <c r="AE96" s="1155">
        <f t="shared" si="77"/>
        <v>1.1088735330223577E-2</v>
      </c>
      <c r="AF96" s="1155">
        <f t="shared" si="77"/>
        <v>3.4227104283330988E-3</v>
      </c>
      <c r="AG96" s="1182">
        <f t="shared" si="57"/>
        <v>0.18949000049794967</v>
      </c>
      <c r="AN96" s="1153" t="s">
        <v>1147</v>
      </c>
      <c r="AO96" s="1153" t="s">
        <v>50</v>
      </c>
      <c r="AP96" s="1144">
        <f>SUMIFS(Table91517[Count of EnergyRating],Table91517[MainSpaceHeatingFuel],AN96,Table91517[EnergyRating (group)],AO96,Table91517[CountyName (group)],AP$4)</f>
        <v>1</v>
      </c>
      <c r="AQ96" s="1173">
        <f>SUMIFS(Table91517[Count of EnergyRating],Table91517[MainSpaceHeatingFuel],AN96,Table91517[EnergyRating (group)],AO96,Table91517[CountyName (group)],AQ$4)</f>
        <v>2</v>
      </c>
      <c r="AR96" s="1173">
        <f>SUMIFS(Table91517[Count of EnergyRating],Table91517[MainSpaceHeatingFuel],AN96,Table91517[EnergyRating (group)],AO96,Table91517[CountyName (group)],AR$4)</f>
        <v>1</v>
      </c>
      <c r="AS96" s="1173">
        <f>SUMIFS(Table91517[Count of EnergyRating],Table91517[MainSpaceHeatingFuel],AN96,Table91517[EnergyRating (group)],AO96,Table91517[CountyName (group)],AS$4)</f>
        <v>0</v>
      </c>
      <c r="AT96" s="1173">
        <f>SUMIFS(Table91517[Count of EnergyRating],Table91517[MainSpaceHeatingFuel],AN96,Table91517[EnergyRating (group)],AO96,Table91517[CountyName (group)],AT$4)</f>
        <v>0</v>
      </c>
      <c r="AU96" s="1173">
        <f>SUMIFS(Table91517[Count of EnergyRating],Table91517[MainSpaceHeatingFuel],AN96,Table91517[EnergyRating (group)],AO96,Table91517[CountyName (group)],AU$4)</f>
        <v>2</v>
      </c>
      <c r="AV96" s="1173">
        <f>SUMIFS(Table91517[Count of EnergyRating],Table91517[MainSpaceHeatingFuel],AN96,Table91517[EnergyRating (group)],AO96,Table91517[CountyName (group)],AV$4)</f>
        <v>0</v>
      </c>
      <c r="AW96" s="1173">
        <f>SUMIFS(Table91517[Count of EnergyRating],Table91517[MainSpaceHeatingFuel],AN96,Table91517[EnergyRating (group)],AO96,Table91517[CountyName (group)],AW$4)</f>
        <v>0</v>
      </c>
      <c r="AX96" s="1173">
        <f>SUMIFS(Table91517[Count of EnergyRating],Table91517[MainSpaceHeatingFuel],AN96,Table91517[EnergyRating (group)],AO96,Table91517[CountyName (group)],AX$4)</f>
        <v>4</v>
      </c>
      <c r="AY96" s="1173">
        <f>SUMIFS(Table91517[Count of EnergyRating],Table91517[MainSpaceHeatingFuel],AN96,Table91517[EnergyRating (group)],AO96,Table91517[CountyName (group)],AY$4)</f>
        <v>3</v>
      </c>
      <c r="AZ96" s="1173">
        <f>SUMIFS(Table91517[Count of EnergyRating],Table91517[MainSpaceHeatingFuel],AN96,Table91517[EnergyRating (group)],AO96,Table91517[CountyName (group)],AZ$4)</f>
        <v>3</v>
      </c>
      <c r="BA96" s="1173">
        <f>SUMIFS(Table91517[Count of EnergyRating],Table91517[MainSpaceHeatingFuel],AN96,Table91517[EnergyRating (group)],AO96,Table91517[CountyName (group)],BA$4)</f>
        <v>2</v>
      </c>
      <c r="BB96" s="1173">
        <f>SUMIFS(Table91517[Count of EnergyRating],Table91517[MainSpaceHeatingFuel],AN96,Table91517[EnergyRating (group)],AO96,Table91517[CountyName (group)],BB$4)</f>
        <v>0</v>
      </c>
      <c r="BC96" s="1173">
        <f>SUMIFS(Table91517[Count of EnergyRating],Table91517[MainSpaceHeatingFuel],AN96,Table91517[EnergyRating (group)],AO96,Table91517[CountyName (group)],BC$4)</f>
        <v>12</v>
      </c>
      <c r="BD96" s="1173">
        <f>SUMIFS(Table91517[Count of EnergyRating],Table91517[MainSpaceHeatingFuel],AN96,Table91517[EnergyRating (group)],AO96,Table91517[CountyName (group)],BD$4)</f>
        <v>3</v>
      </c>
      <c r="BE96" s="1173">
        <f>SUMIFS(Table91517[Count of EnergyRating],Table91517[MainSpaceHeatingFuel],AN96,Table91517[EnergyRating (group)],AO96,Table91517[CountyName (group)],BE$4)</f>
        <v>1</v>
      </c>
      <c r="BF96" s="1173">
        <f>SUMIFS(Table91517[Count of EnergyRating],Table91517[MainSpaceHeatingFuel],AN96,Table91517[EnergyRating (group)],AO96,Table91517[CountyName (group)],BF$4)</f>
        <v>2</v>
      </c>
      <c r="BG96" s="1173">
        <f>SUMIFS(Table91517[Count of EnergyRating],Table91517[MainSpaceHeatingFuel],AN96,Table91517[EnergyRating (group)],AO96,Table91517[CountyName (group)],BG$4)</f>
        <v>0</v>
      </c>
      <c r="BH96" s="1173">
        <f>SUMIFS(Table91517[Count of EnergyRating],Table91517[MainSpaceHeatingFuel],AN96,Table91517[EnergyRating (group)],AO96,Table91517[CountyName (group)],BH$4)</f>
        <v>6</v>
      </c>
      <c r="BI96" s="1173">
        <f>SUMIFS(Table91517[Count of EnergyRating],Table91517[MainSpaceHeatingFuel],AN96,Table91517[EnergyRating (group)],AO96,Table91517[CountyName (group)],BI$4)</f>
        <v>0</v>
      </c>
      <c r="BJ96" s="1173">
        <f>SUMIFS(Table91517[Count of EnergyRating],Table91517[MainSpaceHeatingFuel],AN96,Table91517[EnergyRating (group)],AO96,Table91517[CountyName (group)],BJ$4)</f>
        <v>1</v>
      </c>
      <c r="BK96" s="1173">
        <f>SUMIFS(Table91517[Count of EnergyRating],Table91517[MainSpaceHeatingFuel],AN96,Table91517[EnergyRating (group)],AO96,Table91517[CountyName (group)],BK$4)</f>
        <v>0</v>
      </c>
      <c r="BL96" s="1173">
        <f>SUMIFS(Table91517[Count of EnergyRating],Table91517[MainSpaceHeatingFuel],AN96,Table91517[EnergyRating (group)],AO96,Table91517[CountyName (group)],BL$4)</f>
        <v>1</v>
      </c>
      <c r="BM96" s="1144">
        <f>SUMIFS(Table91517[Count of EnergyRating],Table91517[MainSpaceHeatingFuel],AN96,Table91517[EnergyRating (group)],AO96,Table91517[CountyName (group)],BM$4)</f>
        <v>1</v>
      </c>
      <c r="BN96" s="1173">
        <f>SUMIFS(Table91517[Count of EnergyRating],Table91517[MainSpaceHeatingFuel],AN96,Table91517[EnergyRating (group)],AO96,Table91517[CountyName (group)],BN$4)</f>
        <v>1</v>
      </c>
      <c r="BO96" s="1173">
        <f>SUMIFS(Table91517[Count of EnergyRating],Table91517[MainSpaceHeatingFuel],AN96,Table91517[EnergyRating (group)],AO96,Table91517[CountyName (group)],BO$4)</f>
        <v>3</v>
      </c>
    </row>
    <row r="97" spans="3:67">
      <c r="C97" s="1143" t="s">
        <v>1264</v>
      </c>
      <c r="D97" s="1143" t="s">
        <v>1107</v>
      </c>
      <c r="E97" s="1143" t="s">
        <v>1265</v>
      </c>
      <c r="F97" s="1143" t="s">
        <v>1239</v>
      </c>
      <c r="G97" s="1154">
        <f t="shared" si="77"/>
        <v>1.8690552082071407E-3</v>
      </c>
      <c r="H97" s="1154">
        <f t="shared" si="77"/>
        <v>9.0910345115397476E-3</v>
      </c>
      <c r="I97" s="1154">
        <f t="shared" si="77"/>
        <v>4.5162125726816464E-3</v>
      </c>
      <c r="J97" s="1154">
        <f t="shared" si="77"/>
        <v>3.6485466059898307E-3</v>
      </c>
      <c r="K97" s="1154">
        <f t="shared" si="77"/>
        <v>2.6383879744359038E-3</v>
      </c>
      <c r="L97" s="1154">
        <f t="shared" si="77"/>
        <v>1.5328966637992469E-3</v>
      </c>
      <c r="M97" s="1154">
        <f t="shared" si="77"/>
        <v>2.7993555598339517E-3</v>
      </c>
      <c r="N97" s="1154">
        <f t="shared" si="77"/>
        <v>5.1693516650095543E-3</v>
      </c>
      <c r="O97" s="1154">
        <f t="shared" si="77"/>
        <v>2.8075898379835546E-3</v>
      </c>
      <c r="P97" s="1154">
        <f t="shared" si="77"/>
        <v>2.7642152919074808E-3</v>
      </c>
      <c r="Q97" s="1154">
        <f t="shared" si="77"/>
        <v>6.0106155305822877E-3</v>
      </c>
      <c r="R97" s="1154">
        <f t="shared" si="77"/>
        <v>3.7654007220628474E-3</v>
      </c>
      <c r="S97" s="1154">
        <f t="shared" si="77"/>
        <v>4.2723846108031404E-3</v>
      </c>
      <c r="T97" s="1154">
        <f t="shared" si="77"/>
        <v>1.3051980334384181E-2</v>
      </c>
      <c r="U97" s="1154">
        <f t="shared" si="77"/>
        <v>6.136389373196569E-3</v>
      </c>
      <c r="V97" s="1154">
        <f t="shared" si="77"/>
        <v>6.0885877563004766E-3</v>
      </c>
      <c r="W97" s="1154">
        <f t="shared" si="77"/>
        <v>6.1221238868545847E-3</v>
      </c>
      <c r="X97" s="1154">
        <f t="shared" si="77"/>
        <v>3.4188796111415203E-3</v>
      </c>
      <c r="Y97" s="1154">
        <f t="shared" si="77"/>
        <v>8.8620887682972511E-3</v>
      </c>
      <c r="Z97" s="1154">
        <f t="shared" si="77"/>
        <v>1.3493121005488035E-3</v>
      </c>
      <c r="AA97" s="1154">
        <f t="shared" si="77"/>
        <v>6.1402553891743723E-3</v>
      </c>
      <c r="AB97" s="1154">
        <f t="shared" si="77"/>
        <v>2.8520634068278732E-3</v>
      </c>
      <c r="AC97" s="1154">
        <f t="shared" si="77"/>
        <v>2.4121002955665057E-3</v>
      </c>
      <c r="AD97" s="1154">
        <f t="shared" si="77"/>
        <v>2.6816319306627655E-3</v>
      </c>
      <c r="AE97" s="1154">
        <f t="shared" si="77"/>
        <v>6.9462705157959477E-3</v>
      </c>
      <c r="AF97" s="1154">
        <f t="shared" si="77"/>
        <v>2.5622217824951394E-3</v>
      </c>
      <c r="AG97" s="1181">
        <f t="shared" si="57"/>
        <v>0.11950895190608231</v>
      </c>
      <c r="AN97" s="1153" t="s">
        <v>1147</v>
      </c>
      <c r="AO97" s="1153" t="s">
        <v>52</v>
      </c>
      <c r="AP97" s="1144">
        <f>SUMIFS(Table91517[Count of EnergyRating],Table91517[MainSpaceHeatingFuel],AN97,Table91517[EnergyRating (group)],AO97,Table91517[CountyName (group)],AP$4)</f>
        <v>0</v>
      </c>
      <c r="AQ97" s="1173">
        <f>SUMIFS(Table91517[Count of EnergyRating],Table91517[MainSpaceHeatingFuel],AN97,Table91517[EnergyRating (group)],AO97,Table91517[CountyName (group)],AQ$4)</f>
        <v>2</v>
      </c>
      <c r="AR97" s="1173">
        <f>SUMIFS(Table91517[Count of EnergyRating],Table91517[MainSpaceHeatingFuel],AN97,Table91517[EnergyRating (group)],AO97,Table91517[CountyName (group)],AR$4)</f>
        <v>3</v>
      </c>
      <c r="AS97" s="1173">
        <f>SUMIFS(Table91517[Count of EnergyRating],Table91517[MainSpaceHeatingFuel],AN97,Table91517[EnergyRating (group)],AO97,Table91517[CountyName (group)],AS$4)</f>
        <v>2</v>
      </c>
      <c r="AT97" s="1173">
        <f>SUMIFS(Table91517[Count of EnergyRating],Table91517[MainSpaceHeatingFuel],AN97,Table91517[EnergyRating (group)],AO97,Table91517[CountyName (group)],AT$4)</f>
        <v>3</v>
      </c>
      <c r="AU97" s="1173">
        <f>SUMIFS(Table91517[Count of EnergyRating],Table91517[MainSpaceHeatingFuel],AN97,Table91517[EnergyRating (group)],AO97,Table91517[CountyName (group)],AU$4)</f>
        <v>1</v>
      </c>
      <c r="AV97" s="1173">
        <f>SUMIFS(Table91517[Count of EnergyRating],Table91517[MainSpaceHeatingFuel],AN97,Table91517[EnergyRating (group)],AO97,Table91517[CountyName (group)],AV$4)</f>
        <v>2</v>
      </c>
      <c r="AW97" s="1173">
        <f>SUMIFS(Table91517[Count of EnergyRating],Table91517[MainSpaceHeatingFuel],AN97,Table91517[EnergyRating (group)],AO97,Table91517[CountyName (group)],AW$4)</f>
        <v>2</v>
      </c>
      <c r="AX97" s="1173">
        <f>SUMIFS(Table91517[Count of EnergyRating],Table91517[MainSpaceHeatingFuel],AN97,Table91517[EnergyRating (group)],AO97,Table91517[CountyName (group)],AX$4)</f>
        <v>1</v>
      </c>
      <c r="AY97" s="1173">
        <f>SUMIFS(Table91517[Count of EnergyRating],Table91517[MainSpaceHeatingFuel],AN97,Table91517[EnergyRating (group)],AO97,Table91517[CountyName (group)],AY$4)</f>
        <v>5</v>
      </c>
      <c r="AZ97" s="1173">
        <f>SUMIFS(Table91517[Count of EnergyRating],Table91517[MainSpaceHeatingFuel],AN97,Table91517[EnergyRating (group)],AO97,Table91517[CountyName (group)],AZ$4)</f>
        <v>2</v>
      </c>
      <c r="BA97" s="1173">
        <f>SUMIFS(Table91517[Count of EnergyRating],Table91517[MainSpaceHeatingFuel],AN97,Table91517[EnergyRating (group)],AO97,Table91517[CountyName (group)],BA$4)</f>
        <v>4</v>
      </c>
      <c r="BB97" s="1173">
        <f>SUMIFS(Table91517[Count of EnergyRating],Table91517[MainSpaceHeatingFuel],AN97,Table91517[EnergyRating (group)],AO97,Table91517[CountyName (group)],BB$4)</f>
        <v>4</v>
      </c>
      <c r="BC97" s="1173">
        <f>SUMIFS(Table91517[Count of EnergyRating],Table91517[MainSpaceHeatingFuel],AN97,Table91517[EnergyRating (group)],AO97,Table91517[CountyName (group)],BC$4)</f>
        <v>21</v>
      </c>
      <c r="BD97" s="1173">
        <f>SUMIFS(Table91517[Count of EnergyRating],Table91517[MainSpaceHeatingFuel],AN97,Table91517[EnergyRating (group)],AO97,Table91517[CountyName (group)],BD$4)</f>
        <v>6</v>
      </c>
      <c r="BE97" s="1173">
        <f>SUMIFS(Table91517[Count of EnergyRating],Table91517[MainSpaceHeatingFuel],AN97,Table91517[EnergyRating (group)],AO97,Table91517[CountyName (group)],BE$4)</f>
        <v>1</v>
      </c>
      <c r="BF97" s="1173">
        <f>SUMIFS(Table91517[Count of EnergyRating],Table91517[MainSpaceHeatingFuel],AN97,Table91517[EnergyRating (group)],AO97,Table91517[CountyName (group)],BF$4)</f>
        <v>1</v>
      </c>
      <c r="BG97" s="1173">
        <f>SUMIFS(Table91517[Count of EnergyRating],Table91517[MainSpaceHeatingFuel],AN97,Table91517[EnergyRating (group)],AO97,Table91517[CountyName (group)],BG$4)</f>
        <v>1</v>
      </c>
      <c r="BH97" s="1173">
        <f>SUMIFS(Table91517[Count of EnergyRating],Table91517[MainSpaceHeatingFuel],AN97,Table91517[EnergyRating (group)],AO97,Table91517[CountyName (group)],BH$4)</f>
        <v>8</v>
      </c>
      <c r="BI97" s="1173">
        <f>SUMIFS(Table91517[Count of EnergyRating],Table91517[MainSpaceHeatingFuel],AN97,Table91517[EnergyRating (group)],AO97,Table91517[CountyName (group)],BI$4)</f>
        <v>2</v>
      </c>
      <c r="BJ97" s="1173">
        <f>SUMIFS(Table91517[Count of EnergyRating],Table91517[MainSpaceHeatingFuel],AN97,Table91517[EnergyRating (group)],AO97,Table91517[CountyName (group)],BJ$4)</f>
        <v>1</v>
      </c>
      <c r="BK97" s="1173">
        <f>SUMIFS(Table91517[Count of EnergyRating],Table91517[MainSpaceHeatingFuel],AN97,Table91517[EnergyRating (group)],AO97,Table91517[CountyName (group)],BK$4)</f>
        <v>1</v>
      </c>
      <c r="BL97" s="1173">
        <f>SUMIFS(Table91517[Count of EnergyRating],Table91517[MainSpaceHeatingFuel],AN97,Table91517[EnergyRating (group)],AO97,Table91517[CountyName (group)],BL$4)</f>
        <v>2</v>
      </c>
      <c r="BM97" s="1144">
        <f>SUMIFS(Table91517[Count of EnergyRating],Table91517[MainSpaceHeatingFuel],AN97,Table91517[EnergyRating (group)],AO97,Table91517[CountyName (group)],BM$4)</f>
        <v>1</v>
      </c>
      <c r="BN97" s="1173">
        <f>SUMIFS(Table91517[Count of EnergyRating],Table91517[MainSpaceHeatingFuel],AN97,Table91517[EnergyRating (group)],AO97,Table91517[CountyName (group)],BN$4)</f>
        <v>1</v>
      </c>
      <c r="BO97" s="1173">
        <f>SUMIFS(Table91517[Count of EnergyRating],Table91517[MainSpaceHeatingFuel],AN97,Table91517[EnergyRating (group)],AO97,Table91517[CountyName (group)],BO$4)</f>
        <v>1</v>
      </c>
    </row>
    <row r="98" spans="3:67">
      <c r="C98" s="1145" t="s">
        <v>1264</v>
      </c>
      <c r="D98" s="1145" t="s">
        <v>1107</v>
      </c>
      <c r="E98" s="1145" t="s">
        <v>1265</v>
      </c>
      <c r="F98" s="1145" t="s">
        <v>1240</v>
      </c>
      <c r="G98" s="1155">
        <f t="shared" si="77"/>
        <v>7.8449706031131442E-4</v>
      </c>
      <c r="H98" s="1155">
        <f t="shared" si="77"/>
        <v>4.674986551758669E-3</v>
      </c>
      <c r="I98" s="1155">
        <f t="shared" si="77"/>
        <v>1.709526793048985E-3</v>
      </c>
      <c r="J98" s="1155">
        <f t="shared" si="77"/>
        <v>1.6057600736834093E-3</v>
      </c>
      <c r="K98" s="1155">
        <f t="shared" si="77"/>
        <v>1.096472924440895E-3</v>
      </c>
      <c r="L98" s="1155">
        <f t="shared" si="77"/>
        <v>7.6644833189962343E-4</v>
      </c>
      <c r="M98" s="1155">
        <f t="shared" si="77"/>
        <v>1.2328474990783869E-3</v>
      </c>
      <c r="N98" s="1155">
        <f t="shared" si="77"/>
        <v>2.0342257885696199E-3</v>
      </c>
      <c r="O98" s="1155">
        <f t="shared" si="77"/>
        <v>1.2478177057704686E-3</v>
      </c>
      <c r="P98" s="1155">
        <f t="shared" si="77"/>
        <v>1.2712542733202175E-3</v>
      </c>
      <c r="Q98" s="1155">
        <f t="shared" si="77"/>
        <v>2.3705012334342044E-3</v>
      </c>
      <c r="R98" s="1155">
        <f t="shared" si="77"/>
        <v>1.6783036086883709E-3</v>
      </c>
      <c r="S98" s="1155">
        <f t="shared" si="77"/>
        <v>2.0760676875343077E-3</v>
      </c>
      <c r="T98" s="1155">
        <f t="shared" si="77"/>
        <v>5.5834012961428368E-3</v>
      </c>
      <c r="U98" s="1155">
        <f t="shared" si="77"/>
        <v>2.8287037905898762E-3</v>
      </c>
      <c r="V98" s="1155">
        <f t="shared" si="77"/>
        <v>2.4741611023835859E-3</v>
      </c>
      <c r="W98" s="1155">
        <f t="shared" si="77"/>
        <v>3.0085647788222094E-3</v>
      </c>
      <c r="X98" s="1155">
        <f t="shared" si="77"/>
        <v>1.1325640627330782E-3</v>
      </c>
      <c r="Y98" s="1155">
        <f t="shared" si="77"/>
        <v>3.994723091874164E-3</v>
      </c>
      <c r="Z98" s="1155">
        <f t="shared" si="77"/>
        <v>7.7948308597440845E-4</v>
      </c>
      <c r="AA98" s="1155">
        <f t="shared" si="77"/>
        <v>2.8970401804671525E-3</v>
      </c>
      <c r="AB98" s="1155">
        <f t="shared" si="77"/>
        <v>1.444850303605616E-3</v>
      </c>
      <c r="AC98" s="1155">
        <f t="shared" si="77"/>
        <v>1.1906864516331478E-3</v>
      </c>
      <c r="AD98" s="1155">
        <f t="shared" si="77"/>
        <v>1.2980653113642952E-3</v>
      </c>
      <c r="AE98" s="1155">
        <f t="shared" si="77"/>
        <v>3.2106737467548492E-3</v>
      </c>
      <c r="AF98" s="1155">
        <f t="shared" si="77"/>
        <v>1.1683951261378049E-3</v>
      </c>
      <c r="AG98" s="1182">
        <f t="shared" si="57"/>
        <v>5.3560021860021498E-2</v>
      </c>
      <c r="AN98" s="1153" t="s">
        <v>1147</v>
      </c>
      <c r="AO98" s="1153" t="s">
        <v>54</v>
      </c>
      <c r="AP98" s="1144">
        <f>SUMIFS(Table91517[Count of EnergyRating],Table91517[MainSpaceHeatingFuel],AN98,Table91517[EnergyRating (group)],AO98,Table91517[CountyName (group)],AP$4)</f>
        <v>3</v>
      </c>
      <c r="AQ98" s="1173">
        <f>SUMIFS(Table91517[Count of EnergyRating],Table91517[MainSpaceHeatingFuel],AN98,Table91517[EnergyRating (group)],AO98,Table91517[CountyName (group)],AQ$4)</f>
        <v>8</v>
      </c>
      <c r="AR98" s="1173">
        <f>SUMIFS(Table91517[Count of EnergyRating],Table91517[MainSpaceHeatingFuel],AN98,Table91517[EnergyRating (group)],AO98,Table91517[CountyName (group)],AR$4)</f>
        <v>12</v>
      </c>
      <c r="AS98" s="1173">
        <f>SUMIFS(Table91517[Count of EnergyRating],Table91517[MainSpaceHeatingFuel],AN98,Table91517[EnergyRating (group)],AO98,Table91517[CountyName (group)],AS$4)</f>
        <v>4</v>
      </c>
      <c r="AT98" s="1173">
        <f>SUMIFS(Table91517[Count of EnergyRating],Table91517[MainSpaceHeatingFuel],AN98,Table91517[EnergyRating (group)],AO98,Table91517[CountyName (group)],AT$4)</f>
        <v>5</v>
      </c>
      <c r="AU98" s="1173">
        <f>SUMIFS(Table91517[Count of EnergyRating],Table91517[MainSpaceHeatingFuel],AN98,Table91517[EnergyRating (group)],AO98,Table91517[CountyName (group)],AU$4)</f>
        <v>7</v>
      </c>
      <c r="AV98" s="1173">
        <f>SUMIFS(Table91517[Count of EnergyRating],Table91517[MainSpaceHeatingFuel],AN98,Table91517[EnergyRating (group)],AO98,Table91517[CountyName (group)],AV$4)</f>
        <v>5</v>
      </c>
      <c r="AW98" s="1173">
        <f>SUMIFS(Table91517[Count of EnergyRating],Table91517[MainSpaceHeatingFuel],AN98,Table91517[EnergyRating (group)],AO98,Table91517[CountyName (group)],AW$4)</f>
        <v>7</v>
      </c>
      <c r="AX98" s="1173">
        <f>SUMIFS(Table91517[Count of EnergyRating],Table91517[MainSpaceHeatingFuel],AN98,Table91517[EnergyRating (group)],AO98,Table91517[CountyName (group)],AX$4)</f>
        <v>4</v>
      </c>
      <c r="AY98" s="1173">
        <f>SUMIFS(Table91517[Count of EnergyRating],Table91517[MainSpaceHeatingFuel],AN98,Table91517[EnergyRating (group)],AO98,Table91517[CountyName (group)],AY$4)</f>
        <v>2</v>
      </c>
      <c r="AZ98" s="1173">
        <f>SUMIFS(Table91517[Count of EnergyRating],Table91517[MainSpaceHeatingFuel],AN98,Table91517[EnergyRating (group)],AO98,Table91517[CountyName (group)],AZ$4)</f>
        <v>8</v>
      </c>
      <c r="BA98" s="1173">
        <f>SUMIFS(Table91517[Count of EnergyRating],Table91517[MainSpaceHeatingFuel],AN98,Table91517[EnergyRating (group)],AO98,Table91517[CountyName (group)],BA$4)</f>
        <v>5</v>
      </c>
      <c r="BB98" s="1173">
        <f>SUMIFS(Table91517[Count of EnergyRating],Table91517[MainSpaceHeatingFuel],AN98,Table91517[EnergyRating (group)],AO98,Table91517[CountyName (group)],BB$4)</f>
        <v>9</v>
      </c>
      <c r="BC98" s="1173">
        <f>SUMIFS(Table91517[Count of EnergyRating],Table91517[MainSpaceHeatingFuel],AN98,Table91517[EnergyRating (group)],AO98,Table91517[CountyName (group)],BC$4)</f>
        <v>28</v>
      </c>
      <c r="BD98" s="1173">
        <f>SUMIFS(Table91517[Count of EnergyRating],Table91517[MainSpaceHeatingFuel],AN98,Table91517[EnergyRating (group)],AO98,Table91517[CountyName (group)],BD$4)</f>
        <v>7</v>
      </c>
      <c r="BE98" s="1173">
        <f>SUMIFS(Table91517[Count of EnergyRating],Table91517[MainSpaceHeatingFuel],AN98,Table91517[EnergyRating (group)],AO98,Table91517[CountyName (group)],BE$4)</f>
        <v>6</v>
      </c>
      <c r="BF98" s="1173">
        <f>SUMIFS(Table91517[Count of EnergyRating],Table91517[MainSpaceHeatingFuel],AN98,Table91517[EnergyRating (group)],AO98,Table91517[CountyName (group)],BF$4)</f>
        <v>9</v>
      </c>
      <c r="BG98" s="1173">
        <f>SUMIFS(Table91517[Count of EnergyRating],Table91517[MainSpaceHeatingFuel],AN98,Table91517[EnergyRating (group)],AO98,Table91517[CountyName (group)],BG$4)</f>
        <v>3</v>
      </c>
      <c r="BH98" s="1173">
        <f>SUMIFS(Table91517[Count of EnergyRating],Table91517[MainSpaceHeatingFuel],AN98,Table91517[EnergyRating (group)],AO98,Table91517[CountyName (group)],BH$4)</f>
        <v>12</v>
      </c>
      <c r="BI98" s="1173">
        <f>SUMIFS(Table91517[Count of EnergyRating],Table91517[MainSpaceHeatingFuel],AN98,Table91517[EnergyRating (group)],AO98,Table91517[CountyName (group)],BI$4)</f>
        <v>3</v>
      </c>
      <c r="BJ98" s="1173">
        <f>SUMIFS(Table91517[Count of EnergyRating],Table91517[MainSpaceHeatingFuel],AN98,Table91517[EnergyRating (group)],AO98,Table91517[CountyName (group)],BJ$4)</f>
        <v>9</v>
      </c>
      <c r="BK98" s="1173">
        <f>SUMIFS(Table91517[Count of EnergyRating],Table91517[MainSpaceHeatingFuel],AN98,Table91517[EnergyRating (group)],AO98,Table91517[CountyName (group)],BK$4)</f>
        <v>8</v>
      </c>
      <c r="BL98" s="1173">
        <f>SUMIFS(Table91517[Count of EnergyRating],Table91517[MainSpaceHeatingFuel],AN98,Table91517[EnergyRating (group)],AO98,Table91517[CountyName (group)],BL$4)</f>
        <v>2</v>
      </c>
      <c r="BM98" s="1144">
        <f>SUMIFS(Table91517[Count of EnergyRating],Table91517[MainSpaceHeatingFuel],AN98,Table91517[EnergyRating (group)],AO98,Table91517[CountyName (group)],BM$4)</f>
        <v>0</v>
      </c>
      <c r="BN98" s="1173">
        <f>SUMIFS(Table91517[Count of EnergyRating],Table91517[MainSpaceHeatingFuel],AN98,Table91517[EnergyRating (group)],AO98,Table91517[CountyName (group)],BN$4)</f>
        <v>6</v>
      </c>
      <c r="BO98" s="1173">
        <f>SUMIFS(Table91517[Count of EnergyRating],Table91517[MainSpaceHeatingFuel],AN98,Table91517[EnergyRating (group)],AO98,Table91517[CountyName (group)],BO$4)</f>
        <v>2</v>
      </c>
    </row>
    <row r="99" spans="3:67" ht="15">
      <c r="C99" s="1143" t="s">
        <v>1264</v>
      </c>
      <c r="D99" s="1143" t="s">
        <v>1107</v>
      </c>
      <c r="E99" s="1143" t="s">
        <v>1265</v>
      </c>
      <c r="F99" s="1143" t="s">
        <v>1241</v>
      </c>
      <c r="G99" s="1154">
        <f t="shared" si="77"/>
        <v>4.2117008076621257E-4</v>
      </c>
      <c r="H99" s="1154">
        <f t="shared" si="77"/>
        <v>2.2776027171906399E-3</v>
      </c>
      <c r="I99" s="1154">
        <f t="shared" si="77"/>
        <v>7.1246639021444499E-4</v>
      </c>
      <c r="J99" s="1154">
        <f t="shared" si="77"/>
        <v>7.6417197907795219E-4</v>
      </c>
      <c r="K99" s="1154">
        <f t="shared" si="77"/>
        <v>6.5959699360897594E-4</v>
      </c>
      <c r="L99" s="1154">
        <f t="shared" si="77"/>
        <v>5.3708723507180588E-4</v>
      </c>
      <c r="M99" s="1154">
        <f t="shared" si="77"/>
        <v>5.5233076029046998E-4</v>
      </c>
      <c r="N99" s="1154">
        <f t="shared" si="77"/>
        <v>1.0033251282517519E-3</v>
      </c>
      <c r="O99" s="1154">
        <f t="shared" si="77"/>
        <v>7.4679999057475019E-4</v>
      </c>
      <c r="P99" s="1154">
        <f t="shared" si="77"/>
        <v>7.2003842040857123E-4</v>
      </c>
      <c r="Q99" s="1154">
        <f t="shared" si="77"/>
        <v>1.0390780600395173E-3</v>
      </c>
      <c r="R99" s="1154">
        <f t="shared" si="77"/>
        <v>8.9447019144620434E-4</v>
      </c>
      <c r="S99" s="1154">
        <f t="shared" si="77"/>
        <v>9.3193157694257238E-4</v>
      </c>
      <c r="T99" s="1154">
        <f t="shared" si="77"/>
        <v>2.60649704362534E-3</v>
      </c>
      <c r="U99" s="1154">
        <f t="shared" si="77"/>
        <v>1.2363152669415179E-3</v>
      </c>
      <c r="V99" s="1154">
        <f t="shared" si="77"/>
        <v>1.30651353074485E-3</v>
      </c>
      <c r="W99" s="1154">
        <f t="shared" si="77"/>
        <v>1.6589104015206216E-3</v>
      </c>
      <c r="X99" s="1154">
        <f t="shared" si="77"/>
        <v>6.125091359678893E-4</v>
      </c>
      <c r="Y99" s="1154">
        <f t="shared" si="77"/>
        <v>1.8791148091652219E-3</v>
      </c>
      <c r="Z99" s="1154">
        <f t="shared" si="77"/>
        <v>4.2468388822053979E-4</v>
      </c>
      <c r="AA99" s="1154">
        <f t="shared" si="77"/>
        <v>1.4833309869281084E-3</v>
      </c>
      <c r="AB99" s="1154">
        <f t="shared" si="77"/>
        <v>8.3429127516445841E-4</v>
      </c>
      <c r="AC99" s="1154">
        <f t="shared" si="77"/>
        <v>7.2977556712999379E-4</v>
      </c>
      <c r="AD99" s="1154">
        <f t="shared" si="77"/>
        <v>6.6069192494589877E-4</v>
      </c>
      <c r="AE99" s="1154">
        <f t="shared" si="77"/>
        <v>1.5431471980463225E-3</v>
      </c>
      <c r="AF99" s="1154">
        <f t="shared" si="77"/>
        <v>5.0859552549527981E-4</v>
      </c>
      <c r="AG99" s="1181">
        <f t="shared" si="57"/>
        <v>2.6744446077779916E-2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SUMIFS(Table91517[Count of EnergyRating],Table91517[MainSpaceHeatingFuel],AN99,Table91517[EnergyRating (group)],AO99,Table91517[CountyName (group)],AP$4)</f>
        <v>8</v>
      </c>
      <c r="AQ99" s="1173">
        <f>SUMIFS(Table91517[Count of EnergyRating],Table91517[MainSpaceHeatingFuel],AN99,Table91517[EnergyRating (group)],AO99,Table91517[CountyName (group)],AQ$4)</f>
        <v>8</v>
      </c>
      <c r="AR99" s="1173">
        <f>SUMIFS(Table91517[Count of EnergyRating],Table91517[MainSpaceHeatingFuel],AN99,Table91517[EnergyRating (group)],AO99,Table91517[CountyName (group)],AR$4)</f>
        <v>12</v>
      </c>
      <c r="AS99" s="1173">
        <f>SUMIFS(Table91517[Count of EnergyRating],Table91517[MainSpaceHeatingFuel],AN99,Table91517[EnergyRating (group)],AO99,Table91517[CountyName (group)],AS$4)</f>
        <v>12</v>
      </c>
      <c r="AT99" s="1173">
        <f>SUMIFS(Table91517[Count of EnergyRating],Table91517[MainSpaceHeatingFuel],AN99,Table91517[EnergyRating (group)],AO99,Table91517[CountyName (group)],AT$4)</f>
        <v>12</v>
      </c>
      <c r="AU99" s="1173">
        <f>SUMIFS(Table91517[Count of EnergyRating],Table91517[MainSpaceHeatingFuel],AN99,Table91517[EnergyRating (group)],AO99,Table91517[CountyName (group)],AU$4)</f>
        <v>11</v>
      </c>
      <c r="AV99" s="1173">
        <f>SUMIFS(Table91517[Count of EnergyRating],Table91517[MainSpaceHeatingFuel],AN99,Table91517[EnergyRating (group)],AO99,Table91517[CountyName (group)],AV$4)</f>
        <v>14</v>
      </c>
      <c r="AW99" s="1173">
        <f>SUMIFS(Table91517[Count of EnergyRating],Table91517[MainSpaceHeatingFuel],AN99,Table91517[EnergyRating (group)],AO99,Table91517[CountyName (group)],AW$4)</f>
        <v>24</v>
      </c>
      <c r="AX99" s="1173">
        <f>SUMIFS(Table91517[Count of EnergyRating],Table91517[MainSpaceHeatingFuel],AN99,Table91517[EnergyRating (group)],AO99,Table91517[CountyName (group)],AX$4)</f>
        <v>18</v>
      </c>
      <c r="AY99" s="1173">
        <f>SUMIFS(Table91517[Count of EnergyRating],Table91517[MainSpaceHeatingFuel],AN99,Table91517[EnergyRating (group)],AO99,Table91517[CountyName (group)],AY$4)</f>
        <v>13</v>
      </c>
      <c r="AZ99" s="1173">
        <f>SUMIFS(Table91517[Count of EnergyRating],Table91517[MainSpaceHeatingFuel],AN99,Table91517[EnergyRating (group)],AO99,Table91517[CountyName (group)],AZ$4)</f>
        <v>33</v>
      </c>
      <c r="BA99" s="1173">
        <f>SUMIFS(Table91517[Count of EnergyRating],Table91517[MainSpaceHeatingFuel],AN99,Table91517[EnergyRating (group)],AO99,Table91517[CountyName (group)],BA$4)</f>
        <v>18</v>
      </c>
      <c r="BB99" s="1173">
        <f>SUMIFS(Table91517[Count of EnergyRating],Table91517[MainSpaceHeatingFuel],AN99,Table91517[EnergyRating (group)],AO99,Table91517[CountyName (group)],BB$4)</f>
        <v>21</v>
      </c>
      <c r="BC99" s="1173">
        <f>SUMIFS(Table91517[Count of EnergyRating],Table91517[MainSpaceHeatingFuel],AN99,Table91517[EnergyRating (group)],AO99,Table91517[CountyName (group)],BC$4)</f>
        <v>33</v>
      </c>
      <c r="BD99" s="1173">
        <f>SUMIFS(Table91517[Count of EnergyRating],Table91517[MainSpaceHeatingFuel],AN99,Table91517[EnergyRating (group)],AO99,Table91517[CountyName (group)],BD$4)</f>
        <v>23</v>
      </c>
      <c r="BE99" s="1173">
        <f>SUMIFS(Table91517[Count of EnergyRating],Table91517[MainSpaceHeatingFuel],AN99,Table91517[EnergyRating (group)],AO99,Table91517[CountyName (group)],BE$4)</f>
        <v>12</v>
      </c>
      <c r="BF99" s="1173">
        <f>SUMIFS(Table91517[Count of EnergyRating],Table91517[MainSpaceHeatingFuel],AN99,Table91517[EnergyRating (group)],AO99,Table91517[CountyName (group)],BF$4)</f>
        <v>20</v>
      </c>
      <c r="BG99" s="1173">
        <f>SUMIFS(Table91517[Count of EnergyRating],Table91517[MainSpaceHeatingFuel],AN99,Table91517[EnergyRating (group)],AO99,Table91517[CountyName (group)],BG$4)</f>
        <v>15</v>
      </c>
      <c r="BH99" s="1173">
        <f>SUMIFS(Table91517[Count of EnergyRating],Table91517[MainSpaceHeatingFuel],AN99,Table91517[EnergyRating (group)],AO99,Table91517[CountyName (group)],BH$4)</f>
        <v>26</v>
      </c>
      <c r="BI99" s="1173">
        <f>SUMIFS(Table91517[Count of EnergyRating],Table91517[MainSpaceHeatingFuel],AN99,Table91517[EnergyRating (group)],AO99,Table91517[CountyName (group)],BI$4)</f>
        <v>6</v>
      </c>
      <c r="BJ99" s="1173">
        <f>SUMIFS(Table91517[Count of EnergyRating],Table91517[MainSpaceHeatingFuel],AN99,Table91517[EnergyRating (group)],AO99,Table91517[CountyName (group)],BJ$4)</f>
        <v>31</v>
      </c>
      <c r="BK99" s="1173">
        <f>SUMIFS(Table91517[Count of EnergyRating],Table91517[MainSpaceHeatingFuel],AN99,Table91517[EnergyRating (group)],AO99,Table91517[CountyName (group)],BK$4)</f>
        <v>9</v>
      </c>
      <c r="BL99" s="1173">
        <f>SUMIFS(Table91517[Count of EnergyRating],Table91517[MainSpaceHeatingFuel],AN99,Table91517[EnergyRating (group)],AO99,Table91517[CountyName (group)],BL$4)</f>
        <v>5</v>
      </c>
      <c r="BM99" s="1144">
        <f>SUMIFS(Table91517[Count of EnergyRating],Table91517[MainSpaceHeatingFuel],AN99,Table91517[EnergyRating (group)],AO99,Table91517[CountyName (group)],BM$4)</f>
        <v>11</v>
      </c>
      <c r="BN99" s="1173">
        <f>SUMIFS(Table91517[Count of EnergyRating],Table91517[MainSpaceHeatingFuel],AN99,Table91517[EnergyRating (group)],AO99,Table91517[CountyName (group)],BN$4)</f>
        <v>35</v>
      </c>
      <c r="BO99" s="1173">
        <f>SUMIFS(Table91517[Count of EnergyRating],Table91517[MainSpaceHeatingFuel],AN99,Table91517[EnergyRating (group)],AO99,Table91517[CountyName (group)],BO$4)</f>
        <v>7</v>
      </c>
    </row>
    <row r="100" spans="3:67" ht="15.75" thickBot="1">
      <c r="C100" s="1147" t="s">
        <v>1264</v>
      </c>
      <c r="D100" s="1147" t="s">
        <v>1107</v>
      </c>
      <c r="E100" s="1147" t="s">
        <v>1265</v>
      </c>
      <c r="F100" s="1147" t="s">
        <v>1242</v>
      </c>
      <c r="G100" s="1156">
        <f t="shared" si="77"/>
        <v>7.9172744796395325E-4</v>
      </c>
      <c r="H100" s="1156">
        <f t="shared" si="77"/>
        <v>2.570009562553089E-3</v>
      </c>
      <c r="I100" s="1156">
        <f t="shared" si="77"/>
        <v>1.2541763728568327E-3</v>
      </c>
      <c r="J100" s="1156">
        <f t="shared" si="77"/>
        <v>1.5433277224515503E-3</v>
      </c>
      <c r="K100" s="1156">
        <f t="shared" si="77"/>
        <v>1.1714271282600968E-3</v>
      </c>
      <c r="L100" s="1156">
        <f t="shared" si="77"/>
        <v>8.5245874321005497E-4</v>
      </c>
      <c r="M100" s="1156">
        <f t="shared" si="77"/>
        <v>9.7647554208349309E-4</v>
      </c>
      <c r="N100" s="1156">
        <f t="shared" si="77"/>
        <v>1.7754400261029944E-3</v>
      </c>
      <c r="O100" s="1156">
        <f t="shared" si="77"/>
        <v>1.2549075790987102E-3</v>
      </c>
      <c r="P100" s="1156">
        <f t="shared" si="77"/>
        <v>1.4624509160275783E-3</v>
      </c>
      <c r="Q100" s="1156">
        <f t="shared" si="77"/>
        <v>1.6972722009648705E-3</v>
      </c>
      <c r="R100" s="1156">
        <f t="shared" si="77"/>
        <v>1.4270268672758103E-3</v>
      </c>
      <c r="S100" s="1156">
        <f t="shared" si="77"/>
        <v>1.9345979984348657E-3</v>
      </c>
      <c r="T100" s="1156">
        <f t="shared" si="77"/>
        <v>5.2773279709003697E-3</v>
      </c>
      <c r="U100" s="1156">
        <f t="shared" si="77"/>
        <v>2.2701929463136645E-3</v>
      </c>
      <c r="V100" s="1156">
        <f t="shared" si="77"/>
        <v>2.3665888805408206E-3</v>
      </c>
      <c r="W100" s="1156">
        <f t="shared" si="77"/>
        <v>2.8596637301241557E-3</v>
      </c>
      <c r="X100" s="1156">
        <f t="shared" si="77"/>
        <v>8.1090045988201694E-4</v>
      </c>
      <c r="Y100" s="1156">
        <f t="shared" si="77"/>
        <v>3.5565685168590542E-3</v>
      </c>
      <c r="Z100" s="1156">
        <f t="shared" si="77"/>
        <v>9.4971502429065842E-4</v>
      </c>
      <c r="AA100" s="1156">
        <f t="shared" si="77"/>
        <v>2.8409559580148515E-3</v>
      </c>
      <c r="AB100" s="1156">
        <f t="shared" si="77"/>
        <v>1.8693142857068316E-3</v>
      </c>
      <c r="AC100" s="1156">
        <f t="shared" si="77"/>
        <v>1.2041296857644899E-3</v>
      </c>
      <c r="AD100" s="1156">
        <f t="shared" si="77"/>
        <v>1.3097245806280465E-3</v>
      </c>
      <c r="AE100" s="1156">
        <f t="shared" si="77"/>
        <v>2.68996697364359E-3</v>
      </c>
      <c r="AF100" s="1156">
        <f t="shared" si="77"/>
        <v>8.5499031583260554E-4</v>
      </c>
      <c r="AG100" s="1183">
        <f t="shared" si="57"/>
        <v>4.7571337435785052E-2</v>
      </c>
      <c r="AI100" s="58" t="s">
        <v>1176</v>
      </c>
      <c r="AJ100" s="1167">
        <f>SUM(G95:AF100)</f>
        <v>0.52209558652038801</v>
      </c>
      <c r="AK100" s="1149">
        <f>'SHWLP-Det'!S24</f>
        <v>0.52209558652038857</v>
      </c>
      <c r="AL100" s="1169">
        <f>IFERROR((AK100-AJ100)/AK100,"N/A")</f>
        <v>1.0632373202237371E-15</v>
      </c>
      <c r="AN100" s="1153" t="s">
        <v>1147</v>
      </c>
      <c r="AO100" s="1153" t="s">
        <v>58</v>
      </c>
      <c r="AP100" s="1144">
        <f>SUMIFS(Table91517[Count of EnergyRating],Table91517[MainSpaceHeatingFuel],AN100,Table91517[EnergyRating (group)],AO100,Table91517[CountyName (group)],AP$4)</f>
        <v>4</v>
      </c>
      <c r="AQ100" s="1173">
        <f>SUMIFS(Table91517[Count of EnergyRating],Table91517[MainSpaceHeatingFuel],AN100,Table91517[EnergyRating (group)],AO100,Table91517[CountyName (group)],AQ$4)</f>
        <v>4</v>
      </c>
      <c r="AR100" s="1173">
        <f>SUMIFS(Table91517[Count of EnergyRating],Table91517[MainSpaceHeatingFuel],AN100,Table91517[EnergyRating (group)],AO100,Table91517[CountyName (group)],AR$4)</f>
        <v>2</v>
      </c>
      <c r="AS100" s="1173">
        <f>SUMIFS(Table91517[Count of EnergyRating],Table91517[MainSpaceHeatingFuel],AN100,Table91517[EnergyRating (group)],AO100,Table91517[CountyName (group)],AS$4)</f>
        <v>15</v>
      </c>
      <c r="AT100" s="1173">
        <f>SUMIFS(Table91517[Count of EnergyRating],Table91517[MainSpaceHeatingFuel],AN100,Table91517[EnergyRating (group)],AO100,Table91517[CountyName (group)],AT$4)</f>
        <v>4</v>
      </c>
      <c r="AU100" s="1173">
        <f>SUMIFS(Table91517[Count of EnergyRating],Table91517[MainSpaceHeatingFuel],AN100,Table91517[EnergyRating (group)],AO100,Table91517[CountyName (group)],AU$4)</f>
        <v>2</v>
      </c>
      <c r="AV100" s="1173">
        <f>SUMIFS(Table91517[Count of EnergyRating],Table91517[MainSpaceHeatingFuel],AN100,Table91517[EnergyRating (group)],AO100,Table91517[CountyName (group)],AV$4)</f>
        <v>6</v>
      </c>
      <c r="AW100" s="1173">
        <f>SUMIFS(Table91517[Count of EnergyRating],Table91517[MainSpaceHeatingFuel],AN100,Table91517[EnergyRating (group)],AO100,Table91517[CountyName (group)],AW$4)</f>
        <v>14</v>
      </c>
      <c r="AX100" s="1173">
        <f>SUMIFS(Table91517[Count of EnergyRating],Table91517[MainSpaceHeatingFuel],AN100,Table91517[EnergyRating (group)],AO100,Table91517[CountyName (group)],AX$4)</f>
        <v>3</v>
      </c>
      <c r="AY100" s="1173">
        <f>SUMIFS(Table91517[Count of EnergyRating],Table91517[MainSpaceHeatingFuel],AN100,Table91517[EnergyRating (group)],AO100,Table91517[CountyName (group)],AY$4)</f>
        <v>10</v>
      </c>
      <c r="AZ100" s="1173">
        <f>SUMIFS(Table91517[Count of EnergyRating],Table91517[MainSpaceHeatingFuel],AN100,Table91517[EnergyRating (group)],AO100,Table91517[CountyName (group)],AZ$4)</f>
        <v>7</v>
      </c>
      <c r="BA100" s="1173">
        <f>SUMIFS(Table91517[Count of EnergyRating],Table91517[MainSpaceHeatingFuel],AN100,Table91517[EnergyRating (group)],AO100,Table91517[CountyName (group)],BA$4)</f>
        <v>7</v>
      </c>
      <c r="BB100" s="1173">
        <f>SUMIFS(Table91517[Count of EnergyRating],Table91517[MainSpaceHeatingFuel],AN100,Table91517[EnergyRating (group)],AO100,Table91517[CountyName (group)],BB$4)</f>
        <v>7</v>
      </c>
      <c r="BC100" s="1173">
        <f>SUMIFS(Table91517[Count of EnergyRating],Table91517[MainSpaceHeatingFuel],AN100,Table91517[EnergyRating (group)],AO100,Table91517[CountyName (group)],BC$4)</f>
        <v>25</v>
      </c>
      <c r="BD100" s="1173">
        <f>SUMIFS(Table91517[Count of EnergyRating],Table91517[MainSpaceHeatingFuel],AN100,Table91517[EnergyRating (group)],AO100,Table91517[CountyName (group)],BD$4)</f>
        <v>13</v>
      </c>
      <c r="BE100" s="1173">
        <f>SUMIFS(Table91517[Count of EnergyRating],Table91517[MainSpaceHeatingFuel],AN100,Table91517[EnergyRating (group)],AO100,Table91517[CountyName (group)],BE$4)</f>
        <v>14</v>
      </c>
      <c r="BF100" s="1173">
        <f>SUMIFS(Table91517[Count of EnergyRating],Table91517[MainSpaceHeatingFuel],AN100,Table91517[EnergyRating (group)],AO100,Table91517[CountyName (group)],BF$4)</f>
        <v>19</v>
      </c>
      <c r="BG100" s="1173">
        <f>SUMIFS(Table91517[Count of EnergyRating],Table91517[MainSpaceHeatingFuel],AN100,Table91517[EnergyRating (group)],AO100,Table91517[CountyName (group)],BG$4)</f>
        <v>5</v>
      </c>
      <c r="BH100" s="1173">
        <f>SUMIFS(Table91517[Count of EnergyRating],Table91517[MainSpaceHeatingFuel],AN100,Table91517[EnergyRating (group)],AO100,Table91517[CountyName (group)],BH$4)</f>
        <v>13</v>
      </c>
      <c r="BI100" s="1173">
        <f>SUMIFS(Table91517[Count of EnergyRating],Table91517[MainSpaceHeatingFuel],AN100,Table91517[EnergyRating (group)],AO100,Table91517[CountyName (group)],BI$4)</f>
        <v>1</v>
      </c>
      <c r="BJ100" s="1173">
        <f>SUMIFS(Table91517[Count of EnergyRating],Table91517[MainSpaceHeatingFuel],AN100,Table91517[EnergyRating (group)],AO100,Table91517[CountyName (group)],BJ$4)</f>
        <v>8</v>
      </c>
      <c r="BK100" s="1173">
        <f>SUMIFS(Table91517[Count of EnergyRating],Table91517[MainSpaceHeatingFuel],AN100,Table91517[EnergyRating (group)],AO100,Table91517[CountyName (group)],BK$4)</f>
        <v>6</v>
      </c>
      <c r="BL100" s="1173">
        <f>SUMIFS(Table91517[Count of EnergyRating],Table91517[MainSpaceHeatingFuel],AN100,Table91517[EnergyRating (group)],AO100,Table91517[CountyName (group)],BL$4)</f>
        <v>3</v>
      </c>
      <c r="BM100" s="1144">
        <f>SUMIFS(Table91517[Count of EnergyRating],Table91517[MainSpaceHeatingFuel],AN100,Table91517[EnergyRating (group)],AO100,Table91517[CountyName (group)],BM$4)</f>
        <v>1</v>
      </c>
      <c r="BN100" s="1173">
        <f>SUMIFS(Table91517[Count of EnergyRating],Table91517[MainSpaceHeatingFuel],AN100,Table91517[EnergyRating (group)],AO100,Table91517[CountyName (group)],BN$4)</f>
        <v>7</v>
      </c>
      <c r="BO100" s="1173">
        <f>SUMIFS(Table91517[Count of EnergyRating],Table91517[MainSpaceHeatingFuel],AN100,Table91517[EnergyRating (group)],AO100,Table91517[CountyName (group)],BO$4)</f>
        <v>4</v>
      </c>
    </row>
    <row r="101" spans="3:67" ht="15.75" thickBot="1">
      <c r="C101" s="1174" t="s">
        <v>1266</v>
      </c>
      <c r="D101" s="1174" t="s">
        <v>1107</v>
      </c>
      <c r="E101" s="1174" t="s">
        <v>1265</v>
      </c>
      <c r="F101" s="1174" t="s">
        <v>948</v>
      </c>
      <c r="G101" s="1175">
        <f t="shared" si="77"/>
        <v>7.8200672742006205E-3</v>
      </c>
      <c r="H101" s="1175">
        <f t="shared" si="77"/>
        <v>4.0599825507927435E-2</v>
      </c>
      <c r="I101" s="1175">
        <f t="shared" si="77"/>
        <v>2.1908408301513912E-2</v>
      </c>
      <c r="J101" s="1175">
        <f t="shared" si="77"/>
        <v>1.5103257356414016E-2</v>
      </c>
      <c r="K101" s="1175">
        <f t="shared" si="77"/>
        <v>1.1780783825646112E-2</v>
      </c>
      <c r="L101" s="1175">
        <f t="shared" si="77"/>
        <v>7.0262072599496768E-3</v>
      </c>
      <c r="M101" s="1175">
        <f t="shared" si="77"/>
        <v>1.3639560939040693E-2</v>
      </c>
      <c r="N101" s="1175">
        <f t="shared" si="77"/>
        <v>2.481433197745294E-2</v>
      </c>
      <c r="O101" s="1175">
        <f t="shared" si="77"/>
        <v>1.1542637920063225E-2</v>
      </c>
      <c r="P101" s="1175">
        <f t="shared" si="77"/>
        <v>1.2162004478879015E-2</v>
      </c>
      <c r="Q101" s="1175">
        <f t="shared" si="77"/>
        <v>2.4492036977300839E-2</v>
      </c>
      <c r="R101" s="1175">
        <f t="shared" si="77"/>
        <v>1.6287580028719873E-2</v>
      </c>
      <c r="S101" s="1175">
        <f t="shared" si="77"/>
        <v>1.8956623089561558E-2</v>
      </c>
      <c r="T101" s="1175">
        <f t="shared" si="77"/>
        <v>6.4129739729222882E-2</v>
      </c>
      <c r="U101" s="1175">
        <f t="shared" si="77"/>
        <v>2.6298157830172229E-2</v>
      </c>
      <c r="V101" s="1175">
        <f t="shared" si="77"/>
        <v>2.3676948418838613E-2</v>
      </c>
      <c r="W101" s="1175">
        <f t="shared" si="77"/>
        <v>2.5277695851190284E-2</v>
      </c>
      <c r="X101" s="1175">
        <f t="shared" si="77"/>
        <v>1.3839064049704737E-2</v>
      </c>
      <c r="Y101" s="1175">
        <f t="shared" si="77"/>
        <v>4.0031167044177966E-2</v>
      </c>
      <c r="Z101" s="1175">
        <f t="shared" si="77"/>
        <v>6.5796113728735939E-3</v>
      </c>
      <c r="AA101" s="1175">
        <f t="shared" si="77"/>
        <v>2.5085587577403885E-2</v>
      </c>
      <c r="AB101" s="1175">
        <f t="shared" si="77"/>
        <v>1.3071509456295172E-2</v>
      </c>
      <c r="AC101" s="1175">
        <f t="shared" si="77"/>
        <v>1.0478476694874067E-2</v>
      </c>
      <c r="AD101" s="1175">
        <f t="shared" si="77"/>
        <v>1.309961880493858E-2</v>
      </c>
      <c r="AE101" s="1175">
        <f t="shared" si="77"/>
        <v>2.9451549198705913E-2</v>
      </c>
      <c r="AF101" s="1175">
        <f t="shared" si="77"/>
        <v>1.0233322747466547E-2</v>
      </c>
      <c r="AG101" s="1184">
        <f t="shared" si="57"/>
        <v>0.52738577371253448</v>
      </c>
      <c r="AI101" s="58" t="s">
        <v>1120</v>
      </c>
      <c r="AJ101" s="1167">
        <f>SUM(G101:AF101)</f>
        <v>0.52738577371253448</v>
      </c>
      <c r="AK101" s="1149">
        <f>'SHWLP-Det'!S50</f>
        <v>0.52738577371253426</v>
      </c>
      <c r="AL101" s="1169">
        <f>(AK101-AJ101)/AK101</f>
        <v>-4.210288103942346E-16</v>
      </c>
      <c r="AN101" s="1153" t="s">
        <v>1147</v>
      </c>
      <c r="AO101" s="1153" t="s">
        <v>60</v>
      </c>
      <c r="AP101" s="1144">
        <f>SUMIFS(Table91517[Count of EnergyRating],Table91517[MainSpaceHeatingFuel],AN101,Table91517[EnergyRating (group)],AO101,Table91517[CountyName (group)],AP$4)</f>
        <v>1</v>
      </c>
      <c r="AQ101" s="1173">
        <f>SUMIFS(Table91517[Count of EnergyRating],Table91517[MainSpaceHeatingFuel],AN101,Table91517[EnergyRating (group)],AO101,Table91517[CountyName (group)],AQ$4)</f>
        <v>3</v>
      </c>
      <c r="AR101" s="1173">
        <f>SUMIFS(Table91517[Count of EnergyRating],Table91517[MainSpaceHeatingFuel],AN101,Table91517[EnergyRating (group)],AO101,Table91517[CountyName (group)],AR$4)</f>
        <v>1</v>
      </c>
      <c r="AS101" s="1173">
        <f>SUMIFS(Table91517[Count of EnergyRating],Table91517[MainSpaceHeatingFuel],AN101,Table91517[EnergyRating (group)],AO101,Table91517[CountyName (group)],AS$4)</f>
        <v>9</v>
      </c>
      <c r="AT101" s="1173">
        <f>SUMIFS(Table91517[Count of EnergyRating],Table91517[MainSpaceHeatingFuel],AN101,Table91517[EnergyRating (group)],AO101,Table91517[CountyName (group)],AT$4)</f>
        <v>0</v>
      </c>
      <c r="AU101" s="1173">
        <f>SUMIFS(Table91517[Count of EnergyRating],Table91517[MainSpaceHeatingFuel],AN101,Table91517[EnergyRating (group)],AO101,Table91517[CountyName (group)],AU$4)</f>
        <v>4</v>
      </c>
      <c r="AV101" s="1173">
        <f>SUMIFS(Table91517[Count of EnergyRating],Table91517[MainSpaceHeatingFuel],AN101,Table91517[EnergyRating (group)],AO101,Table91517[CountyName (group)],AV$4)</f>
        <v>4</v>
      </c>
      <c r="AW101" s="1173">
        <f>SUMIFS(Table91517[Count of EnergyRating],Table91517[MainSpaceHeatingFuel],AN101,Table91517[EnergyRating (group)],AO101,Table91517[CountyName (group)],AW$4)</f>
        <v>4</v>
      </c>
      <c r="AX101" s="1173">
        <f>SUMIFS(Table91517[Count of EnergyRating],Table91517[MainSpaceHeatingFuel],AN101,Table91517[EnergyRating (group)],AO101,Table91517[CountyName (group)],AX$4)</f>
        <v>2</v>
      </c>
      <c r="AY101" s="1173">
        <f>SUMIFS(Table91517[Count of EnergyRating],Table91517[MainSpaceHeatingFuel],AN101,Table91517[EnergyRating (group)],AO101,Table91517[CountyName (group)],AY$4)</f>
        <v>4</v>
      </c>
      <c r="AZ101" s="1173">
        <f>SUMIFS(Table91517[Count of EnergyRating],Table91517[MainSpaceHeatingFuel],AN101,Table91517[EnergyRating (group)],AO101,Table91517[CountyName (group)],AZ$4)</f>
        <v>11</v>
      </c>
      <c r="BA101" s="1173">
        <f>SUMIFS(Table91517[Count of EnergyRating],Table91517[MainSpaceHeatingFuel],AN101,Table91517[EnergyRating (group)],AO101,Table91517[CountyName (group)],BA$4)</f>
        <v>7</v>
      </c>
      <c r="BB101" s="1173">
        <f>SUMIFS(Table91517[Count of EnergyRating],Table91517[MainSpaceHeatingFuel],AN101,Table91517[EnergyRating (group)],AO101,Table91517[CountyName (group)],BB$4)</f>
        <v>7</v>
      </c>
      <c r="BC101" s="1173">
        <f>SUMIFS(Table91517[Count of EnergyRating],Table91517[MainSpaceHeatingFuel],AN101,Table91517[EnergyRating (group)],AO101,Table91517[CountyName (group)],BC$4)</f>
        <v>12</v>
      </c>
      <c r="BD101" s="1173">
        <f>SUMIFS(Table91517[Count of EnergyRating],Table91517[MainSpaceHeatingFuel],AN101,Table91517[EnergyRating (group)],AO101,Table91517[CountyName (group)],BD$4)</f>
        <v>4</v>
      </c>
      <c r="BE101" s="1173">
        <f>SUMIFS(Table91517[Count of EnergyRating],Table91517[MainSpaceHeatingFuel],AN101,Table91517[EnergyRating (group)],AO101,Table91517[CountyName (group)],BE$4)</f>
        <v>6</v>
      </c>
      <c r="BF101" s="1173">
        <f>SUMIFS(Table91517[Count of EnergyRating],Table91517[MainSpaceHeatingFuel],AN101,Table91517[EnergyRating (group)],AO101,Table91517[CountyName (group)],BF$4)</f>
        <v>8</v>
      </c>
      <c r="BG101" s="1173">
        <f>SUMIFS(Table91517[Count of EnergyRating],Table91517[MainSpaceHeatingFuel],AN101,Table91517[EnergyRating (group)],AO101,Table91517[CountyName (group)],BG$4)</f>
        <v>2</v>
      </c>
      <c r="BH101" s="1173">
        <f>SUMIFS(Table91517[Count of EnergyRating],Table91517[MainSpaceHeatingFuel],AN101,Table91517[EnergyRating (group)],AO101,Table91517[CountyName (group)],BH$4)</f>
        <v>5</v>
      </c>
      <c r="BI101" s="1173">
        <f>SUMIFS(Table91517[Count of EnergyRating],Table91517[MainSpaceHeatingFuel],AN101,Table91517[EnergyRating (group)],AO101,Table91517[CountyName (group)],BI$4)</f>
        <v>3</v>
      </c>
      <c r="BJ101" s="1173">
        <f>SUMIFS(Table91517[Count of EnergyRating],Table91517[MainSpaceHeatingFuel],AN101,Table91517[EnergyRating (group)],AO101,Table91517[CountyName (group)],BJ$4)</f>
        <v>7</v>
      </c>
      <c r="BK101" s="1173">
        <f>SUMIFS(Table91517[Count of EnergyRating],Table91517[MainSpaceHeatingFuel],AN101,Table91517[EnergyRating (group)],AO101,Table91517[CountyName (group)],BK$4)</f>
        <v>2</v>
      </c>
      <c r="BL101" s="1173">
        <f>SUMIFS(Table91517[Count of EnergyRating],Table91517[MainSpaceHeatingFuel],AN101,Table91517[EnergyRating (group)],AO101,Table91517[CountyName (group)],BL$4)</f>
        <v>0</v>
      </c>
      <c r="BM101" s="1144">
        <f>SUMIFS(Table91517[Count of EnergyRating],Table91517[MainSpaceHeatingFuel],AN101,Table91517[EnergyRating (group)],AO101,Table91517[CountyName (group)],BM$4)</f>
        <v>2</v>
      </c>
      <c r="BN101" s="1173">
        <f>SUMIFS(Table91517[Count of EnergyRating],Table91517[MainSpaceHeatingFuel],AN101,Table91517[EnergyRating (group)],AO101,Table91517[CountyName (group)],BN$4)</f>
        <v>2</v>
      </c>
      <c r="BO101" s="1173">
        <f>SUMIFS(Table91517[Count of EnergyRating],Table91517[MainSpaceHeatingFuel],AN101,Table91517[EnergyRating (group)],AO101,Table91517[CountyName (group)],BO$4)</f>
        <v>2</v>
      </c>
    </row>
    <row r="102" spans="3:67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SUMIFS(Table91517[Count of EnergyRating],Table91517[MainSpaceHeatingFuel],AN102,Table91517[EnergyRating (group)],AO102,Table91517[CountyName (group)],AP$4)</f>
        <v>2</v>
      </c>
      <c r="AQ102" s="1173">
        <f>SUMIFS(Table91517[Count of EnergyRating],Table91517[MainSpaceHeatingFuel],AN102,Table91517[EnergyRating (group)],AO102,Table91517[CountyName (group)],AQ$4)</f>
        <v>0</v>
      </c>
      <c r="AR102" s="1173">
        <f>SUMIFS(Table91517[Count of EnergyRating],Table91517[MainSpaceHeatingFuel],AN102,Table91517[EnergyRating (group)],AO102,Table91517[CountyName (group)],AR$4)</f>
        <v>0</v>
      </c>
      <c r="AS102" s="1173">
        <f>SUMIFS(Table91517[Count of EnergyRating],Table91517[MainSpaceHeatingFuel],AN102,Table91517[EnergyRating (group)],AO102,Table91517[CountyName (group)],AS$4)</f>
        <v>5</v>
      </c>
      <c r="AT102" s="1173">
        <f>SUMIFS(Table91517[Count of EnergyRating],Table91517[MainSpaceHeatingFuel],AN102,Table91517[EnergyRating (group)],AO102,Table91517[CountyName (group)],AT$4)</f>
        <v>2</v>
      </c>
      <c r="AU102" s="1173">
        <f>SUMIFS(Table91517[Count of EnergyRating],Table91517[MainSpaceHeatingFuel],AN102,Table91517[EnergyRating (group)],AO102,Table91517[CountyName (group)],AU$4)</f>
        <v>2</v>
      </c>
      <c r="AV102" s="1173">
        <f>SUMIFS(Table91517[Count of EnergyRating],Table91517[MainSpaceHeatingFuel],AN102,Table91517[EnergyRating (group)],AO102,Table91517[CountyName (group)],AV$4)</f>
        <v>1</v>
      </c>
      <c r="AW102" s="1173">
        <f>SUMIFS(Table91517[Count of EnergyRating],Table91517[MainSpaceHeatingFuel],AN102,Table91517[EnergyRating (group)],AO102,Table91517[CountyName (group)],AW$4)</f>
        <v>2</v>
      </c>
      <c r="AX102" s="1173">
        <f>SUMIFS(Table91517[Count of EnergyRating],Table91517[MainSpaceHeatingFuel],AN102,Table91517[EnergyRating (group)],AO102,Table91517[CountyName (group)],AX$4)</f>
        <v>2</v>
      </c>
      <c r="AY102" s="1173">
        <f>SUMIFS(Table91517[Count of EnergyRating],Table91517[MainSpaceHeatingFuel],AN102,Table91517[EnergyRating (group)],AO102,Table91517[CountyName (group)],AY$4)</f>
        <v>3</v>
      </c>
      <c r="AZ102" s="1173">
        <f>SUMIFS(Table91517[Count of EnergyRating],Table91517[MainSpaceHeatingFuel],AN102,Table91517[EnergyRating (group)],AO102,Table91517[CountyName (group)],AZ$4)</f>
        <v>2</v>
      </c>
      <c r="BA102" s="1173">
        <f>SUMIFS(Table91517[Count of EnergyRating],Table91517[MainSpaceHeatingFuel],AN102,Table91517[EnergyRating (group)],AO102,Table91517[CountyName (group)],BA$4)</f>
        <v>1</v>
      </c>
      <c r="BB102" s="1173">
        <f>SUMIFS(Table91517[Count of EnergyRating],Table91517[MainSpaceHeatingFuel],AN102,Table91517[EnergyRating (group)],AO102,Table91517[CountyName (group)],BB$4)</f>
        <v>2</v>
      </c>
      <c r="BC102" s="1173">
        <f>SUMIFS(Table91517[Count of EnergyRating],Table91517[MainSpaceHeatingFuel],AN102,Table91517[EnergyRating (group)],AO102,Table91517[CountyName (group)],BC$4)</f>
        <v>6</v>
      </c>
      <c r="BD102" s="1173">
        <f>SUMIFS(Table91517[Count of EnergyRating],Table91517[MainSpaceHeatingFuel],AN102,Table91517[EnergyRating (group)],AO102,Table91517[CountyName (group)],BD$4)</f>
        <v>6</v>
      </c>
      <c r="BE102" s="1173">
        <f>SUMIFS(Table91517[Count of EnergyRating],Table91517[MainSpaceHeatingFuel],AN102,Table91517[EnergyRating (group)],AO102,Table91517[CountyName (group)],BE$4)</f>
        <v>2</v>
      </c>
      <c r="BF102" s="1173">
        <f>SUMIFS(Table91517[Count of EnergyRating],Table91517[MainSpaceHeatingFuel],AN102,Table91517[EnergyRating (group)],AO102,Table91517[CountyName (group)],BF$4)</f>
        <v>7</v>
      </c>
      <c r="BG102" s="1173">
        <f>SUMIFS(Table91517[Count of EnergyRating],Table91517[MainSpaceHeatingFuel],AN102,Table91517[EnergyRating (group)],AO102,Table91517[CountyName (group)],BG$4)</f>
        <v>4</v>
      </c>
      <c r="BH102" s="1161">
        <f>SUMIFS(Table91517[Count of EnergyRating],Table91517[MainSpaceHeatingFuel],AN102,Table91517[EnergyRating (group)],AO102,Table91517[CountyName (group)],BH$4)</f>
        <v>7</v>
      </c>
      <c r="BI102" s="1173">
        <f>SUMIFS(Table91517[Count of EnergyRating],Table91517[MainSpaceHeatingFuel],AN102,Table91517[EnergyRating (group)],AO102,Table91517[CountyName (group)],BI$4)</f>
        <v>1</v>
      </c>
      <c r="BJ102" s="1173">
        <f>SUMIFS(Table91517[Count of EnergyRating],Table91517[MainSpaceHeatingFuel],AN102,Table91517[EnergyRating (group)],AO102,Table91517[CountyName (group)],BJ$4)</f>
        <v>1</v>
      </c>
      <c r="BK102" s="1173">
        <f>SUMIFS(Table91517[Count of EnergyRating],Table91517[MainSpaceHeatingFuel],AN102,Table91517[EnergyRating (group)],AO102,Table91517[CountyName (group)],BK$4)</f>
        <v>3</v>
      </c>
      <c r="BL102" s="1173">
        <f>SUMIFS(Table91517[Count of EnergyRating],Table91517[MainSpaceHeatingFuel],AN102,Table91517[EnergyRating (group)],AO102,Table91517[CountyName (group)],BL$4)</f>
        <v>0</v>
      </c>
      <c r="BM102" s="1144">
        <f>SUMIFS(Table91517[Count of EnergyRating],Table91517[MainSpaceHeatingFuel],AN102,Table91517[EnergyRating (group)],AO102,Table91517[CountyName (group)],BM$4)</f>
        <v>1</v>
      </c>
      <c r="BN102" s="1173">
        <f>SUMIFS(Table91517[Count of EnergyRating],Table91517[MainSpaceHeatingFuel],AN102,Table91517[EnergyRating (group)],AO102,Table91517[CountyName (group)],BN$4)</f>
        <v>1</v>
      </c>
      <c r="BO102" s="1173">
        <f>SUMIFS(Table91517[Count of EnergyRating],Table91517[MainSpaceHeatingFuel],AN102,Table91517[EnergyRating (group)],AO102,Table91517[CountyName (group)],BO$4)</f>
        <v>1</v>
      </c>
    </row>
    <row r="103" spans="3:67" ht="15.75" thickBot="1">
      <c r="C103" s="1174" t="s">
        <v>1267</v>
      </c>
      <c r="D103" s="1174" t="s">
        <v>1107</v>
      </c>
      <c r="E103" s="1174" t="s">
        <v>843</v>
      </c>
      <c r="F103" s="1174" t="s">
        <v>948</v>
      </c>
      <c r="G103" s="1175">
        <f>G213</f>
        <v>0.1081700516141598</v>
      </c>
      <c r="H103" s="1175">
        <f t="shared" ref="H103:AF103" si="78">H213</f>
        <v>0.56159174425610259</v>
      </c>
      <c r="I103" s="1175">
        <f t="shared" si="78"/>
        <v>0.30304517514538837</v>
      </c>
      <c r="J103" s="1175">
        <f t="shared" si="78"/>
        <v>0.20891382011189208</v>
      </c>
      <c r="K103" s="1175">
        <f t="shared" si="78"/>
        <v>0.16295614216511489</v>
      </c>
      <c r="L103" s="1175">
        <f t="shared" si="78"/>
        <v>9.7189087422298648E-2</v>
      </c>
      <c r="M103" s="1175">
        <f t="shared" si="78"/>
        <v>0.18866743201020947</v>
      </c>
      <c r="N103" s="1175">
        <f t="shared" si="78"/>
        <v>0.34324098203443654</v>
      </c>
      <c r="O103" s="1175">
        <f t="shared" si="78"/>
        <v>0.15966202026112719</v>
      </c>
      <c r="P103" s="1175">
        <f t="shared" si="78"/>
        <v>0.16822932669034674</v>
      </c>
      <c r="Q103" s="1175">
        <f t="shared" si="78"/>
        <v>0.33878287885206942</v>
      </c>
      <c r="R103" s="1175">
        <f t="shared" si="78"/>
        <v>0.22529580764463231</v>
      </c>
      <c r="S103" s="1175">
        <f t="shared" si="78"/>
        <v>0.2622149945938485</v>
      </c>
      <c r="T103" s="1175">
        <f t="shared" si="78"/>
        <v>0.88706618668082682</v>
      </c>
      <c r="U103" s="1175">
        <f t="shared" si="78"/>
        <v>0.3637658079019323</v>
      </c>
      <c r="V103" s="1175">
        <f t="shared" si="78"/>
        <v>0.32750827361563523</v>
      </c>
      <c r="W103" s="1175">
        <f t="shared" si="78"/>
        <v>0.34965040184897761</v>
      </c>
      <c r="X103" s="1175">
        <f t="shared" si="78"/>
        <v>0.19142703253806054</v>
      </c>
      <c r="Y103" s="1175">
        <f t="shared" si="78"/>
        <v>0.55372585087977011</v>
      </c>
      <c r="Z103" s="1175">
        <f t="shared" si="78"/>
        <v>9.1011608576935452E-2</v>
      </c>
      <c r="AA103" s="1175">
        <f t="shared" si="78"/>
        <v>0.34699308942923168</v>
      </c>
      <c r="AB103" s="1175">
        <f t="shared" si="78"/>
        <v>0.1808099346187482</v>
      </c>
      <c r="AC103" s="1175">
        <f t="shared" si="78"/>
        <v>0.14494215013491199</v>
      </c>
      <c r="AD103" s="1175">
        <f t="shared" si="78"/>
        <v>0.18119875348525963</v>
      </c>
      <c r="AE103" s="1175">
        <f t="shared" si="78"/>
        <v>0.40738467908725762</v>
      </c>
      <c r="AF103" s="1175">
        <f t="shared" si="78"/>
        <v>0.14155109041449582</v>
      </c>
      <c r="AG103" s="1184">
        <f t="shared" si="57"/>
        <v>7.2949943220136699</v>
      </c>
      <c r="AI103" s="58" t="s">
        <v>1120</v>
      </c>
      <c r="AJ103" s="1167">
        <f>SUM(G103:AF103)</f>
        <v>7.2949943220136699</v>
      </c>
      <c r="AK103" s="1149">
        <f>'SHWLP-Det'!S51</f>
        <v>7.294994322013669</v>
      </c>
      <c r="AL103" s="1169">
        <f>(AK103-AJ103)/AK103</f>
        <v>-1.2175176298902965E-16</v>
      </c>
      <c r="AN103" s="1153" t="s">
        <v>1147</v>
      </c>
      <c r="AO103" s="1153" t="s">
        <v>64</v>
      </c>
      <c r="AP103" s="1144">
        <f>SUMIFS(Table91517[Count of EnergyRating],Table91517[MainSpaceHeatingFuel],AN103,Table91517[EnergyRating (group)],AO103,Table91517[CountyName (group)],AP$4)</f>
        <v>4</v>
      </c>
      <c r="AQ103" s="1173">
        <f>SUMIFS(Table91517[Count of EnergyRating],Table91517[MainSpaceHeatingFuel],AN103,Table91517[EnergyRating (group)],AO103,Table91517[CountyName (group)],AQ$4)</f>
        <v>5</v>
      </c>
      <c r="AR103" s="1173">
        <f>SUMIFS(Table91517[Count of EnergyRating],Table91517[MainSpaceHeatingFuel],AN103,Table91517[EnergyRating (group)],AO103,Table91517[CountyName (group)],AR$4)</f>
        <v>2</v>
      </c>
      <c r="AS103" s="1173">
        <f>SUMIFS(Table91517[Count of EnergyRating],Table91517[MainSpaceHeatingFuel],AN103,Table91517[EnergyRating (group)],AO103,Table91517[CountyName (group)],AS$4)</f>
        <v>8</v>
      </c>
      <c r="AT103" s="1173">
        <f>SUMIFS(Table91517[Count of EnergyRating],Table91517[MainSpaceHeatingFuel],AN103,Table91517[EnergyRating (group)],AO103,Table91517[CountyName (group)],AT$4)</f>
        <v>0</v>
      </c>
      <c r="AU103" s="1173">
        <f>SUMIFS(Table91517[Count of EnergyRating],Table91517[MainSpaceHeatingFuel],AN103,Table91517[EnergyRating (group)],AO103,Table91517[CountyName (group)],AU$4)</f>
        <v>1</v>
      </c>
      <c r="AV103" s="1173">
        <f>SUMIFS(Table91517[Count of EnergyRating],Table91517[MainSpaceHeatingFuel],AN103,Table91517[EnergyRating (group)],AO103,Table91517[CountyName (group)],AV$4)</f>
        <v>1</v>
      </c>
      <c r="AW103" s="1173">
        <f>SUMIFS(Table91517[Count of EnergyRating],Table91517[MainSpaceHeatingFuel],AN103,Table91517[EnergyRating (group)],AO103,Table91517[CountyName (group)],AW$4)</f>
        <v>6</v>
      </c>
      <c r="AX103" s="1173">
        <f>SUMIFS(Table91517[Count of EnergyRating],Table91517[MainSpaceHeatingFuel],AN103,Table91517[EnergyRating (group)],AO103,Table91517[CountyName (group)],AX$4)</f>
        <v>2</v>
      </c>
      <c r="AY103" s="1173">
        <f>SUMIFS(Table91517[Count of EnergyRating],Table91517[MainSpaceHeatingFuel],AN103,Table91517[EnergyRating (group)],AO103,Table91517[CountyName (group)],AY$4)</f>
        <v>2</v>
      </c>
      <c r="AZ103" s="1173">
        <f>SUMIFS(Table91517[Count of EnergyRating],Table91517[MainSpaceHeatingFuel],AN103,Table91517[EnergyRating (group)],AO103,Table91517[CountyName (group)],AZ$4)</f>
        <v>13</v>
      </c>
      <c r="BA103" s="1173">
        <f>SUMIFS(Table91517[Count of EnergyRating],Table91517[MainSpaceHeatingFuel],AN103,Table91517[EnergyRating (group)],AO103,Table91517[CountyName (group)],BA$4)</f>
        <v>12</v>
      </c>
      <c r="BB103" s="1173">
        <f>SUMIFS(Table91517[Count of EnergyRating],Table91517[MainSpaceHeatingFuel],AN103,Table91517[EnergyRating (group)],AO103,Table91517[CountyName (group)],BB$4)</f>
        <v>4</v>
      </c>
      <c r="BC103" s="1173">
        <f>SUMIFS(Table91517[Count of EnergyRating],Table91517[MainSpaceHeatingFuel],AN103,Table91517[EnergyRating (group)],AO103,Table91517[CountyName (group)],BC$4)</f>
        <v>17</v>
      </c>
      <c r="BD103" s="1173">
        <f>SUMIFS(Table91517[Count of EnergyRating],Table91517[MainSpaceHeatingFuel],AN103,Table91517[EnergyRating (group)],AO103,Table91517[CountyName (group)],BD$4)</f>
        <v>9</v>
      </c>
      <c r="BE103" s="1173">
        <f>SUMIFS(Table91517[Count of EnergyRating],Table91517[MainSpaceHeatingFuel],AN103,Table91517[EnergyRating (group)],AO103,Table91517[CountyName (group)],BE$4)</f>
        <v>7</v>
      </c>
      <c r="BF103" s="1173">
        <f>SUMIFS(Table91517[Count of EnergyRating],Table91517[MainSpaceHeatingFuel],AN103,Table91517[EnergyRating (group)],AO103,Table91517[CountyName (group)],BF$4)</f>
        <v>13</v>
      </c>
      <c r="BG103" s="1173">
        <f>SUMIFS(Table91517[Count of EnergyRating],Table91517[MainSpaceHeatingFuel],AN103,Table91517[EnergyRating (group)],AO103,Table91517[CountyName (group)],BG$4)</f>
        <v>1</v>
      </c>
      <c r="BH103" s="1173">
        <f>SUMIFS(Table91517[Count of EnergyRating],Table91517[MainSpaceHeatingFuel],AN103,Table91517[EnergyRating (group)],AO103,Table91517[CountyName (group)],BH$4)</f>
        <v>12</v>
      </c>
      <c r="BI103" s="1173">
        <f>SUMIFS(Table91517[Count of EnergyRating],Table91517[MainSpaceHeatingFuel],AN103,Table91517[EnergyRating (group)],AO103,Table91517[CountyName (group)],BI$4)</f>
        <v>2</v>
      </c>
      <c r="BJ103" s="1173">
        <f>SUMIFS(Table91517[Count of EnergyRating],Table91517[MainSpaceHeatingFuel],AN103,Table91517[EnergyRating (group)],AO103,Table91517[CountyName (group)],BJ$4)</f>
        <v>4</v>
      </c>
      <c r="BK103" s="1173">
        <f>SUMIFS(Table91517[Count of EnergyRating],Table91517[MainSpaceHeatingFuel],AN103,Table91517[EnergyRating (group)],AO103,Table91517[CountyName (group)],BK$4)</f>
        <v>5</v>
      </c>
      <c r="BL103" s="1173">
        <f>SUMIFS(Table91517[Count of EnergyRating],Table91517[MainSpaceHeatingFuel],AN103,Table91517[EnergyRating (group)],AO103,Table91517[CountyName (group)],BL$4)</f>
        <v>5</v>
      </c>
      <c r="BM103" s="1144">
        <f>SUMIFS(Table91517[Count of EnergyRating],Table91517[MainSpaceHeatingFuel],AN103,Table91517[EnergyRating (group)],AO103,Table91517[CountyName (group)],BM$4)</f>
        <v>5</v>
      </c>
      <c r="BN103" s="1173">
        <f>SUMIFS(Table91517[Count of EnergyRating],Table91517[MainSpaceHeatingFuel],AN103,Table91517[EnergyRating (group)],AO103,Table91517[CountyName (group)],BN$4)</f>
        <v>2</v>
      </c>
      <c r="BO103" s="1173">
        <f>SUMIFS(Table91517[Count of EnergyRating],Table91517[MainSpaceHeatingFuel],AN103,Table91517[EnergyRating (group)],AO103,Table91517[CountyName (group)],BO$4)</f>
        <v>1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729.49943220136686</v>
      </c>
      <c r="G107" s="1167">
        <f t="shared" ref="G107:AF107" si="79">SUM(G7:G12,G15:G20,G23:G28,G31:G36,G39:G44,G47:G52,G55:G60,G63:G68,G71:G76,G79:G84,G87:G92,G95:G100)</f>
        <v>10.817005161415983</v>
      </c>
      <c r="H107" s="1167">
        <f t="shared" si="79"/>
        <v>56.159174425610232</v>
      </c>
      <c r="I107" s="1167">
        <f t="shared" si="79"/>
        <v>30.304517514538844</v>
      </c>
      <c r="J107" s="1167">
        <f t="shared" si="79"/>
        <v>20.891382011189215</v>
      </c>
      <c r="K107" s="1167">
        <f t="shared" si="79"/>
        <v>16.295614216511495</v>
      </c>
      <c r="L107" s="1167">
        <f t="shared" si="79"/>
        <v>9.7189087422298641</v>
      </c>
      <c r="M107" s="1167">
        <f t="shared" si="79"/>
        <v>18.866743201020938</v>
      </c>
      <c r="N107" s="1167">
        <f t="shared" si="79"/>
        <v>34.324098203443654</v>
      </c>
      <c r="O107" s="1167">
        <f t="shared" si="79"/>
        <v>15.966202026112715</v>
      </c>
      <c r="P107" s="1167">
        <f t="shared" si="79"/>
        <v>16.822932669034675</v>
      </c>
      <c r="Q107" s="1167">
        <f t="shared" si="79"/>
        <v>33.878287885206959</v>
      </c>
      <c r="R107" s="1167">
        <f t="shared" si="79"/>
        <v>22.52958076446323</v>
      </c>
      <c r="S107" s="1167">
        <f t="shared" si="79"/>
        <v>26.221499459384841</v>
      </c>
      <c r="T107" s="1167">
        <f t="shared" si="79"/>
        <v>88.706618668082669</v>
      </c>
      <c r="U107" s="1167">
        <f t="shared" si="79"/>
        <v>36.376580790193209</v>
      </c>
      <c r="V107" s="1167">
        <f t="shared" si="79"/>
        <v>32.750827361563523</v>
      </c>
      <c r="W107" s="1167">
        <f t="shared" si="79"/>
        <v>34.965040184897774</v>
      </c>
      <c r="X107" s="1167">
        <f t="shared" si="79"/>
        <v>19.142703253806072</v>
      </c>
      <c r="Y107" s="1167">
        <f t="shared" si="79"/>
        <v>55.372585087977015</v>
      </c>
      <c r="Z107" s="1167">
        <f t="shared" si="79"/>
        <v>9.1011608576935483</v>
      </c>
      <c r="AA107" s="1167">
        <f t="shared" si="79"/>
        <v>34.69930894292316</v>
      </c>
      <c r="AB107" s="1167">
        <f t="shared" si="79"/>
        <v>18.080993461874826</v>
      </c>
      <c r="AC107" s="1167">
        <f t="shared" si="79"/>
        <v>14.494215013491203</v>
      </c>
      <c r="AD107" s="1167">
        <f t="shared" si="79"/>
        <v>18.119875348525966</v>
      </c>
      <c r="AE107" s="1167">
        <f t="shared" si="79"/>
        <v>40.738467908725752</v>
      </c>
      <c r="AF107" s="1167">
        <f t="shared" si="79"/>
        <v>14.155109041449579</v>
      </c>
    </row>
    <row r="108" spans="3:67">
      <c r="C108" s="1287"/>
      <c r="D108" s="1287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7" ht="15">
      <c r="C109" s="1287"/>
      <c r="D109" s="1287"/>
      <c r="E109" s="1168" t="s">
        <v>1172</v>
      </c>
      <c r="F109" s="1170">
        <f t="shared" ref="F109:AF109" si="80">(F108-F107)/F108</f>
        <v>0</v>
      </c>
      <c r="G109" s="1170">
        <f t="shared" si="80"/>
        <v>-1.642189139131112E-16</v>
      </c>
      <c r="H109" s="1170">
        <f t="shared" si="80"/>
        <v>3.7956900703800495E-16</v>
      </c>
      <c r="I109" s="1170">
        <f t="shared" si="80"/>
        <v>-2.3446759560491652E-16</v>
      </c>
      <c r="J109" s="1170">
        <f t="shared" si="80"/>
        <v>-1.7005642215999419E-16</v>
      </c>
      <c r="K109" s="1170">
        <f t="shared" si="80"/>
        <v>-4.3603311070051266E-16</v>
      </c>
      <c r="L109" s="1170">
        <f t="shared" si="80"/>
        <v>1.8277328108677051E-16</v>
      </c>
      <c r="M109" s="1170">
        <f t="shared" si="80"/>
        <v>5.6491684456831696E-16</v>
      </c>
      <c r="N109" s="1170">
        <f t="shared" si="80"/>
        <v>2.0700987730212618E-16</v>
      </c>
      <c r="O109" s="1170">
        <f t="shared" si="80"/>
        <v>0</v>
      </c>
      <c r="P109" s="1170">
        <f t="shared" si="80"/>
        <v>-2.1118277940562916E-16</v>
      </c>
      <c r="Q109" s="1170">
        <f t="shared" si="80"/>
        <v>-4.1946791299944102E-16</v>
      </c>
      <c r="R109" s="1170">
        <f t="shared" si="80"/>
        <v>-1.5769106917445764E-16</v>
      </c>
      <c r="S109" s="1170">
        <f t="shared" si="80"/>
        <v>1.3548857815333524E-16</v>
      </c>
      <c r="T109" s="1170">
        <f t="shared" si="80"/>
        <v>3.2040122661817062E-16</v>
      </c>
      <c r="U109" s="1170">
        <f t="shared" si="80"/>
        <v>7.8131888190179262E-16</v>
      </c>
      <c r="V109" s="1170">
        <f t="shared" si="80"/>
        <v>-2.1695413307145809E-16</v>
      </c>
      <c r="W109" s="1170">
        <f t="shared" si="80"/>
        <v>-2.0321519208978358E-16</v>
      </c>
      <c r="X109" s="1170">
        <f t="shared" si="80"/>
        <v>-7.423640499873769E-16</v>
      </c>
      <c r="Y109" s="1170">
        <f t="shared" si="80"/>
        <v>-1.2832031132936569E-16</v>
      </c>
      <c r="Z109" s="1170">
        <f t="shared" si="80"/>
        <v>-5.8553744973048065E-16</v>
      </c>
      <c r="AA109" s="1170">
        <f t="shared" si="80"/>
        <v>2.0477143707065484E-16</v>
      </c>
      <c r="AB109" s="1170">
        <f t="shared" si="80"/>
        <v>-3.9297770736897552E-16</v>
      </c>
      <c r="AC109" s="1170">
        <f t="shared" si="80"/>
        <v>-2.4511252768733173E-16</v>
      </c>
      <c r="AD109" s="1170">
        <f t="shared" si="80"/>
        <v>-1.9606722510315235E-16</v>
      </c>
      <c r="AE109" s="1170">
        <f t="shared" si="80"/>
        <v>0</v>
      </c>
      <c r="AF109" s="1170">
        <f t="shared" si="80"/>
        <v>2.5098455041196053E-16</v>
      </c>
    </row>
    <row r="110" spans="3:67" ht="15">
      <c r="C110" s="1287" t="s">
        <v>1175</v>
      </c>
      <c r="D110" s="1287"/>
      <c r="E110" s="1146" t="s">
        <v>1170</v>
      </c>
      <c r="F110" s="1167">
        <f>SUM(G110:AF110)</f>
        <v>729.49943220136686</v>
      </c>
      <c r="G110" s="1167">
        <f>G103+G101+G93+G85+G77+G69+G61+G53+G45+G37+G29+G21+G13</f>
        <v>10.817005161415979</v>
      </c>
      <c r="H110" s="1167">
        <f t="shared" ref="H110:AF110" si="81">H103+H101+H93+H85+H77+H69+H61+H53+H45+H37+H29+H21+H13</f>
        <v>56.159174425610246</v>
      </c>
      <c r="I110" s="1167">
        <f t="shared" si="81"/>
        <v>30.304517514538833</v>
      </c>
      <c r="J110" s="1167">
        <f t="shared" si="81"/>
        <v>20.891382011189208</v>
      </c>
      <c r="K110" s="1167">
        <f t="shared" si="81"/>
        <v>16.295614216511488</v>
      </c>
      <c r="L110" s="1167">
        <f t="shared" si="81"/>
        <v>9.7189087422298641</v>
      </c>
      <c r="M110" s="1167">
        <f t="shared" si="81"/>
        <v>18.866743201020945</v>
      </c>
      <c r="N110" s="1167">
        <f t="shared" si="81"/>
        <v>34.324098203443654</v>
      </c>
      <c r="O110" s="1167">
        <f t="shared" si="81"/>
        <v>15.966202026112718</v>
      </c>
      <c r="P110" s="1167">
        <f t="shared" si="81"/>
        <v>16.822932669034675</v>
      </c>
      <c r="Q110" s="1167">
        <f t="shared" si="81"/>
        <v>33.878287885206944</v>
      </c>
      <c r="R110" s="1167">
        <f t="shared" si="81"/>
        <v>22.52958076446323</v>
      </c>
      <c r="S110" s="1167">
        <f t="shared" si="81"/>
        <v>26.221499459384848</v>
      </c>
      <c r="T110" s="1167">
        <f t="shared" si="81"/>
        <v>88.706618668082683</v>
      </c>
      <c r="U110" s="1167">
        <f t="shared" si="81"/>
        <v>36.376580790193231</v>
      </c>
      <c r="V110" s="1167">
        <f t="shared" si="81"/>
        <v>32.750827361563523</v>
      </c>
      <c r="W110" s="1167">
        <f t="shared" si="81"/>
        <v>34.965040184897759</v>
      </c>
      <c r="X110" s="1167">
        <f t="shared" si="81"/>
        <v>19.142703253806054</v>
      </c>
      <c r="Y110" s="1167">
        <f t="shared" si="81"/>
        <v>55.372585087977015</v>
      </c>
      <c r="Z110" s="1167">
        <f t="shared" si="81"/>
        <v>9.1011608576935448</v>
      </c>
      <c r="AA110" s="1167">
        <f t="shared" si="81"/>
        <v>34.699308942923167</v>
      </c>
      <c r="AB110" s="1167">
        <f t="shared" si="81"/>
        <v>18.080993461874819</v>
      </c>
      <c r="AC110" s="1167">
        <f t="shared" si="81"/>
        <v>14.494215013491198</v>
      </c>
      <c r="AD110" s="1167">
        <f t="shared" si="81"/>
        <v>18.119875348525962</v>
      </c>
      <c r="AE110" s="1167">
        <f t="shared" si="81"/>
        <v>40.73846790872576</v>
      </c>
      <c r="AF110" s="1167">
        <f t="shared" si="81"/>
        <v>14.155109041449581</v>
      </c>
    </row>
    <row r="111" spans="3:67">
      <c r="C111" s="1287"/>
      <c r="D111" s="1287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7" ht="15">
      <c r="C112" s="1287"/>
      <c r="D112" s="1287"/>
      <c r="E112" s="1168" t="s">
        <v>1172</v>
      </c>
      <c r="F112" s="1170">
        <f t="shared" ref="F112:AF112" si="82">(F111-F110)/F111</f>
        <v>0</v>
      </c>
      <c r="G112" s="1170">
        <f t="shared" si="82"/>
        <v>1.642189139131112E-16</v>
      </c>
      <c r="H112" s="1170">
        <f t="shared" si="82"/>
        <v>1.2652300234600164E-16</v>
      </c>
      <c r="I112" s="1170">
        <f t="shared" si="82"/>
        <v>1.1723379780245826E-16</v>
      </c>
      <c r="J112" s="1170">
        <f t="shared" si="82"/>
        <v>1.7005642215999419E-16</v>
      </c>
      <c r="K112" s="1170">
        <f t="shared" si="82"/>
        <v>0</v>
      </c>
      <c r="L112" s="1170">
        <f t="shared" si="82"/>
        <v>1.8277328108677051E-16</v>
      </c>
      <c r="M112" s="1170">
        <f t="shared" si="82"/>
        <v>1.8830561485610565E-16</v>
      </c>
      <c r="N112" s="1170">
        <f t="shared" si="82"/>
        <v>2.0700987730212618E-16</v>
      </c>
      <c r="O112" s="1170">
        <f t="shared" si="82"/>
        <v>-2.225146389222709E-16</v>
      </c>
      <c r="P112" s="1170">
        <f t="shared" si="82"/>
        <v>-2.1118277940562916E-16</v>
      </c>
      <c r="Q112" s="1170">
        <f t="shared" si="82"/>
        <v>0</v>
      </c>
      <c r="R112" s="1170">
        <f t="shared" si="82"/>
        <v>-1.5769106917445764E-16</v>
      </c>
      <c r="S112" s="1170">
        <f t="shared" si="82"/>
        <v>-1.3548857815333524E-16</v>
      </c>
      <c r="T112" s="1170">
        <f t="shared" si="82"/>
        <v>1.6020061330908531E-16</v>
      </c>
      <c r="U112" s="1170">
        <f t="shared" si="82"/>
        <v>1.9532972047544816E-16</v>
      </c>
      <c r="V112" s="1170">
        <f t="shared" si="82"/>
        <v>-2.1695413307145809E-16</v>
      </c>
      <c r="W112" s="1170">
        <f t="shared" si="82"/>
        <v>2.0321519208978358E-16</v>
      </c>
      <c r="X112" s="1170">
        <f t="shared" si="82"/>
        <v>1.8559101249684423E-16</v>
      </c>
      <c r="Y112" s="1170">
        <f t="shared" si="82"/>
        <v>-1.2832031132936569E-16</v>
      </c>
      <c r="Z112" s="1170">
        <f t="shared" si="82"/>
        <v>-1.9517914991016023E-16</v>
      </c>
      <c r="AA112" s="1170">
        <f t="shared" si="82"/>
        <v>0</v>
      </c>
      <c r="AB112" s="1170">
        <f t="shared" si="82"/>
        <v>0</v>
      </c>
      <c r="AC112" s="1170">
        <f t="shared" si="82"/>
        <v>1.2255626384366586E-16</v>
      </c>
      <c r="AD112" s="1170">
        <f t="shared" si="82"/>
        <v>0</v>
      </c>
      <c r="AE112" s="1170">
        <f t="shared" si="82"/>
        <v>-1.7441567448046062E-16</v>
      </c>
      <c r="AF112" s="1170">
        <f t="shared" si="82"/>
        <v>1.2549227520598026E-16</v>
      </c>
    </row>
    <row r="114" spans="3:32" ht="15">
      <c r="C114" s="1286" t="s">
        <v>1121</v>
      </c>
      <c r="D114" s="1286"/>
      <c r="E114" s="1286"/>
      <c r="F114" s="1286"/>
      <c r="G114" s="1286"/>
      <c r="H114" s="128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88" t="s">
        <v>409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476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478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2022-10-26T11:22:37Z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341056466102600</vt:r8>
  </property>
</Properties>
</file>