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1C6322A3-AC95-4A60-8717-AC189D2F259F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5" i="62" s="1"/>
  <c r="K19" i="62" s="1"/>
  <c r="B25" i="62" s="1"/>
  <c r="J18" i="62"/>
  <c r="J17" i="62"/>
  <c r="C49" i="63"/>
  <c r="D23" i="62" s="1"/>
  <c r="K17" i="62" s="1"/>
  <c r="B23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33" i="29"/>
  <c r="D21" i="62"/>
  <c r="K15" i="62" s="1"/>
  <c r="B21" i="62" s="1"/>
  <c r="D34" i="29"/>
  <c r="D7" i="62"/>
  <c r="K7" i="62" s="1"/>
  <c r="B7" i="62" s="1"/>
  <c r="D25" i="29"/>
  <c r="D22" i="62"/>
  <c r="K16" i="62" s="1"/>
  <c r="B22" i="62" s="1"/>
  <c r="D35" i="29"/>
  <c r="D11" i="62"/>
  <c r="K9" i="62" s="1"/>
  <c r="B11" i="62" s="1"/>
  <c r="D27" i="29"/>
  <c r="D24" i="62"/>
  <c r="K18" i="62" s="1"/>
  <c r="B24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<sst xmlns="http://schemas.openxmlformats.org/spreadsheetml/2006/main" count="1358" uniqueCount="622">
  <si>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</si>
  <si>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</si>
  <si>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</si>
  <si>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</si>
  <si>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</si>
  <si>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</si>
  <si>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</si>
  <si>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</si>
  <si>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</si>
  <si>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</si>
  <si>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</si>
  <si>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</si>
  <si>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</si>
  <si>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</si>
  <si>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</si>
  <si>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</si>
  <si>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</si>
  <si>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</si>
  <si>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</si>
  <si>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</si>
  <si>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</si>
  <si>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</si>
  <si>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</si>
  <si>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</si>
  <si>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</si>
  <si>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</si>
  <si>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</si>
  <si>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</si>
  <si>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</si>
  <si>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</si>
  <si>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</si>
  <si>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</si>
  <si>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</si>
  <si>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</si>
  <si>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</si>
  <si>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</si>
  <si>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</si>
  <si>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</si>
  <si>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</si>
  <si>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</si>
  <si>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</si>
  <si>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</si>
  <si>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</si>
  <si>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</si>
  <si>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</si>
  <si>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</si>
  <si>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</si>
  <si>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</si>
  <si>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</si>
  <si>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</si>
  <si>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</si>
  <si>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</si>
  <si>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</si>
  <si>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</si>
  <si>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</si>
  <si>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</si>
  <si>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</si>
  <si>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</si>
  <si>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</si>
  <si>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</si>
  <si>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</si>
  <si>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</si>
  <si>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</si>
  <si>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</si>
  <si>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</si>
  <si>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</si>
  <si>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</si>
  <si>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</si>
  <si>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</si>
  <si>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</si>
  <si>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</si>
  <si>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</si>
  <si>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</si>
  <si>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</si>
  <si>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</si>
  <si>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</si>
  <si>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</si>
  <si>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</si>
  <si>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</si>
  <si>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</si>
  <si>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</si>
  <si>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</si>
  <si>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</si>
  <si>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</si>
  <si>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</si>
  <si>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</si>
  <si>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</si>
  <si>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</si>
  <si>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</si>
  <si>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</si>
  <si>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</si>
  <si>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</si>
  <si>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</si>
  <si>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</si>
  <si>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</si>
  <si>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</si>
  <si>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</si>
  <si>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</si>
  <si>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</si>
  <si>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</si>
  <si>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</si>
  <si>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</si>
  <si>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</si>
  <si>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</si>
  <si>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</si>
  <si>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</si>
  <si>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</si>
  <si>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</si>
  <si>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</si>
  <si>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</si>
  <si>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</si>
  <si>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</si>
  <si>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</si>
  <si>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</si>
  <si>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</si>
  <si>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</si>
  <si>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</si>
  <si>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</si>
  <si>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</si>
  <si>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</si>
  <si>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</si>
  <si>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</si>
  <si>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</si>
  <si>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</si>
  <si>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</si>
  <si>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</si>
  <si>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</si>
  <si>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</si>
  <si>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</si>
  <si>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</si>
  <si>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</si>
  <si>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</si>
  <si>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</si>
  <si>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</si>
  <si>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</si>
  <si>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</si>
  <si>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</si>
  <si>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</si>
  <si>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</si>
  <si>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</si>
  <si>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</si>
  <si>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</si>
  <si>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</si>
  <si>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</si>
  <si>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</si>
  <si>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</si>
  <si>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</si>
  <si>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</si>
  <si>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</si>
  <si>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</si>
  <si>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</si>
  <si>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</si>
  <si>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</si>
  <si>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</si>
  <si>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</si>
  <si>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</si>
  <si>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</si>
  <si>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</si>
  <si>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</si>
  <si>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</si>
  <si>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</si>
  <si>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</si>
  <si>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</si>
  <si>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</si>
  <si>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</si>
  <si>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</si>
  <si>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</si>
  <si>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</si>
  <si>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</si>
  <si>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</si>
  <si>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</si>
  <si>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</si>
  <si>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</si>
  <si>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</si>
  <si>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</si>
  <si>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</si>
  <si>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</si>
  <si>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</si>
  <si>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</si>
  <si>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</si>
  <si>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</si>
  <si>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</si>
  <si>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</si>
  <si>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</si>
  <si>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</si>
  <si>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</si>
  <si>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</si>
  <si>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</si>
  <si>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</si>
  <si>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</si>
  <si>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</si>
  <si>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</si>
  <si>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</si>
  <si>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</si>
  <si>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</si>
  <si>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</si>
  <si>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</si>
  <si>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</si>
  <si>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</si>
  <si>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</si>
  <si>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</si>
  <si>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</si>
  <si>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</si>
  <si>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</si>
  <si>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</si>
  <si>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</si>
  <si>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</si>
  <si>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</si>
  <si>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</si>
  <si>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</si>
  <si>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</si>
  <si>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</si>
  <si>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</si>
  <si>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</si>
  <si>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</si>
  <si>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</si>
  <si>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</si>
  <si>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</si>
  <si>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</si>
  <si>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</si>
  <si>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</si>
  <si>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</si>
  <si>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</si>
  <si>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</si>
  <si>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</si>
  <si>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</si>
  <si>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</si>
  <si>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</si>
  <si>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</si>
  <si>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</si>
  <si>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</si>
  <si>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</si>
  <si>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</si>
  <si>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</si>
  <si>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</si>
  <si>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</si>
  <si>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</si>
  <si>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</si>
  <si>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</si>
  <si>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</si>
  <si>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</si>
  <si>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</si>
  <si>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</si>
  <si>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</si>
  <si>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</si>
  <si>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</si>
  <si>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</si>
  <si>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</si>
  <si>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</si>
  <si>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</si>
  <si>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</si>
  <si>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</si>
  <si>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</si>
  <si>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</si>
  <si>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</si>
  <si>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</si>
  <si>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</si>
  <si>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</si>
  <si>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</si>
  <si>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</si>
  <si>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</si>
  <si>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</si>
  <si>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</si>
  <si>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</si>
  <si>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</si>
  <si>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</si>
  <si>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</si>
  <si>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</si>
  <si>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</si>
  <si>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</si>
  <si>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</si>
  <si>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</si>
  <si>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</si>
  <si>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</si>
  <si>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</si>
  <si>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</si>
  <si>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</si>
  <si>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</si>
  <si>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</si>
  <si>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</si>
  <si>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</si>
  <si>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</si>
  <si>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</si>
  <si>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</si>
  <si>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</si>
  <si>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</si>
  <si>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</si>
  <si>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</si>
  <si>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</si>
  <si>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</si>
  <si>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</si>
  <si>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</si>
  <si>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</si>
  <si>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</si>
  <si>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</si>
  <si>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</si>
  <si>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</si>
  <si>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</si>
  <si>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</si>
  <si>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</si>
  <si>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</si>
  <si>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</si>
  <si>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</si>
  <si>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</si>
  <si>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</si>
  <si>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</si>
  <si>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</si>
  <si>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</si>
  <si>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</si>
  <si>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</si>
  <si>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</si>
  <si>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</si>
  <si>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</si>
  <si>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</si>
  <si>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</si>
  <si>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</si>
  <si>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</si>
  <si>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</si>
  <si>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</si>
  <si>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</si>
  <si>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</si>
  <si>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</si>
  <si>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</si>
  <si>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</si>
  <si>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</si>
  <si>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</si>
  <si>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</si>
  <si>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</si>
  <si>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</si>
  <si>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</si>
  <si>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</si>
  <si>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</si>
  <si>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</si>
  <si>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</si>
  <si>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</si>
  <si>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</si>
  <si>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</si>
  <si>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</si>
  <si>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</si>
  <si>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</si>
  <si>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</si>
  <si>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</si>
  <si>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</si>
  <si>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</si>
  <si>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</si>
  <si>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</si>
  <si>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</si>
  <si>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</si>
  <si>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</si>
  <si>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</si>
  <si>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</si>
  <si>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</si>
  <si>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</si>
  <si>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</si>
  <si>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</si>
  <si>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</si>
  <si>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</si>
  <si>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</si>
  <si>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</si>
  <si>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</si>
  <si>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</si>
  <si>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</si>
  <si>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</si>
  <si>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</si>
  <si>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</si>
  <si>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</si>
  <si>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</si>
  <si>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</si>
  <si>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</si>
  <si>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</si>
  <si>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</si>
  <si>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</si>
  <si>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</si>
  <si>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</si>
  <si>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</si>
  <si>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</si>
  <si>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</si>
  <si>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</si>
  <si>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</si>
  <si>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</si>
  <si>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</si>
  <si>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</si>
  <si>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</si>
  <si>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</si>
  <si>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</si>
  <si>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</si>
  <si>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</si>
  <si>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</si>
  <si>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</si>
  <si>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</si>
  <si>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</si>
  <si>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</si>
  <si>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</si>
  <si>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</si>
  <si>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</si>
  <si>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</si>
  <si>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</si>
  <si>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</si>
  <si>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</si>
  <si>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</si>
  <si>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</si>
  <si>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</si>
  <si>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</si>
  <si>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</si>
  <si>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</si>
  <si>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</si>
  <si>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</si>
  <si>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</si>
  <si>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</si>
  <si>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</si>
  <si>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</si>
  <si>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</si>
  <si>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</si>
  <si>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</si>
  <si>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</si>
  <si>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</si>
  <si>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</si>
  <si>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</si>
  <si>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</si>
  <si>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</si>
  <si>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</si>
  <si>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</si>
  <si>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</si>
  <si>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</si>
  <si>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</si>
  <si>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</si>
  <si>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</si>
  <si>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</si>
  <si>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</si>
  <si>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</si>
  <si>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</si>
  <si>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</si>
  <si>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</si>
  <si>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</si>
  <si>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</si>
  <si>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</si>
  <si>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</si>
  <si>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</si>
  <si>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</si>
  <si>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</si>
  <si>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</si>
  <si>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</si>
  <si>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</si>
  <si>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</si>
  <si>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</si>
  <si>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</si>
  <si>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</si>
  <si>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</si>
  <si>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</si>
  <si>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</si>
  <si>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</si>
  <si>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</si>
  <si>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</si>
  <si>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</si>
  <si>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</si>
  <si>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</si>
  <si>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</si>
  <si>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</si>
  <si>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</si>
  <si>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</si>
  <si>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</si>
  <si>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</si>
  <si>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</si>
  <si>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</si>
  <si>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</si>
  <si>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</si>
  <si>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</si>
  <si>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</si>
  <si>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</si>
  <si>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</si>
  <si>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</si>
  <si>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</si>
  <si>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</si>
  <si>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</si>
  <si>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</si>
  <si>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</si>
  <si>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</si>
  <si>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</si>
  <si>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</si>
  <si>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</si>
  <si>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</si>
  <si>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</si>
  <si>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</si>
  <si>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</si>
  <si>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</si>
  <si>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</si>
  <si>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</si>
  <si>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</si>
  <si>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</si>
  <si>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</si>
  <si>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</si>
  <si>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</si>
  <si>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</si>
  <si>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</si>
  <si>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</si>
  <si>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</si>
  <si>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</si>
  <si>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</si>
  <si>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</si>
  <si>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</si>
  <si>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</si>
  <si>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</si>
  <si>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</si>
  <si>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</si>
  <si>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</si>
  <si>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</si>
  <si>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</si>
  <si>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</si>
  <si>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</si>
  <si>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</si>
  <si>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</si>
  <si>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</si>
  <si>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</si>
  <si>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</si>
  <si>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</si>
  <si>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</si>
  <si>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</si>
  <si>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</si>
  <si>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</si>
  <si>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</si>
  <si>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</si>
  <si>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</si>
  <si>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</si>
  <si>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</si>
  <si>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</si>
  <si>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</si>
  <si>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</si>
  <si>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</si>
  <si>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</si>
  <si>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</si>
  <si>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</si>
  <si>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</si>
  <si>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</si>
  <si>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</si>
  <si>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</si>
  <si>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</si>
  <si>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</si>
  <si>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</si>
  <si>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</si>
  <si>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</si>
  <si>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</si>
  <si>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</si>
  <si>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</si>
  <si>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</si>
  <si>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</si>
  <si>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</si>
  <si>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</si>
  <si>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</si>
  <si>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</si>
  <si>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</si>
  <si>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</si>
  <si>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</si>
  <si>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</si>
  <si>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</si>
  <si>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</si>
  <si>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</si>
  <si>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</si>
  <si>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</si>
  <si>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</si>
  <si>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</si>
  <si>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</si>
  <si>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</si>
  <si>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</si>
  <si>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</si>
  <si>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</si>
  <si>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</si>
  <si>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</si>
  <si>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</si>
  <si>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</si>
  <si>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</si>
  <si>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</si>
  <si>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</si>
  <si>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</si>
  <si>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</si>
  <si>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</si>
  <si>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</si>
  <si>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</si>
  <si>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</si>
  <si>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</si>
  <si>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</si>
  <si>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</si>
  <si>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</si>
  <si>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</si>
  <si>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</si>
  <si>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</si>
  <si>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</si>
  <si>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</si>
  <si>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</si>
  <si>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</si>
  <si>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</si>
  <si>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</si>
  <si>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</si>
  <si>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</si>
  <si>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</si>
  <si>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</si>
  <si>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</si>
  <si>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</si>
  <si>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</si>
  <si>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</si>
  <si>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</si>
  <si>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</si>
  <si>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</si>
  <si>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</si>
  <si>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</si>
  <si>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</si>
  <si>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</si>
  <si>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</si>
  <si>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</si>
  <si>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</si>
  <si>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</si>
  <si>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</si>
  <si>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</si>
  <si>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</si>
  <si>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</si>
  <si>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</si>
  <si>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</si>
  <si>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</si>
  <si>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CITY_DH</t>
  </si>
  <si>
    <t>URBAN_1_DH</t>
  </si>
  <si>
    <t>URBAN_2_DH</t>
  </si>
  <si>
    <t>URBAN_3_DH</t>
  </si>
  <si>
    <t>FT-SRVHET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</si>
</sst>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1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  <xf numFmtId="166" fontId="0" fillId="0" borderId="109" xfId="0" applyNumberFormat="1" applyBorder="1" applyAlignment="1">
      <alignment horizontal="lef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0" t="s">
        <v>601</v>
      </c>
      <c r="B16" s="730"/>
      <c r="C16" s="730"/>
      <c r="D16" s="730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29" t="s">
        <v>613</v>
      </c>
      <c r="C19" s="729"/>
      <c r="D19" s="729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29" t="s">
        <v>614</v>
      </c>
      <c r="C20" s="729"/>
      <c r="D20" s="729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29"/>
      <c r="C23" s="729"/>
      <c r="D23" s="729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29" t="s">
        <v>612</v>
      </c>
      <c r="C26" s="729"/>
      <c r="D26" s="729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1" t="s">
        <v>608</v>
      </c>
      <c r="C30" s="729"/>
      <c r="D30" s="729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29" t="s">
        <v>610</v>
      </c>
      <c r="C31" s="729"/>
      <c r="D31" s="729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2">
        <f>'Public SEAI'!C29*Legend!$B$66</f>
        <v>1.4472</v>
      </c>
      <c r="G103" s="733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2"/>
      <c r="G104" s="733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2"/>
      <c r="G105" s="733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2"/>
      <c r="G106" s="733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0" bestFit="1" customWidth="1"/>
    <col min="3" max="3" width="12.140625" style="30" bestFit="1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_xlfn.TEXTJOIN(",",TRUE,IF(LEFT(Regions!$C$3,1)&lt;&gt;"*",Regions!$C$3,""),IF(LEFT(Regions!$D$3,1)&lt;&gt;"*",Regions!$D$3,""))</f>
        <v>IE,National</v>
      </c>
      <c r="D33" s="30" t="str">
        <f>Legend!C46</f>
        <v>SRVHET</v>
      </c>
      <c r="E33" s="30" t="str">
        <f>Legend!A46&amp;" (SRV)"</f>
        <v>District heating (SRV)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531</v>
      </c>
      <c r="E38" s="1" t="s">
        <v>542</v>
      </c>
      <c r="F38" s="663" t="s">
        <v>543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532</v>
      </c>
      <c r="E39" s="102" t="s">
        <v>537</v>
      </c>
      <c r="F39" s="102" t="s">
        <v>543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533</v>
      </c>
      <c r="E40" s="102" t="s">
        <v>538</v>
      </c>
      <c r="F40" s="102" t="s">
        <v>543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534</v>
      </c>
      <c r="E41" s="102" t="s">
        <v>539</v>
      </c>
      <c r="F41" s="102" t="s">
        <v>543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535</v>
      </c>
      <c r="E42" s="102" t="s">
        <v>540</v>
      </c>
      <c r="F42" s="102" t="s">
        <v>543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536</v>
      </c>
      <c r="E43" s="103" t="s">
        <v>541</v>
      </c>
      <c r="F43" s="103" t="s">
        <v>543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tabSelected="1" zoomScaleNormal="100" workbookViewId="0">
      <selection activeCell="B17" sqref="B17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2.140625" style="30" bestFit="1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_xlfn.TEXTJOIN(",",TRUE,IF(LEFT(Regions!$C$3,1)&lt;&gt;"*",Regions!$C$3,""),IF(LEFT(Regions!$D$3,1)&lt;&gt;"*",Regions!$D$3,""))</f>
        <v>IE,National</v>
      </c>
      <c r="K14" s="63" t="s">
        <v>621</v>
      </c>
      <c r="L14" s="63" t="str">
        <f>"Fuel Tech - "&amp;Legend!A46</f>
        <v>Fuel Tech - District heating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>"FT-"&amp;D21</f>
        <v>FT-SRVWIN</v>
      </c>
      <c r="L15" s="63" t="str">
        <f>"Fuel Tech - "&amp;Legend!A47</f>
        <v>Fuel Tech - Wind</v>
      </c>
      <c r="M15" s="63" t="s">
        <v>46</v>
      </c>
      <c r="N15" s="63" t="s">
        <v>592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>"FT-"&amp;D22</f>
        <v>FT-SRVH2G</v>
      </c>
      <c r="L16" s="63" t="str">
        <f>"Fuel Tech - "&amp;Legend!A48</f>
        <v>Fuel Tech - Hydrogen (gaseous)</v>
      </c>
      <c r="M16" s="63" t="s">
        <v>46</v>
      </c>
      <c r="N16" s="63" t="s">
        <v>592</v>
      </c>
      <c r="O16" s="63"/>
      <c r="P16" s="63"/>
    </row>
    <row r="17" spans="2:17">
      <c r="B17" s="750" t="str">
        <f>K14</f>
        <v>FT-SRVHET</v>
      </c>
      <c r="C17" s="728" t="s">
        <v>616</v>
      </c>
      <c r="D17" s="663" t="s">
        <v>617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>"FT-"&amp;D23</f>
        <v>FT-SRVH2L</v>
      </c>
      <c r="L17" s="63" t="str">
        <f>"Fuel Tech - "&amp;Legend!A49</f>
        <v>Fuel Tech - Hydrogen (liquid)</v>
      </c>
      <c r="M17" s="63" t="s">
        <v>46</v>
      </c>
      <c r="N17" s="63" t="s">
        <v>592</v>
      </c>
      <c r="O17" s="63"/>
      <c r="P17" s="63"/>
    </row>
    <row r="18" spans="2:17">
      <c r="B18" s="21"/>
      <c r="C18" s="728"/>
      <c r="D18" s="21" t="s">
        <v>618</v>
      </c>
      <c r="E18" s="21"/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"FT-"&amp;D24</f>
        <v>FT-SRVBDL</v>
      </c>
      <c r="L18" s="63" t="str">
        <f>"Fuel Tech - "&amp;Legend!A50</f>
        <v>Fuel Tech - Biodiesel</v>
      </c>
      <c r="M18" s="63" t="s">
        <v>46</v>
      </c>
      <c r="N18" s="63" t="s">
        <v>592</v>
      </c>
      <c r="O18" s="63"/>
      <c r="P18" s="63"/>
    </row>
    <row r="19" spans="2:17">
      <c r="B19" s="21"/>
      <c r="C19" s="728"/>
      <c r="D19" s="21" t="s">
        <v>619</v>
      </c>
      <c r="E19" s="21"/>
      <c r="F19" s="21"/>
      <c r="G19" s="21"/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>"FT-"&amp;D25</f>
        <v>FT-SRVETH</v>
      </c>
      <c r="L19" s="65" t="str">
        <f>"Fuel Tech - "&amp;Legend!A51</f>
        <v>Fuel Tech - Ethanol</v>
      </c>
      <c r="M19" s="65" t="s">
        <v>46</v>
      </c>
      <c r="N19" s="65" t="s">
        <v>592</v>
      </c>
      <c r="O19" s="65"/>
      <c r="P19" s="65"/>
      <c r="Q19" s="31"/>
    </row>
    <row r="20" spans="2:17">
      <c r="B20" s="21"/>
      <c r="C20" s="728"/>
      <c r="D20" s="21" t="s">
        <v>620</v>
      </c>
      <c r="E20" s="21"/>
      <c r="F20" s="21"/>
      <c r="G20" s="21"/>
    </row>
    <row r="21" spans="2:17">
      <c r="B21" s="30" t="str">
        <f>K15</f>
        <v>FT-SRVWIN</v>
      </c>
      <c r="C21" s="30" t="s">
        <v>564</v>
      </c>
      <c r="D21" s="30" t="str">
        <f>Legend!C47</f>
        <v>SRVWIN</v>
      </c>
      <c r="E21" s="30">
        <v>1</v>
      </c>
    </row>
    <row r="22" spans="2:17">
      <c r="B22" s="30" t="str">
        <f>K16</f>
        <v>FT-SRVH2G</v>
      </c>
      <c r="C22" s="30" t="s">
        <v>565</v>
      </c>
      <c r="D22" s="30" t="str">
        <f>Legend!C48</f>
        <v>SRVH2G</v>
      </c>
      <c r="E22" s="30">
        <v>1</v>
      </c>
    </row>
    <row r="23" spans="2:17">
      <c r="B23" s="30" t="str">
        <f>K17</f>
        <v>FT-SRVH2L</v>
      </c>
      <c r="C23" s="30" t="s">
        <v>570</v>
      </c>
      <c r="D23" s="30" t="str">
        <f>Legend!C49</f>
        <v>SRVH2L</v>
      </c>
      <c r="E23" s="30">
        <v>1</v>
      </c>
    </row>
    <row r="24" spans="2:17">
      <c r="B24" s="30" t="str">
        <f>K18</f>
        <v>FT-SRVBDL</v>
      </c>
      <c r="C24" s="30" t="s">
        <v>561</v>
      </c>
      <c r="D24" s="30" t="str">
        <f>Legend!C50</f>
        <v>SRVBDL</v>
      </c>
      <c r="E24" s="30">
        <v>1</v>
      </c>
    </row>
    <row r="25" spans="2:17">
      <c r="B25" s="31" t="str">
        <f>K19</f>
        <v>FT-SRVETH</v>
      </c>
      <c r="C25" s="31" t="s">
        <v>560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4" t="s">
        <v>388</v>
      </c>
      <c r="AB3" s="734" t="s">
        <v>159</v>
      </c>
      <c r="AC3" s="734" t="s">
        <v>81</v>
      </c>
      <c r="AD3" s="734" t="s">
        <v>508</v>
      </c>
      <c r="AE3" s="734" t="s">
        <v>509</v>
      </c>
      <c r="AF3" s="734" t="s">
        <v>510</v>
      </c>
      <c r="AG3" s="734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5"/>
      <c r="AB4" s="735"/>
      <c r="AC4" s="735"/>
      <c r="AD4" s="735"/>
      <c r="AE4" s="735"/>
      <c r="AF4" s="735"/>
      <c r="AG4" s="735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1" t="s">
        <v>455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2"/>
      <c r="M1" s="742"/>
      <c r="N1" s="742"/>
      <c r="O1" s="742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3" t="s">
        <v>481</v>
      </c>
      <c r="B37" s="743"/>
      <c r="C37" s="743"/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</row>
    <row r="40" spans="1:15" ht="15" customHeight="1">
      <c r="A40" s="741" t="s">
        <v>493</v>
      </c>
      <c r="B40" s="741"/>
      <c r="C40" s="741"/>
      <c r="D40" s="741"/>
      <c r="E40" s="741"/>
      <c r="F40" s="741"/>
      <c r="G40" s="742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4" t="s">
        <v>494</v>
      </c>
      <c r="B41" s="744"/>
      <c r="C41" s="744"/>
      <c r="D41" s="744"/>
      <c r="E41" s="744"/>
      <c r="F41" s="744"/>
      <c r="G41" s="611" t="s">
        <v>384</v>
      </c>
    </row>
    <row r="42" spans="1:15" ht="15" customHeight="1">
      <c r="A42" s="745" t="s">
        <v>495</v>
      </c>
      <c r="B42" s="747" t="s">
        <v>496</v>
      </c>
      <c r="C42" s="747"/>
      <c r="D42" s="747"/>
      <c r="E42" s="747"/>
      <c r="F42" s="747"/>
      <c r="G42" s="748" t="s">
        <v>503</v>
      </c>
    </row>
    <row r="43" spans="1:15" ht="15" customHeight="1">
      <c r="A43" s="746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49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8"/>
      <c r="B64" s="736" t="s">
        <v>505</v>
      </c>
      <c r="C64" s="736" t="s">
        <v>80</v>
      </c>
      <c r="D64" s="740" t="s">
        <v>504</v>
      </c>
      <c r="E64" s="740"/>
      <c r="F64" s="736" t="s">
        <v>33</v>
      </c>
      <c r="G64" s="736" t="s">
        <v>502</v>
      </c>
    </row>
    <row r="65" spans="1:7" ht="15" customHeight="1">
      <c r="A65" s="739"/>
      <c r="B65" s="737"/>
      <c r="C65" s="737"/>
      <c r="D65" s="622" t="s">
        <v>33</v>
      </c>
      <c r="E65" s="508" t="s">
        <v>502</v>
      </c>
      <c r="F65" s="737"/>
      <c r="G65" s="737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2022-06-28T11:54:44Z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147060573101043</vt:r8>
  </property>
</Properties>
</file>