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aur\Documents\Veda\times-ireland-model-sectoral_cb\SuppXLS\"/>
    </mc:Choice>
  </mc:AlternateContent>
  <xr:revisionPtr revIDLastSave="0" documentId="13_ncr:1_{86738298-A613-42B2-A415-2828B597185D}" xr6:coauthVersionLast="47" xr6:coauthVersionMax="47" xr10:uidLastSave="{00000000-0000-0000-0000-000000000000}"/>
  <bookViews>
    <workbookView xWindow="3465" yWindow="3975" windowWidth="18000" windowHeight="1273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0" l="1"/>
  <c r="D6" i="20"/>
  <c r="D5" i="20"/>
  <c r="D3" i="20"/>
  <c r="D2" i="20"/>
  <c r="K7" i="22" l="1"/>
  <c r="J7" i="21"/>
  <c r="J10" i="21"/>
  <c r="K8" i="22" s="1"/>
  <c r="J11" i="21"/>
  <c r="C7" i="21"/>
  <c r="J13" i="21"/>
  <c r="J12" i="21"/>
  <c r="J9" i="21" l="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<sst xmlns="http://schemas.openxmlformats.org/spreadsheetml/2006/main" count="181" uniqueCount="132">
  <si>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</si>
  <si>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</si>
  <si>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</si>
  <si>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</si>
  <si>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</si>
  <si>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</si>
  <si>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</si>
  <si>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</si>
  <si>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</si>
  <si>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</si>
  <si>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</si>
  <si>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</si>
  <si>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</si>
  <si>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</si>
  <si>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</si>
  <si>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</si>
  <si>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</si>
  <si>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</si>
  <si>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</si>
  <si>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</si>
  <si>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</si>
  <si>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</si>
  <si>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</si>
  <si>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</si>
  <si>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</si>
  <si>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</si>
  <si>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</si>
  <si>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</si>
  <si>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</si>
  <si>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</si>
  <si>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</si>
  <si>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</si>
  <si>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</si>
  <si>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</si>
  <si>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</si>
  <si>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</si>
  <si>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</si>
  <si>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</si>
  <si>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</si>
  <si>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</si>
  <si>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</si>
  <si>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</si>
  <si>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</si>
  <si>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</si>
  <si>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</si>
  <si>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</si>
  <si>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</si>
  <si>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</si>
  <si>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</si>
  <si>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</si>
  <si>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</si>
  <si>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</si>
  <si>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</si>
  <si>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</si>
  <si>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</si>
  <si>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</si>
  <si>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</si>
  <si>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</si>
  <si>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</si>
  <si>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</si>
  <si>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</si>
  <si>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</si>
  <si>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</si>
  <si>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</si>
  <si>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</si>
  <si>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</si>
  <si>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</si>
  <si>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</si>
  <si>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</si>
  <si>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</si>
  <si>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</si>
  <si>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</si>
  <si>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</si>
  <si>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</si>
  <si>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</si>
  <si>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</si>
  <si>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</si>
  <si>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</si>
  <si>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</si>
  <si>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</si>
  <si>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</si>
  <si>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</si>
  <si>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</si>
  <si>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</si>
  <si>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</si>
  <si>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</si>
  <si>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</si>
  <si>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</si>
  <si>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</si>
  <si>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</si>
  <si>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</si>
  <si>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</si>
  <si>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</si>
  <si>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</si>
  <si>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</si>
  <si>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</si>
  <si>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</si>
  <si>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</si>
  <si>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</si>
  <si>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</si>
  <si>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</si>
  <si>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</si>
  <si>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</si>
  <si>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</si>
  <si>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INDCO2N,INDCO2P</t>
  </si>
  <si>
    <t>CO2 emissions 2021 in Transport-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</si>
  <si>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</si>
  <si>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</si>
  <si>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</si>
  <si>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</si>
  <si>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Power- multi</t>
  </si>
  <si>
    <t>CO2 emissions 2021 in Industry- multi</t>
  </si>
  <si>
    <t>CO2 emissions 2021 in Agri- multi</t>
  </si>
  <si>
    <t>UC_COMNET</t>
  </si>
  <si>
    <t>UC_FLO</t>
  </si>
  <si>
    <t>UC_CO2_2021_TRA_Single</t>
  </si>
  <si>
    <t>UC_CO2_2021_RSD_Single</t>
  </si>
  <si>
    <t>UC_CO2_2021_SRV_Single</t>
  </si>
  <si>
    <t>UC_CO2_2021_PWR_Single</t>
  </si>
  <si>
    <t>UC_CO2_2021_IND_Single</t>
  </si>
  <si>
    <t>UC_CO2_2021_AGR_Single</t>
  </si>
  <si>
    <t>UP</t>
  </si>
  <si>
    <t>CO2 emissions 2021 in RSD- multi</t>
  </si>
  <si>
    <t>CO2 emissions 2021 in SRV- multi</t>
  </si>
  <si>
    <t>UC_CO2_2021_TRA_Multi</t>
  </si>
  <si>
    <t>UC_CO2_2021_RSD_Multi</t>
  </si>
  <si>
    <t>UC_CO2_2021_SRV_Multi</t>
  </si>
  <si>
    <t>UC_CO2_2021_PWR_Multi</t>
  </si>
  <si>
    <t>UC_CO2_2021_IND_Multi</t>
  </si>
  <si>
    <t>UC_CO2_2021_AGR_Multi</t>
  </si>
  <si>
    <t>CO2 emissions 2021 in Residential- single</t>
  </si>
  <si>
    <t>CO2 emissions 2021 in Service-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</si>
</sst>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ur/Documents/Veda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9" zoomScaleNormal="100" workbookViewId="0">
      <selection activeCell="E24" sqref="E24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79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80</v>
      </c>
      <c r="B19" s="32" t="s">
        <v>93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81</v>
      </c>
      <c r="B20" s="32" t="s">
        <v>91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82</v>
      </c>
      <c r="B21" s="26" t="s">
        <v>95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83</v>
      </c>
      <c r="B23" s="32" t="s">
        <v>92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 t="s">
        <v>94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84</v>
      </c>
      <c r="B26" s="32" t="s">
        <v>92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85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86</v>
      </c>
      <c r="B30" s="34" t="s">
        <v>87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88</v>
      </c>
      <c r="B31" s="32" t="s">
        <v>89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90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I19" sqref="I19"/>
    </sheetView>
  </sheetViews>
  <sheetFormatPr defaultColWidth="9.140625" defaultRowHeight="15" x14ac:dyDescent="0.25"/>
  <cols>
    <col min="1" max="1" width="9.140625" style="8"/>
    <col min="2" max="2" width="14" style="8" bestFit="1" customWidth="1"/>
    <col min="3" max="3" width="30.140625" style="8" bestFit="1" customWidth="1"/>
    <col min="4" max="4" width="28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C1" s="31" t="s">
        <v>102</v>
      </c>
      <c r="D1" s="31" t="s">
        <v>103</v>
      </c>
    </row>
    <row r="2" spans="1:17" x14ac:dyDescent="0.25">
      <c r="C2" s="8" t="s">
        <v>96</v>
      </c>
      <c r="D2" s="8">
        <f>[1]Sheet1!$D$156</f>
        <v>10.173999999999999</v>
      </c>
    </row>
    <row r="3" spans="1:17" x14ac:dyDescent="0.25">
      <c r="C3" s="8" t="s">
        <v>97</v>
      </c>
      <c r="D3" s="35">
        <f>[1]Sheet1!$D$157</f>
        <v>8.68032</v>
      </c>
    </row>
    <row r="4" spans="1:17" x14ac:dyDescent="0.25">
      <c r="C4" s="8" t="s">
        <v>98</v>
      </c>
      <c r="D4" s="35"/>
    </row>
    <row r="5" spans="1:17" x14ac:dyDescent="0.25">
      <c r="C5" s="8" t="s">
        <v>78</v>
      </c>
      <c r="D5" s="8">
        <f>[1]Sheet1!$D$155</f>
        <v>10.087999999999999</v>
      </c>
    </row>
    <row r="6" spans="1:17" x14ac:dyDescent="0.25">
      <c r="A6"/>
      <c r="B6"/>
      <c r="C6" t="s">
        <v>99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25">
      <c r="A7"/>
      <c r="B7"/>
      <c r="C7" t="s">
        <v>100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25">
      <c r="C8" s="8" t="s">
        <v>101</v>
      </c>
      <c r="D8" s="8">
        <f>[1]Sheet1!$D$159</f>
        <v>22.391718679361578</v>
      </c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2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3"/>
  <sheetViews>
    <sheetView zoomScale="120" zoomScaleNormal="120" workbookViewId="0">
      <selection activeCell="B7" sqref="B7:B8"/>
    </sheetView>
  </sheetViews>
  <sheetFormatPr defaultColWidth="9.140625" defaultRowHeight="15" x14ac:dyDescent="0.25"/>
  <cols>
    <col min="1" max="1" width="9.140625" style="8"/>
    <col min="2" max="2" width="31" style="8" bestFit="1" customWidth="1"/>
    <col min="3" max="3" width="18.285156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9.140625" style="8"/>
    <col min="8" max="8" width="13.140625" style="8" bestFit="1" customWidth="1"/>
    <col min="9" max="9" width="13.140625" style="8" customWidth="1"/>
    <col min="10" max="10" width="12" style="8" bestFit="1" customWidth="1"/>
    <col min="11" max="11" width="36.570312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72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0</v>
      </c>
      <c r="H5" s="14" t="s">
        <v>113</v>
      </c>
      <c r="I5" s="14" t="s">
        <v>114</v>
      </c>
      <c r="J5" s="10" t="s">
        <v>65</v>
      </c>
      <c r="K5" s="12" t="s">
        <v>63</v>
      </c>
    </row>
    <row r="6" spans="1:11" x14ac:dyDescent="0.25">
      <c r="B6" s="9" t="s">
        <v>68</v>
      </c>
      <c r="C6" s="9"/>
      <c r="D6" s="9"/>
      <c r="E6" s="9"/>
      <c r="F6" s="9"/>
      <c r="G6" s="9"/>
      <c r="H6" s="9"/>
      <c r="I6" s="9"/>
      <c r="J6" s="9" t="s">
        <v>69</v>
      </c>
      <c r="K6" s="15"/>
    </row>
    <row r="7" spans="1:11" x14ac:dyDescent="0.25">
      <c r="B7" s="8" t="s">
        <v>115</v>
      </c>
      <c r="C7" s="8" t="str">
        <f>config!C2</f>
        <v>TRACO2N</v>
      </c>
      <c r="D7" s="8" t="s">
        <v>74</v>
      </c>
      <c r="F7" s="8">
        <v>2021</v>
      </c>
      <c r="G7" s="8" t="s">
        <v>121</v>
      </c>
      <c r="H7" s="8">
        <v>1</v>
      </c>
      <c r="J7" s="8">
        <f>config!D2*1000</f>
        <v>10174</v>
      </c>
      <c r="K7" s="8" t="s">
        <v>105</v>
      </c>
    </row>
    <row r="8" spans="1:11" x14ac:dyDescent="0.25">
      <c r="C8" s="8" t="s">
        <v>75</v>
      </c>
      <c r="D8" s="8" t="s">
        <v>74</v>
      </c>
      <c r="E8" s="8" t="s">
        <v>77</v>
      </c>
      <c r="F8" s="8">
        <v>2021</v>
      </c>
      <c r="I8" s="8">
        <v>-1</v>
      </c>
    </row>
    <row r="9" spans="1:11" x14ac:dyDescent="0.25">
      <c r="B9" s="8" t="s">
        <v>116</v>
      </c>
      <c r="C9" s="8" t="s">
        <v>98</v>
      </c>
      <c r="D9" s="8" t="s">
        <v>74</v>
      </c>
      <c r="F9" s="8">
        <v>2021</v>
      </c>
      <c r="G9" s="8" t="s">
        <v>121</v>
      </c>
      <c r="H9" s="8">
        <v>1</v>
      </c>
      <c r="J9" s="8">
        <f>0.8*config!D3*1000</f>
        <v>6944.2560000000003</v>
      </c>
      <c r="K9" s="8" t="s">
        <v>130</v>
      </c>
    </row>
    <row r="10" spans="1:11" x14ac:dyDescent="0.25">
      <c r="B10" s="8" t="s">
        <v>117</v>
      </c>
      <c r="C10" s="8" t="s">
        <v>97</v>
      </c>
      <c r="D10" s="8" t="s">
        <v>74</v>
      </c>
      <c r="F10" s="8">
        <v>2021</v>
      </c>
      <c r="G10" s="8" t="s">
        <v>121</v>
      </c>
      <c r="H10" s="8">
        <v>1</v>
      </c>
      <c r="J10" s="8">
        <f>0.2*config!D3</f>
        <v>1.7360640000000001</v>
      </c>
      <c r="K10" s="8" t="s">
        <v>131</v>
      </c>
    </row>
    <row r="11" spans="1:11" x14ac:dyDescent="0.25">
      <c r="B11" s="8" t="s">
        <v>118</v>
      </c>
      <c r="C11" s="8" t="s">
        <v>78</v>
      </c>
      <c r="D11" s="8" t="s">
        <v>74</v>
      </c>
      <c r="F11" s="8">
        <v>2021</v>
      </c>
      <c r="G11" s="8" t="s">
        <v>121</v>
      </c>
      <c r="H11" s="8">
        <v>1</v>
      </c>
      <c r="J11" s="8">
        <f>config!D5*1000</f>
        <v>10088</v>
      </c>
      <c r="K11" s="8" t="s">
        <v>106</v>
      </c>
    </row>
    <row r="12" spans="1:11" x14ac:dyDescent="0.25">
      <c r="B12" s="8" t="s">
        <v>119</v>
      </c>
      <c r="C12" s="8" t="s">
        <v>104</v>
      </c>
      <c r="D12" s="8" t="s">
        <v>74</v>
      </c>
      <c r="F12" s="8">
        <v>2021</v>
      </c>
      <c r="G12" s="8" t="s">
        <v>121</v>
      </c>
      <c r="H12" s="8">
        <v>1</v>
      </c>
      <c r="J12" s="8">
        <f>config!D6*1000</f>
        <v>9817.9359360518702</v>
      </c>
      <c r="K12" s="8" t="s">
        <v>107</v>
      </c>
    </row>
    <row r="13" spans="1:11" x14ac:dyDescent="0.25">
      <c r="B13" s="8" t="s">
        <v>120</v>
      </c>
      <c r="C13" s="8" t="s">
        <v>101</v>
      </c>
      <c r="D13" s="8" t="s">
        <v>74</v>
      </c>
      <c r="F13" s="8">
        <v>2021</v>
      </c>
      <c r="G13" s="8" t="s">
        <v>121</v>
      </c>
      <c r="H13" s="8">
        <v>1</v>
      </c>
      <c r="J13" s="8">
        <f>config!D8*1000</f>
        <v>22391.718679361577</v>
      </c>
      <c r="K13" s="8" t="s">
        <v>108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3"/>
  <sheetViews>
    <sheetView tabSelected="1" topLeftCell="C1" workbookViewId="0">
      <selection activeCell="K19" sqref="K19"/>
    </sheetView>
  </sheetViews>
  <sheetFormatPr defaultColWidth="9.140625" defaultRowHeight="15" x14ac:dyDescent="0.25"/>
  <cols>
    <col min="1" max="1" width="9.140625" style="8"/>
    <col min="2" max="2" width="30.7109375" style="8" customWidth="1"/>
    <col min="3" max="3" width="18.140625" style="8" bestFit="1" customWidth="1"/>
    <col min="4" max="4" width="9.140625" style="8"/>
    <col min="5" max="5" width="18.1406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72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113</v>
      </c>
      <c r="J5" s="14" t="s">
        <v>114</v>
      </c>
      <c r="K5" s="10" t="s">
        <v>67</v>
      </c>
      <c r="L5" s="12" t="s">
        <v>63</v>
      </c>
    </row>
    <row r="6" spans="1:12" x14ac:dyDescent="0.25">
      <c r="B6" s="9" t="s">
        <v>68</v>
      </c>
      <c r="C6" s="9"/>
      <c r="D6" s="9"/>
      <c r="E6" s="9"/>
      <c r="F6" s="9"/>
      <c r="G6" s="9"/>
      <c r="H6" s="9"/>
      <c r="I6" s="9"/>
      <c r="J6" s="9"/>
      <c r="K6" s="9" t="s">
        <v>69</v>
      </c>
      <c r="L6" s="9"/>
    </row>
    <row r="7" spans="1:12" x14ac:dyDescent="0.25">
      <c r="B7" s="8" t="s">
        <v>125</v>
      </c>
      <c r="C7" s="8" t="s">
        <v>98</v>
      </c>
      <c r="D7" s="8" t="s">
        <v>74</v>
      </c>
      <c r="F7" s="8">
        <v>2021</v>
      </c>
      <c r="G7" s="8" t="s">
        <v>121</v>
      </c>
      <c r="I7" s="8">
        <v>1</v>
      </c>
      <c r="K7" s="8">
        <f>0.8*8680.32</f>
        <v>6944.2560000000003</v>
      </c>
      <c r="L7" s="8" t="s">
        <v>122</v>
      </c>
    </row>
    <row r="8" spans="1:12" x14ac:dyDescent="0.25">
      <c r="B8" s="8" t="s">
        <v>126</v>
      </c>
      <c r="C8" s="8" t="s">
        <v>97</v>
      </c>
      <c r="D8" s="8" t="s">
        <v>74</v>
      </c>
      <c r="F8" s="8">
        <v>2021</v>
      </c>
      <c r="G8" s="8" t="s">
        <v>121</v>
      </c>
      <c r="I8" s="8">
        <v>1</v>
      </c>
      <c r="K8" s="8">
        <f>single!J10</f>
        <v>1.7360640000000001</v>
      </c>
      <c r="L8" s="8" t="s">
        <v>123</v>
      </c>
    </row>
    <row r="9" spans="1:12" x14ac:dyDescent="0.25">
      <c r="B9" s="8" t="s">
        <v>127</v>
      </c>
      <c r="C9" s="8" t="s">
        <v>78</v>
      </c>
      <c r="D9" s="8" t="s">
        <v>74</v>
      </c>
      <c r="F9" s="8">
        <v>2021</v>
      </c>
      <c r="G9" s="8" t="s">
        <v>121</v>
      </c>
      <c r="I9" s="8">
        <v>1</v>
      </c>
      <c r="K9" s="8">
        <v>10088</v>
      </c>
      <c r="L9" s="8" t="s">
        <v>110</v>
      </c>
    </row>
    <row r="10" spans="1:12" x14ac:dyDescent="0.25">
      <c r="B10" s="8" t="s">
        <v>128</v>
      </c>
      <c r="C10" s="8" t="s">
        <v>104</v>
      </c>
      <c r="D10" s="8" t="s">
        <v>74</v>
      </c>
      <c r="F10" s="8">
        <v>2021</v>
      </c>
      <c r="G10" s="8" t="s">
        <v>121</v>
      </c>
      <c r="I10" s="8">
        <v>1</v>
      </c>
      <c r="K10" s="8">
        <v>9817.9359360518702</v>
      </c>
      <c r="L10" s="8" t="s">
        <v>111</v>
      </c>
    </row>
    <row r="11" spans="1:12" x14ac:dyDescent="0.25">
      <c r="B11" s="8" t="s">
        <v>129</v>
      </c>
      <c r="C11" s="8" t="s">
        <v>101</v>
      </c>
      <c r="D11" s="8" t="s">
        <v>74</v>
      </c>
      <c r="F11" s="8">
        <v>2021</v>
      </c>
      <c r="G11" s="8" t="s">
        <v>121</v>
      </c>
      <c r="I11" s="8">
        <v>1</v>
      </c>
      <c r="K11" s="8">
        <v>22391.718679361577</v>
      </c>
      <c r="L11" s="8" t="s">
        <v>112</v>
      </c>
    </row>
    <row r="12" spans="1:12" x14ac:dyDescent="0.25">
      <c r="B12" s="8" t="s">
        <v>124</v>
      </c>
      <c r="C12" s="8" t="s">
        <v>96</v>
      </c>
      <c r="D12" s="8" t="s">
        <v>74</v>
      </c>
      <c r="F12" s="8">
        <v>2021</v>
      </c>
      <c r="G12" s="8" t="s">
        <v>121</v>
      </c>
      <c r="I12" s="8">
        <v>1</v>
      </c>
      <c r="K12" s="8">
        <v>10174</v>
      </c>
      <c r="L12" s="8" t="s">
        <v>109</v>
      </c>
    </row>
    <row r="13" spans="1:12" x14ac:dyDescent="0.25">
      <c r="C13" s="8" t="s">
        <v>75</v>
      </c>
      <c r="D13" s="8" t="s">
        <v>74</v>
      </c>
      <c r="E13" s="8" t="s">
        <v>77</v>
      </c>
      <c r="F13" s="8">
        <v>2021</v>
      </c>
      <c r="J13" s="8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2022-04-28T10:30:26Z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