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32A41F34-CE42-4F99-9779-BAA09F1CD62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1" l="1"/>
  <c r="D7" i="20"/>
  <c r="C7" i="20"/>
  <c r="D24" i="20"/>
  <c r="F24" i="20" s="1"/>
  <c r="E7" i="20" s="1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 s="1"/>
  <c r="N3" i="15" a="1"/>
  <c r="N3" i="15" s="1"/>
  <c r="R3" i="15" a="1"/>
  <c r="R3" i="15" s="1"/>
  <c r="S3" i="15" a="1"/>
  <c r="S3" i="15" s="1"/>
  <c r="F3" i="15" a="1"/>
  <c r="F3" i="15" s="1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 s="1"/>
  <c r="F6" i="15"/>
  <c r="N6" i="15"/>
  <c r="V6" i="15"/>
  <c r="AD6" i="15"/>
  <c r="J7" i="15"/>
  <c r="R7" i="15"/>
  <c r="Z7" i="15"/>
  <c r="G6" i="15"/>
  <c r="O6" i="15"/>
  <c r="W6" i="15"/>
  <c r="G3" i="23" l="1"/>
  <c r="B2" i="21"/>
  <c r="H4" i="21" s="1"/>
  <c r="B2" i="22"/>
  <c r="H4" i="22" s="1"/>
  <c r="H3" i="23"/>
  <c r="B11" i="22"/>
  <c r="B1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<sst xmlns="http://schemas.openxmlformats.org/spreadsheetml/2006/main" count="189" uniqueCount="123">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</sst>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103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.089843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089843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089843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D7" sqref="D7"/>
    </sheetView>
  </sheetViews>
  <sheetFormatPr defaultColWidth="9.08984375" defaultRowHeight="14.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UC_CB_350_Mt_2021-2050</v>
      </c>
      <c r="D4" t="str">
        <f t="shared" ref="D4:E4" si="0" xml:space="preserve"> _xlfn.TEXTJOIN("_",TRUE,"UC","CB",ROUND(D7,0),"Mt",D6)</f>
        <v>UC_CB_274_Mt_2021-2030</v>
      </c>
      <c r="E4" t="str">
        <f t="shared" si="0"/>
        <v>UC_CB_76_Mt_2031-2050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350 Mt 2021-2050</v>
      </c>
      <c r="D5" t="str">
        <f t="shared" ref="D5:F5" si="2" xml:space="preserve"> _xlfn.TEXTJOIN(" ",TRUE,"Carbon budget",ROUND(D7,0),"Mt",D6)</f>
        <v>Carbon budget 274 Mt 2021-2030</v>
      </c>
      <c r="E5" t="str">
        <f t="shared" si="2"/>
        <v>Carbon budget 76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350</v>
      </c>
      <c r="D7" s="17">
        <f>D24+E24</f>
        <v>274.2</v>
      </c>
      <c r="E7" s="17">
        <f t="shared" ref="E7" si="3">F24</f>
        <v>75.800000000000011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350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75.800000000000011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B10" sqref="B10"/>
    </sheetView>
  </sheetViews>
  <sheetFormatPr defaultColWidth="9.08984375" defaultRowHeight="14.5"/>
  <cols>
    <col min="2" max="2" width="28.54296875" bestFit="1" customWidth="1"/>
    <col min="3" max="3" width="12" bestFit="1" customWidth="1"/>
    <col min="4" max="4" width="8.26953125" bestFit="1" customWidth="1"/>
    <col min="5" max="5" width="14.26953125" bestFit="1" customWidth="1"/>
    <col min="6" max="6" width="10.7265625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9.26953125" bestFit="1" customWidth="1"/>
    <col min="12" max="12" width="34.269531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UC_CB_350_Mt_2021-2050_Single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350000</v>
      </c>
      <c r="L7" t="str">
        <f>VLOOKUP($L$5, config!$B$4:$F$14,2,FALSE) &amp; " - Single"</f>
        <v>Carbon budget 350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"\I:"&amp;VLOOKUP($B$5, config!$B$4:$F$14,3,FALSE) &amp; "_Single"</f>
        <v>\I:UC_CB_274_Mt_2021-2030_Single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VLOOKUP($L$5, config!$B$4:$F$14,3,FALSE) &amp; " - Single"</f>
        <v>Carbon budget 274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\I:UC_CB_76_Mt_2031-2050_Single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75800.000000000015</v>
      </c>
      <c r="L11" t="str">
        <f>VLOOKUP($L$5, config!$B$4:$F$14,4,FALSE) &amp; " - Single"</f>
        <v>Carbon budget 76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8984375" defaultRowHeight="14.5"/>
  <cols>
    <col min="2" max="2" width="33.08984375" customWidth="1"/>
    <col min="3" max="3" width="12" bestFit="1" customWidth="1"/>
    <col min="4" max="4" width="8.26953125" bestFit="1" customWidth="1"/>
    <col min="5" max="5" width="14.26953125" bestFit="1" customWidth="1"/>
    <col min="6" max="6" width="9.26953125" bestFit="1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8.26953125" bestFit="1" customWidth="1"/>
    <col min="12" max="12" width="33.8164062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UC_CB_350_Mt_2021-2050_Multi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350000</v>
      </c>
      <c r="L7" t="str">
        <f>VLOOKUP(L$5, config!$B$4:$F$14,2,FALSE) &amp; " - Multi"</f>
        <v>Carbon budget 350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UC_CB_274_Mt_2021-2030_Multi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274200</v>
      </c>
      <c r="L9" t="str">
        <f>VLOOKUP(L$5, config!$B$4:$F$14,3,FALSE) &amp; " - Multi"</f>
        <v>Carbon budget 274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\I:UC_CB_76_Mt_2031-2050_Multi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75800.000000000015</v>
      </c>
      <c r="L11" t="str">
        <f>VLOOKUP(L$5, config!$B$4:$F$14,4,FALSE) &amp; " - Multi"</f>
        <v>Carbon budget 76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5"/>
  <cols>
    <col min="2" max="2" width="10.08984375" bestFit="1" customWidth="1"/>
    <col min="4" max="4" width="13.7265625" bestFit="1" customWidth="1"/>
    <col min="5" max="5" width="5.08984375" bestFit="1" customWidth="1"/>
    <col min="6" max="6" width="10.089843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