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74E80BF9-3E1E-4382-9EB0-7004FD28D0F0}" xr6:coauthVersionLast="45" xr6:coauthVersionMax="47" xr10:uidLastSave="{00000000-0000-0000-0000-000000000000}"/>
  <bookViews>
    <workbookView xWindow="-120" yWindow="-120" windowWidth="29040" windowHeight="15840" activeTab="3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9" i="8" l="1"/>
  <c r="J12" i="8" l="1"/>
  <c r="J10" i="8"/>
  <c r="B12" i="8" l="1"/>
  <c r="B10" i="8"/>
  <c r="L6" i="8" l="1"/>
  <c r="J6" i="8"/>
  <c r="J16" i="8" l="1"/>
  <c r="H26" i="5" l="1"/>
  <c r="G26" i="5"/>
  <c r="G25" i="5"/>
  <c r="F25" i="5"/>
  <c r="N13" i="5"/>
  <c r="L13" i="5"/>
  <c r="J13" i="5"/>
  <c r="B13" i="5"/>
  <c r="N12" i="5"/>
  <c r="L12" i="5"/>
  <c r="J12" i="5"/>
  <c r="B12" i="5"/>
  <c r="N11" i="5"/>
  <c r="L11" i="5"/>
  <c r="J11" i="5"/>
  <c r="B11" i="5"/>
  <c r="N10" i="5"/>
  <c r="L10" i="5"/>
  <c r="J10" i="5"/>
  <c r="B10" i="5"/>
  <c r="N9" i="5"/>
  <c r="L9" i="5"/>
  <c r="J9" i="5"/>
  <c r="B9" i="5"/>
  <c r="N8" i="5"/>
  <c r="L8" i="5"/>
  <c r="J8" i="5"/>
  <c r="B8" i="5"/>
  <c r="N7" i="5"/>
  <c r="L7" i="5"/>
  <c r="J7" i="5"/>
  <c r="B7" i="5"/>
  <c r="N6" i="5"/>
  <c r="L6" i="5"/>
  <c r="J6" i="5"/>
  <c r="B6" i="5"/>
  <c r="B2" i="5"/>
  <c r="N16" i="8"/>
  <c r="B16" i="8"/>
  <c r="L16" i="8"/>
  <c r="H40" i="8"/>
  <c r="G40" i="8"/>
  <c r="G39" i="8"/>
  <c r="F39" i="8"/>
  <c r="N21" i="8"/>
  <c r="L21" i="8"/>
  <c r="J21" i="8"/>
  <c r="B21" i="8"/>
  <c r="N20" i="8"/>
  <c r="L20" i="8"/>
  <c r="J20" i="8"/>
  <c r="B20" i="8"/>
  <c r="N19" i="8"/>
  <c r="L19" i="8"/>
  <c r="B19" i="8"/>
  <c r="N18" i="8"/>
  <c r="L18" i="8"/>
  <c r="J18" i="8"/>
  <c r="B18" i="8"/>
  <c r="N17" i="8"/>
  <c r="L17" i="8"/>
  <c r="J17" i="8"/>
  <c r="B17" i="8"/>
  <c r="N15" i="8"/>
  <c r="L15" i="8"/>
  <c r="J15" i="8"/>
  <c r="B15" i="8"/>
  <c r="N14" i="8"/>
  <c r="L14" i="8"/>
  <c r="J14" i="8"/>
  <c r="B14" i="8"/>
  <c r="N13" i="8"/>
  <c r="L13" i="8"/>
  <c r="J13" i="8"/>
  <c r="B13" i="8"/>
  <c r="N12" i="8"/>
  <c r="L12" i="8"/>
  <c r="N11" i="8"/>
  <c r="L11" i="8"/>
  <c r="J11" i="8"/>
  <c r="B11" i="8"/>
  <c r="N10" i="8"/>
  <c r="L10" i="8"/>
  <c r="N9" i="8"/>
  <c r="L9" i="8"/>
  <c r="J9" i="8"/>
  <c r="B9" i="8"/>
  <c r="N8" i="8"/>
  <c r="L8" i="8"/>
  <c r="J8" i="8"/>
  <c r="B8" i="8"/>
  <c r="N7" i="8"/>
  <c r="L7" i="8"/>
  <c r="J7" i="8"/>
  <c r="B7" i="8"/>
  <c r="N6" i="8"/>
  <c r="B6" i="8"/>
  <c r="B2" i="8"/>
  <c r="G28" i="4"/>
  <c r="G27" i="4"/>
  <c r="G26" i="4"/>
  <c r="K13" i="4"/>
  <c r="I13" i="4"/>
  <c r="G13" i="4"/>
  <c r="B13" i="4"/>
  <c r="K12" i="4"/>
  <c r="I12" i="4"/>
  <c r="G12" i="4"/>
  <c r="B12" i="4"/>
  <c r="K11" i="4"/>
  <c r="I11" i="4"/>
  <c r="G11" i="4"/>
  <c r="B11" i="4"/>
  <c r="K10" i="4"/>
  <c r="I10" i="4"/>
  <c r="G10" i="4"/>
  <c r="B10" i="4"/>
  <c r="K9" i="4"/>
  <c r="I9" i="4"/>
  <c r="G9" i="4"/>
  <c r="B9" i="4"/>
  <c r="K8" i="4"/>
  <c r="I8" i="4"/>
  <c r="G8" i="4"/>
  <c r="B8" i="4"/>
  <c r="K7" i="4"/>
  <c r="I7" i="4"/>
  <c r="G7" i="4"/>
  <c r="B7" i="4"/>
  <c r="K6" i="4"/>
  <c r="I6" i="4"/>
  <c r="G6" i="4"/>
  <c r="B6" i="4"/>
  <c r="B2" i="4"/>
  <c r="G16" i="7" l="1"/>
  <c r="F16" i="7"/>
  <c r="G17" i="7"/>
  <c r="K6" i="7" l="1"/>
  <c r="I6" i="7"/>
  <c r="G6" i="7"/>
  <c r="B6" i="7"/>
  <c r="B2" i="7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<sst xmlns="http://schemas.openxmlformats.org/spreadsheetml/2006/main" count="516" uniqueCount="229">
  <si>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</si>
  <si>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</si>
  <si>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</si>
  <si>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</si>
  <si>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</si>
  <si>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</si>
  <si>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</si>
  <si>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</si>
  <si>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</si>
  <si>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</si>
  <si>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</si>
  <si>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</si>
  <si>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</si>
  <si>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</si>
  <si>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</si>
  <si>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</si>
  <si>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</si>
  <si>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</si>
  <si>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</si>
  <si>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</si>
  <si>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</si>
  <si>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</si>
  <si>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</si>
  <si>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</si>
  <si>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</si>
  <si>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</si>
  <si>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</si>
  <si>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</si>
  <si>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</si>
  <si>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</si>
  <si>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</si>
  <si>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</si>
  <si>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</si>
  <si>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</si>
  <si>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</si>
  <si>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</si>
  <si>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</si>
  <si>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</si>
  <si>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</si>
  <si>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</si>
  <si>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</si>
  <si>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</si>
  <si>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</si>
  <si>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</si>
  <si>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</si>
  <si>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</si>
  <si>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</si>
  <si>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</si>
  <si>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</si>
  <si>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</si>
  <si>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</si>
  <si>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</si>
  <si>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</si>
  <si>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</si>
  <si>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</si>
  <si>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</si>
  <si>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</si>
  <si>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</si>
  <si>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</si>
  <si>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</si>
  <si>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</si>
  <si>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</si>
  <si>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</si>
  <si>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</si>
  <si>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</si>
  <si>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</si>
  <si>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</si>
  <si>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</si>
  <si>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</si>
  <si>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</si>
  <si>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</si>
  <si>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</si>
  <si>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</si>
  <si>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</si>
  <si>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</si>
  <si>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</si>
  <si>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</si>
  <si>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</si>
  <si>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</si>
  <si>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</si>
  <si>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</si>
  <si>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</si>
  <si>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</si>
  <si>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</si>
  <si>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</si>
  <si>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</si>
  <si>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</si>
  <si>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</si>
  <si>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</si>
  <si>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</si>
  <si>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</si>
  <si>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</si>
  <si>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</si>
  <si>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</si>
  <si>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</si>
  <si>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</si>
  <si>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</si>
  <si>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</si>
  <si>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</si>
  <si>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</si>
  <si>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</si>
  <si>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</si>
  <si>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</si>
  <si>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</si>
  <si>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</si>
  <si>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</si>
  <si>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</si>
  <si>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</si>
  <si>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</si>
  <si>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</si>
  <si>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</si>
  <si>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</si>
  <si>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</si>
  <si>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</si>
  <si>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</si>
  <si>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</si>
  <si>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</si>
  <si>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</si>
  <si>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</si>
  <si>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</si>
  <si>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</si>
  <si>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</si>
  <si>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</si>
  <si>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</si>
  <si>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</si>
  <si>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</si>
  <si>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</si>
  <si>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</si>
  <si>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</si>
  <si>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</si>
  <si>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</si>
  <si>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</si>
  <si>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</si>
  <si>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</si>
  <si>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</si>
  <si>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</si>
  <si>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</si>
  <si>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</si>
  <si>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</si>
  <si>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</si>
  <si>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</si>
  <si>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</si>
  <si>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</si>
  <si>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</si>
  <si>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</si>
  <si>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</si>
  <si>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</si>
  <si>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</si>
  <si>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</si>
  <si>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</si>
  <si>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</si>
  <si>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</si>
  <si>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</si>
  <si>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</si>
  <si>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</si>
  <si>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</si>
  <si>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</si>
  <si>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</si>
  <si>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</si>
  <si>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</si>
  <si>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</si>
  <si>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</si>
  <si>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</si>
  <si>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</si>
  <si>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</si>
  <si>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</si>
  <si>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</si>
  <si>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</si>
  <si>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</si>
  <si>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</si>
  <si>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</si>
  <si>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</si>
  <si>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</si>
  <si>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</si>
  <si>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</si>
  <si>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</si>
  <si>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</si>
  <si>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</si>
  <si>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</si>
  <si>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</si>
  <si>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</si>
  <si>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</si>
  <si>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</si>
  <si>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</si>
  <si>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</si>
  <si>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</si>
  <si>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</si>
  <si>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</si>
  <si>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</si>
  <si>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</si>
  <si>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</si>
  <si>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</si>
  <si>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</si>
  <si>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</si>
  <si>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</si>
  <si>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</si>
  <si>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</si>
  <si>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</si>
  <si>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</si>
  <si>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</si>
  <si>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</si>
  <si>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</si>
  <si>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</si>
  <si>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</si>
  <si>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</si>
  <si>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</si>
  <si>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</si>
  <si>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</si>
  <si>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</si>
  <si>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</si>
  <si>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</si>
  <si>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</si>
  <si>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</si>
  <si>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</si>
  <si>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</si>
  <si>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</si>
  <si>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</si>
  <si>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</si>
  <si>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</si>
  <si>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</si>
  <si>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</si>
  <si>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</si>
  <si>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</si>
  <si>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DH_IND*</t>
  </si>
  <si>
    <t>DH_SOL*</t>
  </si>
  <si>
    <t>DH_IND</t>
  </si>
  <si>
    <t>DH_SOL</t>
  </si>
  <si>
    <t>SRVSOL</t>
  </si>
  <si>
    <t>SRVLPG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</si>
</sst>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tabSelected="1" zoomScaleNormal="100" workbookViewId="0">
      <selection activeCell="C24" sqref="C2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13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13" si="1">1+$C16</f>
        <v>1.05</v>
      </c>
      <c r="H6" s="2">
        <v>1</v>
      </c>
      <c r="I6" s="16">
        <f t="shared" ref="I6:I13" si="2">-D16</f>
        <v>-0.1</v>
      </c>
      <c r="J6" s="2">
        <v>5</v>
      </c>
      <c r="K6" s="2" t="str">
        <f t="shared" ref="K6:K13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si="0"/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si="1"/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0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1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0"/>
        <v>UC_PWR_MaxGrowth_DH_IND</v>
      </c>
      <c r="C12" s="2" t="s">
        <v>13</v>
      </c>
      <c r="D12" s="2" t="s">
        <v>223</v>
      </c>
      <c r="E12">
        <v>2018</v>
      </c>
      <c r="F12" s="2" t="s">
        <v>15</v>
      </c>
      <c r="G12" s="26">
        <f t="shared" si="1"/>
        <v>1.05</v>
      </c>
      <c r="H12" s="2">
        <v>1</v>
      </c>
      <c r="I12" s="16">
        <f t="shared" si="2"/>
        <v>-0.1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 t="shared" si="0"/>
        <v>UC_PWR_MaxGrowth_DH_SOL</v>
      </c>
      <c r="C13" s="2" t="s">
        <v>13</v>
      </c>
      <c r="D13" s="2" t="s">
        <v>224</v>
      </c>
      <c r="E13">
        <v>2018</v>
      </c>
      <c r="F13" s="2" t="s">
        <v>15</v>
      </c>
      <c r="G13" s="26">
        <f t="shared" si="1"/>
        <v>1.05</v>
      </c>
      <c r="H13" s="2">
        <v>1</v>
      </c>
      <c r="I13" s="16">
        <f t="shared" si="2"/>
        <v>-0.1</v>
      </c>
      <c r="J13" s="2">
        <v>5</v>
      </c>
      <c r="K13" s="2" t="str">
        <f t="shared" si="3"/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0.05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225</v>
      </c>
      <c r="C22" s="11">
        <v>0.05</v>
      </c>
      <c r="D22">
        <v>0.1</v>
      </c>
    </row>
    <row r="23" spans="1:11" x14ac:dyDescent="0.25">
      <c r="A23" t="s">
        <v>128</v>
      </c>
      <c r="B23" t="s">
        <v>226</v>
      </c>
      <c r="C23" s="11">
        <v>0.05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zoomScaleNormal="100" workbookViewId="0">
      <selection activeCell="F29" sqref="F2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_xlfn.TEXTJOIN(",",TRUE,[1]Regions!C3,[1]Regions!E3:AD3)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1+C24</f>
        <v>1.25</v>
      </c>
      <c r="K6" s="2">
        <v>1</v>
      </c>
      <c r="L6" s="16">
        <f>-D24</f>
        <v>-0.3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1.02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1.02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1.01</v>
      </c>
      <c r="K9" s="2">
        <v>1</v>
      </c>
      <c r="L9" s="16">
        <f>-D27</f>
        <v>-0.3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_xlfn.TEXTJOIN("_",TRUE,"UC",A27,"MaxDeGrowth",B27)</f>
        <v>UC_RSD_MaxDeGrowth_Coal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1-C27*30</f>
        <v>0.7</v>
      </c>
      <c r="K10" s="2">
        <v>1</v>
      </c>
      <c r="L10" s="16">
        <f>-D28</f>
        <v>-0.3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1.01</v>
      </c>
      <c r="K11" s="2">
        <v>1</v>
      </c>
      <c r="L11" s="16">
        <f>-D28</f>
        <v>-0.3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_xlfn.TEXTJOIN("_",TRUE,"UC",A29,"MaxDeGrowth",B28)</f>
        <v>UC_RSD_MaxDeGrowth_Peat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1-C28*30</f>
        <v>0.7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>1+C29</f>
        <v>1.2</v>
      </c>
      <c r="K13" s="2">
        <v>1</v>
      </c>
      <c r="L13" s="16">
        <f>-D29</f>
        <v>-0.1</v>
      </c>
      <c r="M13" s="2">
        <v>5</v>
      </c>
      <c r="N13" s="2" t="str">
        <f>_xlfn.TEXTJOIN(" ",TRUE,A29, "maximum growth rate of",B29)</f>
        <v>RSD maximum growth rate of Electricity</v>
      </c>
    </row>
    <row r="14" spans="2:14" x14ac:dyDescent="0.25">
      <c r="B14" s="2" t="str">
        <f>_xlfn.TEXTJOIN("_",TRUE,"UC",A30,"MaxGrowth",B30)</f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>1+C30</f>
        <v>1.1000000000000001</v>
      </c>
      <c r="K14" s="2">
        <v>1</v>
      </c>
      <c r="L14" s="16">
        <f>-D30</f>
        <v>0</v>
      </c>
      <c r="M14" s="2">
        <v>5</v>
      </c>
      <c r="N14" s="2" t="str">
        <f>_xlfn.TEXTJOIN(" ",TRUE,A30, "maximum growth rate of",B30)</f>
        <v>RSD maximum growth rate of Ethanol</v>
      </c>
    </row>
    <row r="15" spans="2:14" x14ac:dyDescent="0.25">
      <c r="B15" s="2" t="str">
        <f>_xlfn.TEXTJOIN("_",TRUE,"UC",A31,"MaxGrowth",B31)</f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>1+C31</f>
        <v>1.0249999999999999</v>
      </c>
      <c r="K15" s="2">
        <v>1</v>
      </c>
      <c r="L15" s="16">
        <f>-D31</f>
        <v>-0.1</v>
      </c>
      <c r="M15" s="2">
        <v>5</v>
      </c>
      <c r="N15" s="2" t="str">
        <f>_xlfn.TEXTJOIN(" ",TRUE,A31, "maximum growth rate of",B31)</f>
        <v>RSD maximum growth rate of Gas</v>
      </c>
    </row>
    <row r="16" spans="2:14" x14ac:dyDescent="0.25">
      <c r="B16" s="2" t="str">
        <f>_xlfn.TEXTJOIN("_",TRUE,"UC",A32,"MinGrowth",B32)</f>
        <v>UC_RSD_MinGrowth_DistrictHeat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185</v>
      </c>
      <c r="J16" s="29">
        <f>1+C32</f>
        <v>1.03</v>
      </c>
      <c r="K16" s="2">
        <v>1</v>
      </c>
      <c r="L16" s="16">
        <f>-D33</f>
        <v>-0.1</v>
      </c>
      <c r="M16" s="2">
        <v>5</v>
      </c>
      <c r="N16" s="2" t="str">
        <f>_xlfn.TEXTJOIN(" ",TRUE,A32, "minimum growth rate of",B32)</f>
        <v>RSD minimum growth rate of DistrictHeat</v>
      </c>
    </row>
    <row r="17" spans="1:14" x14ac:dyDescent="0.25">
      <c r="B17" s="2" t="str">
        <f t="shared" ref="B17:B18" si="0">_xlfn.TEXTJOIN("_",TRUE,"UC",A33,"MaxGrowth",B33)</f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ref="J17:J18" si="1">1+C33</f>
        <v>1.0249999999999999</v>
      </c>
      <c r="K17" s="2">
        <v>1</v>
      </c>
      <c r="L17" s="16">
        <f t="shared" ref="L17:L18" si="2">-D33</f>
        <v>-0.1</v>
      </c>
      <c r="M17" s="2">
        <v>5</v>
      </c>
      <c r="N17" s="2" t="str">
        <f t="shared" ref="N17:N18" si="3">_xlfn.TEXTJOIN(" ",TRUE,A33, "maximum growth rate of",B33)</f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1.01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1-C34*30</f>
        <v>0.7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  <c r="C24" s="50">
        <v>0.25</v>
      </c>
      <c r="D24">
        <v>0.3</v>
      </c>
    </row>
    <row r="25" spans="1:14" x14ac:dyDescent="0.25">
      <c r="A25" t="s">
        <v>194</v>
      </c>
      <c r="B25" t="s">
        <v>196</v>
      </c>
      <c r="C25" s="50">
        <v>0.02</v>
      </c>
      <c r="D25">
        <v>0</v>
      </c>
    </row>
    <row r="26" spans="1:14" x14ac:dyDescent="0.25">
      <c r="A26" t="s">
        <v>194</v>
      </c>
      <c r="B26" t="s">
        <v>137</v>
      </c>
      <c r="C26" s="50">
        <v>0.02</v>
      </c>
      <c r="D26">
        <v>0</v>
      </c>
    </row>
    <row r="27" spans="1:14" x14ac:dyDescent="0.25">
      <c r="A27" t="s">
        <v>194</v>
      </c>
      <c r="B27" t="s">
        <v>197</v>
      </c>
      <c r="C27" s="50">
        <v>0.01</v>
      </c>
      <c r="D27">
        <v>0.3</v>
      </c>
    </row>
    <row r="28" spans="1:14" x14ac:dyDescent="0.25">
      <c r="A28" t="s">
        <v>194</v>
      </c>
      <c r="B28" t="s">
        <v>198</v>
      </c>
      <c r="C28" s="50">
        <v>0.01</v>
      </c>
      <c r="D28">
        <v>0.3</v>
      </c>
    </row>
    <row r="29" spans="1:14" x14ac:dyDescent="0.25">
      <c r="A29" t="s">
        <v>194</v>
      </c>
      <c r="B29" t="s">
        <v>199</v>
      </c>
      <c r="C29" s="50">
        <v>0.2</v>
      </c>
      <c r="D29">
        <v>0.1</v>
      </c>
    </row>
    <row r="30" spans="1:14" x14ac:dyDescent="0.25">
      <c r="A30" t="s">
        <v>194</v>
      </c>
      <c r="B30" t="s">
        <v>200</v>
      </c>
      <c r="C30" s="50">
        <v>0.1</v>
      </c>
      <c r="D30">
        <v>0</v>
      </c>
    </row>
    <row r="31" spans="1:14" x14ac:dyDescent="0.25">
      <c r="A31" t="s">
        <v>194</v>
      </c>
      <c r="B31" t="s">
        <v>192</v>
      </c>
      <c r="C31" s="50">
        <v>2.5000000000000001E-2</v>
      </c>
      <c r="D31">
        <v>0.1</v>
      </c>
    </row>
    <row r="32" spans="1:14" x14ac:dyDescent="0.25">
      <c r="A32" t="s">
        <v>194</v>
      </c>
      <c r="B32" t="s">
        <v>191</v>
      </c>
      <c r="C32" s="50">
        <v>0.03</v>
      </c>
      <c r="D32">
        <v>0.3</v>
      </c>
    </row>
    <row r="33" spans="1:8" x14ac:dyDescent="0.25">
      <c r="A33" t="s">
        <v>194</v>
      </c>
      <c r="B33" t="s">
        <v>201</v>
      </c>
      <c r="C33" s="50">
        <v>2.5000000000000001E-2</v>
      </c>
      <c r="D33">
        <v>0.1</v>
      </c>
    </row>
    <row r="34" spans="1:8" x14ac:dyDescent="0.25">
      <c r="A34" t="s">
        <v>194</v>
      </c>
      <c r="B34" t="s">
        <v>202</v>
      </c>
      <c r="C34" s="50">
        <v>0.01</v>
      </c>
      <c r="D34">
        <v>0.1</v>
      </c>
    </row>
    <row r="35" spans="1:8" x14ac:dyDescent="0.25">
      <c r="A35" t="s">
        <v>194</v>
      </c>
      <c r="B35" t="s">
        <v>203</v>
      </c>
      <c r="C35" s="50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IF([1]Regions!C$3&lt;&gt;"",[1]Regions!C$3,"*")</f>
        <v>IE</v>
      </c>
      <c r="G39" s="48" t="str">
        <f>IF([1]Regions!C$3&lt;&gt;"",[1]Regions!D$3,"*")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6"/>
  <sheetViews>
    <sheetView zoomScaleNormal="100" workbookViewId="0">
      <selection activeCell="K22" sqref="K2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1+C16</f>
        <v>1.02</v>
      </c>
      <c r="K6" s="2">
        <v>1</v>
      </c>
      <c r="L6" s="16">
        <f>-D16</f>
        <v>-0.1</v>
      </c>
      <c r="M6" s="2">
        <v>5</v>
      </c>
      <c r="N6" s="2" t="str">
        <f>_xlfn.TEXTJOIN(" ",TRUE,A16, "maximum growth rate of",B16)</f>
        <v>SRV maximum growth rate of Biomass</v>
      </c>
    </row>
    <row r="7" spans="1:14" x14ac:dyDescent="0.25">
      <c r="B7" s="2" t="str">
        <f>_xlfn.TEXTJOIN("_",TRUE,"UC",A17,"MaxGrowth",B17)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1+C17</f>
        <v>1.02</v>
      </c>
      <c r="K7" s="2">
        <v>1</v>
      </c>
      <c r="L7" s="16">
        <f>-D17</f>
        <v>-0.1</v>
      </c>
      <c r="M7" s="2">
        <v>5</v>
      </c>
      <c r="N7" s="2" t="str">
        <f>_xlfn.TEXTJOIN(" ",TRUE,A17, "maximum growth rate of",B17)</f>
        <v>SRV maximum growth rate of Biogas</v>
      </c>
    </row>
    <row r="8" spans="1:14" x14ac:dyDescent="0.25">
      <c r="B8" s="2" t="str">
        <f>_xlfn.TEXTJOIN("_",TRUE,"UC",A18,"MaxGrowth",B18)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1+C18</f>
        <v>1.25</v>
      </c>
      <c r="K8" s="2">
        <v>1</v>
      </c>
      <c r="L8" s="16">
        <f>-D18</f>
        <v>-0.3</v>
      </c>
      <c r="M8" s="2">
        <v>5</v>
      </c>
      <c r="N8" s="2" t="str">
        <f>_xlfn.TEXTJOIN(" ",TRUE,A18, "maximum growth rate of",B18)</f>
        <v>SRV maximum growth rate of AmbientHeat</v>
      </c>
    </row>
    <row r="9" spans="1:14" x14ac:dyDescent="0.25">
      <c r="B9" s="2" t="str">
        <f t="shared" ref="B9:B10" si="0">_xlfn.TEXTJOIN("_",TRUE,"UC",A19,"MaxGrowth",B19)</f>
        <v>UC_SRV_MaxGrowth_Gas</v>
      </c>
      <c r="C9" s="2" t="s">
        <v>144</v>
      </c>
      <c r="D9" s="2"/>
      <c r="F9" s="2" t="s">
        <v>193</v>
      </c>
      <c r="G9" s="2" t="s">
        <v>142</v>
      </c>
      <c r="H9" s="2">
        <v>2021</v>
      </c>
      <c r="I9" s="2" t="s">
        <v>15</v>
      </c>
      <c r="J9" s="29">
        <f t="shared" ref="J9:J11" si="1">1+C19</f>
        <v>1.03</v>
      </c>
      <c r="K9" s="2">
        <v>1</v>
      </c>
      <c r="L9" s="16">
        <f t="shared" ref="L9:L10" si="2">-D19</f>
        <v>0</v>
      </c>
      <c r="M9" s="2">
        <v>5</v>
      </c>
      <c r="N9" s="2" t="str">
        <f t="shared" ref="N9:N10" si="3">_xlfn.TEXTJOIN(" ",TRUE,A19, "maximum growth rate of",B19)</f>
        <v>SRV maximum growth rate of Gas</v>
      </c>
    </row>
    <row r="10" spans="1:14" x14ac:dyDescent="0.25">
      <c r="B10" s="2" t="str">
        <f t="shared" si="0"/>
        <v>UC_SRV_MaxGrowth_Electricity</v>
      </c>
      <c r="C10" s="2" t="s">
        <v>144</v>
      </c>
      <c r="D10" s="2"/>
      <c r="F10" s="2" t="s">
        <v>222</v>
      </c>
      <c r="G10" s="2" t="s">
        <v>142</v>
      </c>
      <c r="H10" s="2">
        <v>2021</v>
      </c>
      <c r="I10" s="2" t="s">
        <v>15</v>
      </c>
      <c r="J10" s="29">
        <f t="shared" si="1"/>
        <v>1.1499999999999999</v>
      </c>
      <c r="K10" s="2">
        <v>1</v>
      </c>
      <c r="L10" s="16">
        <f t="shared" si="2"/>
        <v>-0.3</v>
      </c>
      <c r="M10" s="2">
        <v>5</v>
      </c>
      <c r="N10" s="2" t="str">
        <f t="shared" si="3"/>
        <v>SRV maximum growth rate of Electricity</v>
      </c>
    </row>
    <row r="11" spans="1:14" x14ac:dyDescent="0.25">
      <c r="B11" s="2" t="str">
        <f>_xlfn.TEXTJOIN("_",TRUE,"UC",A21,"MaxGrowth",B21)</f>
        <v>UC_SRV_MaxGrowth_Solar</v>
      </c>
      <c r="C11" s="2" t="s">
        <v>144</v>
      </c>
      <c r="D11" s="2"/>
      <c r="F11" t="s">
        <v>227</v>
      </c>
      <c r="G11" s="2" t="s">
        <v>142</v>
      </c>
      <c r="H11" s="2">
        <v>2021</v>
      </c>
      <c r="I11" s="2" t="s">
        <v>15</v>
      </c>
      <c r="J11" s="29">
        <f t="shared" si="1"/>
        <v>1.1499999999999999</v>
      </c>
      <c r="K11" s="2">
        <v>1</v>
      </c>
      <c r="L11" s="16">
        <f>-D21</f>
        <v>-0.2</v>
      </c>
      <c r="M11" s="2">
        <v>5</v>
      </c>
      <c r="N11" s="2" t="str">
        <f>_xlfn.TEXTJOIN(" ",TRUE,A21, "maximum growth rate of",B21)</f>
        <v>SRV maximum growth rate of Solar</v>
      </c>
    </row>
    <row r="12" spans="1:14" x14ac:dyDescent="0.25">
      <c r="B12" s="2" t="str">
        <f>_xlfn.TEXTJOIN("_",TRUE,"UC",A21,"MinGrowth",B21)</f>
        <v>UC_SRV_MinGrowth_Solar</v>
      </c>
      <c r="C12" s="2" t="s">
        <v>144</v>
      </c>
      <c r="D12" s="2"/>
      <c r="F12" t="s">
        <v>227</v>
      </c>
      <c r="G12" s="2" t="s">
        <v>142</v>
      </c>
      <c r="H12" s="2">
        <v>2021</v>
      </c>
      <c r="I12" s="2" t="s">
        <v>185</v>
      </c>
      <c r="J12" s="29">
        <f>1+C21/10</f>
        <v>1.0149999999999999</v>
      </c>
      <c r="K12" s="2">
        <v>1</v>
      </c>
      <c r="L12" s="16">
        <f>-D21</f>
        <v>-0.2</v>
      </c>
      <c r="M12" s="2">
        <v>5</v>
      </c>
      <c r="N12" s="2" t="str">
        <f>_xlfn.TEXTJOIN(" ",TRUE,A21, "minimum growth rate of",B21)</f>
        <v>SRV minimum growth rate of Solar</v>
      </c>
    </row>
    <row r="13" spans="1:14" x14ac:dyDescent="0.25">
      <c r="B13" s="2" t="str">
        <f>_xlfn.TEXTJOIN("_",TRUE,"UC",A22,"MinGrowth",B22)</f>
        <v>UC_SRV_MinGrowth_LPG</v>
      </c>
      <c r="C13" s="2" t="s">
        <v>144</v>
      </c>
      <c r="D13" s="2"/>
      <c r="F13" t="s">
        <v>228</v>
      </c>
      <c r="G13" s="2" t="s">
        <v>142</v>
      </c>
      <c r="H13" s="2">
        <v>2021</v>
      </c>
      <c r="I13" s="2" t="s">
        <v>15</v>
      </c>
      <c r="J13" s="29">
        <f>1+C22</f>
        <v>1.03</v>
      </c>
      <c r="K13" s="2">
        <v>1</v>
      </c>
      <c r="L13" s="16">
        <f>-D22</f>
        <v>-0.1</v>
      </c>
      <c r="M13" s="2">
        <v>5</v>
      </c>
      <c r="N13" s="2" t="str">
        <f>_xlfn.TEXTJOIN(" ",TRUE,A22, "maximum growth rate of",B22)</f>
        <v>SRV maximum growth rate of LPG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50">
        <v>0.02</v>
      </c>
      <c r="D16">
        <v>0.1</v>
      </c>
    </row>
    <row r="17" spans="1:8" x14ac:dyDescent="0.25">
      <c r="A17" t="s">
        <v>139</v>
      </c>
      <c r="B17" t="s">
        <v>138</v>
      </c>
      <c r="C17" s="50">
        <v>0.02</v>
      </c>
      <c r="D17">
        <v>0.1</v>
      </c>
    </row>
    <row r="18" spans="1:8" x14ac:dyDescent="0.25">
      <c r="A18" t="s">
        <v>139</v>
      </c>
      <c r="B18" t="s">
        <v>190</v>
      </c>
      <c r="C18" s="50">
        <v>0.25</v>
      </c>
      <c r="D18">
        <v>0.3</v>
      </c>
    </row>
    <row r="19" spans="1:8" x14ac:dyDescent="0.25">
      <c r="A19" t="s">
        <v>139</v>
      </c>
      <c r="B19" t="s">
        <v>192</v>
      </c>
      <c r="C19" s="50">
        <v>0.03</v>
      </c>
      <c r="D19">
        <v>0</v>
      </c>
    </row>
    <row r="20" spans="1:8" x14ac:dyDescent="0.25">
      <c r="A20" t="s">
        <v>139</v>
      </c>
      <c r="B20" t="s">
        <v>199</v>
      </c>
      <c r="C20" s="50">
        <v>0.15</v>
      </c>
      <c r="D20">
        <v>0.3</v>
      </c>
    </row>
    <row r="21" spans="1:8" x14ac:dyDescent="0.25">
      <c r="A21" t="s">
        <v>139</v>
      </c>
      <c r="B21" t="s">
        <v>203</v>
      </c>
      <c r="C21" s="50">
        <v>0.15</v>
      </c>
      <c r="D21">
        <v>0.2</v>
      </c>
    </row>
    <row r="22" spans="1:8" x14ac:dyDescent="0.25">
      <c r="A22" t="s">
        <v>139</v>
      </c>
      <c r="B22" t="s">
        <v>201</v>
      </c>
      <c r="C22" s="50">
        <v>0.03</v>
      </c>
      <c r="D22">
        <v>0.1</v>
      </c>
    </row>
    <row r="24" spans="1:8" x14ac:dyDescent="0.25">
      <c r="B24" s="45" t="s">
        <v>213</v>
      </c>
      <c r="H24" s="46"/>
    </row>
    <row r="25" spans="1:8" ht="15.75" thickBot="1" x14ac:dyDescent="0.3">
      <c r="B25" s="47" t="s">
        <v>214</v>
      </c>
      <c r="C25" s="47" t="s">
        <v>8</v>
      </c>
      <c r="D25" s="47" t="s">
        <v>215</v>
      </c>
      <c r="E25" s="47" t="s">
        <v>7</v>
      </c>
      <c r="F25" s="48" t="str">
        <f>IF([1]Regions!C$3&lt;&gt;"",[1]Regions!C$3,"*")</f>
        <v>IE</v>
      </c>
      <c r="G25" s="48" t="str">
        <f>IF([1]Regions!C$3&lt;&gt;"",[1]Regions!D$3,"*")</f>
        <v>National</v>
      </c>
      <c r="H25" s="49" t="s">
        <v>216</v>
      </c>
    </row>
    <row r="26" spans="1:8" x14ac:dyDescent="0.25">
      <c r="D26" t="s">
        <v>217</v>
      </c>
      <c r="E26">
        <v>2018</v>
      </c>
      <c r="F26">
        <v>2222</v>
      </c>
      <c r="G26">
        <f>F26</f>
        <v>2222</v>
      </c>
      <c r="H26" t="str">
        <f xml:space="preserve"> _xlfn.TEXTJOIN(",",TRUE,F6:F9)</f>
        <v>SRVBIO,SRVBGS,SRVAHT,SRVAHT2,SRVGAS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2023-03-25T16:08:02Z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805806994438171</vt:r8>
  </property>
</Properties>
</file>