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70678832-6CC4-415F-A8B0-BA241D09064D}" xr6:coauthVersionLast="45" xr6:coauthVersionMax="47" xr10:uidLastSave="{00000000-0000-0000-0000-000000000000}"/>
  <bookViews>
    <workbookView xWindow="-2265" yWindow="-13515" windowWidth="21600" windowHeight="11385" activeTab="6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29" l="1"/>
  <c r="E32" i="29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B20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F9" i="62" l="1"/>
  <c r="F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<sst xmlns="http://schemas.openxmlformats.org/spreadsheetml/2006/main" count="1353" uniqueCount="617">
  <si>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</si>
  <si>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</si>
  <si>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</si>
  <si>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</si>
  <si>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</si>
  <si>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</si>
  <si>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</si>
  <si>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</si>
  <si>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</si>
  <si>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</si>
  <si>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</si>
  <si>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</si>
  <si>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</si>
  <si>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</si>
  <si>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</si>
  <si>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</si>
  <si>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</si>
  <si>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</si>
  <si>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</si>
  <si>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</si>
  <si>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</si>
  <si>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</si>
  <si>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</si>
  <si>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</si>
  <si>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</si>
  <si>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</si>
  <si>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</si>
  <si>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</si>
  <si>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</si>
  <si>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</si>
  <si>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</si>
  <si>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</si>
  <si>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</si>
  <si>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</si>
  <si>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</si>
  <si>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</si>
  <si>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</si>
  <si>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</si>
  <si>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</si>
  <si>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</si>
  <si>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</si>
  <si>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</si>
  <si>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</si>
  <si>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</si>
  <si>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</si>
  <si>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</si>
  <si>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</si>
  <si>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</si>
  <si>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</si>
  <si>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</si>
  <si>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</si>
  <si>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</si>
  <si>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</si>
  <si>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</si>
  <si>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</si>
  <si>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</si>
  <si>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</si>
  <si>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</si>
  <si>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</si>
  <si>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</si>
  <si>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</si>
  <si>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</si>
  <si>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</si>
  <si>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</si>
  <si>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</si>
  <si>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</si>
  <si>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</si>
  <si>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</si>
  <si>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</si>
  <si>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</si>
  <si>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</si>
  <si>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</si>
  <si>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</si>
  <si>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</si>
  <si>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</si>
  <si>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</si>
  <si>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</si>
  <si>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</si>
  <si>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</si>
  <si>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</si>
  <si>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</si>
  <si>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</si>
  <si>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</si>
  <si>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</si>
  <si>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</si>
  <si>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</si>
  <si>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</si>
  <si>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</si>
  <si>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</si>
  <si>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</si>
  <si>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</si>
  <si>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</si>
  <si>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</si>
  <si>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</si>
  <si>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</si>
  <si>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</si>
  <si>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</si>
  <si>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</si>
  <si>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</si>
  <si>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</si>
  <si>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</si>
  <si>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</si>
  <si>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</si>
  <si>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</si>
  <si>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</si>
  <si>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</si>
  <si>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</si>
  <si>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</si>
  <si>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</si>
  <si>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</si>
  <si>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</si>
  <si>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</si>
  <si>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</si>
  <si>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</si>
  <si>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</si>
  <si>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</si>
  <si>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</si>
  <si>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</si>
  <si>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</si>
  <si>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</si>
  <si>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</si>
  <si>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</si>
  <si>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</si>
  <si>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</si>
  <si>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</si>
  <si>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</si>
  <si>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</si>
  <si>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</si>
  <si>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</si>
  <si>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</si>
  <si>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</si>
  <si>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</si>
  <si>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</si>
  <si>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</si>
  <si>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</si>
  <si>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</si>
  <si>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</si>
  <si>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</si>
  <si>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</si>
  <si>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</si>
  <si>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</si>
  <si>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</si>
  <si>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</si>
  <si>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</si>
  <si>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</si>
  <si>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</si>
  <si>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</si>
  <si>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</si>
  <si>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</si>
  <si>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</si>
  <si>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</si>
  <si>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</si>
  <si>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</si>
  <si>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</si>
  <si>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</si>
  <si>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</si>
  <si>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</si>
  <si>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</si>
  <si>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</si>
  <si>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</si>
  <si>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</si>
  <si>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</si>
  <si>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</si>
  <si>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</si>
  <si>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</si>
  <si>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</si>
  <si>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</si>
  <si>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</si>
  <si>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</si>
  <si>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</si>
  <si>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</si>
  <si>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</si>
  <si>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</si>
  <si>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</si>
  <si>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</si>
  <si>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</si>
  <si>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</si>
  <si>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</si>
  <si>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</si>
  <si>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</si>
  <si>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</si>
  <si>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</si>
  <si>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</si>
  <si>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</si>
  <si>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</si>
  <si>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</si>
  <si>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</si>
  <si>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</si>
  <si>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</si>
  <si>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</si>
  <si>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</si>
  <si>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</si>
  <si>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</si>
  <si>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</si>
  <si>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</si>
  <si>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</si>
  <si>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</si>
  <si>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</si>
  <si>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</si>
  <si>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</si>
  <si>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</si>
  <si>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</si>
  <si>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</si>
  <si>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</si>
  <si>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</si>
  <si>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</si>
  <si>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</si>
  <si>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</si>
  <si>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</si>
  <si>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</si>
  <si>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</si>
  <si>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</si>
  <si>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</si>
  <si>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</si>
  <si>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</si>
  <si>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</si>
  <si>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</si>
  <si>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</si>
  <si>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</si>
  <si>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</si>
  <si>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</si>
  <si>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</si>
  <si>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</si>
  <si>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</si>
  <si>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</si>
  <si>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</si>
  <si>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</si>
  <si>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</si>
  <si>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</si>
  <si>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</si>
  <si>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</si>
  <si>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</si>
  <si>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</si>
  <si>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</si>
  <si>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</si>
  <si>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</si>
  <si>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</si>
  <si>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</si>
  <si>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</si>
  <si>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</si>
  <si>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</si>
  <si>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</si>
  <si>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</si>
  <si>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</si>
  <si>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</si>
  <si>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</si>
  <si>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</si>
  <si>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</si>
  <si>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</si>
  <si>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</si>
  <si>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</si>
  <si>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</si>
  <si>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</si>
  <si>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</si>
  <si>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</si>
  <si>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</si>
  <si>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</si>
  <si>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</si>
  <si>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</si>
  <si>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</si>
  <si>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</si>
  <si>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</si>
  <si>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</si>
  <si>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</si>
  <si>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</si>
  <si>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</si>
  <si>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</si>
  <si>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</si>
  <si>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</si>
  <si>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</si>
  <si>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</si>
  <si>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</si>
  <si>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</si>
  <si>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</si>
  <si>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</si>
  <si>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</si>
  <si>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</si>
  <si>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</si>
  <si>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</si>
  <si>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</si>
  <si>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</si>
  <si>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</si>
  <si>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</si>
  <si>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</si>
  <si>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</si>
  <si>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</si>
  <si>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</si>
  <si>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</si>
  <si>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</si>
  <si>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</si>
  <si>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</si>
  <si>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</si>
  <si>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</si>
  <si>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</si>
  <si>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</si>
  <si>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</si>
  <si>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</si>
  <si>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</si>
  <si>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</si>
  <si>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</si>
  <si>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</si>
  <si>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</si>
  <si>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</si>
  <si>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</si>
  <si>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</si>
  <si>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</si>
  <si>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</si>
  <si>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</si>
  <si>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</si>
  <si>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</si>
  <si>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</si>
  <si>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</si>
  <si>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</si>
  <si>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</si>
  <si>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</si>
  <si>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</si>
  <si>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</si>
  <si>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</si>
  <si>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</si>
  <si>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</si>
  <si>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</si>
  <si>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</si>
  <si>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</si>
  <si>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</si>
  <si>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</si>
  <si>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</si>
  <si>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</si>
  <si>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</si>
  <si>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</si>
  <si>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</si>
  <si>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</si>
  <si>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</si>
  <si>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</si>
  <si>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</si>
  <si>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</si>
  <si>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</si>
  <si>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</si>
  <si>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</si>
  <si>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</si>
  <si>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</si>
  <si>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</si>
  <si>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</si>
  <si>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</si>
  <si>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</si>
  <si>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</si>
  <si>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</si>
  <si>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</si>
  <si>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</si>
  <si>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</si>
  <si>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</si>
  <si>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</si>
  <si>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</si>
  <si>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</si>
  <si>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</si>
  <si>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</si>
  <si>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</si>
  <si>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</si>
  <si>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</si>
  <si>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</si>
  <si>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</si>
  <si>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</si>
  <si>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</si>
  <si>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</si>
  <si>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</si>
  <si>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</si>
  <si>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</si>
  <si>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</si>
  <si>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</si>
  <si>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</si>
  <si>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</si>
  <si>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</si>
  <si>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</si>
  <si>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</si>
  <si>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</si>
  <si>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</si>
  <si>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</si>
  <si>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</si>
  <si>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</si>
  <si>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</si>
  <si>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</si>
  <si>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</si>
  <si>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</si>
  <si>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</si>
  <si>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</si>
  <si>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</si>
  <si>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</si>
  <si>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</si>
  <si>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</si>
  <si>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</si>
  <si>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</si>
  <si>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</si>
  <si>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</si>
  <si>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</si>
  <si>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</si>
  <si>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</si>
  <si>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</si>
  <si>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</si>
  <si>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</si>
  <si>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</si>
  <si>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</si>
  <si>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</si>
  <si>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</si>
  <si>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</si>
  <si>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</si>
  <si>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</si>
  <si>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</si>
  <si>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</si>
  <si>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</si>
  <si>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</si>
  <si>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</si>
  <si>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</si>
  <si>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</si>
  <si>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</si>
  <si>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</si>
  <si>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</si>
  <si>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</si>
  <si>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</si>
  <si>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</si>
  <si>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</si>
  <si>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</si>
  <si>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</si>
  <si>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</si>
  <si>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</si>
  <si>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</si>
  <si>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</si>
  <si>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</si>
  <si>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</si>
  <si>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</si>
  <si>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</si>
  <si>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</si>
  <si>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</si>
  <si>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</si>
  <si>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</si>
  <si>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</si>
  <si>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</si>
  <si>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</si>
  <si>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</si>
  <si>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</si>
  <si>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</si>
  <si>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</si>
  <si>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</si>
  <si>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</si>
  <si>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</si>
  <si>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</si>
  <si>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</si>
  <si>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</si>
  <si>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</si>
  <si>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</si>
  <si>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</si>
  <si>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</si>
  <si>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</si>
  <si>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</si>
  <si>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</si>
  <si>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</si>
  <si>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</si>
  <si>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</si>
  <si>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</si>
  <si>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</si>
  <si>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</si>
  <si>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</si>
  <si>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</si>
  <si>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</si>
  <si>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</si>
  <si>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</si>
  <si>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</si>
  <si>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</si>
  <si>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</si>
  <si>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</si>
  <si>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</si>
  <si>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</si>
  <si>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</si>
  <si>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</si>
  <si>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</si>
  <si>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</si>
  <si>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</si>
  <si>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</si>
  <si>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</si>
  <si>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</si>
  <si>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</si>
  <si>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</si>
  <si>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</si>
  <si>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</si>
  <si>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</si>
  <si>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</si>
  <si>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</si>
  <si>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</si>
  <si>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</si>
  <si>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</si>
  <si>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</si>
  <si>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</si>
  <si>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</si>
  <si>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</si>
  <si>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</si>
  <si>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</si>
  <si>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</si>
  <si>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</si>
  <si>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</si>
  <si>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</si>
  <si>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</si>
  <si>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</si>
  <si>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</si>
  <si>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</si>
  <si>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</si>
  <si>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</si>
  <si>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</si>
  <si>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</si>
  <si>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</si>
  <si>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</si>
  <si>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</si>
  <si>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</si>
  <si>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</si>
  <si>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</si>
  <si>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</si>
  <si>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</si>
  <si>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</si>
  <si>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</si>
  <si>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</si>
  <si>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</si>
  <si>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</si>
  <si>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</si>
  <si>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</si>
  <si>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</si>
  <si>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</si>
  <si>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</si>
  <si>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</si>
  <si>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</si>
  <si>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</si>
  <si>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</si>
  <si>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</si>
  <si>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</si>
  <si>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</si>
  <si>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</si>
  <si>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</si>
  <si>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</si>
  <si>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</si>
  <si>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</si>
  <si>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</si>
  <si>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</si>
  <si>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</si>
  <si>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</si>
  <si>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</si>
  <si>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</si>
  <si>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</si>
  <si>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</si>
  <si>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</si>
  <si>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</si>
  <si>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</si>
  <si>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</si>
  <si>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</si>
  <si>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</si>
  <si>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</si>
  <si>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</si>
  <si>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</si>
  <si>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</si>
  <si>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</si>
  <si>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</si>
  <si>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</si>
  <si>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</si>
  <si>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</si>
  <si>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</si>
  <si>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</si>
  <si>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</si>
  <si>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</si>
  <si>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</si>
  <si>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</si>
  <si>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</si>
  <si>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</si>
  <si>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</si>
  <si>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</si>
  <si>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</si>
  <si>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</si>
  <si>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</si>
  <si>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</si>
  <si>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</si>
  <si>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</si>
  <si>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</si>
  <si>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</si>
  <si>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</si>
  <si>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</si>
  <si>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</si>
  <si>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</si>
  <si>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</si>
  <si>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</si>
  <si>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</si>
  <si>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</si>
  <si>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</si>
  <si>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</si>
  <si>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</si>
  <si>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</si>
  <si>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</si>
  <si>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</si>
  <si>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</si>
  <si>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</si>
  <si>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</si>
  <si>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</si>
  <si>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</si>
  <si>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</si>
  <si>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</si>
  <si>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</si>
  <si>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</si>
  <si>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</si>
  <si>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</si>
  <si>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</si>
  <si>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</si>
  <si>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</si>
  <si>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</si>
  <si>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</si>
  <si>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</si>
  <si>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</si>
  <si>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</si>
  <si>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</si>
  <si>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</si>
  <si>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</si>
  <si>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</si>
  <si>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</si>
  <si>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</si>
  <si>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CITY_DH,URBAN_1_DH,URBAN_2_DH,URBAN_3_DH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</si>
</sst>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0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  <xf numFmtId="0" fontId="18" fillId="0" borderId="0" xfId="0" applyFont="1"/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29" t="s">
        <v>601</v>
      </c>
      <c r="B16" s="729"/>
      <c r="C16" s="729"/>
      <c r="D16" s="729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28" t="s">
        <v>613</v>
      </c>
      <c r="C19" s="728"/>
      <c r="D19" s="728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602</v>
      </c>
      <c r="B20" s="728" t="s">
        <v>614</v>
      </c>
      <c r="C20" s="728"/>
      <c r="D20" s="728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603</v>
      </c>
      <c r="B21" s="723" t="s">
        <v>615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604</v>
      </c>
      <c r="B23" s="728"/>
      <c r="C23" s="728"/>
      <c r="D23" s="728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605</v>
      </c>
      <c r="B26" s="728" t="s">
        <v>612</v>
      </c>
      <c r="C26" s="728"/>
      <c r="D26" s="728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606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607</v>
      </c>
      <c r="B30" s="730" t="s">
        <v>608</v>
      </c>
      <c r="C30" s="728"/>
      <c r="D30" s="728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609</v>
      </c>
      <c r="B31" s="728" t="s">
        <v>610</v>
      </c>
      <c r="C31" s="728"/>
      <c r="D31" s="728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611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187</v>
      </c>
      <c r="C3" s="10" t="s">
        <v>186</v>
      </c>
    </row>
    <row r="4" spans="1:3">
      <c r="A4" s="9" t="s">
        <v>75</v>
      </c>
      <c r="B4" s="10" t="s">
        <v>56</v>
      </c>
      <c r="C4" s="7" t="s">
        <v>448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576</v>
      </c>
      <c r="B9" s="701" t="s">
        <v>577</v>
      </c>
      <c r="C9" s="702"/>
    </row>
    <row r="10" spans="1:3">
      <c r="A10" s="700" t="s">
        <v>576</v>
      </c>
      <c r="B10" s="701" t="s">
        <v>578</v>
      </c>
      <c r="C10" s="702"/>
    </row>
    <row r="11" spans="1:3">
      <c r="A11" s="693"/>
      <c r="B11" s="701" t="s">
        <v>579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574</v>
      </c>
      <c r="C15" s="39"/>
    </row>
    <row r="16" spans="1:3">
      <c r="A16" s="697"/>
      <c r="B16" s="38" t="s">
        <v>575</v>
      </c>
      <c r="C16" s="39"/>
    </row>
    <row r="18" spans="1:3" ht="21">
      <c r="A18" s="15" t="s">
        <v>34</v>
      </c>
    </row>
    <row r="19" spans="1:3">
      <c r="A19" s="695" t="s">
        <v>547</v>
      </c>
      <c r="B19" s="695" t="s">
        <v>548</v>
      </c>
      <c r="C19" s="695" t="s">
        <v>549</v>
      </c>
    </row>
    <row r="20" spans="1:3">
      <c r="A20" s="694" t="s">
        <v>545</v>
      </c>
      <c r="B20" s="554"/>
      <c r="C20" s="554"/>
    </row>
    <row r="21" spans="1:3">
      <c r="A21" s="12" t="s">
        <v>390</v>
      </c>
      <c r="B21" s="12"/>
      <c r="C21" s="12" t="s">
        <v>410</v>
      </c>
    </row>
    <row r="22" spans="1:3">
      <c r="A22" s="14" t="s">
        <v>391</v>
      </c>
      <c r="B22" s="14"/>
      <c r="C22" s="14" t="s">
        <v>43</v>
      </c>
    </row>
    <row r="23" spans="1:3">
      <c r="A23" s="18" t="s">
        <v>158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160</v>
      </c>
      <c r="B26" s="12"/>
      <c r="C26" s="12" t="s">
        <v>35</v>
      </c>
    </row>
    <row r="27" spans="1:3">
      <c r="A27" s="18" t="s">
        <v>507</v>
      </c>
      <c r="B27" s="12"/>
      <c r="C27" s="12"/>
    </row>
    <row r="28" spans="1:3">
      <c r="A28" s="12" t="s">
        <v>392</v>
      </c>
      <c r="B28" s="12"/>
      <c r="C28" s="12" t="s">
        <v>402</v>
      </c>
    </row>
    <row r="29" spans="1:3">
      <c r="A29" s="12" t="s">
        <v>162</v>
      </c>
      <c r="B29" s="12"/>
      <c r="C29" s="12" t="s">
        <v>403</v>
      </c>
    </row>
    <row r="30" spans="1:3">
      <c r="A30" s="12" t="s">
        <v>404</v>
      </c>
      <c r="B30" s="12"/>
      <c r="C30" s="12" t="s">
        <v>405</v>
      </c>
    </row>
    <row r="31" spans="1:3">
      <c r="A31" s="12" t="s">
        <v>406</v>
      </c>
      <c r="B31" s="13"/>
      <c r="C31" s="12" t="s">
        <v>40</v>
      </c>
    </row>
    <row r="32" spans="1:3">
      <c r="A32" s="12" t="s">
        <v>449</v>
      </c>
      <c r="B32" s="13"/>
      <c r="C32" s="12" t="s">
        <v>450</v>
      </c>
    </row>
    <row r="33" spans="1:3">
      <c r="A33" s="12" t="s">
        <v>482</v>
      </c>
      <c r="B33" s="12"/>
      <c r="C33" s="12" t="s">
        <v>44</v>
      </c>
    </row>
    <row r="34" spans="1:3">
      <c r="A34" s="40" t="s">
        <v>483</v>
      </c>
      <c r="B34" s="40"/>
      <c r="C34" s="40" t="s">
        <v>69</v>
      </c>
    </row>
    <row r="35" spans="1:3">
      <c r="A35" s="8" t="s">
        <v>546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395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397</v>
      </c>
      <c r="B44" s="7" t="s">
        <v>396</v>
      </c>
      <c r="C44" s="12" t="str">
        <f t="shared" si="0"/>
        <v>SRVAHT</v>
      </c>
    </row>
    <row r="45" spans="1:3">
      <c r="A45" s="7" t="s">
        <v>599</v>
      </c>
      <c r="B45" s="7" t="s">
        <v>600</v>
      </c>
      <c r="C45" s="12" t="str">
        <f t="shared" si="0"/>
        <v>SRVAHT2</v>
      </c>
    </row>
    <row r="46" spans="1:3">
      <c r="A46" s="12" t="s">
        <v>556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567</v>
      </c>
      <c r="B48" s="12" t="s">
        <v>566</v>
      </c>
      <c r="C48" s="12" t="str">
        <f t="shared" si="0"/>
        <v>SRVH2G</v>
      </c>
    </row>
    <row r="49" spans="1:3" s="12" customFormat="1">
      <c r="A49" s="12" t="s">
        <v>568</v>
      </c>
      <c r="B49" s="12" t="s">
        <v>569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571</v>
      </c>
      <c r="B51" s="14" t="s">
        <v>572</v>
      </c>
      <c r="C51" s="14" t="str">
        <f t="shared" si="0"/>
        <v>SRVETH</v>
      </c>
    </row>
    <row r="53" spans="1:3" ht="21">
      <c r="A53" s="15" t="s">
        <v>580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485</v>
      </c>
      <c r="C55" s="7" t="s">
        <v>581</v>
      </c>
    </row>
    <row r="56" spans="1:3">
      <c r="A56" s="18"/>
      <c r="B56" s="578" t="s">
        <v>179</v>
      </c>
      <c r="C56" s="7" t="s">
        <v>582</v>
      </c>
    </row>
    <row r="57" spans="1:3">
      <c r="A57" s="42" t="s">
        <v>109</v>
      </c>
      <c r="B57" s="90" t="s">
        <v>179</v>
      </c>
      <c r="C57" s="43" t="s">
        <v>180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179</v>
      </c>
      <c r="C59" s="12" t="s">
        <v>583</v>
      </c>
    </row>
    <row r="60" spans="1:3" ht="30">
      <c r="A60" s="46"/>
      <c r="B60" s="122" t="s">
        <v>181</v>
      </c>
      <c r="C60" s="122" t="s">
        <v>584</v>
      </c>
    </row>
    <row r="61" spans="1:3">
      <c r="A61" s="91" t="s">
        <v>112</v>
      </c>
      <c r="B61" s="48" t="s">
        <v>182</v>
      </c>
      <c r="C61" s="14" t="s">
        <v>113</v>
      </c>
    </row>
    <row r="64" spans="1:3">
      <c r="A64" s="8" t="s">
        <v>166</v>
      </c>
    </row>
    <row r="65" spans="1:2">
      <c r="A65" s="554" t="s">
        <v>167</v>
      </c>
      <c r="B65" s="555">
        <v>4.1868000000000002E-2</v>
      </c>
    </row>
    <row r="66" spans="1:2">
      <c r="A66" s="14" t="s">
        <v>451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324</v>
      </c>
      <c r="C5" s="414" t="s">
        <v>186</v>
      </c>
      <c r="D5" s="414" t="s">
        <v>325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326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327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328</v>
      </c>
      <c r="B10" s="415" t="s">
        <v>329</v>
      </c>
    </row>
    <row r="11" spans="1:30">
      <c r="A11" s="416" t="s">
        <v>330</v>
      </c>
      <c r="B11" s="416" t="s">
        <v>331</v>
      </c>
    </row>
    <row r="12" spans="1:30">
      <c r="A12" s="417" t="s">
        <v>332</v>
      </c>
      <c r="B12" s="417" t="s">
        <v>333</v>
      </c>
    </row>
    <row r="13" spans="1:30">
      <c r="A13" s="417" t="s">
        <v>334</v>
      </c>
      <c r="B13" s="417" t="s">
        <v>335</v>
      </c>
    </row>
    <row r="14" spans="1:30">
      <c r="A14" s="417" t="s">
        <v>336</v>
      </c>
      <c r="B14" s="417" t="s">
        <v>337</v>
      </c>
    </row>
    <row r="15" spans="1:30">
      <c r="A15" s="417" t="s">
        <v>338</v>
      </c>
      <c r="B15" s="417" t="s">
        <v>339</v>
      </c>
    </row>
    <row r="16" spans="1:30">
      <c r="A16" s="417" t="s">
        <v>340</v>
      </c>
      <c r="B16" s="417" t="s">
        <v>341</v>
      </c>
    </row>
    <row r="17" spans="1:2">
      <c r="A17" s="417" t="s">
        <v>342</v>
      </c>
      <c r="B17" s="417" t="s">
        <v>343</v>
      </c>
    </row>
    <row r="18" spans="1:2">
      <c r="A18" s="417" t="s">
        <v>344</v>
      </c>
      <c r="B18" s="417" t="s">
        <v>345</v>
      </c>
    </row>
    <row r="19" spans="1:2">
      <c r="A19" s="417" t="s">
        <v>346</v>
      </c>
      <c r="B19" s="417" t="s">
        <v>347</v>
      </c>
    </row>
    <row r="20" spans="1:2">
      <c r="A20" s="417" t="s">
        <v>348</v>
      </c>
      <c r="B20" s="417" t="s">
        <v>349</v>
      </c>
    </row>
    <row r="21" spans="1:2">
      <c r="A21" s="417" t="s">
        <v>350</v>
      </c>
      <c r="B21" s="417" t="s">
        <v>351</v>
      </c>
    </row>
    <row r="22" spans="1:2">
      <c r="A22" s="417" t="s">
        <v>352</v>
      </c>
      <c r="B22" s="417" t="s">
        <v>353</v>
      </c>
    </row>
    <row r="23" spans="1:2">
      <c r="A23" s="417" t="s">
        <v>354</v>
      </c>
      <c r="B23" s="417" t="s">
        <v>355</v>
      </c>
    </row>
    <row r="24" spans="1:2">
      <c r="A24" s="417" t="s">
        <v>356</v>
      </c>
      <c r="B24" s="417" t="s">
        <v>357</v>
      </c>
    </row>
    <row r="25" spans="1:2">
      <c r="A25" s="417" t="s">
        <v>358</v>
      </c>
      <c r="B25" s="417" t="s">
        <v>359</v>
      </c>
    </row>
    <row r="26" spans="1:2">
      <c r="A26" s="417" t="s">
        <v>360</v>
      </c>
      <c r="B26" s="417" t="s">
        <v>361</v>
      </c>
    </row>
    <row r="27" spans="1:2">
      <c r="A27" s="417" t="s">
        <v>362</v>
      </c>
      <c r="B27" s="417" t="s">
        <v>363</v>
      </c>
    </row>
    <row r="28" spans="1:2">
      <c r="A28" s="417" t="s">
        <v>364</v>
      </c>
      <c r="B28" s="417" t="s">
        <v>365</v>
      </c>
    </row>
    <row r="29" spans="1:2">
      <c r="A29" s="417" t="s">
        <v>366</v>
      </c>
      <c r="B29" s="417" t="s">
        <v>367</v>
      </c>
    </row>
    <row r="30" spans="1:2">
      <c r="A30" s="417" t="s">
        <v>368</v>
      </c>
      <c r="B30" s="417" t="s">
        <v>369</v>
      </c>
    </row>
    <row r="31" spans="1:2">
      <c r="A31" s="417" t="s">
        <v>370</v>
      </c>
      <c r="B31" s="417" t="s">
        <v>371</v>
      </c>
    </row>
    <row r="32" spans="1:2">
      <c r="A32" s="417" t="s">
        <v>372</v>
      </c>
      <c r="B32" s="417" t="s">
        <v>373</v>
      </c>
    </row>
    <row r="33" spans="1:2">
      <c r="A33" s="417" t="s">
        <v>374</v>
      </c>
      <c r="B33" s="417" t="s">
        <v>375</v>
      </c>
    </row>
    <row r="34" spans="1:2">
      <c r="A34" s="417" t="s">
        <v>376</v>
      </c>
      <c r="B34" s="417" t="s">
        <v>377</v>
      </c>
    </row>
    <row r="35" spans="1:2">
      <c r="A35" s="417" t="s">
        <v>378</v>
      </c>
      <c r="B35" s="417" t="s">
        <v>379</v>
      </c>
    </row>
    <row r="36" spans="1:2">
      <c r="A36" s="417" t="s">
        <v>380</v>
      </c>
      <c r="B36" s="417" t="s">
        <v>381</v>
      </c>
    </row>
    <row r="37" spans="1:2">
      <c r="A37" s="418" t="s">
        <v>382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573</v>
      </c>
    </row>
    <row r="2" spans="1:44" customFormat="1"/>
    <row r="3" spans="1:44" s="423" customFormat="1" ht="15" customHeight="1">
      <c r="A3" s="451"/>
      <c r="B3" s="8" t="s">
        <v>383</v>
      </c>
      <c r="C3" s="8" t="s">
        <v>393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190</v>
      </c>
      <c r="E4" s="425" t="s">
        <v>191</v>
      </c>
      <c r="F4" s="425" t="s">
        <v>192</v>
      </c>
      <c r="G4" s="425" t="s">
        <v>193</v>
      </c>
      <c r="H4" s="425" t="s">
        <v>194</v>
      </c>
      <c r="I4" s="425" t="s">
        <v>195</v>
      </c>
      <c r="J4" s="425" t="s">
        <v>196</v>
      </c>
      <c r="K4" s="425" t="s">
        <v>197</v>
      </c>
      <c r="L4" s="425" t="s">
        <v>198</v>
      </c>
      <c r="M4" s="425" t="s">
        <v>199</v>
      </c>
      <c r="N4" s="425" t="s">
        <v>200</v>
      </c>
      <c r="O4" s="425" t="s">
        <v>201</v>
      </c>
      <c r="P4" s="425" t="s">
        <v>202</v>
      </c>
      <c r="Q4" s="425" t="s">
        <v>203</v>
      </c>
      <c r="R4" s="425" t="s">
        <v>204</v>
      </c>
      <c r="S4" s="425" t="s">
        <v>205</v>
      </c>
      <c r="T4" s="425" t="s">
        <v>206</v>
      </c>
      <c r="U4" s="425" t="s">
        <v>207</v>
      </c>
      <c r="V4" s="425" t="s">
        <v>208</v>
      </c>
      <c r="W4" s="425" t="s">
        <v>209</v>
      </c>
      <c r="X4" s="425" t="s">
        <v>210</v>
      </c>
      <c r="Y4" s="425" t="s">
        <v>211</v>
      </c>
      <c r="Z4" s="425" t="s">
        <v>212</v>
      </c>
      <c r="AA4" s="425" t="s">
        <v>213</v>
      </c>
      <c r="AB4" s="425" t="s">
        <v>214</v>
      </c>
      <c r="AC4" s="425" t="s">
        <v>215</v>
      </c>
      <c r="AD4" s="425" t="s">
        <v>216</v>
      </c>
      <c r="AE4" s="425" t="s">
        <v>217</v>
      </c>
      <c r="AF4" s="425" t="s">
        <v>218</v>
      </c>
      <c r="AG4" s="425" t="s">
        <v>219</v>
      </c>
      <c r="AH4" s="425" t="s">
        <v>220</v>
      </c>
      <c r="AI4" s="425" t="s">
        <v>221</v>
      </c>
      <c r="AJ4" s="425" t="s">
        <v>222</v>
      </c>
      <c r="AK4" s="425" t="s">
        <v>223</v>
      </c>
      <c r="AL4" s="425" t="s">
        <v>224</v>
      </c>
      <c r="AM4" s="425" t="s">
        <v>225</v>
      </c>
      <c r="AN4" s="425" t="s">
        <v>226</v>
      </c>
      <c r="AO4" s="425" t="s">
        <v>227</v>
      </c>
      <c r="AP4" s="425" t="s">
        <v>228</v>
      </c>
      <c r="AQ4" s="425" t="s">
        <v>229</v>
      </c>
      <c r="AR4" s="425" t="s">
        <v>230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390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391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384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385</v>
      </c>
      <c r="C10" s="8" t="s">
        <v>394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386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388</v>
      </c>
      <c r="C22" s="424" t="s">
        <v>159</v>
      </c>
      <c r="D22" s="19" t="s">
        <v>81</v>
      </c>
      <c r="E22" s="19" t="s">
        <v>398</v>
      </c>
      <c r="F22" s="425" t="s">
        <v>408</v>
      </c>
      <c r="G22" s="432" t="s">
        <v>83</v>
      </c>
      <c r="AP22" s="7"/>
      <c r="AQ22" s="7"/>
      <c r="AR22" s="7"/>
    </row>
    <row r="23" spans="2:44" ht="15.75" thickBot="1">
      <c r="B23" s="599" t="s">
        <v>487</v>
      </c>
      <c r="C23" s="18"/>
      <c r="D23" s="579"/>
      <c r="E23" s="579"/>
      <c r="F23" s="467" t="s">
        <v>179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399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400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401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401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401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401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407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409</v>
      </c>
      <c r="D57" s="469" t="s">
        <v>401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389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387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388</v>
      </c>
      <c r="C61" s="424" t="s">
        <v>159</v>
      </c>
      <c r="D61" s="19" t="s">
        <v>81</v>
      </c>
      <c r="E61" s="19" t="s">
        <v>398</v>
      </c>
      <c r="F61" s="425" t="s">
        <v>408</v>
      </c>
      <c r="G61" s="432" t="s">
        <v>83</v>
      </c>
      <c r="AP61" s="7"/>
      <c r="AQ61" s="7"/>
      <c r="AR61" s="7"/>
    </row>
    <row r="62" spans="2:44" ht="15.75" thickBot="1">
      <c r="B62" s="599" t="s">
        <v>487</v>
      </c>
      <c r="C62" s="18"/>
      <c r="D62" s="579"/>
      <c r="E62" s="579"/>
      <c r="F62" s="467" t="s">
        <v>179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399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400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401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401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401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401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407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409</v>
      </c>
      <c r="D96" s="469" t="s">
        <v>401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389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163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156</v>
      </c>
      <c r="B5" s="25" t="s">
        <v>179</v>
      </c>
      <c r="C5" s="98" t="s">
        <v>164</v>
      </c>
      <c r="D5" s="477">
        <v>87.053206529921553</v>
      </c>
    </row>
    <row r="6" spans="1:12" ht="17.25">
      <c r="A6" s="23" t="s">
        <v>157</v>
      </c>
      <c r="B6" s="23" t="s">
        <v>492</v>
      </c>
      <c r="C6" s="23" t="s">
        <v>165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411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164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391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390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175</v>
      </c>
    </row>
    <row r="26" spans="1:12" ht="45.75" thickBot="1">
      <c r="A26" s="19" t="s">
        <v>388</v>
      </c>
      <c r="B26" s="19" t="s">
        <v>159</v>
      </c>
      <c r="C26" s="19" t="s">
        <v>81</v>
      </c>
      <c r="D26" s="19" t="s">
        <v>171</v>
      </c>
      <c r="E26" s="19" t="s">
        <v>172</v>
      </c>
      <c r="F26" s="20" t="s">
        <v>412</v>
      </c>
      <c r="G26" s="19" t="s">
        <v>129</v>
      </c>
      <c r="H26" s="487" t="s">
        <v>413</v>
      </c>
      <c r="I26" s="487" t="s">
        <v>144</v>
      </c>
      <c r="J26" s="20" t="s">
        <v>173</v>
      </c>
      <c r="K26" s="19" t="s">
        <v>111</v>
      </c>
      <c r="L26" s="20" t="s">
        <v>552</v>
      </c>
    </row>
    <row r="27" spans="1:12" ht="30.75" thickBot="1">
      <c r="A27" s="599" t="s">
        <v>487</v>
      </c>
      <c r="B27" s="600"/>
      <c r="C27" s="600"/>
      <c r="D27" s="600"/>
      <c r="E27" s="600"/>
      <c r="F27" s="601"/>
      <c r="G27" s="599" t="s">
        <v>179</v>
      </c>
      <c r="H27" s="605" t="s">
        <v>414</v>
      </c>
      <c r="I27" s="602" t="s">
        <v>414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169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170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401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401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401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401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401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401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416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388</v>
      </c>
      <c r="B72" s="19" t="s">
        <v>159</v>
      </c>
      <c r="C72" s="19" t="s">
        <v>81</v>
      </c>
      <c r="D72" s="19" t="s">
        <v>171</v>
      </c>
      <c r="E72" s="19" t="s">
        <v>172</v>
      </c>
      <c r="F72" s="20" t="s">
        <v>412</v>
      </c>
      <c r="G72" s="19" t="s">
        <v>129</v>
      </c>
      <c r="H72" s="487" t="s">
        <v>413</v>
      </c>
      <c r="I72" s="487" t="s">
        <v>144</v>
      </c>
      <c r="J72" s="487" t="s">
        <v>415</v>
      </c>
      <c r="K72" s="487" t="s">
        <v>173</v>
      </c>
      <c r="L72" s="19" t="s">
        <v>111</v>
      </c>
      <c r="M72" s="125"/>
      <c r="N72" s="125"/>
    </row>
    <row r="73" spans="1:14" ht="30.75" thickBot="1">
      <c r="A73" s="599" t="s">
        <v>487</v>
      </c>
      <c r="B73" s="600"/>
      <c r="C73" s="600"/>
      <c r="D73" s="600"/>
      <c r="E73" s="600"/>
      <c r="F73" s="603"/>
      <c r="G73" s="601" t="s">
        <v>179</v>
      </c>
      <c r="H73" s="602" t="s">
        <v>414</v>
      </c>
      <c r="I73" s="602" t="s">
        <v>414</v>
      </c>
      <c r="J73" s="602" t="s">
        <v>414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174</v>
      </c>
      <c r="K74" s="496" t="s">
        <v>46</v>
      </c>
      <c r="L74" s="496" t="s">
        <v>417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401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401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418</v>
      </c>
    </row>
    <row r="88" spans="1:14" ht="30.75" thickBot="1">
      <c r="A88" s="19" t="s">
        <v>388</v>
      </c>
      <c r="B88" s="19" t="s">
        <v>159</v>
      </c>
      <c r="C88" s="19" t="s">
        <v>81</v>
      </c>
      <c r="D88" s="19" t="s">
        <v>171</v>
      </c>
      <c r="E88" s="19" t="s">
        <v>172</v>
      </c>
      <c r="F88" s="20" t="s">
        <v>412</v>
      </c>
      <c r="G88" s="509" t="s">
        <v>129</v>
      </c>
      <c r="H88" s="487" t="s">
        <v>413</v>
      </c>
      <c r="I88" s="19" t="s">
        <v>173</v>
      </c>
      <c r="J88" s="19" t="s">
        <v>111</v>
      </c>
    </row>
    <row r="89" spans="1:14" ht="30.75" thickBot="1">
      <c r="A89" s="599" t="s">
        <v>487</v>
      </c>
      <c r="B89" s="600"/>
      <c r="C89" s="600"/>
      <c r="D89" s="600"/>
      <c r="E89" s="600"/>
      <c r="F89" s="603"/>
      <c r="H89" s="605" t="s">
        <v>414</v>
      </c>
      <c r="I89" s="599"/>
      <c r="J89" s="599" t="s">
        <v>179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518</v>
      </c>
      <c r="H90" s="483" t="s">
        <v>96</v>
      </c>
      <c r="I90" s="27" t="s">
        <v>519</v>
      </c>
      <c r="J90" s="27" t="s">
        <v>519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515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388</v>
      </c>
      <c r="B100" s="19" t="s">
        <v>159</v>
      </c>
      <c r="C100" s="19" t="s">
        <v>161</v>
      </c>
      <c r="D100" s="19" t="s">
        <v>171</v>
      </c>
      <c r="E100" s="19" t="s">
        <v>172</v>
      </c>
      <c r="F100" s="20" t="s">
        <v>412</v>
      </c>
      <c r="G100" s="509" t="s">
        <v>111</v>
      </c>
      <c r="H100" s="20" t="s">
        <v>168</v>
      </c>
      <c r="I100" s="20" t="s">
        <v>176</v>
      </c>
      <c r="J100" s="20" t="s">
        <v>144</v>
      </c>
      <c r="K100" s="487" t="s">
        <v>413</v>
      </c>
      <c r="L100" s="20" t="s">
        <v>177</v>
      </c>
      <c r="M100" s="20" t="s">
        <v>489</v>
      </c>
      <c r="N100" s="20" t="s">
        <v>490</v>
      </c>
    </row>
    <row r="101" spans="1:14" ht="30.75" thickBot="1">
      <c r="A101" s="599" t="s">
        <v>487</v>
      </c>
      <c r="B101" s="600"/>
      <c r="C101" s="600"/>
      <c r="D101" s="600"/>
      <c r="E101" s="600"/>
      <c r="F101" s="601" t="s">
        <v>485</v>
      </c>
      <c r="G101" s="601" t="s">
        <v>591</v>
      </c>
      <c r="H101" s="602" t="s">
        <v>414</v>
      </c>
      <c r="I101" s="602" t="s">
        <v>414</v>
      </c>
      <c r="J101" s="602" t="s">
        <v>414</v>
      </c>
      <c r="K101" s="602" t="s">
        <v>414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178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178</v>
      </c>
      <c r="N102" s="483" t="s">
        <v>46</v>
      </c>
    </row>
    <row r="103" spans="1:14">
      <c r="A103" s="595" t="s">
        <v>391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1">
        <f>'Public SEAI'!C29*Legend!$B$66</f>
        <v>1.4472</v>
      </c>
      <c r="G103" s="732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391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1"/>
      <c r="G104" s="732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391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1"/>
      <c r="G105" s="732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391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1"/>
      <c r="G106" s="732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391</v>
      </c>
      <c r="B107" s="126" t="str">
        <f>Legend!$A$33</f>
        <v>Public lighting</v>
      </c>
      <c r="C107" s="597" t="s">
        <v>488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491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516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388</v>
      </c>
      <c r="B111" s="509" t="s">
        <v>159</v>
      </c>
      <c r="C111" s="509" t="s">
        <v>81</v>
      </c>
      <c r="D111" s="509" t="s">
        <v>171</v>
      </c>
      <c r="E111" s="509" t="s">
        <v>172</v>
      </c>
      <c r="F111" s="509" t="s">
        <v>111</v>
      </c>
      <c r="G111" s="20" t="s">
        <v>484</v>
      </c>
      <c r="H111" s="487" t="s">
        <v>413</v>
      </c>
      <c r="I111" s="20" t="s">
        <v>412</v>
      </c>
      <c r="J111" s="1"/>
      <c r="K111" s="1"/>
      <c r="L111" s="1"/>
      <c r="M111" s="87"/>
      <c r="N111" s="583"/>
    </row>
    <row r="112" spans="1:14" ht="30.75" thickBot="1">
      <c r="A112" s="599" t="s">
        <v>487</v>
      </c>
      <c r="B112" s="600"/>
      <c r="C112" s="606"/>
      <c r="D112" s="606"/>
      <c r="E112" s="606"/>
      <c r="F112" s="607" t="s">
        <v>485</v>
      </c>
      <c r="G112" s="608" t="s">
        <v>486</v>
      </c>
      <c r="H112" s="602" t="s">
        <v>414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topLeftCell="A10" zoomScale="80" zoomScaleNormal="80" workbookViewId="0">
      <selection activeCell="A44" sqref="A44:XFD44"/>
    </sheetView>
  </sheetViews>
  <sheetFormatPr defaultRowHeight="15"/>
  <cols>
    <col min="1" max="1" width="2" bestFit="1" customWidth="1"/>
    <col min="2" max="2" width="10.28515625" style="30" bestFit="1" customWidth="1"/>
    <col min="3" max="3" width="12.140625" style="30" bestFit="1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530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544</v>
      </c>
      <c r="D4" s="52" t="s">
        <v>527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593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417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593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417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25" t="s">
        <v>21</v>
      </c>
      <c r="C33" s="25" t="str">
        <f>_xlfn.TEXTJOIN(",",TRUE,IF(LEFT(Regions!$C$3,1)&lt;&gt;"*",Regions!$C$3,""),IF(LEFT(Regions!$D$3,1)&lt;&gt;"*",Regions!$D$3,""))</f>
        <v>IE,National</v>
      </c>
      <c r="D33" s="30" t="str">
        <f>Legend!C46</f>
        <v>SRVHET</v>
      </c>
      <c r="E33" s="30" t="str">
        <f>Legend!A46&amp;" (SRV)"</f>
        <v>District heating (SRV)</v>
      </c>
      <c r="F33" s="30" t="s">
        <v>46</v>
      </c>
      <c r="G33" s="30" t="s">
        <v>154</v>
      </c>
      <c r="H33" s="30" t="s">
        <v>88</v>
      </c>
      <c r="I33" s="30"/>
      <c r="J33" s="30"/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531</v>
      </c>
      <c r="E38" s="1" t="s">
        <v>542</v>
      </c>
      <c r="F38" s="663" t="s">
        <v>543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532</v>
      </c>
      <c r="E39" s="102" t="s">
        <v>537</v>
      </c>
      <c r="F39" s="102" t="s">
        <v>543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533</v>
      </c>
      <c r="E40" s="102" t="s">
        <v>538</v>
      </c>
      <c r="F40" s="102" t="s">
        <v>543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534</v>
      </c>
      <c r="E41" s="102" t="s">
        <v>539</v>
      </c>
      <c r="F41" s="102" t="s">
        <v>543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535</v>
      </c>
      <c r="E42" s="102" t="s">
        <v>540</v>
      </c>
      <c r="F42" s="102" t="s">
        <v>543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536</v>
      </c>
      <c r="E43" s="103" t="s">
        <v>541</v>
      </c>
      <c r="F43" s="103" t="s">
        <v>543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tabSelected="1" zoomScaleNormal="100" workbookViewId="0">
      <selection activeCell="C13" sqref="C13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2.140625" style="30" bestFit="1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585</v>
      </c>
      <c r="G3" s="34" t="s">
        <v>586</v>
      </c>
      <c r="I3" s="34" t="s">
        <v>14</v>
      </c>
      <c r="J3" s="34" t="s">
        <v>530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588</v>
      </c>
      <c r="G4" s="51" t="s">
        <v>587</v>
      </c>
      <c r="I4" s="51" t="s">
        <v>115</v>
      </c>
      <c r="J4" s="51" t="s">
        <v>544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557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592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592</v>
      </c>
      <c r="O6" s="63"/>
      <c r="P6" s="63"/>
    </row>
    <row r="7" spans="2:17">
      <c r="B7" s="30" t="str">
        <f t="shared" si="0"/>
        <v>FT-SRVOIL</v>
      </c>
      <c r="C7" s="30" t="s">
        <v>558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592</v>
      </c>
      <c r="O7" s="63"/>
      <c r="P7" s="63"/>
    </row>
    <row r="8" spans="2:17">
      <c r="C8" s="30" t="s">
        <v>589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592</v>
      </c>
      <c r="O8" s="63"/>
      <c r="P8" s="63"/>
    </row>
    <row r="9" spans="2:17">
      <c r="C9" s="30" t="s">
        <v>590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592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592</v>
      </c>
      <c r="O10" s="63"/>
      <c r="P10" s="63"/>
    </row>
    <row r="11" spans="2:17">
      <c r="B11" s="30" t="str">
        <f t="shared" si="3"/>
        <v>FT-SRVBIO</v>
      </c>
      <c r="C11" s="30" t="s">
        <v>559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592</v>
      </c>
      <c r="O11" s="63"/>
      <c r="P11" s="63"/>
    </row>
    <row r="12" spans="2:17">
      <c r="B12" s="30" t="str">
        <f t="shared" si="3"/>
        <v>FT-SRVBGS</v>
      </c>
      <c r="C12" s="30" t="s">
        <v>563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592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554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592</v>
      </c>
      <c r="O13" s="65"/>
      <c r="P13" s="65"/>
      <c r="Q13" s="31"/>
    </row>
    <row r="14" spans="2:17">
      <c r="B14" s="30" t="str">
        <f t="shared" si="3"/>
        <v>FT-SRVELC</v>
      </c>
      <c r="C14" s="30" t="s">
        <v>562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_xlfn.TEXTJOIN(",",TRUE,IF(LEFT(Regions!$C$3,1)&lt;&gt;"*",Regions!$C$3,""),IF(LEFT(Regions!$D$3,1)&lt;&gt;"*",Regions!$D$3,""))</f>
        <v>IE,National</v>
      </c>
      <c r="K14" s="63" t="str">
        <f t="shared" ref="K14:K19" si="4">"FT-"&amp;D17</f>
        <v>FT-SRVHET</v>
      </c>
      <c r="L14" s="63" t="str">
        <f>"Fuel Tech - "&amp;Legend!A46</f>
        <v>Fuel Tech - District heating</v>
      </c>
      <c r="M14" s="63" t="s">
        <v>46</v>
      </c>
      <c r="N14" s="63" t="s">
        <v>592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555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_xlfn.TEXTJOIN(",",TRUE,IF(LEFT(Regions!$C$3,1)&lt;&gt;"*",Regions!$C$3,""),IF(LEFT(Regions!$D$3,1)&lt;&gt;"*",Regions!$D$3,""))</f>
        <v>IE,National</v>
      </c>
      <c r="K15" s="63" t="str">
        <f t="shared" si="4"/>
        <v>FT-SRVWIN</v>
      </c>
      <c r="L15" s="63" t="str">
        <f>"Fuel Tech - "&amp;Legend!A47</f>
        <v>Fuel Tech - Wind</v>
      </c>
      <c r="M15" s="63" t="s">
        <v>46</v>
      </c>
      <c r="N15" s="63" t="s">
        <v>592</v>
      </c>
      <c r="O15" s="63"/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_xlfn.TEXTJOIN(",",TRUE,IF(LEFT(Regions!$C$3,1)&lt;&gt;"*",Regions!$C$3,""),IF(LEFT(Regions!$D$3,1)&lt;&gt;"*",Regions!$D$3,""))</f>
        <v>IE,National</v>
      </c>
      <c r="K16" s="63" t="str">
        <f t="shared" si="4"/>
        <v>FT-SRVH2G</v>
      </c>
      <c r="L16" s="63" t="str">
        <f>"Fuel Tech - "&amp;Legend!A48</f>
        <v>Fuel Tech - Hydrogen (gaseous)</v>
      </c>
      <c r="M16" s="63" t="s">
        <v>46</v>
      </c>
      <c r="N16" s="63" t="s">
        <v>592</v>
      </c>
      <c r="O16" s="63"/>
      <c r="P16" s="63"/>
    </row>
    <row r="17" spans="2:17">
      <c r="B17" s="663" t="str">
        <f t="shared" ref="B17:B22" si="5">K14</f>
        <v>FT-SRVHET</v>
      </c>
      <c r="C17" s="749" t="s">
        <v>616</v>
      </c>
      <c r="D17" s="663" t="str">
        <f>Legend!C46</f>
        <v>SRVHET</v>
      </c>
      <c r="E17" s="663">
        <v>1</v>
      </c>
      <c r="F17" s="663"/>
      <c r="G17" s="663"/>
      <c r="I17" s="63" t="s">
        <v>24</v>
      </c>
      <c r="J17" s="63" t="str">
        <f>_xlfn.TEXTJOIN(",",TRUE,IF(LEFT(Regions!$C$3,1)&lt;&gt;"*",Regions!$C$3,""),IF(LEFT(Regions!$D$3,1)&lt;&gt;"*",Regions!$D$3,""))</f>
        <v>IE,National</v>
      </c>
      <c r="K17" s="63" t="str">
        <f t="shared" si="4"/>
        <v>FT-SRVH2L</v>
      </c>
      <c r="L17" s="63" t="str">
        <f>"Fuel Tech - "&amp;Legend!A49</f>
        <v>Fuel Tech - Hydrogen (liquid)</v>
      </c>
      <c r="M17" s="63" t="s">
        <v>46</v>
      </c>
      <c r="N17" s="63" t="s">
        <v>592</v>
      </c>
      <c r="O17" s="63"/>
      <c r="P17" s="63"/>
    </row>
    <row r="18" spans="2:17">
      <c r="B18" s="30" t="str">
        <f t="shared" si="5"/>
        <v>FT-SRVWIN</v>
      </c>
      <c r="C18" s="30" t="s">
        <v>564</v>
      </c>
      <c r="D18" s="30" t="str">
        <f>Legend!C47</f>
        <v>SRVWIN</v>
      </c>
      <c r="E18" s="30">
        <v>1</v>
      </c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 t="shared" si="4"/>
        <v>FT-SRVBDL</v>
      </c>
      <c r="L18" s="63" t="str">
        <f>"Fuel Tech - "&amp;Legend!A50</f>
        <v>Fuel Tech - Biodiesel</v>
      </c>
      <c r="M18" s="63" t="s">
        <v>46</v>
      </c>
      <c r="N18" s="63" t="s">
        <v>592</v>
      </c>
      <c r="O18" s="63"/>
      <c r="P18" s="63"/>
    </row>
    <row r="19" spans="2:17">
      <c r="B19" s="30" t="str">
        <f t="shared" si="5"/>
        <v>FT-SRVH2G</v>
      </c>
      <c r="C19" s="30" t="s">
        <v>565</v>
      </c>
      <c r="D19" s="30" t="str">
        <f>Legend!C48</f>
        <v>SRVH2G</v>
      </c>
      <c r="E19" s="30">
        <v>1</v>
      </c>
      <c r="I19" s="65" t="s">
        <v>24</v>
      </c>
      <c r="J19" s="65" t="str">
        <f>_xlfn.TEXTJOIN(",",TRUE,IF(LEFT(Regions!$C$3,1)&lt;&gt;"*",Regions!$C$3,""),IF(LEFT(Regions!$D$3,1)&lt;&gt;"*",Regions!$D$3,""))</f>
        <v>IE,National</v>
      </c>
      <c r="K19" s="65" t="str">
        <f t="shared" si="4"/>
        <v>FT-SRVETH</v>
      </c>
      <c r="L19" s="65" t="str">
        <f>"Fuel Tech - "&amp;Legend!A51</f>
        <v>Fuel Tech - Ethanol</v>
      </c>
      <c r="M19" s="65" t="s">
        <v>46</v>
      </c>
      <c r="N19" s="65" t="s">
        <v>592</v>
      </c>
      <c r="O19" s="65"/>
      <c r="P19" s="65"/>
      <c r="Q19" s="31"/>
    </row>
    <row r="20" spans="2:17">
      <c r="B20" s="30" t="str">
        <f t="shared" si="5"/>
        <v>FT-SRVH2L</v>
      </c>
      <c r="C20" s="30" t="s">
        <v>570</v>
      </c>
      <c r="D20" s="30" t="str">
        <f>Legend!C49</f>
        <v>SRVH2L</v>
      </c>
      <c r="E20" s="30">
        <v>1</v>
      </c>
    </row>
    <row r="21" spans="2:17">
      <c r="B21" s="30" t="str">
        <f t="shared" si="5"/>
        <v>FT-SRVBDL</v>
      </c>
      <c r="C21" s="30" t="s">
        <v>561</v>
      </c>
      <c r="D21" s="30" t="str">
        <f>Legend!C50</f>
        <v>SRVBDL</v>
      </c>
      <c r="E21" s="30">
        <v>1</v>
      </c>
    </row>
    <row r="22" spans="2:17">
      <c r="B22" s="31" t="str">
        <f t="shared" si="5"/>
        <v>FT-SRVETH</v>
      </c>
      <c r="C22" s="31" t="s">
        <v>560</v>
      </c>
      <c r="D22" s="31" t="str">
        <f>Legend!C51</f>
        <v>SRVETH</v>
      </c>
      <c r="E22" s="31">
        <v>1</v>
      </c>
      <c r="F22" s="31"/>
      <c r="G22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528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141</v>
      </c>
      <c r="H3" s="34" t="s">
        <v>595</v>
      </c>
      <c r="I3" s="34" t="s">
        <v>596</v>
      </c>
      <c r="J3" s="34" t="s">
        <v>29</v>
      </c>
      <c r="K3" s="29"/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594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519</v>
      </c>
      <c r="H5" s="57"/>
      <c r="I5" s="57"/>
      <c r="J5" s="57" t="s">
        <v>138</v>
      </c>
      <c r="K5" s="29"/>
      <c r="L5" s="57" t="s">
        <v>506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529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513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550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530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3" t="s">
        <v>388</v>
      </c>
      <c r="AB3" s="733" t="s">
        <v>159</v>
      </c>
      <c r="AC3" s="733" t="s">
        <v>81</v>
      </c>
      <c r="AD3" s="733" t="s">
        <v>508</v>
      </c>
      <c r="AE3" s="733" t="s">
        <v>509</v>
      </c>
      <c r="AF3" s="733" t="s">
        <v>510</v>
      </c>
      <c r="AG3" s="733" t="s">
        <v>511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551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183</v>
      </c>
      <c r="N4" s="54" t="s">
        <v>185</v>
      </c>
      <c r="O4" s="54" t="s">
        <v>184</v>
      </c>
      <c r="P4" s="1"/>
      <c r="Q4" s="51" t="s">
        <v>115</v>
      </c>
      <c r="R4" s="51" t="s">
        <v>544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4"/>
      <c r="AB4" s="734"/>
      <c r="AC4" s="734"/>
      <c r="AD4" s="734"/>
      <c r="AE4" s="734"/>
      <c r="AF4" s="734"/>
      <c r="AG4" s="734"/>
      <c r="AH4" s="77" t="s">
        <v>146</v>
      </c>
      <c r="AI4" s="76" t="s">
        <v>512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553</v>
      </c>
      <c r="M5" s="57" t="s">
        <v>132</v>
      </c>
      <c r="N5" s="57" t="s">
        <v>132</v>
      </c>
      <c r="O5" s="57"/>
      <c r="P5" s="1"/>
      <c r="Q5" s="57" t="s">
        <v>506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520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3" t="s">
        <v>388</v>
      </c>
      <c r="W3" s="733" t="s">
        <v>159</v>
      </c>
      <c r="X3" s="733" t="s">
        <v>81</v>
      </c>
      <c r="Y3" s="733" t="s">
        <v>508</v>
      </c>
      <c r="Z3" s="733" t="s">
        <v>509</v>
      </c>
      <c r="AA3" s="733" t="s">
        <v>510</v>
      </c>
      <c r="AB3" s="733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4"/>
      <c r="W4" s="734"/>
      <c r="X4" s="734"/>
      <c r="Y4" s="734"/>
      <c r="Z4" s="734"/>
      <c r="AA4" s="734"/>
      <c r="AB4" s="734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520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3" t="s">
        <v>388</v>
      </c>
      <c r="W3" s="733" t="s">
        <v>159</v>
      </c>
      <c r="X3" s="733" t="s">
        <v>81</v>
      </c>
      <c r="Y3" s="733" t="s">
        <v>508</v>
      </c>
      <c r="Z3" s="733" t="s">
        <v>509</v>
      </c>
      <c r="AA3" s="733" t="s">
        <v>510</v>
      </c>
      <c r="AB3" s="733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4"/>
      <c r="W4" s="734"/>
      <c r="X4" s="734"/>
      <c r="Y4" s="734"/>
      <c r="Z4" s="734"/>
      <c r="AA4" s="734"/>
      <c r="AB4" s="734"/>
      <c r="AC4" s="77" t="s">
        <v>146</v>
      </c>
      <c r="AD4" s="76" t="s">
        <v>512</v>
      </c>
    </row>
    <row r="5" spans="1:30" ht="25.5">
      <c r="A5" s="61"/>
      <c r="B5" s="57" t="s">
        <v>131</v>
      </c>
      <c r="C5" s="57"/>
      <c r="D5" s="57"/>
      <c r="E5" s="57"/>
      <c r="F5" s="57" t="s">
        <v>519</v>
      </c>
      <c r="G5" s="661" t="s">
        <v>518</v>
      </c>
      <c r="H5" s="57" t="s">
        <v>132</v>
      </c>
      <c r="I5" s="57" t="s">
        <v>138</v>
      </c>
      <c r="J5" s="57" t="s">
        <v>597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519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520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3" t="s">
        <v>388</v>
      </c>
      <c r="W3" s="733" t="s">
        <v>159</v>
      </c>
      <c r="X3" s="733" t="s">
        <v>81</v>
      </c>
      <c r="Y3" s="733" t="s">
        <v>508</v>
      </c>
      <c r="Z3" s="733" t="s">
        <v>509</v>
      </c>
      <c r="AA3" s="733" t="s">
        <v>510</v>
      </c>
      <c r="AB3" s="733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4"/>
      <c r="W4" s="734"/>
      <c r="X4" s="734"/>
      <c r="Y4" s="734"/>
      <c r="Z4" s="734"/>
      <c r="AA4" s="734"/>
      <c r="AB4" s="734"/>
      <c r="AC4" s="77" t="s">
        <v>146</v>
      </c>
      <c r="AD4" s="76" t="s">
        <v>512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521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522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523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524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520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529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527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526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3" t="s">
        <v>388</v>
      </c>
      <c r="W3" s="733" t="s">
        <v>159</v>
      </c>
      <c r="X3" s="733" t="s">
        <v>81</v>
      </c>
      <c r="Y3" s="733" t="s">
        <v>508</v>
      </c>
      <c r="Z3" s="733" t="s">
        <v>509</v>
      </c>
      <c r="AA3" s="733" t="s">
        <v>510</v>
      </c>
      <c r="AB3" s="733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598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4"/>
      <c r="W4" s="734"/>
      <c r="X4" s="734"/>
      <c r="Y4" s="734"/>
      <c r="Z4" s="734"/>
      <c r="AA4" s="734"/>
      <c r="AB4" s="734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518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520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529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527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558</v>
      </c>
      <c r="C17" s="708">
        <v>71.900000000000006</v>
      </c>
    </row>
    <row r="18" spans="2:3">
      <c r="B18" s="705" t="s">
        <v>589</v>
      </c>
      <c r="C18" s="708">
        <v>74.099999999999994</v>
      </c>
    </row>
    <row r="19" spans="2:3">
      <c r="B19" s="710" t="s">
        <v>590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188</v>
      </c>
      <c r="B1" s="128" t="s">
        <v>189</v>
      </c>
      <c r="C1" s="129" t="s">
        <v>190</v>
      </c>
      <c r="D1" s="130" t="s">
        <v>191</v>
      </c>
      <c r="E1" s="131" t="s">
        <v>192</v>
      </c>
      <c r="F1" s="132" t="s">
        <v>193</v>
      </c>
      <c r="G1" s="132" t="s">
        <v>194</v>
      </c>
      <c r="H1" s="133" t="s">
        <v>195</v>
      </c>
      <c r="I1" s="130" t="s">
        <v>196</v>
      </c>
      <c r="J1" s="131" t="s">
        <v>197</v>
      </c>
      <c r="K1" s="131" t="s">
        <v>198</v>
      </c>
      <c r="L1" s="133" t="s">
        <v>199</v>
      </c>
      <c r="M1" s="130" t="s">
        <v>200</v>
      </c>
      <c r="N1" s="130" t="s">
        <v>201</v>
      </c>
      <c r="O1" s="131" t="s">
        <v>202</v>
      </c>
      <c r="P1" s="131" t="s">
        <v>203</v>
      </c>
      <c r="Q1" s="131" t="s">
        <v>204</v>
      </c>
      <c r="R1" s="131" t="s">
        <v>205</v>
      </c>
      <c r="S1" s="131" t="s">
        <v>206</v>
      </c>
      <c r="T1" s="131" t="s">
        <v>207</v>
      </c>
      <c r="U1" s="131" t="s">
        <v>208</v>
      </c>
      <c r="V1" s="131" t="s">
        <v>209</v>
      </c>
      <c r="W1" s="132" t="s">
        <v>210</v>
      </c>
      <c r="X1" s="132" t="s">
        <v>211</v>
      </c>
      <c r="Y1" s="132" t="s">
        <v>212</v>
      </c>
      <c r="Z1" s="131" t="s">
        <v>213</v>
      </c>
      <c r="AA1" s="133" t="s">
        <v>214</v>
      </c>
      <c r="AB1" s="134" t="s">
        <v>215</v>
      </c>
      <c r="AC1" s="135" t="s">
        <v>216</v>
      </c>
      <c r="AD1" s="131" t="s">
        <v>217</v>
      </c>
      <c r="AE1" s="131" t="s">
        <v>218</v>
      </c>
      <c r="AF1" s="131" t="s">
        <v>219</v>
      </c>
      <c r="AG1" s="131" t="s">
        <v>220</v>
      </c>
      <c r="AH1" s="131" t="s">
        <v>221</v>
      </c>
      <c r="AI1" s="131" t="s">
        <v>222</v>
      </c>
      <c r="AJ1" s="131" t="s">
        <v>223</v>
      </c>
      <c r="AK1" s="131" t="s">
        <v>224</v>
      </c>
      <c r="AL1" s="131" t="s">
        <v>225</v>
      </c>
      <c r="AM1" s="132" t="s">
        <v>226</v>
      </c>
      <c r="AN1" s="133" t="s">
        <v>227</v>
      </c>
      <c r="AO1" s="133" t="s">
        <v>228</v>
      </c>
      <c r="AP1" s="134" t="s">
        <v>229</v>
      </c>
      <c r="AQ1" s="136" t="s">
        <v>230</v>
      </c>
      <c r="AS1" s="138"/>
    </row>
    <row r="2" spans="1:45" ht="12.75" customHeight="1">
      <c r="A2" s="139" t="s">
        <v>231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232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233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234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235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236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237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238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239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240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241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242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243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244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239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240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245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242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246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247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248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249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250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251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252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253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254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255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256</v>
      </c>
      <c r="B31" s="293" t="s">
        <v>257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258</v>
      </c>
      <c r="B32" s="303" t="s">
        <v>259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260</v>
      </c>
      <c r="B33" s="306" t="s">
        <v>261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262</v>
      </c>
      <c r="B34" s="306" t="s">
        <v>263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264</v>
      </c>
      <c r="B35" s="306" t="s">
        <v>265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266</v>
      </c>
      <c r="B36" s="306" t="s">
        <v>267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268</v>
      </c>
      <c r="B37" s="306" t="s">
        <v>269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270</v>
      </c>
      <c r="B38" s="306" t="s">
        <v>271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272</v>
      </c>
      <c r="B39" s="306" t="s">
        <v>273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274</v>
      </c>
      <c r="B40" s="306" t="s">
        <v>275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276</v>
      </c>
      <c r="B41" s="306" t="s">
        <v>277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278</v>
      </c>
      <c r="B42" s="306" t="s">
        <v>279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280</v>
      </c>
      <c r="B43" s="306" t="s">
        <v>281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282</v>
      </c>
      <c r="B44" s="309" t="s">
        <v>283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284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285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286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287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288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289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290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291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292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293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294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295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296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297</v>
      </c>
      <c r="B59" s="346" t="s">
        <v>298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299</v>
      </c>
      <c r="B60" s="346" t="s">
        <v>300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301</v>
      </c>
      <c r="B61" s="515" t="s">
        <v>302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303</v>
      </c>
      <c r="B62" s="515" t="s">
        <v>304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305</v>
      </c>
      <c r="B63" s="515" t="s">
        <v>306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307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308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309</v>
      </c>
      <c r="B66" s="373" t="s">
        <v>310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311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312</v>
      </c>
      <c r="B69" s="364" t="s">
        <v>313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314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315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316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317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318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319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320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321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322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323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0" t="s">
        <v>455</v>
      </c>
      <c r="B1" s="740"/>
      <c r="C1" s="740"/>
      <c r="D1" s="740"/>
      <c r="E1" s="740"/>
      <c r="F1" s="740"/>
      <c r="G1" s="740"/>
      <c r="H1" s="740"/>
      <c r="I1" s="740"/>
      <c r="J1" s="740"/>
      <c r="K1" s="740"/>
      <c r="L1" s="741"/>
      <c r="M1" s="741"/>
      <c r="N1" s="741"/>
      <c r="O1" s="741"/>
    </row>
    <row r="2" spans="1:15" ht="15" customHeight="1">
      <c r="A2" s="558" t="s">
        <v>456</v>
      </c>
      <c r="B2" s="559" t="s">
        <v>457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458</v>
      </c>
    </row>
    <row r="3" spans="1:15" ht="33.75" customHeight="1">
      <c r="A3" s="562" t="s">
        <v>459</v>
      </c>
      <c r="B3" s="563" t="s">
        <v>453</v>
      </c>
      <c r="C3" s="563" t="s">
        <v>452</v>
      </c>
      <c r="D3" s="563" t="s">
        <v>460</v>
      </c>
      <c r="E3" s="563" t="s">
        <v>454</v>
      </c>
      <c r="F3" s="563" t="s">
        <v>461</v>
      </c>
      <c r="G3" s="563" t="s">
        <v>462</v>
      </c>
      <c r="H3" s="563" t="s">
        <v>463</v>
      </c>
      <c r="I3" s="563" t="s">
        <v>464</v>
      </c>
      <c r="J3" s="563" t="s">
        <v>465</v>
      </c>
      <c r="K3" s="563" t="s">
        <v>466</v>
      </c>
      <c r="L3" s="563" t="s">
        <v>467</v>
      </c>
      <c r="M3" s="563" t="s">
        <v>468</v>
      </c>
      <c r="N3" s="563" t="s">
        <v>65</v>
      </c>
      <c r="O3" s="563" t="s">
        <v>469</v>
      </c>
    </row>
    <row r="4" spans="1:15" ht="15" customHeight="1">
      <c r="A4" s="564" t="s">
        <v>331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470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471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347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349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351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357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359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363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367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377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379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381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335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472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473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474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345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475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476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373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477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478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479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480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353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473</v>
      </c>
      <c r="J28" s="565">
        <v>396</v>
      </c>
      <c r="K28" s="565">
        <v>881</v>
      </c>
      <c r="L28" s="565">
        <v>1298</v>
      </c>
      <c r="M28" s="567" t="s">
        <v>473</v>
      </c>
      <c r="N28" s="565">
        <v>55</v>
      </c>
      <c r="O28" s="566">
        <v>477</v>
      </c>
    </row>
    <row r="29" spans="1:15" ht="15" customHeight="1">
      <c r="A29" s="564" t="s">
        <v>361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369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371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333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339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365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2" t="s">
        <v>481</v>
      </c>
      <c r="B37" s="742"/>
      <c r="C37" s="742"/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</row>
    <row r="40" spans="1:15" ht="15" customHeight="1">
      <c r="A40" s="740" t="s">
        <v>493</v>
      </c>
      <c r="B40" s="740"/>
      <c r="C40" s="740"/>
      <c r="D40" s="740"/>
      <c r="E40" s="740"/>
      <c r="F40" s="740"/>
      <c r="G40" s="741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3" t="s">
        <v>494</v>
      </c>
      <c r="B41" s="743"/>
      <c r="C41" s="743"/>
      <c r="D41" s="743"/>
      <c r="E41" s="743"/>
      <c r="F41" s="743"/>
      <c r="G41" s="611" t="s">
        <v>384</v>
      </c>
    </row>
    <row r="42" spans="1:15" ht="15" customHeight="1">
      <c r="A42" s="744" t="s">
        <v>495</v>
      </c>
      <c r="B42" s="746" t="s">
        <v>496</v>
      </c>
      <c r="C42" s="746"/>
      <c r="D42" s="746"/>
      <c r="E42" s="746"/>
      <c r="F42" s="746"/>
      <c r="G42" s="747" t="s">
        <v>503</v>
      </c>
    </row>
    <row r="43" spans="1:15" ht="15" customHeight="1">
      <c r="A43" s="745"/>
      <c r="B43" s="612" t="s">
        <v>497</v>
      </c>
      <c r="C43" s="612" t="s">
        <v>498</v>
      </c>
      <c r="D43" s="612" t="s">
        <v>1</v>
      </c>
      <c r="E43" s="612" t="s">
        <v>2</v>
      </c>
      <c r="F43" s="612" t="s">
        <v>65</v>
      </c>
      <c r="G43" s="748"/>
    </row>
    <row r="44" spans="1:15" ht="15" customHeight="1">
      <c r="A44" s="613" t="s">
        <v>453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452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499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454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461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500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463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464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501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466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467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468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37"/>
      <c r="B64" s="735" t="s">
        <v>505</v>
      </c>
      <c r="C64" s="735" t="s">
        <v>80</v>
      </c>
      <c r="D64" s="739" t="s">
        <v>504</v>
      </c>
      <c r="E64" s="739"/>
      <c r="F64" s="735" t="s">
        <v>33</v>
      </c>
      <c r="G64" s="735" t="s">
        <v>502</v>
      </c>
    </row>
    <row r="65" spans="1:7" ht="15" customHeight="1">
      <c r="A65" s="738"/>
      <c r="B65" s="736"/>
      <c r="C65" s="736"/>
      <c r="D65" s="622" t="s">
        <v>33</v>
      </c>
      <c r="E65" s="508" t="s">
        <v>502</v>
      </c>
      <c r="F65" s="736"/>
      <c r="G65" s="736"/>
    </row>
    <row r="66" spans="1:7" ht="15" customHeight="1">
      <c r="A66" s="116" t="s">
        <v>453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452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499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454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461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500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463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464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501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466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467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468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446</v>
      </c>
    </row>
    <row r="2" spans="1:9" ht="15">
      <c r="A2" s="535" t="s">
        <v>447</v>
      </c>
      <c r="B2" s="536" t="s">
        <v>419</v>
      </c>
    </row>
    <row r="5" spans="1:9" ht="15">
      <c r="B5" s="537" t="s">
        <v>420</v>
      </c>
      <c r="G5" s="537" t="s">
        <v>420</v>
      </c>
    </row>
    <row r="6" spans="1:9" ht="15">
      <c r="B6" s="538"/>
      <c r="C6" s="538" t="s">
        <v>421</v>
      </c>
      <c r="D6" s="538" t="s">
        <v>422</v>
      </c>
      <c r="E6" s="539" t="s">
        <v>423</v>
      </c>
      <c r="G6" s="538" t="s">
        <v>424</v>
      </c>
      <c r="H6" s="538" t="s">
        <v>425</v>
      </c>
      <c r="I6" s="538" t="s">
        <v>426</v>
      </c>
    </row>
    <row r="7" spans="1:9">
      <c r="B7" s="538" t="s">
        <v>427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428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429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430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431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432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433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434</v>
      </c>
      <c r="C23" s="538" t="s">
        <v>435</v>
      </c>
      <c r="D23" s="538" t="s">
        <v>132</v>
      </c>
      <c r="G23" s="544" t="s">
        <v>436</v>
      </c>
      <c r="H23" s="538" t="s">
        <v>435</v>
      </c>
      <c r="I23" s="538" t="s">
        <v>132</v>
      </c>
    </row>
    <row r="24" spans="2:9" ht="15">
      <c r="B24" s="538" t="s">
        <v>437</v>
      </c>
      <c r="C24" s="538">
        <v>609</v>
      </c>
      <c r="D24" s="538">
        <f>C24/$C$34</f>
        <v>0.12370505789152955</v>
      </c>
      <c r="G24" s="538" t="s">
        <v>438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439</v>
      </c>
      <c r="C25" s="538">
        <v>775</v>
      </c>
      <c r="D25" s="538">
        <f t="shared" ref="D25:D33" si="4">C25/$C$34</f>
        <v>0.15742433475523054</v>
      </c>
      <c r="G25" s="538" t="s">
        <v>439</v>
      </c>
      <c r="H25" s="538">
        <v>461</v>
      </c>
      <c r="I25" s="545">
        <f t="shared" si="3"/>
        <v>0.26237905520774046</v>
      </c>
    </row>
    <row r="26" spans="2:9" ht="15">
      <c r="B26" s="538" t="s">
        <v>438</v>
      </c>
      <c r="C26" s="538">
        <v>773</v>
      </c>
      <c r="D26" s="538">
        <f t="shared" si="4"/>
        <v>0.15701807840747511</v>
      </c>
      <c r="G26" s="538" t="s">
        <v>440</v>
      </c>
      <c r="H26" s="538">
        <v>309</v>
      </c>
      <c r="I26" s="545">
        <f t="shared" si="3"/>
        <v>0.17586795674445077</v>
      </c>
    </row>
    <row r="27" spans="2:9" ht="15">
      <c r="B27" s="538" t="s">
        <v>440</v>
      </c>
      <c r="C27" s="538">
        <v>454</v>
      </c>
      <c r="D27" s="538">
        <f t="shared" si="4"/>
        <v>9.2220190940483449E-2</v>
      </c>
      <c r="G27" s="538" t="s">
        <v>437</v>
      </c>
      <c r="H27" s="538">
        <v>216</v>
      </c>
      <c r="I27" s="545">
        <f t="shared" si="3"/>
        <v>0.12293682413204325</v>
      </c>
    </row>
    <row r="28" spans="2:9" ht="15">
      <c r="B28" s="538" t="s">
        <v>441</v>
      </c>
      <c r="C28" s="538">
        <v>883</v>
      </c>
      <c r="D28" s="538">
        <f t="shared" si="4"/>
        <v>0.17936217753402398</v>
      </c>
      <c r="G28" s="538" t="s">
        <v>442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443</v>
      </c>
      <c r="H29" s="538">
        <v>50</v>
      </c>
      <c r="I29" s="545">
        <f t="shared" si="3"/>
        <v>2.8457598178713718E-2</v>
      </c>
    </row>
    <row r="30" spans="2:9" ht="15">
      <c r="B30" s="538" t="s">
        <v>443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284</v>
      </c>
      <c r="C31" s="538">
        <v>178</v>
      </c>
      <c r="D31" s="538">
        <f t="shared" si="4"/>
        <v>3.6156814950233596E-2</v>
      </c>
      <c r="G31" s="538" t="s">
        <v>441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444</v>
      </c>
      <c r="H32" s="538">
        <v>3</v>
      </c>
      <c r="I32" s="545">
        <f t="shared" si="3"/>
        <v>1.7074558907228231E-3</v>
      </c>
    </row>
    <row r="33" spans="2:9">
      <c r="B33" s="538" t="s">
        <v>442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445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2022-06-28T10:44:52Z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191967189311981</vt:r8>
  </property>
</Properties>
</file>