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bRES_TMPL\"/>
    </mc:Choice>
  </mc:AlternateContent>
  <xr:revisionPtr revIDLastSave="0" documentId="13_ncr:1_{31ED6975-CA46-4840-9799-CAAE80DA0CDF}" xr6:coauthVersionLast="47" xr6:coauthVersionMax="47" xr10:uidLastSave="{00000000-0000-0000-0000-000000000000}"/>
  <bookViews>
    <workbookView xWindow="3580" yWindow="4110" windowWidth="19200" windowHeight="11170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H96" i="48"/>
  <c r="D96" i="48" s="1"/>
  <c r="B96" i="48"/>
  <c r="B82" i="48"/>
  <c r="B81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D82" i="48" s="1"/>
  <c r="H38" i="48"/>
  <c r="D38" i="48" s="1"/>
  <c r="D81" i="48" s="1"/>
  <c r="B39" i="48"/>
  <c r="B38" i="48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D10" i="48" s="1"/>
  <c r="D53" i="48" s="1"/>
  <c r="B10" i="48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<sst xmlns="http://schemas.openxmlformats.org/spreadsheetml/2006/main" count="2774" uniqueCount="302">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</sst>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90625" defaultRowHeight="14.5" x14ac:dyDescent="0.35"/>
  <cols>
    <col min="1" max="4" width="21.6328125" style="39" customWidth="1"/>
    <col min="5" max="6" width="14.08984375" style="39" customWidth="1"/>
    <col min="7" max="7" width="12.08984375" style="39" customWidth="1"/>
    <col min="8" max="10" width="8.08984375" style="39" customWidth="1"/>
    <col min="11" max="11" width="9.6328125" style="39" customWidth="1"/>
    <col min="12" max="12" width="8.08984375" style="39" customWidth="1"/>
    <col min="13" max="13" width="10" style="39" customWidth="1"/>
    <col min="14" max="14" width="11.453125" style="39" customWidth="1"/>
    <col min="15" max="15" width="13.453125" style="39" customWidth="1"/>
    <col min="16" max="16384" width="8.90625" style="39"/>
  </cols>
  <sheetData>
    <row r="1" spans="1:26" x14ac:dyDescent="0.3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3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3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3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3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3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3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3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3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3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3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3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3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3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3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35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3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3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35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35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35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3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35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35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35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35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35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3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35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35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35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35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3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3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3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3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3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3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3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3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3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3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6328125" customWidth="1"/>
    <col min="3" max="3" width="13.90625" customWidth="1"/>
    <col min="4" max="4" width="19.90625" customWidth="1"/>
    <col min="5" max="5" width="60.36328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5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5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08984375" defaultRowHeight="12.5" x14ac:dyDescent="0.2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.08984375" bestFit="1" customWidth="1"/>
    <col min="14" max="14" width="6.6328125" bestFit="1" customWidth="1"/>
    <col min="15" max="15" width="6.54296875" bestFit="1" customWidth="1"/>
    <col min="16" max="16" width="7.36328125" bestFit="1" customWidth="1"/>
    <col min="17" max="17" width="5.6328125" bestFit="1" customWidth="1"/>
    <col min="18" max="18" width="6.08984375" bestFit="1" customWidth="1"/>
    <col min="19" max="19" width="5.63281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4.90625" bestFit="1" customWidth="1"/>
    <col min="24" max="24" width="7.54296875" customWidth="1"/>
    <col min="25" max="25" width="6.6328125" bestFit="1" customWidth="1"/>
    <col min="26" max="26" width="6.08984375" bestFit="1" customWidth="1"/>
    <col min="27" max="28" width="6" bestFit="1" customWidth="1"/>
    <col min="29" max="29" width="5.6328125" bestFit="1" customWidth="1"/>
    <col min="30" max="30" width="6.6328125" bestFit="1" customWidth="1"/>
  </cols>
  <sheetData>
    <row r="3" spans="1:30" ht="14.5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>
        <v>1</v>
      </c>
    </row>
    <row r="5" spans="1:30" ht="14.5" x14ac:dyDescent="0.25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4.5" x14ac:dyDescent="0.25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4.5" x14ac:dyDescent="0.25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4">
      <c r="A10" s="10" t="s">
        <v>13</v>
      </c>
      <c r="B10" s="10" t="s">
        <v>14</v>
      </c>
    </row>
    <row r="11" spans="1:30" x14ac:dyDescent="0.25">
      <c r="A11" s="11" t="s">
        <v>15</v>
      </c>
      <c r="B11" s="11" t="s">
        <v>16</v>
      </c>
    </row>
    <row r="12" spans="1:30" x14ac:dyDescent="0.25">
      <c r="A12" s="12" t="s">
        <v>17</v>
      </c>
      <c r="B12" s="12" t="s">
        <v>18</v>
      </c>
    </row>
    <row r="13" spans="1:30" x14ac:dyDescent="0.25">
      <c r="A13" s="12" t="s">
        <v>19</v>
      </c>
      <c r="B13" s="12" t="s">
        <v>20</v>
      </c>
    </row>
    <row r="14" spans="1:30" x14ac:dyDescent="0.25">
      <c r="A14" s="12" t="s">
        <v>21</v>
      </c>
      <c r="B14" s="12" t="s">
        <v>22</v>
      </c>
    </row>
    <row r="15" spans="1:30" x14ac:dyDescent="0.25">
      <c r="A15" s="12" t="s">
        <v>23</v>
      </c>
      <c r="B15" s="12" t="s">
        <v>24</v>
      </c>
    </row>
    <row r="16" spans="1:30" x14ac:dyDescent="0.25">
      <c r="A16" s="12" t="s">
        <v>25</v>
      </c>
      <c r="B16" s="12" t="s">
        <v>26</v>
      </c>
    </row>
    <row r="17" spans="1:2" x14ac:dyDescent="0.25">
      <c r="A17" s="12" t="s">
        <v>27</v>
      </c>
      <c r="B17" s="12" t="s">
        <v>28</v>
      </c>
    </row>
    <row r="18" spans="1:2" x14ac:dyDescent="0.25">
      <c r="A18" s="12" t="s">
        <v>29</v>
      </c>
      <c r="B18" s="12" t="s">
        <v>30</v>
      </c>
    </row>
    <row r="19" spans="1:2" x14ac:dyDescent="0.25">
      <c r="A19" s="12" t="s">
        <v>31</v>
      </c>
      <c r="B19" s="12" t="s">
        <v>32</v>
      </c>
    </row>
    <row r="20" spans="1:2" x14ac:dyDescent="0.25">
      <c r="A20" s="12" t="s">
        <v>33</v>
      </c>
      <c r="B20" s="12" t="s">
        <v>34</v>
      </c>
    </row>
    <row r="21" spans="1:2" x14ac:dyDescent="0.25">
      <c r="A21" s="12" t="s">
        <v>35</v>
      </c>
      <c r="B21" s="12" t="s">
        <v>36</v>
      </c>
    </row>
    <row r="22" spans="1:2" x14ac:dyDescent="0.25">
      <c r="A22" s="12" t="s">
        <v>37</v>
      </c>
      <c r="B22" s="12" t="s">
        <v>38</v>
      </c>
    </row>
    <row r="23" spans="1:2" x14ac:dyDescent="0.25">
      <c r="A23" s="12" t="s">
        <v>39</v>
      </c>
      <c r="B23" s="12" t="s">
        <v>40</v>
      </c>
    </row>
    <row r="24" spans="1:2" x14ac:dyDescent="0.25">
      <c r="A24" s="12" t="s">
        <v>41</v>
      </c>
      <c r="B24" s="12" t="s">
        <v>42</v>
      </c>
    </row>
    <row r="25" spans="1:2" x14ac:dyDescent="0.25">
      <c r="A25" s="12" t="s">
        <v>43</v>
      </c>
      <c r="B25" s="12" t="s">
        <v>44</v>
      </c>
    </row>
    <row r="26" spans="1:2" x14ac:dyDescent="0.25">
      <c r="A26" s="12" t="s">
        <v>45</v>
      </c>
      <c r="B26" s="12" t="s">
        <v>46</v>
      </c>
    </row>
    <row r="27" spans="1:2" x14ac:dyDescent="0.25">
      <c r="A27" s="12" t="s">
        <v>47</v>
      </c>
      <c r="B27" s="12" t="s">
        <v>48</v>
      </c>
    </row>
    <row r="28" spans="1:2" x14ac:dyDescent="0.25">
      <c r="A28" s="12" t="s">
        <v>49</v>
      </c>
      <c r="B28" s="12" t="s">
        <v>50</v>
      </c>
    </row>
    <row r="29" spans="1:2" x14ac:dyDescent="0.25">
      <c r="A29" s="12" t="s">
        <v>51</v>
      </c>
      <c r="B29" s="12" t="s">
        <v>52</v>
      </c>
    </row>
    <row r="30" spans="1:2" x14ac:dyDescent="0.25">
      <c r="A30" s="12" t="s">
        <v>53</v>
      </c>
      <c r="B30" s="12" t="s">
        <v>54</v>
      </c>
    </row>
    <row r="31" spans="1:2" x14ac:dyDescent="0.25">
      <c r="A31" s="12" t="s">
        <v>55</v>
      </c>
      <c r="B31" s="12" t="s">
        <v>56</v>
      </c>
    </row>
    <row r="32" spans="1:2" x14ac:dyDescent="0.25">
      <c r="A32" s="12" t="s">
        <v>57</v>
      </c>
      <c r="B32" s="12" t="s">
        <v>58</v>
      </c>
    </row>
    <row r="33" spans="1:2" x14ac:dyDescent="0.25">
      <c r="A33" s="12" t="s">
        <v>59</v>
      </c>
      <c r="B33" s="12" t="s">
        <v>60</v>
      </c>
    </row>
    <row r="34" spans="1:2" x14ac:dyDescent="0.25">
      <c r="A34" s="12" t="s">
        <v>61</v>
      </c>
      <c r="B34" s="12" t="s">
        <v>62</v>
      </c>
    </row>
    <row r="35" spans="1:2" x14ac:dyDescent="0.25">
      <c r="A35" s="12" t="s">
        <v>63</v>
      </c>
      <c r="B35" s="12" t="s">
        <v>64</v>
      </c>
    </row>
    <row r="36" spans="1:2" x14ac:dyDescent="0.25">
      <c r="A36" s="12" t="s">
        <v>65</v>
      </c>
      <c r="B36" s="12" t="s">
        <v>66</v>
      </c>
    </row>
    <row r="37" spans="1:2" ht="14.5" x14ac:dyDescent="0.3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36328125" customWidth="1"/>
    <col min="2" max="2" width="10" customWidth="1"/>
    <col min="3" max="3" width="23.36328125" bestFit="1" customWidth="1"/>
    <col min="4" max="4" width="9.36328125" bestFit="1" customWidth="1"/>
    <col min="5" max="5" width="9.54296875" bestFit="1" customWidth="1"/>
    <col min="6" max="6" width="8.6328125" bestFit="1" customWidth="1"/>
    <col min="7" max="7" width="8.6328125" customWidth="1"/>
    <col min="8" max="8" width="2.6328125" style="2" bestFit="1" customWidth="1"/>
    <col min="9" max="9" width="8.54296875" style="2" bestFit="1" customWidth="1"/>
    <col min="10" max="11" width="3.6328125" style="2" bestFit="1" customWidth="1"/>
    <col min="12" max="12" width="3.453125" style="2" bestFit="1" customWidth="1"/>
    <col min="13" max="13" width="3.36328125" style="2" bestFit="1" customWidth="1"/>
    <col min="14" max="14" width="3.54296875" style="2" bestFit="1" customWidth="1"/>
    <col min="15" max="15" width="3.63281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6328125" style="2" bestFit="1" customWidth="1"/>
    <col min="22" max="23" width="2.6328125" style="2" bestFit="1" customWidth="1"/>
    <col min="24" max="24" width="2.54296875" style="2" bestFit="1" customWidth="1"/>
    <col min="25" max="25" width="3.36328125" style="2" bestFit="1" customWidth="1"/>
    <col min="26" max="26" width="3.453125" style="2" bestFit="1" customWidth="1"/>
    <col min="27" max="27" width="3.36328125" style="2" bestFit="1" customWidth="1"/>
    <col min="28" max="28" width="3.54296875" bestFit="1" customWidth="1"/>
    <col min="29" max="29" width="3.453125" bestFit="1" customWidth="1"/>
    <col min="30" max="30" width="3.6328125" bestFit="1" customWidth="1"/>
    <col min="31" max="32" width="3.36328125" bestFit="1" customWidth="1"/>
    <col min="33" max="33" width="3.6328125" bestFit="1" customWidth="1"/>
    <col min="34" max="34" width="3.453125" bestFit="1" customWidth="1"/>
    <col min="35" max="35" width="2.6328125" bestFit="1" customWidth="1"/>
    <col min="36" max="36" width="3.54296875" bestFit="1" customWidth="1"/>
    <col min="37" max="37" width="3.63281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ColWidth="9.08984375" defaultRowHeight="12.5" x14ac:dyDescent="0.25"/>
  <cols>
    <col min="1" max="5" width="9.08984375" style="15"/>
    <col min="6" max="6" width="12.90625" style="15" customWidth="1"/>
    <col min="7" max="15" width="9.08984375" style="15"/>
    <col min="16" max="16" width="11.453125" style="15" customWidth="1"/>
    <col min="17" max="25" width="9.08984375" style="15"/>
    <col min="26" max="26" width="11.6328125" style="15" customWidth="1"/>
    <col min="27" max="16384" width="9.08984375" style="15"/>
  </cols>
  <sheetData>
    <row r="1" spans="2:30" ht="23.5" x14ac:dyDescent="0.25">
      <c r="B1" s="14" t="s">
        <v>91</v>
      </c>
      <c r="L1" s="14" t="s">
        <v>91</v>
      </c>
      <c r="V1" s="14" t="s">
        <v>180</v>
      </c>
    </row>
    <row r="3" spans="2:30" ht="14.5" x14ac:dyDescent="0.25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3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4.5" x14ac:dyDescent="0.3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4.5" x14ac:dyDescent="0.3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4.5" x14ac:dyDescent="0.25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" thickBot="1" x14ac:dyDescent="0.3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4.5" x14ac:dyDescent="0.3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4.5" x14ac:dyDescent="0.25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" thickBot="1" x14ac:dyDescent="0.3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4.5" x14ac:dyDescent="0.3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4.5" x14ac:dyDescent="0.25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" thickBot="1" x14ac:dyDescent="0.3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4.5" x14ac:dyDescent="0.3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4.5" x14ac:dyDescent="0.25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" thickBot="1" x14ac:dyDescent="0.3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4.5" x14ac:dyDescent="0.3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4.5" x14ac:dyDescent="0.25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" thickBot="1" x14ac:dyDescent="0.3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4.5" x14ac:dyDescent="0.3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4.5" x14ac:dyDescent="0.25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" thickBot="1" x14ac:dyDescent="0.3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4.5" x14ac:dyDescent="0.3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/>
  </sheetViews>
  <sheetFormatPr defaultColWidth="9.08984375" defaultRowHeight="12.5" x14ac:dyDescent="0.25"/>
  <cols>
    <col min="1" max="1" width="12.36328125" style="21" customWidth="1"/>
    <col min="2" max="2" width="37.90625" style="21" customWidth="1"/>
    <col min="3" max="3" width="22.6328125" style="21" customWidth="1"/>
    <col min="4" max="4" width="12.36328125" style="21" customWidth="1"/>
    <col min="5" max="5" width="9.36328125" style="21" customWidth="1"/>
    <col min="6" max="6" width="13.6328125" style="21" customWidth="1"/>
    <col min="7" max="7" width="18.08984375" style="21" bestFit="1" customWidth="1"/>
    <col min="8" max="8" width="31.36328125" style="21" customWidth="1"/>
    <col min="9" max="9" width="9.08984375" style="21"/>
    <col min="10" max="10" width="13.08984375" style="21" customWidth="1"/>
    <col min="11" max="11" width="15.08984375" style="21" customWidth="1"/>
    <col min="12" max="12" width="13" style="21" customWidth="1"/>
    <col min="13" max="16384" width="9.08984375" style="21"/>
  </cols>
  <sheetData>
    <row r="1" spans="1:12" ht="23.5" x14ac:dyDescent="0.25">
      <c r="A1" s="20" t="s">
        <v>107</v>
      </c>
    </row>
    <row r="2" spans="1:12" ht="12" customHeight="1" x14ac:dyDescent="0.25">
      <c r="A2" s="20"/>
      <c r="H2" s="22"/>
    </row>
    <row r="3" spans="1:12" ht="14.5" x14ac:dyDescent="0.25">
      <c r="A3" s="16" t="s">
        <v>243</v>
      </c>
      <c r="J3" s="16" t="s">
        <v>243</v>
      </c>
    </row>
    <row r="4" spans="1:12" ht="15" thickBot="1" x14ac:dyDescent="0.3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4.5" x14ac:dyDescent="0.25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4.5" x14ac:dyDescent="0.3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0.40654789002485697</v>
      </c>
      <c r="F6" s="30" t="s">
        <v>109</v>
      </c>
      <c r="G6" s="30" t="s">
        <v>82</v>
      </c>
      <c r="H6" s="30" t="str">
        <f t="shared" ref="H6:H12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4.5" x14ac:dyDescent="0.3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9.6640000122913006E-3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1.21865123037202E-2</v>
      </c>
    </row>
    <row r="8" spans="1:12" ht="14.5" x14ac:dyDescent="0.3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2.0797704474084602E-5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1.04455975746106E-2</v>
      </c>
    </row>
    <row r="9" spans="1:12" ht="14.5" x14ac:dyDescent="0.35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4.7559865677763699E-2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1.0445583301088201E-2</v>
      </c>
    </row>
    <row r="10" spans="1:12" ht="14.5" x14ac:dyDescent="0.35">
      <c r="A10" s="30" t="s">
        <v>244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0.18130269923092601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6.7195931921959296E-3</v>
      </c>
    </row>
    <row r="11" spans="1:12" ht="14.5" x14ac:dyDescent="0.35">
      <c r="A11" s="31" t="s">
        <v>244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1.3931119040235E-2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1.18630136986301E-2</v>
      </c>
    </row>
    <row r="12" spans="1:12" ht="14.5" x14ac:dyDescent="0.35">
      <c r="A12" s="30" t="s">
        <v>244</v>
      </c>
      <c r="B12" s="30" t="str">
        <f t="shared" ref="B12:B17" si="1">"R-SH*"&amp;F12&amp;"_"&amp;G12&amp;"*"</f>
        <v>R-SH*Apt_KER*</v>
      </c>
      <c r="C12" s="30"/>
      <c r="D12" s="53">
        <f>AVERAGEIFS('BY-RSD-SH_AF'!$L$2:$L$100,'BY-RSD-SH_AF'!$C$2:$C$100,B12,'BY-RSD-SH_AF'!$A$2:$A$100,"BASE")</f>
        <v>7.5994529972598895E-2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1.0896637608966401E-2</v>
      </c>
    </row>
    <row r="13" spans="1:12" ht="14.5" x14ac:dyDescent="0.35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2.5618485673577399E-2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0.93569571451266098</v>
      </c>
    </row>
    <row r="14" spans="1:12" ht="14.5" x14ac:dyDescent="0.3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0.161743747694956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12" ht="14.5" x14ac:dyDescent="0.3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0.14274595375996399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12" ht="14.5" x14ac:dyDescent="0.35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3.6221240391349503E-2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2" ht="14.5" x14ac:dyDescent="0.3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2.4002855672672599E-3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" thickBot="1" x14ac:dyDescent="0.3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4.5" x14ac:dyDescent="0.3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0.30984484845142601</v>
      </c>
      <c r="F19" s="30" t="s">
        <v>105</v>
      </c>
      <c r="G19" s="30" t="s">
        <v>82</v>
      </c>
      <c r="H19" s="30" t="str">
        <f t="shared" ref="H19:H22" si="2">"R-S*_"&amp;F19&amp;"_"&amp;G19&amp;"*"</f>
        <v>R-S*_Att_COA*</v>
      </c>
      <c r="J19" s="27" t="s">
        <v>106</v>
      </c>
      <c r="K19" s="28"/>
      <c r="L19" s="29"/>
    </row>
    <row r="20" spans="1:12" ht="14.5" x14ac:dyDescent="0.3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2.53147717385124E-2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0.21098594733224099</v>
      </c>
    </row>
    <row r="21" spans="1:12" ht="14.5" x14ac:dyDescent="0.3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0.29847129365993402</v>
      </c>
    </row>
    <row r="22" spans="1:12" ht="14.5" x14ac:dyDescent="0.35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4.8109166237074001E-2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0.49065561985780998</v>
      </c>
    </row>
    <row r="23" spans="1:12" ht="14.5" x14ac:dyDescent="0.35">
      <c r="A23" s="30" t="s">
        <v>244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0.11404303534564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0.12716586319930701</v>
      </c>
    </row>
    <row r="24" spans="1:12" ht="14.5" x14ac:dyDescent="0.35">
      <c r="A24" s="31" t="s">
        <v>244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3.5156391297092499E-2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0.24175608869574</v>
      </c>
    </row>
    <row r="25" spans="1:12" ht="14.5" x14ac:dyDescent="0.35">
      <c r="A25" s="30" t="s">
        <v>244</v>
      </c>
      <c r="B25" s="30" t="str">
        <f t="shared" ref="B25:B32" si="3">"R-SH*"&amp;F25&amp;"_"&amp;G25&amp;"*"</f>
        <v>R-SH*Att_KER*</v>
      </c>
      <c r="C25" s="30"/>
      <c r="D25" s="53">
        <f>AVERAGEIFS('BY-RSD-SH_AF'!$L$2:$L$100,'BY-RSD-SH_AF'!$C$2:$C$100,H25,'BY-RSD-SH_AF'!$A$2:$A$100,"BASE")</f>
        <v>4.3705701165065197E-2</v>
      </c>
      <c r="F25" s="30" t="s">
        <v>105</v>
      </c>
      <c r="G25" s="30" t="s">
        <v>193</v>
      </c>
      <c r="H25" s="30" t="str">
        <f t="shared" ref="H25" si="4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0.29872122806778101</v>
      </c>
    </row>
    <row r="26" spans="1:12" ht="14.5" x14ac:dyDescent="0.35">
      <c r="A26" s="31" t="s">
        <v>244</v>
      </c>
      <c r="B26" s="31" t="s">
        <v>273</v>
      </c>
      <c r="C26" s="31"/>
      <c r="D26" s="54">
        <f>D25</f>
        <v>4.3705701165065197E-2</v>
      </c>
      <c r="F26" s="31"/>
      <c r="G26" s="31"/>
      <c r="H26" s="31"/>
      <c r="J26" s="31"/>
      <c r="K26" s="31"/>
      <c r="L26" s="31"/>
    </row>
    <row r="27" spans="1:12" ht="14.5" x14ac:dyDescent="0.35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3.5964557684536103E-2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12" ht="14.5" x14ac:dyDescent="0.3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7.27790788417393E-2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12" ht="14.5" x14ac:dyDescent="0.3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7.2438724233275797E-2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12" ht="14.5" x14ac:dyDescent="0.35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0.11656908094434699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12" ht="14.5" x14ac:dyDescent="0.35">
      <c r="A31" s="30" t="s">
        <v>244</v>
      </c>
      <c r="B31" s="30" t="s">
        <v>269</v>
      </c>
      <c r="C31" s="30"/>
      <c r="D31" s="53">
        <f>D30</f>
        <v>0.11656908094434699</v>
      </c>
      <c r="F31" s="30"/>
      <c r="G31" s="30"/>
      <c r="H31" s="30"/>
    </row>
    <row r="32" spans="1:12" ht="14.5" x14ac:dyDescent="0.3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2.3481233276961201E-2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4.5" x14ac:dyDescent="0.25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4.5" x14ac:dyDescent="0.3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0.46414376338591401</v>
      </c>
      <c r="F34" s="30" t="s">
        <v>114</v>
      </c>
      <c r="G34" s="30" t="s">
        <v>82</v>
      </c>
      <c r="H34" s="30" t="str">
        <f t="shared" ref="H34:H37" si="5">"R-S*_"&amp;F34&amp;"_"&amp;G34&amp;"*"</f>
        <v>R-S*_Det_COA*</v>
      </c>
    </row>
    <row r="35" spans="1:8" ht="14.5" x14ac:dyDescent="0.3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4.5" x14ac:dyDescent="0.3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4.5" x14ac:dyDescent="0.35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6.97946718860816E-2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4.5" x14ac:dyDescent="0.35">
      <c r="A38" s="30" t="s">
        <v>244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0.138319067250922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4.5" x14ac:dyDescent="0.35">
      <c r="A39" s="31" t="s">
        <v>244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4.3843217634644903E-2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4.5" x14ac:dyDescent="0.35">
      <c r="A40" s="30" t="s">
        <v>244</v>
      </c>
      <c r="B40" s="30" t="str">
        <f t="shared" ref="B40:B47" si="6">"R-SH*"&amp;F40&amp;"_"&amp;G40&amp;"*"</f>
        <v>R-SH*Det_KER*</v>
      </c>
      <c r="C40" s="30"/>
      <c r="D40" s="53">
        <f>AVERAGEIFS('BY-RSD-SH_AF'!$L$2:$L$100,'BY-RSD-SH_AF'!$C$2:$C$100,H40,'BY-RSD-SH_AF'!$A$2:$A$100,"BASE")</f>
        <v>4.8157354051402902E-2</v>
      </c>
      <c r="F40" s="30" t="s">
        <v>114</v>
      </c>
      <c r="G40" s="30" t="s">
        <v>193</v>
      </c>
      <c r="H40" s="30" t="str">
        <f t="shared" ref="H40" si="7">"R-S*_"&amp;F40&amp;"_"&amp;G40&amp;"*"</f>
        <v>R-S*_Det_KER*</v>
      </c>
    </row>
    <row r="41" spans="1:8" ht="14.5" x14ac:dyDescent="0.35">
      <c r="A41" s="31" t="s">
        <v>244</v>
      </c>
      <c r="B41" s="31" t="s">
        <v>274</v>
      </c>
      <c r="C41" s="31"/>
      <c r="D41" s="54">
        <f>D40</f>
        <v>4.8157354051402902E-2</v>
      </c>
      <c r="F41" s="31"/>
      <c r="G41" s="31"/>
      <c r="H41" s="31"/>
    </row>
    <row r="42" spans="1:8" ht="14.5" x14ac:dyDescent="0.35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3.96720040920054E-2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4.5" x14ac:dyDescent="0.3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0.101539467044872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4.5" x14ac:dyDescent="0.3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0.13495608652757701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4.5" x14ac:dyDescent="0.35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9.4687203541950801E-2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4.5" x14ac:dyDescent="0.35">
      <c r="A46" s="30" t="s">
        <v>244</v>
      </c>
      <c r="B46" s="30" t="s">
        <v>270</v>
      </c>
      <c r="C46" s="30"/>
      <c r="D46" s="53">
        <f>D45</f>
        <v>9.4687203541950801E-2</v>
      </c>
      <c r="F46" s="30"/>
      <c r="G46" s="30"/>
      <c r="H46" s="30"/>
    </row>
    <row r="47" spans="1:8" ht="14.5" x14ac:dyDescent="0.3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0.203493994761373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4.5" x14ac:dyDescent="0.25">
      <c r="A48" s="27" t="s">
        <v>251</v>
      </c>
      <c r="B48" s="28"/>
      <c r="C48" s="28"/>
      <c r="D48" s="29"/>
      <c r="F48" s="28"/>
      <c r="G48" s="28"/>
      <c r="H48" s="28"/>
    </row>
    <row r="49" spans="1:8" ht="14.5" x14ac:dyDescent="0.35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0.40654789002485697</v>
      </c>
      <c r="F49" s="30" t="s">
        <v>109</v>
      </c>
      <c r="G49" s="30" t="s">
        <v>82</v>
      </c>
      <c r="H49" s="30" t="str">
        <f t="shared" ref="H49:H52" si="8">"R-S*_"&amp;F49&amp;"_"&amp;G49&amp;"*"</f>
        <v>R-S*_Apt_COA*</v>
      </c>
    </row>
    <row r="50" spans="1:8" ht="14.5" x14ac:dyDescent="0.35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ref="D50:D59" si="9">D7</f>
        <v>9.6640000122913006E-3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4.5" x14ac:dyDescent="0.35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2.0797704474084602E-5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4.5" x14ac:dyDescent="0.35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4.7559865677763699E-2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4.5" x14ac:dyDescent="0.35">
      <c r="A53" s="30" t="s">
        <v>198</v>
      </c>
      <c r="B53" s="30" t="str">
        <f>"R-*_"&amp;F53&amp;"*"&amp;"HPN*"</f>
        <v>R-*_Apt*HPN*</v>
      </c>
      <c r="C53" s="30" t="s">
        <v>296</v>
      </c>
      <c r="D53" s="53">
        <f>D10</f>
        <v>0.18130269923092601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4.5" x14ac:dyDescent="0.35">
      <c r="A54" s="31" t="s">
        <v>198</v>
      </c>
      <c r="B54" s="31" t="str">
        <f>"R-S*_"&amp;F54&amp;"_"&amp;G54&amp;"_N1"&amp;",-R-SC*"</f>
        <v>R-S*_Apt_ELC_N1,-R-SC*</v>
      </c>
      <c r="C54" s="31" t="s">
        <v>296</v>
      </c>
      <c r="D54" s="54">
        <f t="shared" si="9"/>
        <v>1.3931119040235E-2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4.5" x14ac:dyDescent="0.35">
      <c r="A55" s="30" t="s">
        <v>198</v>
      </c>
      <c r="B55" s="30" t="str">
        <f t="shared" ref="B55:B60" si="10">"R-SW*"&amp;F55&amp;"_"&amp;G55&amp;"*"</f>
        <v>R-SW*Apt_KER*</v>
      </c>
      <c r="C55" s="30" t="s">
        <v>296</v>
      </c>
      <c r="D55" s="53">
        <f t="shared" si="9"/>
        <v>7.5994529972598895E-2</v>
      </c>
      <c r="F55" s="30" t="s">
        <v>109</v>
      </c>
      <c r="G55" s="30" t="s">
        <v>193</v>
      </c>
      <c r="H55" s="30" t="str">
        <f t="shared" ref="H55" si="11">"R-S*_"&amp;F55&amp;"_"&amp;G55&amp;"*"</f>
        <v>R-S*_Apt_KER*</v>
      </c>
    </row>
    <row r="56" spans="1:8" ht="14.5" x14ac:dyDescent="0.35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2.5618485673577399E-2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4.5" x14ac:dyDescent="0.35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0.161743747694956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4.5" x14ac:dyDescent="0.35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0.14274595375996399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4.5" x14ac:dyDescent="0.35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3.6221240391349503E-2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4.5" x14ac:dyDescent="0.35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2.4002855672672599E-3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4.5" x14ac:dyDescent="0.25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4.5" x14ac:dyDescent="0.35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0.30984484845142601</v>
      </c>
      <c r="F62" s="30" t="s">
        <v>105</v>
      </c>
      <c r="G62" s="30" t="s">
        <v>82</v>
      </c>
      <c r="H62" s="30" t="str">
        <f t="shared" ref="H62:H65" si="12">"R-S*_"&amp;F62&amp;"_"&amp;G62&amp;"*"</f>
        <v>R-S*_Att_COA*</v>
      </c>
    </row>
    <row r="63" spans="1:8" ht="14.5" x14ac:dyDescent="0.35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ref="D63:D75" si="13">D20</f>
        <v>2.53147717385124E-2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4.5" x14ac:dyDescent="0.35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4.5" x14ac:dyDescent="0.35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4.8109166237074001E-2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4.5" x14ac:dyDescent="0.35">
      <c r="A66" s="30" t="s">
        <v>198</v>
      </c>
      <c r="B66" s="30" t="str">
        <f>"R-*_"&amp;F66&amp;"*"&amp;"HPN*"</f>
        <v>R-*_Att*HPN*</v>
      </c>
      <c r="C66" s="30" t="s">
        <v>298</v>
      </c>
      <c r="D66" s="53">
        <f t="shared" si="13"/>
        <v>0.11404303534564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4.5" x14ac:dyDescent="0.35">
      <c r="A67" s="31" t="s">
        <v>198</v>
      </c>
      <c r="B67" s="31" t="str">
        <f>"R-S*_"&amp;F67&amp;"_"&amp;G67&amp;"_N1"&amp;",-R-SC*"</f>
        <v>R-S*_Att_ELC_N1,-R-SC*</v>
      </c>
      <c r="C67" s="31" t="s">
        <v>298</v>
      </c>
      <c r="D67" s="54">
        <f t="shared" si="13"/>
        <v>3.5156391297092499E-2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4.5" x14ac:dyDescent="0.35">
      <c r="A68" s="30" t="s">
        <v>198</v>
      </c>
      <c r="B68" s="30" t="str">
        <f t="shared" ref="B68:B75" si="14">"R-SW*"&amp;F68&amp;"_"&amp;G68&amp;"*"</f>
        <v>R-SW*Att_KER*</v>
      </c>
      <c r="C68" s="30" t="s">
        <v>298</v>
      </c>
      <c r="D68" s="53">
        <f t="shared" si="13"/>
        <v>4.3705701165065197E-2</v>
      </c>
      <c r="F68" s="30" t="s">
        <v>105</v>
      </c>
      <c r="G68" s="30" t="s">
        <v>193</v>
      </c>
      <c r="H68" s="30" t="str">
        <f t="shared" ref="H68" si="15">"R-S*_"&amp;F68&amp;"_"&amp;G68&amp;"*"</f>
        <v>R-S*_Att_KER*</v>
      </c>
    </row>
    <row r="69" spans="1:8" ht="14.5" x14ac:dyDescent="0.35">
      <c r="A69" s="31" t="s">
        <v>198</v>
      </c>
      <c r="B69" s="31" t="s">
        <v>275</v>
      </c>
      <c r="C69" s="31" t="s">
        <v>298</v>
      </c>
      <c r="D69" s="54">
        <f t="shared" si="13"/>
        <v>4.3705701165065197E-2</v>
      </c>
      <c r="F69" s="31"/>
      <c r="G69" s="31"/>
      <c r="H69" s="31"/>
    </row>
    <row r="70" spans="1:8" ht="14.5" x14ac:dyDescent="0.35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3.5964557684536103E-2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4.5" x14ac:dyDescent="0.35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7.27790788417393E-2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4.5" x14ac:dyDescent="0.35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7.2438724233275797E-2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4.5" x14ac:dyDescent="0.35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0.11656908094434699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4.5" x14ac:dyDescent="0.35">
      <c r="A74" s="30" t="s">
        <v>198</v>
      </c>
      <c r="B74" s="30" t="s">
        <v>271</v>
      </c>
      <c r="C74" s="30" t="s">
        <v>298</v>
      </c>
      <c r="D74" s="53">
        <f t="shared" si="13"/>
        <v>0.11656908094434699</v>
      </c>
      <c r="F74" s="30"/>
      <c r="G74" s="30"/>
      <c r="H74" s="30"/>
    </row>
    <row r="75" spans="1:8" ht="14.5" x14ac:dyDescent="0.35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2.3481233276961201E-2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4.5" x14ac:dyDescent="0.25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4.5" x14ac:dyDescent="0.35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0.46414376338591401</v>
      </c>
      <c r="F77" s="30" t="s">
        <v>114</v>
      </c>
      <c r="G77" s="30" t="s">
        <v>82</v>
      </c>
      <c r="H77" s="30" t="str">
        <f t="shared" ref="H77:H80" si="16">"R-S*_"&amp;F77&amp;"_"&amp;G77&amp;"*"</f>
        <v>R-S*_Det_COA*</v>
      </c>
    </row>
    <row r="78" spans="1:8" ht="14.5" x14ac:dyDescent="0.35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ref="D78:D90" si="17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4.5" x14ac:dyDescent="0.35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4.5" x14ac:dyDescent="0.35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6.97946718860816E-2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4.5" x14ac:dyDescent="0.35">
      <c r="A81" s="30" t="s">
        <v>198</v>
      </c>
      <c r="B81" s="30" t="str">
        <f>"R-*_"&amp;F81&amp;"*"&amp;"HPN*"</f>
        <v>R-*_Det*HPN*</v>
      </c>
      <c r="C81" s="30" t="s">
        <v>300</v>
      </c>
      <c r="D81" s="53">
        <f t="shared" si="17"/>
        <v>0.138319067250922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4.5" x14ac:dyDescent="0.35">
      <c r="A82" s="31" t="s">
        <v>198</v>
      </c>
      <c r="B82" s="31" t="str">
        <f>"R-S*_"&amp;F82&amp;"_"&amp;G82&amp;"_N1"&amp;",-R-SC*"</f>
        <v>R-S*_Det_ELC_N1,-R-SC*</v>
      </c>
      <c r="C82" s="31" t="s">
        <v>300</v>
      </c>
      <c r="D82" s="54">
        <f t="shared" si="17"/>
        <v>4.3843217634644903E-2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4.5" x14ac:dyDescent="0.35">
      <c r="A83" s="30" t="s">
        <v>198</v>
      </c>
      <c r="B83" s="30" t="str">
        <f t="shared" ref="B83:B90" si="18">"R-SW*"&amp;F83&amp;"_"&amp;G83&amp;"*"</f>
        <v>R-SW*Det_KER*</v>
      </c>
      <c r="C83" s="30" t="s">
        <v>300</v>
      </c>
      <c r="D83" s="53">
        <f t="shared" si="17"/>
        <v>4.8157354051402902E-2</v>
      </c>
      <c r="F83" s="30" t="s">
        <v>114</v>
      </c>
      <c r="G83" s="30" t="s">
        <v>193</v>
      </c>
      <c r="H83" s="30" t="str">
        <f t="shared" ref="H83" si="19">"R-S*_"&amp;F83&amp;"_"&amp;G83&amp;"*"</f>
        <v>R-S*_Det_KER*</v>
      </c>
    </row>
    <row r="84" spans="1:8" ht="14.5" x14ac:dyDescent="0.35">
      <c r="A84" s="31" t="s">
        <v>198</v>
      </c>
      <c r="B84" s="31" t="s">
        <v>276</v>
      </c>
      <c r="C84" s="31" t="s">
        <v>300</v>
      </c>
      <c r="D84" s="54">
        <f t="shared" si="17"/>
        <v>4.8157354051402902E-2</v>
      </c>
      <c r="F84" s="31"/>
      <c r="G84" s="31"/>
      <c r="H84" s="31"/>
    </row>
    <row r="85" spans="1:8" ht="14.5" x14ac:dyDescent="0.35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3.96720040920054E-2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4.5" x14ac:dyDescent="0.35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0.101539467044872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4.5" x14ac:dyDescent="0.35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0.13495608652757701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4.5" x14ac:dyDescent="0.35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9.4687203541950801E-2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4.5" x14ac:dyDescent="0.35">
      <c r="A89" s="30" t="s">
        <v>198</v>
      </c>
      <c r="B89" s="30" t="s">
        <v>272</v>
      </c>
      <c r="C89" s="30" t="s">
        <v>300</v>
      </c>
      <c r="D89" s="53">
        <f t="shared" si="17"/>
        <v>9.4687203541950801E-2</v>
      </c>
      <c r="F89" s="30"/>
      <c r="G89" s="30"/>
      <c r="H89" s="30"/>
    </row>
    <row r="90" spans="1:8" ht="14.5" x14ac:dyDescent="0.35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0.203493994761373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4.5" x14ac:dyDescent="0.25">
      <c r="A91" s="27" t="s">
        <v>115</v>
      </c>
      <c r="B91" s="28"/>
      <c r="C91" s="28"/>
      <c r="D91" s="29"/>
      <c r="F91" s="28"/>
      <c r="G91" s="28"/>
      <c r="H91" s="28"/>
    </row>
    <row r="92" spans="1:8" ht="14.5" x14ac:dyDescent="0.35">
      <c r="A92" s="30" t="s">
        <v>1</v>
      </c>
      <c r="B92" s="30" t="str">
        <f t="shared" ref="B92:B102" si="20">"R-WH_"&amp;F92&amp;"_"&amp;G92&amp;"*"</f>
        <v>R-WH_Apt_COA*</v>
      </c>
      <c r="C92" s="30"/>
      <c r="D92" s="53">
        <f>AVERAGEIFS('BY-RSD-WH_AF'!$L$2:$L$100,'BY-RSD-WH_AF'!$C$2:$C$100,H92,'BY-RSD-WH_AF'!$A$2:$A$100,"BASE")</f>
        <v>0.42342871317737102</v>
      </c>
      <c r="F92" s="30" t="s">
        <v>109</v>
      </c>
      <c r="G92" s="30" t="s">
        <v>82</v>
      </c>
      <c r="H92" s="30" t="str">
        <f t="shared" ref="H92:H97" si="21">"R-WH_"&amp;F92&amp;"_"&amp;G92&amp;"*"</f>
        <v>R-WH_Apt_COA*</v>
      </c>
    </row>
    <row r="93" spans="1:8" ht="14.5" x14ac:dyDescent="0.3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7.5051369863013695E-2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4.5" x14ac:dyDescent="0.3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9.0422374429223698E-2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4.5" x14ac:dyDescent="0.3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0.12792665468435199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4.5" x14ac:dyDescent="0.35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5.3377456313566302E-2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4.5" x14ac:dyDescent="0.3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0.11252568167857099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4.5" x14ac:dyDescent="0.3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6.0645497051149098E-2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4.5" x14ac:dyDescent="0.3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9.0627195293291204E-2</v>
      </c>
      <c r="F99" s="31" t="s">
        <v>109</v>
      </c>
      <c r="G99" s="31" t="s">
        <v>110</v>
      </c>
      <c r="H99" s="31" t="str">
        <f t="shared" ref="H99:H103" si="22">"R-WH_"&amp;F99&amp;"_"&amp;G99&amp;"*"</f>
        <v>R-WH_Apt_PEA*</v>
      </c>
    </row>
    <row r="100" spans="1:8" ht="14.5" x14ac:dyDescent="0.3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8.67381932124731E-2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4.5" x14ac:dyDescent="0.3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9.9394310243560199E-2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4.5" x14ac:dyDescent="0.3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3.2373195740855901E-3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4.5" x14ac:dyDescent="0.35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0.13976565562716001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4.5" x14ac:dyDescent="0.25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4.5" x14ac:dyDescent="0.35">
      <c r="A105" s="30" t="s">
        <v>1</v>
      </c>
      <c r="B105" s="30" t="str">
        <f t="shared" ref="B105:B115" si="23">"R-WH_"&amp;F105&amp;"_"&amp;G105&amp;"*"</f>
        <v>R-WH_Att_COA*</v>
      </c>
      <c r="C105" s="30"/>
      <c r="D105" s="53">
        <f>AVERAGEIFS('BY-RSD-WH_AF'!$L$2:$L$100,'BY-RSD-WH_AF'!$C$2:$C$100,H105,'BY-RSD-WH_AF'!$A$2:$A$100,"BASE")</f>
        <v>0.10081773520747001</v>
      </c>
      <c r="F105" s="30" t="s">
        <v>105</v>
      </c>
      <c r="G105" s="30" t="s">
        <v>82</v>
      </c>
      <c r="H105" s="30" t="str">
        <f t="shared" ref="H105:H110" si="24">"R-WH_"&amp;F105&amp;"_"&amp;G105&amp;"*"</f>
        <v>R-WH_Att_COA*</v>
      </c>
    </row>
    <row r="106" spans="1:8" ht="14.5" x14ac:dyDescent="0.3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8.8919330289193299E-2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4.5" x14ac:dyDescent="0.3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6.7212328767123297E-2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4.5" x14ac:dyDescent="0.3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9.73639647341112E-2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4.5" x14ac:dyDescent="0.35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6.2077936363827101E-2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4.5" x14ac:dyDescent="0.3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6.9903120588175702E-2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4.5" x14ac:dyDescent="0.3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4.9806776874505597E-2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4.5" x14ac:dyDescent="0.3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6.8944308925102102E-2</v>
      </c>
      <c r="F112" s="31" t="s">
        <v>105</v>
      </c>
      <c r="G112" s="31" t="s">
        <v>110</v>
      </c>
      <c r="H112" s="31" t="str">
        <f t="shared" ref="H112:H116" si="25">"R-WH_"&amp;F112&amp;"_"&amp;G112&amp;"*"</f>
        <v>R-WH_Att_PEA*</v>
      </c>
    </row>
    <row r="113" spans="1:8" ht="14.5" x14ac:dyDescent="0.3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5.7147241043066198E-2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4.5" x14ac:dyDescent="0.3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6.6620869969995597E-2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4.5" x14ac:dyDescent="0.3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4.8794584261943399E-3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4.5" x14ac:dyDescent="0.35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0.21413130493478699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4.5" x14ac:dyDescent="0.25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4.5" x14ac:dyDescent="0.35">
      <c r="A118" s="30" t="s">
        <v>1</v>
      </c>
      <c r="B118" s="30" t="str">
        <f t="shared" ref="B118:B128" si="26">"R-WH_"&amp;F118&amp;"_"&amp;G118&amp;"*"</f>
        <v>R-WH_Det_COA*</v>
      </c>
      <c r="C118" s="30"/>
      <c r="D118" s="53">
        <f>AVERAGEIFS('BY-RSD-WH_AF'!$L$2:$L$100,'BY-RSD-WH_AF'!$C$2:$C$100,H118,'BY-RSD-WH_AF'!$A$2:$A$100,"BASE")</f>
        <v>7.0651721487066402E-2</v>
      </c>
      <c r="F118" s="30" t="s">
        <v>114</v>
      </c>
      <c r="G118" s="30" t="s">
        <v>82</v>
      </c>
      <c r="H118" s="30" t="str">
        <f t="shared" ref="H118:H123" si="27">"R-WH_"&amp;F118&amp;"_"&amp;G118&amp;"*"</f>
        <v>R-WH_Det_COA*</v>
      </c>
    </row>
    <row r="119" spans="1:8" ht="14.5" x14ac:dyDescent="0.3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4.2328767123287703E-2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4.5" x14ac:dyDescent="0.3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4.7947345890410997E-2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4.5" x14ac:dyDescent="0.3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6.7402586104361395E-2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4.5" x14ac:dyDescent="0.35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4.4735473424353099E-2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4.5" x14ac:dyDescent="0.3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5.37114750791833E-2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4.5" x14ac:dyDescent="0.3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4.2554933846820402E-2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4.5" x14ac:dyDescent="0.3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2.3589745043839899E-2</v>
      </c>
      <c r="F125" s="31" t="s">
        <v>114</v>
      </c>
      <c r="G125" s="31" t="s">
        <v>110</v>
      </c>
      <c r="H125" s="31" t="str">
        <f t="shared" ref="H125:H129" si="28">"R-WH_"&amp;F125&amp;"_"&amp;G125&amp;"*"</f>
        <v>R-WH_Det_PEA*</v>
      </c>
    </row>
    <row r="126" spans="1:8" ht="14.5" x14ac:dyDescent="0.3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4.3752307505030202E-2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4.5" x14ac:dyDescent="0.3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5.6573502855343599E-2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4.5" x14ac:dyDescent="0.3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5.1032329364559198E-3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4.5" x14ac:dyDescent="0.35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0.14341496381045399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4.5" x14ac:dyDescent="0.25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4.5" x14ac:dyDescent="0.3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0.18130269923092601</v>
      </c>
      <c r="F131" s="30" t="s">
        <v>109</v>
      </c>
      <c r="G131" s="30" t="s">
        <v>83</v>
      </c>
      <c r="H131" s="30" t="str">
        <f t="shared" ref="H131:H133" si="29">"R-SH_"&amp;F131&amp;"_"&amp;G131&amp;"*X1"</f>
        <v>R-SH_Apt_ELC*X1</v>
      </c>
    </row>
    <row r="132" spans="1:8" ht="14.5" x14ac:dyDescent="0.3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0.11404303534564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4.5" x14ac:dyDescent="0.3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0.138319067250922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4.5" x14ac:dyDescent="0.25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4.5" x14ac:dyDescent="0.35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0.18130269923092601</v>
      </c>
      <c r="F135" s="30" t="s">
        <v>109</v>
      </c>
      <c r="G135" s="30" t="s">
        <v>83</v>
      </c>
      <c r="H135" s="30" t="str">
        <f t="shared" ref="H135:H137" si="30">"R-SH_"&amp;F135&amp;"_"&amp;G135&amp;"*X1"</f>
        <v>R-SH_Apt_ELC*X1</v>
      </c>
    </row>
    <row r="136" spans="1:8" ht="14.5" x14ac:dyDescent="0.35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0.11404303534564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4.5" x14ac:dyDescent="0.35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0.138319067250922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4.5" x14ac:dyDescent="0.25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4.5" x14ac:dyDescent="0.35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0.18130269923092601</v>
      </c>
      <c r="F139" s="30" t="s">
        <v>109</v>
      </c>
      <c r="G139" s="30" t="s">
        <v>83</v>
      </c>
      <c r="H139" s="30" t="str">
        <f t="shared" ref="H139:H141" si="31">"R-SH_"&amp;F139&amp;"_"&amp;G139&amp;"*X1"</f>
        <v>R-SH_Apt_ELC*X1</v>
      </c>
    </row>
    <row r="140" spans="1:8" ht="14.5" x14ac:dyDescent="0.35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0.11404303534564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4.5" x14ac:dyDescent="0.35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0.138319067250922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ColWidth="9.08984375" defaultRowHeight="12.5" x14ac:dyDescent="0.25"/>
  <cols>
    <col min="1" max="1" width="13.6328125" style="21" customWidth="1"/>
    <col min="2" max="2" width="18.08984375" style="21" bestFit="1" customWidth="1"/>
    <col min="3" max="3" width="20.54296875" style="21" customWidth="1"/>
    <col min="4" max="4" width="9.08984375" style="21"/>
    <col min="5" max="5" width="11.08984375" style="21" customWidth="1"/>
    <col min="6" max="6" width="23.54296875" style="21" customWidth="1"/>
    <col min="7" max="7" width="18.453125" style="21" customWidth="1"/>
    <col min="8" max="16384" width="9.08984375" style="21"/>
  </cols>
  <sheetData>
    <row r="1" spans="1:7" ht="23.5" x14ac:dyDescent="0.25">
      <c r="A1" s="20" t="s">
        <v>181</v>
      </c>
    </row>
    <row r="2" spans="1:7" ht="12" customHeight="1" x14ac:dyDescent="0.25">
      <c r="C2" s="22"/>
    </row>
    <row r="3" spans="1:7" ht="14.5" x14ac:dyDescent="0.25">
      <c r="E3" s="16" t="s">
        <v>176</v>
      </c>
    </row>
    <row r="4" spans="1:7" ht="15" thickBot="1" x14ac:dyDescent="0.3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4.5" x14ac:dyDescent="0.25">
      <c r="A5" s="28"/>
      <c r="B5" s="28"/>
      <c r="C5" s="28"/>
      <c r="E5" s="27" t="s">
        <v>183</v>
      </c>
      <c r="F5" s="28"/>
      <c r="G5" s="29"/>
    </row>
    <row r="6" spans="1:7" ht="14.5" x14ac:dyDescent="0.3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4.5" x14ac:dyDescent="0.3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4.5" x14ac:dyDescent="0.3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4.5" x14ac:dyDescent="0.3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4.5" x14ac:dyDescent="0.3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4.5" x14ac:dyDescent="0.25">
      <c r="A18" s="28"/>
      <c r="B18" s="28"/>
      <c r="C18" s="28"/>
      <c r="E18" s="27" t="s">
        <v>112</v>
      </c>
      <c r="F18" s="28"/>
      <c r="G18" s="28"/>
    </row>
    <row r="19" spans="1:7" ht="14.5" x14ac:dyDescent="0.3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4.5" x14ac:dyDescent="0.3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4.5" x14ac:dyDescent="0.3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4.5" x14ac:dyDescent="0.3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4.5" x14ac:dyDescent="0.3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4.5" x14ac:dyDescent="0.3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4.5" x14ac:dyDescent="0.3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4.5" x14ac:dyDescent="0.3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4.5" x14ac:dyDescent="0.3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4.5" x14ac:dyDescent="0.3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4.5" x14ac:dyDescent="0.3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4.5" x14ac:dyDescent="0.3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4.5" x14ac:dyDescent="0.25">
      <c r="A31" s="28"/>
      <c r="B31" s="28"/>
      <c r="C31" s="28"/>
      <c r="E31" s="27" t="s">
        <v>113</v>
      </c>
      <c r="F31" s="28"/>
      <c r="G31" s="28"/>
    </row>
    <row r="32" spans="1:7" ht="14.5" x14ac:dyDescent="0.3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4.5" x14ac:dyDescent="0.3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4.5" x14ac:dyDescent="0.3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4.5" x14ac:dyDescent="0.3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4.5" x14ac:dyDescent="0.3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4.5" x14ac:dyDescent="0.3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4.5" x14ac:dyDescent="0.3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4.5" x14ac:dyDescent="0.3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4.5" x14ac:dyDescent="0.3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4.5" x14ac:dyDescent="0.3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4.5" x14ac:dyDescent="0.3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4.5" x14ac:dyDescent="0.3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4.5" x14ac:dyDescent="0.25">
      <c r="A44" s="28"/>
      <c r="B44" s="28"/>
      <c r="C44" s="28"/>
      <c r="E44" s="27" t="s">
        <v>246</v>
      </c>
      <c r="F44" s="28"/>
      <c r="G44" s="29"/>
    </row>
    <row r="45" spans="1:7" ht="14.5" x14ac:dyDescent="0.3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4.5" x14ac:dyDescent="0.3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4.5" x14ac:dyDescent="0.3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4.5" x14ac:dyDescent="0.25">
      <c r="A48" s="28"/>
      <c r="B48" s="28"/>
      <c r="C48" s="28"/>
      <c r="E48" s="27" t="s">
        <v>115</v>
      </c>
      <c r="F48" s="28"/>
      <c r="G48" s="29"/>
    </row>
    <row r="49" spans="1:7" ht="14.5" x14ac:dyDescent="0.3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4.5" x14ac:dyDescent="0.3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4.5" x14ac:dyDescent="0.3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4.5" x14ac:dyDescent="0.3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4.5" x14ac:dyDescent="0.3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4.5" x14ac:dyDescent="0.3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4.5" x14ac:dyDescent="0.25">
      <c r="A62" s="28"/>
      <c r="B62" s="28"/>
      <c r="C62" s="28"/>
      <c r="E62" s="27" t="s">
        <v>116</v>
      </c>
      <c r="F62" s="28"/>
      <c r="G62" s="29"/>
    </row>
    <row r="63" spans="1:7" ht="14.5" x14ac:dyDescent="0.3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4.5" x14ac:dyDescent="0.3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4.5" x14ac:dyDescent="0.3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4.5" x14ac:dyDescent="0.3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4.5" x14ac:dyDescent="0.3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4.5" x14ac:dyDescent="0.25">
      <c r="A76" s="28"/>
      <c r="B76" s="28"/>
      <c r="C76" s="28"/>
      <c r="E76" s="27" t="s">
        <v>117</v>
      </c>
      <c r="F76" s="28"/>
      <c r="G76" s="29"/>
    </row>
    <row r="77" spans="1:7" ht="14.5" x14ac:dyDescent="0.3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4.5" x14ac:dyDescent="0.3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4.5" x14ac:dyDescent="0.3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4.5" x14ac:dyDescent="0.3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5.3377456313566302E-2</v>
      </c>
      <c r="M4">
        <v>5.3377456313566302E-2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6.0645497051149098E-2</v>
      </c>
      <c r="M7">
        <v>6.0645497051149098E-2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8.67381932124731E-2</v>
      </c>
      <c r="M12">
        <v>8.67381932124731E-2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9.9394310243560199E-2</v>
      </c>
      <c r="M14">
        <v>9.9394310243560199E-2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6.2077936363827101E-2</v>
      </c>
      <c r="M17">
        <v>6.2077936363827101E-2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4.9806776874505597E-2</v>
      </c>
      <c r="M20">
        <v>4.9806776874505597E-2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6.9903120588175702E-2</v>
      </c>
      <c r="M22">
        <v>6.9903120588175702E-2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9.73639647341112E-2</v>
      </c>
      <c r="M23">
        <v>9.73639647341112E-2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5.7147241043066198E-2</v>
      </c>
      <c r="M25">
        <v>5.7147241043066198E-2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6.6620869969995597E-2</v>
      </c>
      <c r="M27">
        <v>6.6620869969995597E-2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7.0651721487066402E-2</v>
      </c>
      <c r="M29">
        <v>7.0651721487066402E-2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4.4735473424353099E-2</v>
      </c>
      <c r="M30">
        <v>4.4735473424353099E-2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4.2554933846820402E-2</v>
      </c>
      <c r="M33">
        <v>4.2554933846820402E-2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5.37114750791833E-2</v>
      </c>
      <c r="M35">
        <v>5.37114750791833E-2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6.7402586104361395E-2</v>
      </c>
      <c r="M36">
        <v>6.7402586104361395E-2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2.3589745043839899E-2</v>
      </c>
      <c r="M37">
        <v>2.3589745043839899E-2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4.3752307505030202E-2</v>
      </c>
      <c r="M38">
        <v>4.3752307505030202E-2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5.6573502855343599E-2</v>
      </c>
      <c r="M40">
        <v>5.6573502855343599E-2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1.3931119040235E-2</v>
      </c>
      <c r="M4">
        <v>1.3931119040235E-2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7.5994529972598895E-2</v>
      </c>
      <c r="M9">
        <v>7.5994529972598895E-2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4.7559865677763699E-2</v>
      </c>
      <c r="M10">
        <v>4.7559865677763699E-2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3.6221240391349503E-2</v>
      </c>
      <c r="M13">
        <v>3.6221240391349503E-2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3.5156391297092499E-2</v>
      </c>
      <c r="M16">
        <v>3.5156391297092499E-2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4.3705701165065197E-2</v>
      </c>
      <c r="M21">
        <v>4.3705701165065197E-2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4.8109166237074001E-2</v>
      </c>
      <c r="M22">
        <v>4.8109166237074001E-2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7.2438724233275797E-2</v>
      </c>
      <c r="M24">
        <v>7.2438724233275797E-2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4.3843217634644903E-2</v>
      </c>
      <c r="M28">
        <v>4.3843217634644903E-2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  <c r="M31">
        <v>3.96720040920054E-2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4.8157354051402902E-2</v>
      </c>
      <c r="M33">
        <v>4.8157354051402902E-2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6.97946718860816E-2</v>
      </c>
      <c r="M34">
        <v>6.97946718860816E-2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9.4687203541950801E-2</v>
      </c>
      <c r="M37">
        <v>9.4687203541950801E-2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5" x14ac:dyDescent="0.25"/>
  <cols>
    <col min="3" max="3" width="22.089843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5" x14ac:dyDescent="0.25"/>
  <cols>
    <col min="3" max="3" width="14.089843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1.21865123037202E-2</v>
      </c>
      <c r="M2">
        <v>1.21865123037202E-2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1.04455975746106E-2</v>
      </c>
      <c r="M3">
        <v>1.04455975746106E-2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1.0445583301088201E-2</v>
      </c>
      <c r="M4">
        <v>1.0445583301088201E-2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2007-01-05T10:33:44Z</cp:lastPrinted>
  <dcterms:created xsi:type="dcterms:W3CDTF">2001-09-28T18:48:17Z</dcterms:created>
  <dcterms:modified xsi:type="dcterms:W3CDTF">2023-11-03T15:21:15Z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249447047710418</vt:r8>
  </property>
</Properties>
</file>