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codeName="ThisWorkbook" defaultThemeVersion="124226"/>
  <xr:revisionPtr revIDLastSave="9" documentId="13_ncr:1_{A0E9B3C4-10BB-4759-9CE0-3853A3F0D29E}" xr6:coauthVersionLast="47" xr6:coauthVersionMax="47" xr10:uidLastSave="{DA0EE91F-584E-457C-87BF-858C488DB00B}"/>
  <bookViews>
    <workbookView xWindow="10" yWindow="10" windowWidth="19180" windowHeight="10060" firstSheet="7" activeTab="11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48" l="1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<sst xmlns="http://schemas.openxmlformats.org/spreadsheetml/2006/main" count="69056" uniqueCount="973">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</sst>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31750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1640625" defaultRowHeight="14.5"/>
  <cols>
    <col min="1" max="4" width="21.7265625" style="715" customWidth="1"/>
    <col min="5" max="6" width="14.1796875" style="715" customWidth="1"/>
    <col min="7" max="7" width="12.1796875" style="715" customWidth="1"/>
    <col min="8" max="10" width="8.1796875" style="715" customWidth="1"/>
    <col min="11" max="11" width="9.7265625" style="715" customWidth="1"/>
    <col min="12" max="12" width="8.1796875" style="715" customWidth="1"/>
    <col min="13" max="13" width="10" style="715" customWidth="1"/>
    <col min="14" max="14" width="11.453125" style="715" customWidth="1"/>
    <col min="15" max="15" width="13.453125" style="715" customWidth="1"/>
    <col min="16" max="16384" width="8.8164062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796875" defaultRowHeight="14"/>
  <cols>
    <col min="1" max="1" width="3.7265625" style="453" customWidth="1"/>
    <col min="2" max="2" width="19.54296875" style="453" customWidth="1"/>
    <col min="3" max="3" width="93.54296875" style="453" bestFit="1" customWidth="1"/>
    <col min="4" max="4" width="11.26953125" style="453" customWidth="1"/>
    <col min="5" max="5" width="11.453125" style="453" customWidth="1"/>
    <col min="6" max="6" width="15.26953125" style="453" customWidth="1"/>
    <col min="7" max="7" width="18.54296875" style="453" customWidth="1"/>
    <col min="8" max="8" width="96.54296875" style="453" customWidth="1"/>
    <col min="9" max="16384" width="9.1796875" style="453"/>
  </cols>
  <sheetData>
    <row r="1" spans="2:20" ht="14.5" thickBot="1"/>
    <row r="2" spans="2:20" ht="18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4.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4.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4.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8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4.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8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4.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4.5" thickBot="1"/>
    <row r="46" spans="2:7" ht="18" thickBot="1">
      <c r="B46" s="1073" t="s">
        <v>610</v>
      </c>
      <c r="C46" s="1074"/>
      <c r="D46" s="1074"/>
      <c r="E46" s="1075"/>
    </row>
    <row r="47" spans="2:7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>
      <c r="B49" s="493"/>
      <c r="C49" s="460"/>
      <c r="D49" s="460"/>
      <c r="E49" s="495"/>
    </row>
    <row r="50" spans="2:5">
      <c r="B50" s="474"/>
      <c r="E50" s="500"/>
    </row>
    <row r="51" spans="2:5">
      <c r="B51" s="474"/>
      <c r="C51" s="501"/>
      <c r="D51" s="501"/>
      <c r="E51" s="488"/>
    </row>
    <row r="52" spans="2: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5"/>
  <cols>
    <col min="1" max="1" width="12.1796875" customWidth="1"/>
    <col min="2" max="2" width="11.7265625" customWidth="1"/>
    <col min="3" max="3" width="3.1796875" bestFit="1" customWidth="1"/>
    <col min="4" max="4" width="8.54296875" bestFit="1" customWidth="1"/>
    <col min="5" max="5" width="6.453125" bestFit="1" customWidth="1"/>
    <col min="6" max="6" width="5" bestFit="1" customWidth="1"/>
    <col min="7" max="7" width="5.7265625" bestFit="1" customWidth="1"/>
    <col min="8" max="8" width="5.81640625" bestFit="1" customWidth="1"/>
    <col min="9" max="9" width="5.453125" bestFit="1" customWidth="1"/>
    <col min="10" max="11" width="5.7265625" bestFit="1" customWidth="1"/>
    <col min="12" max="12" width="6.54296875" bestFit="1" customWidth="1"/>
    <col min="13" max="13" width="6" bestFit="1" customWidth="1"/>
    <col min="14" max="14" width="6.7265625" bestFit="1" customWidth="1"/>
    <col min="15" max="15" width="6.54296875" bestFit="1" customWidth="1"/>
    <col min="16" max="16" width="7.1796875" bestFit="1" customWidth="1"/>
    <col min="17" max="17" width="5.7265625" bestFit="1" customWidth="1"/>
    <col min="18" max="18" width="6" bestFit="1" customWidth="1"/>
    <col min="19" max="19" width="5.81640625" bestFit="1" customWidth="1"/>
    <col min="20" max="20" width="5.54296875" bestFit="1" customWidth="1"/>
    <col min="21" max="21" width="5.81640625" bestFit="1" customWidth="1"/>
    <col min="22" max="22" width="6.7265625" bestFit="1" customWidth="1"/>
    <col min="23" max="23" width="5" bestFit="1" customWidth="1"/>
    <col min="24" max="24" width="7.54296875" customWidth="1"/>
    <col min="25" max="25" width="6.7265625" bestFit="1" customWidth="1"/>
    <col min="26" max="28" width="6" bestFit="1" customWidth="1"/>
    <col min="29" max="29" width="5.7265625" bestFit="1" customWidth="1"/>
    <col min="30" max="30" width="6.7265625" bestFit="1" customWidth="1"/>
  </cols>
  <sheetData>
    <row r="3" spans="1:30" ht="14.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4.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4.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4.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4.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31750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796875" defaultRowHeight="13"/>
  <cols>
    <col min="1" max="1" width="39" style="25" customWidth="1"/>
    <col min="2" max="2" width="24.54296875" style="25" customWidth="1"/>
    <col min="3" max="3" width="35" style="25" customWidth="1"/>
    <col min="4" max="11" width="10.7265625" style="25" customWidth="1"/>
    <col min="12" max="12" width="15.1796875" style="25" customWidth="1"/>
    <col min="13" max="24" width="10.7265625" style="25" customWidth="1"/>
    <col min="25" max="16384" width="9.1796875" style="25"/>
  </cols>
  <sheetData>
    <row r="1" spans="1:3">
      <c r="A1" s="1080" t="s">
        <v>23</v>
      </c>
      <c r="B1" s="1081"/>
      <c r="C1" s="1081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2" t="s">
        <v>25</v>
      </c>
      <c r="B7" s="1083"/>
      <c r="C7" s="108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2" t="s">
        <v>39</v>
      </c>
      <c r="B35" s="1083"/>
      <c r="C35" s="1084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2" t="s">
        <v>47</v>
      </c>
      <c r="B39" s="1083"/>
      <c r="C39" s="1084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2" t="s">
        <v>66</v>
      </c>
      <c r="B49" s="1083"/>
      <c r="C49" s="1084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2" t="s">
        <v>76</v>
      </c>
      <c r="B70" s="1083"/>
      <c r="C70" s="1084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2" t="s">
        <v>487</v>
      </c>
      <c r="B76" s="1083"/>
      <c r="C76" s="1084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2" t="s">
        <v>716</v>
      </c>
      <c r="B84" s="1083"/>
      <c r="C84" s="1084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2" workbookViewId="0">
      <selection activeCell="C85" sqref="C85"/>
    </sheetView>
  </sheetViews>
  <sheetFormatPr defaultColWidth="9.1796875" defaultRowHeight="13"/>
  <cols>
    <col min="1" max="1" width="38.1796875" style="11" customWidth="1"/>
    <col min="2" max="2" width="13" style="1" bestFit="1" customWidth="1"/>
    <col min="3" max="4" width="7.7265625" style="12" bestFit="1" customWidth="1"/>
    <col min="5" max="5" width="9.26953125" style="12" bestFit="1" customWidth="1"/>
    <col min="6" max="6" width="6.1796875" style="13" customWidth="1"/>
    <col min="7" max="7" width="6" style="13" bestFit="1" customWidth="1"/>
    <col min="8" max="8" width="7.7265625" style="12" bestFit="1" customWidth="1"/>
    <col min="9" max="9" width="6.26953125" style="13" bestFit="1" customWidth="1"/>
    <col min="10" max="10" width="7.7265625" style="13" bestFit="1" customWidth="1"/>
    <col min="11" max="11" width="7" style="13" bestFit="1" customWidth="1"/>
    <col min="12" max="12" width="9.26953125" style="5" bestFit="1" customWidth="1"/>
    <col min="13" max="13" width="8.26953125" style="1" bestFit="1" customWidth="1"/>
    <col min="14" max="14" width="8.26953125" style="1" customWidth="1"/>
    <col min="15" max="15" width="5.26953125" style="1" customWidth="1"/>
    <col min="16" max="16" width="7.453125" style="1" customWidth="1"/>
    <col min="17" max="17" width="7.7265625" style="1" bestFit="1" customWidth="1"/>
    <col min="18" max="18" width="9.26953125" style="1" bestFit="1" customWidth="1"/>
    <col min="19" max="19" width="7.453125" style="1" bestFit="1" customWidth="1"/>
    <col min="20" max="20" width="7.7265625" style="1" bestFit="1" customWidth="1"/>
    <col min="21" max="21" width="9.26953125" style="1" bestFit="1" customWidth="1"/>
    <col min="22" max="22" width="7.7265625" style="1" bestFit="1" customWidth="1"/>
    <col min="23" max="25" width="5.453125" style="1" customWidth="1"/>
    <col min="26" max="26" width="5.453125" style="13" customWidth="1"/>
    <col min="27" max="27" width="9.26953125" style="5" bestFit="1" customWidth="1"/>
    <col min="28" max="28" width="7.7265625" style="5" bestFit="1" customWidth="1"/>
    <col min="29" max="30" width="5.54296875" style="1" customWidth="1"/>
    <col min="31" max="31" width="8.81640625" style="1" bestFit="1" customWidth="1"/>
    <col min="32" max="32" width="8.81640625" style="1" customWidth="1"/>
    <col min="33" max="33" width="5.54296875" style="1" customWidth="1"/>
    <col min="34" max="34" width="6" style="1" bestFit="1" customWidth="1"/>
    <col min="35" max="37" width="8.7265625" style="1" customWidth="1"/>
    <col min="38" max="39" width="7" style="1" customWidth="1"/>
    <col min="40" max="40" width="5.54296875" style="1" customWidth="1"/>
    <col min="41" max="41" width="9.26953125" style="5" bestFit="1" customWidth="1"/>
    <col min="42" max="42" width="5.54296875" style="5" bestFit="1" customWidth="1"/>
    <col min="43" max="43" width="10.26953125" style="1" bestFit="1" customWidth="1"/>
    <col min="44" max="44" width="9.1796875" style="1"/>
    <col min="45" max="45" width="9.1796875" style="3"/>
    <col min="46" max="16384" width="9.179687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796875" defaultRowHeight="13"/>
  <cols>
    <col min="1" max="1" width="15.7265625" style="25" customWidth="1"/>
    <col min="2" max="2" width="25.1796875" style="25" customWidth="1"/>
    <col min="3" max="5" width="10.7265625" style="25" customWidth="1"/>
    <col min="6" max="6" width="8.54296875" style="25" customWidth="1"/>
    <col min="7" max="7" width="7.7265625" style="25" customWidth="1"/>
    <col min="8" max="8" width="8.54296875" style="25" customWidth="1"/>
    <col min="9" max="10" width="7.7265625" style="25" customWidth="1"/>
    <col min="11" max="11" width="8.26953125" style="25" customWidth="1"/>
    <col min="12" max="12" width="9.453125" style="25" customWidth="1"/>
    <col min="13" max="13" width="7.7265625" style="25" customWidth="1"/>
    <col min="14" max="14" width="8.26953125" style="25" customWidth="1"/>
    <col min="15" max="16" width="7.7265625" style="25" customWidth="1"/>
    <col min="17" max="17" width="8.81640625" style="25" customWidth="1"/>
    <col min="18" max="18" width="8" style="25" customWidth="1"/>
    <col min="19" max="19" width="10.7265625" style="25" customWidth="1"/>
    <col min="20" max="20" width="13.26953125" style="25" customWidth="1"/>
    <col min="21" max="21" width="10.7265625" style="25" customWidth="1"/>
    <col min="22" max="22" width="10.54296875" style="25" customWidth="1"/>
    <col min="23" max="23" width="14.26953125" style="25" customWidth="1"/>
    <col min="24" max="24" width="10.81640625" style="25" customWidth="1"/>
    <col min="25" max="25" width="14" style="25" customWidth="1"/>
    <col min="26" max="26" width="15.7265625" style="25" customWidth="1"/>
    <col min="27" max="27" width="8.81640625" style="25" customWidth="1"/>
    <col min="28" max="30" width="9.1796875" style="25"/>
    <col min="31" max="31" width="8.7265625" style="25" customWidth="1"/>
    <col min="32" max="33" width="9.1796875" style="25"/>
    <col min="34" max="34" width="9.453125" style="25" customWidth="1"/>
    <col min="35" max="36" width="9.1796875" style="25"/>
    <col min="37" max="37" width="10.1796875" style="25" customWidth="1"/>
    <col min="38" max="38" width="9.1796875" style="25"/>
    <col min="39" max="39" width="15.26953125" style="25" customWidth="1"/>
    <col min="40" max="16384" width="9.179687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8" t="s">
        <v>635</v>
      </c>
      <c r="G2" s="1089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90" t="s">
        <v>494</v>
      </c>
      <c r="G3" s="1091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2" t="s">
        <v>209</v>
      </c>
      <c r="G4" s="1093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4" t="s">
        <v>502</v>
      </c>
      <c r="G5" s="1095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713</v>
      </c>
      <c r="Z7" s="1098" t="s">
        <v>503</v>
      </c>
      <c r="AA7" s="1096" t="s">
        <v>772</v>
      </c>
      <c r="AD7" s="1106" t="s">
        <v>842</v>
      </c>
      <c r="AE7" s="1096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101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9"/>
      <c r="Z8" s="1099"/>
      <c r="AA8" s="1097" t="s">
        <v>659</v>
      </c>
      <c r="AD8" s="1107"/>
      <c r="AE8" s="1097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0.27353712269239377</v>
      </c>
      <c r="G13" s="644">
        <f>'SHWLP-Att'!$AC$14</f>
        <v>7.9425851662494829</v>
      </c>
      <c r="H13" s="645">
        <f>'SHWLP-Det'!$AC$14</f>
        <v>28.310640237098287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 t="shared" si="2"/>
        <v>48.186058070358115</v>
      </c>
      <c r="Z13" s="760">
        <f t="shared" si="0"/>
        <v>36.243917659777566</v>
      </c>
      <c r="AA13" s="354">
        <f>ABS(Z13+Z14+Z16-Y13)/(Z13+Z14+Z16)</f>
        <v>4.1698939568031439E-2</v>
      </c>
      <c r="AD13" s="25">
        <f>AJ12+AJ25</f>
        <v>43.727300517765926</v>
      </c>
      <c r="AE13" s="354">
        <f>ABS(AD13-Y13)/AD13</f>
        <v>0.10196736363317567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4.1698939568031439E-2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4.1698939568031439E-2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4.1698939568031439E-2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126.67340975639719</v>
      </c>
      <c r="Z29" s="596">
        <f>SUM(Z9:Z27)</f>
        <v>127.53920844574029</v>
      </c>
      <c r="AA29" s="354">
        <f>ABS(Z29-Y29)/Z29</f>
        <v>6.788490377932963E-3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2" t="s">
        <v>225</v>
      </c>
      <c r="S36" s="1103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2" t="s">
        <v>226</v>
      </c>
      <c r="S37" s="1103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2" t="s">
        <v>224</v>
      </c>
      <c r="S38" s="1103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4" t="s">
        <v>227</v>
      </c>
      <c r="S39" s="1105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5"/>
  <cols>
    <col min="2" max="2" width="30.7265625" customWidth="1"/>
    <col min="3" max="50" width="10.7265625" customWidth="1"/>
    <col min="51" max="51" width="13.81640625" customWidth="1"/>
    <col min="52" max="62" width="10.7265625" customWidth="1"/>
    <col min="63" max="63" width="9.1796875" customWidth="1"/>
    <col min="64" max="70" width="10.7265625" customWidth="1"/>
    <col min="71" max="71" width="15.54296875" customWidth="1"/>
    <col min="72" max="77" width="10.726562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 ht="13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 ht="13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 ht="13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 ht="13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 ht="13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 ht="13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 ht="13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 ht="13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 ht="13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 ht="13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 ht="13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 ht="13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 ht="13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 ht="13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 ht="13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 ht="13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 ht="13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 ht="13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 ht="13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 ht="13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 ht="13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 ht="13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 ht="13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12" workbookViewId="0">
      <selection activeCell="J18" sqref="J18"/>
    </sheetView>
  </sheetViews>
  <sheetFormatPr defaultColWidth="9.1796875" defaultRowHeight="13"/>
  <cols>
    <col min="1" max="2" width="4.7265625" style="25" customWidth="1"/>
    <col min="3" max="3" width="6.81640625" style="25" customWidth="1"/>
    <col min="4" max="4" width="9.7265625" style="25" bestFit="1" customWidth="1"/>
    <col min="5" max="5" width="15.453125" style="25" bestFit="1" customWidth="1"/>
    <col min="6" max="6" width="37.54296875" style="25" bestFit="1" customWidth="1"/>
    <col min="7" max="7" width="4.81640625" style="25" bestFit="1" customWidth="1"/>
    <col min="8" max="8" width="10.81640625" style="25" bestFit="1" customWidth="1"/>
    <col min="9" max="9" width="8.7265625" style="25" bestFit="1" customWidth="1"/>
    <col min="10" max="11" width="9.1796875" style="25"/>
    <col min="12" max="12" width="4.453125" style="25" customWidth="1"/>
    <col min="13" max="13" width="7.81640625" style="25" customWidth="1"/>
    <col min="14" max="14" width="9.7265625" style="25" bestFit="1" customWidth="1"/>
    <col min="15" max="15" width="14.1796875" style="25" customWidth="1"/>
    <col min="16" max="16" width="30.81640625" style="25" bestFit="1" customWidth="1"/>
    <col min="17" max="17" width="11.54296875" style="25" bestFit="1" customWidth="1"/>
    <col min="18" max="18" width="10.26953125" style="25" bestFit="1" customWidth="1"/>
    <col min="19" max="19" width="8.7265625" style="25" bestFit="1" customWidth="1"/>
    <col min="20" max="20" width="9.1796875" style="25"/>
    <col min="21" max="21" width="8.26953125" style="25" bestFit="1" customWidth="1"/>
    <col min="22" max="22" width="4.26953125" style="25" bestFit="1" customWidth="1"/>
    <col min="23" max="23" width="10" style="25" bestFit="1" customWidth="1"/>
    <col min="24" max="16384" width="9.179687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4.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796875" defaultRowHeight="13"/>
  <cols>
    <col min="1" max="1" width="9.1796875" style="25"/>
    <col min="2" max="2" width="11" style="25" customWidth="1"/>
    <col min="3" max="3" width="15.7265625" style="25" bestFit="1" customWidth="1"/>
    <col min="4" max="4" width="11" style="25" customWidth="1"/>
    <col min="5" max="5" width="10.26953125" style="25" customWidth="1"/>
    <col min="6" max="6" width="10.54296875" style="25" bestFit="1" customWidth="1"/>
    <col min="7" max="7" width="11" style="25" bestFit="1" customWidth="1"/>
    <col min="8" max="8" width="12" style="25" bestFit="1" customWidth="1"/>
    <col min="9" max="9" width="12.26953125" style="25" bestFit="1" customWidth="1"/>
    <col min="10" max="10" width="12" style="25" customWidth="1"/>
    <col min="11" max="11" width="10.81640625" style="25" bestFit="1" customWidth="1"/>
    <col min="12" max="12" width="11.453125" style="25" customWidth="1"/>
    <col min="13" max="13" width="14.453125" style="25" customWidth="1"/>
    <col min="14" max="14" width="11.453125" style="25" customWidth="1"/>
    <col min="15" max="16" width="11.81640625" style="25" customWidth="1"/>
    <col min="17" max="17" width="13.1796875" style="25" customWidth="1"/>
    <col min="18" max="18" width="11.1796875" style="25" customWidth="1"/>
    <col min="19" max="19" width="12.81640625" style="25" customWidth="1"/>
    <col min="20" max="20" width="12.1796875" style="25" customWidth="1"/>
    <col min="21" max="21" width="11.26953125" style="25" customWidth="1"/>
    <col min="22" max="22" width="12.453125" style="25" customWidth="1"/>
    <col min="23" max="23" width="12.1796875" style="25" customWidth="1"/>
    <col min="24" max="25" width="9.1796875" style="25"/>
    <col min="26" max="26" width="15.81640625" style="25" customWidth="1"/>
    <col min="27" max="16384" width="9.179687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" thickBot="1">
      <c r="C4" s="56" t="s">
        <v>768</v>
      </c>
      <c r="D4" s="57"/>
    </row>
    <row r="5" spans="2:19" ht="1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E18" sqref="E18"/>
    </sheetView>
  </sheetViews>
  <sheetFormatPr defaultColWidth="8.81640625" defaultRowHeight="12.5"/>
  <cols>
    <col min="1" max="1" width="3.26953125" customWidth="1"/>
    <col min="2" max="2" width="11.26953125" customWidth="1"/>
    <col min="3" max="3" width="15.81640625" bestFit="1" customWidth="1"/>
    <col min="4" max="4" width="24" bestFit="1" customWidth="1"/>
    <col min="5" max="5" width="12.81640625" bestFit="1" customWidth="1"/>
    <col min="6" max="6" width="7.81640625" bestFit="1" customWidth="1"/>
    <col min="7" max="7" width="13.26953125" bestFit="1" customWidth="1"/>
    <col min="8" max="8" width="3.7265625" customWidth="1"/>
    <col min="9" max="9" width="9.81640625" customWidth="1"/>
    <col min="10" max="10" width="10" bestFit="1" customWidth="1"/>
    <col min="11" max="11" width="15.7265625" bestFit="1" customWidth="1"/>
    <col min="12" max="12" width="44.81640625" bestFit="1" customWidth="1"/>
    <col min="13" max="13" width="6.1796875" bestFit="1" customWidth="1"/>
    <col min="14" max="14" width="7" bestFit="1" customWidth="1"/>
    <col min="15" max="15" width="12.81640625" customWidth="1"/>
    <col min="16" max="16" width="13.26953125" customWidth="1"/>
    <col min="17" max="17" width="8" bestFit="1" customWidth="1"/>
  </cols>
  <sheetData>
    <row r="2" spans="1:17" ht="13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 ht="13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21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9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zoomScaleNormal="100" workbookViewId="0">
      <selection activeCell="L6" sqref="L6"/>
    </sheetView>
  </sheetViews>
  <sheetFormatPr defaultRowHeight="12.5"/>
  <cols>
    <col min="2" max="2" width="11" customWidth="1"/>
    <col min="3" max="3" width="15" bestFit="1" customWidth="1"/>
    <col min="4" max="4" width="32.54296875" bestFit="1" customWidth="1"/>
    <col min="5" max="5" width="17.1796875" bestFit="1" customWidth="1"/>
    <col min="6" max="6" width="14.81640625" bestFit="1" customWidth="1"/>
    <col min="7" max="7" width="14.54296875" bestFit="1" customWidth="1"/>
    <col min="8" max="8" width="15" bestFit="1" customWidth="1"/>
    <col min="9" max="9" width="8.7265625" bestFit="1" customWidth="1"/>
    <col min="10" max="10" width="6.7265625" bestFit="1" customWidth="1"/>
    <col min="11" max="11" width="12.54296875" customWidth="1"/>
    <col min="12" max="12" width="11.26953125" bestFit="1" customWidth="1"/>
    <col min="13" max="13" width="11.26953125" customWidth="1"/>
    <col min="14" max="21" width="10.7265625" customWidth="1"/>
    <col min="22" max="22" width="12.453125" customWidth="1"/>
    <col min="23" max="23" width="10.453125" bestFit="1" customWidth="1"/>
    <col min="24" max="24" width="29.26953125" bestFit="1" customWidth="1"/>
    <col min="25" max="25" width="14.81640625" customWidth="1"/>
    <col min="26" max="26" width="32.1796875" customWidth="1"/>
    <col min="27" max="27" width="8.26953125" customWidth="1"/>
    <col min="28" max="28" width="11" customWidth="1"/>
    <col min="29" max="31" width="10.453125" customWidth="1"/>
    <col min="32" max="32" width="17.7265625" customWidth="1"/>
    <col min="33" max="33" width="10.453125" customWidth="1"/>
    <col min="34" max="34" width="9" customWidth="1"/>
    <col min="35" max="35" width="10.453125" customWidth="1"/>
    <col min="36" max="36" width="13.81640625" customWidth="1"/>
    <col min="37" max="38" width="10.453125" customWidth="1"/>
    <col min="39" max="39" width="16" customWidth="1"/>
    <col min="40" max="40" width="39.7265625" customWidth="1"/>
    <col min="41" max="41" width="13" customWidth="1"/>
    <col min="42" max="42" width="15.453125" customWidth="1"/>
    <col min="44" max="44" width="15" customWidth="1"/>
    <col min="45" max="45" width="12.453125" customWidth="1"/>
    <col min="46" max="46" width="11.453125" customWidth="1"/>
    <col min="55" max="55" width="3.1796875" customWidth="1"/>
    <col min="56" max="56" width="5.7265625" customWidth="1"/>
    <col min="72" max="72" width="13.179687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25" t="s">
        <v>964</v>
      </c>
      <c r="O3" s="1126"/>
      <c r="P3" s="1125" t="s">
        <v>965</v>
      </c>
      <c r="Q3" s="1126"/>
      <c r="R3" s="1125" t="s">
        <v>966</v>
      </c>
      <c r="S3" s="1126"/>
      <c r="T3" s="1125" t="s">
        <v>967</v>
      </c>
      <c r="U3" s="1127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1.6091636703289764E-3</v>
      </c>
      <c r="N6" s="825">
        <f>AR48*DwellingStocks!P18*(1+O53)</f>
        <v>1.6091636703289764E-3</v>
      </c>
      <c r="O6" s="826">
        <f>N6*G6</f>
        <v>5.9836869720277318E-2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1.2603603215973543E-2</v>
      </c>
      <c r="N11" s="807">
        <f>AR49*DwellingStocks!P19*(1+O53)</f>
        <v>1.2603603215973543E-2</v>
      </c>
      <c r="O11" s="800">
        <f>N11*G11</f>
        <v>0.12021037448470971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1.9962815705499223E-2</v>
      </c>
      <c r="N16" s="825">
        <f>AR50*DwellingStocks!P20*(1+O53)</f>
        <v>1.9962815705499223E-2</v>
      </c>
      <c r="O16" s="826">
        <f>N16*G16</f>
        <v>0.35024945717297923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2.3880087312967643E-2</v>
      </c>
      <c r="N21" s="807">
        <f>AR51*DwellingStocks!P21*(1+O53)</f>
        <v>2.3880087312967643E-2</v>
      </c>
      <c r="O21" s="800">
        <f>N21*G21</f>
        <v>1.1884844759659581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15" t="s">
        <v>897</v>
      </c>
      <c r="AG24" s="1116"/>
      <c r="AH24" s="1116"/>
      <c r="AI24" s="1116"/>
      <c r="AJ24" s="1117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18" t="s">
        <v>898</v>
      </c>
      <c r="AG25" s="1119"/>
      <c r="AH25" s="1118" t="s">
        <v>899</v>
      </c>
      <c r="AI25" s="1119"/>
      <c r="AJ25" s="1120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2.0324283757671095E-2</v>
      </c>
      <c r="N26" s="825">
        <f>AR52*DwellingStocks!P22*(1+O53)</f>
        <v>2.0324283757671095E-2</v>
      </c>
      <c r="O26" s="826">
        <f>N26*G26</f>
        <v>5.7345277070754017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1">
        <v>3.5000000000000001E-3</v>
      </c>
      <c r="AG26" s="1122"/>
      <c r="AH26" s="1121">
        <v>0.83330000000000004</v>
      </c>
      <c r="AI26" s="1123"/>
      <c r="AJ26" s="1124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 ht="13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2.8990562100458198E-2</v>
      </c>
      <c r="N31" s="807">
        <f>AR53*DwellingStocks!P23*(1+O53)</f>
        <v>2.8990562100458198E-2</v>
      </c>
      <c r="O31" s="800">
        <f>N31*G31</f>
        <v>5.4394128439331855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4.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4.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4.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3.9529383884159067E-2</v>
      </c>
      <c r="N36" s="825">
        <f>AR54*DwellingStocks!P24*(1+O53)</f>
        <v>3.9529383884159067E-2</v>
      </c>
      <c r="O36" s="826">
        <f>N36*G36</f>
        <v>4.0090264715834287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4.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28" t="s">
        <v>607</v>
      </c>
      <c r="Y39" s="1129"/>
      <c r="Z39" s="1129"/>
      <c r="AA39" s="1129"/>
      <c r="AB39" s="1130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5.0493263338740123E-2</v>
      </c>
      <c r="N41" s="807">
        <f>AR55*DwellingStocks!P25*(1+O53)</f>
        <v>5.0493263338740123E-2</v>
      </c>
      <c r="O41" s="800">
        <f>N41*G41</f>
        <v>2.5309145372774569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 ht="13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 ht="13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 ht="13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5.2195880415110009E-2</v>
      </c>
      <c r="N46" s="825">
        <f>AR56*DwellingStocks!P26*(1+O53)</f>
        <v>5.2195880415110009E-2</v>
      </c>
      <c r="O46" s="826">
        <f>N46*G46</f>
        <v>2.7510712737519634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4.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4.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0.23056616019700696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4.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22.183734010965363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31.116384289569389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-3.2029897915692673E-16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4.331560537627104E-4</v>
      </c>
      <c r="N56" s="825">
        <f>ABS(AR33*DwellingStocks!O18*(1+O103))</f>
        <v>4.331560537627104E-4</v>
      </c>
      <c r="O56" s="826">
        <f>N56*G56</f>
        <v>6.2547296055470783E-3</v>
      </c>
      <c r="P56" s="827"/>
      <c r="Q56" s="828"/>
      <c r="R56" s="827"/>
      <c r="S56" s="828"/>
      <c r="T56" s="826"/>
      <c r="U56" s="828"/>
      <c r="W56" s="25"/>
      <c r="X56" s="1128" t="s">
        <v>836</v>
      </c>
      <c r="Y56" s="1129"/>
      <c r="Z56" s="1129"/>
      <c r="AA56" s="1129"/>
      <c r="AB56" s="1130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6.5085678239306492E-3</v>
      </c>
      <c r="N61" s="825">
        <f>ABS(AR34*DwellingStocks!O19*(1+$O$103))</f>
        <v>6.5085678239306492E-3</v>
      </c>
      <c r="O61" s="826">
        <f>N61*G61</f>
        <v>4.8549303629916225E-2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4.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4.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4.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14" t="s">
        <v>619</v>
      </c>
      <c r="Y65" s="1114"/>
      <c r="Z65" s="1114"/>
      <c r="AA65" s="1114"/>
      <c r="AB65" s="1114"/>
      <c r="AC65" s="1114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4.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1.1604149295966827E-2</v>
      </c>
      <c r="N66" s="825">
        <f>ABS(AR35*DwellingStocks!O20*(1+$O$103))</f>
        <v>1.1604149295966827E-2</v>
      </c>
      <c r="O66" s="826">
        <f>N66*G66</f>
        <v>0.16294369392748237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4.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4.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1.565892399690914E-2</v>
      </c>
      <c r="N71" s="825">
        <f>ABS(AR36*DwellingStocks!O21*(1+$O$103))</f>
        <v>1.565892399690914E-2</v>
      </c>
      <c r="O71" s="826">
        <f>N71*G71</f>
        <v>0.31199592387090691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4.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 ht="13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 ht="13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 ht="13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1.1393701596871319E-2</v>
      </c>
      <c r="N76" s="825">
        <f>ABS(AR37*DwellingStocks!O22*(1+$O$103))</f>
        <v>1.1393701596871319E-2</v>
      </c>
      <c r="O76" s="826">
        <f>N76*G76</f>
        <v>0.67114375297708584</v>
      </c>
      <c r="P76" s="827"/>
      <c r="Q76" s="828"/>
      <c r="R76" s="826"/>
      <c r="S76" s="828"/>
      <c r="T76" s="833"/>
      <c r="U76" s="828"/>
      <c r="AC76" s="25"/>
      <c r="AD76" s="25"/>
    </row>
    <row r="77" spans="2:47" ht="13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 ht="13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 ht="13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1.2463453879725228E-2</v>
      </c>
      <c r="N81" s="825">
        <f>ABS(AR38*DwellingStocks!O23*(1+$O$103))</f>
        <v>1.2463453879725228E-2</v>
      </c>
      <c r="O81" s="826">
        <f>N81*G81</f>
        <v>0.54514326737317942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1.664504811021596E-2</v>
      </c>
      <c r="N86" s="825">
        <f>ABS(AR39*DwellingStocks!O24*(1+$O$103))</f>
        <v>1.664504811021596E-2</v>
      </c>
      <c r="O86" s="826">
        <f>N86*G86</f>
        <v>0.42890754358721433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2.2624147760265865E-2</v>
      </c>
      <c r="N91" s="825">
        <f>ABS(AR40*DwellingStocks!O25*(1+$O$103))</f>
        <v>2.2624147760265865E-2</v>
      </c>
      <c r="O91" s="826">
        <f>N91*G91</f>
        <v>0.27898228514245882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2.7338413527361719E-2</v>
      </c>
      <c r="N96" s="825">
        <f>ABS(AR41*DwellingStocks!O26*(1+$O$103))</f>
        <v>2.7338413527361719E-2</v>
      </c>
      <c r="O96" s="826">
        <f>N96*G96</f>
        <v>0.41584931618590276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 ht="13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 ht="13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0.47175177504235616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2.8697698162996943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5.5204921340915174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-1.5474732758276587E-16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7.4850772087983594E-3</v>
      </c>
      <c r="O106" s="826">
        <f>N106*G106</f>
        <v>0.23469988287301558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3.0559997490309392E-2</v>
      </c>
      <c r="O111" s="826">
        <f>N111*G111</f>
        <v>0.28829999701033465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4.8802175869536682E-2</v>
      </c>
      <c r="O116" s="826">
        <f>N116*G116</f>
        <v>0.98048203604058504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5.6399957295530954E-2</v>
      </c>
      <c r="O121" s="826">
        <f>N121*G121</f>
        <v>3.0154919632344543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4.1588486512146292E-2</v>
      </c>
      <c r="O126" s="826">
        <f>N126*G126</f>
        <v>10.451974080842161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4.8722431884518032E-2</v>
      </c>
      <c r="O131" s="826">
        <f>N131*G131</f>
        <v>8.120460114452781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6.1203049762218215E-2</v>
      </c>
      <c r="O136" s="826">
        <f>N136*G136</f>
        <v>4.9817261575350127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7.4785137730844137E-2</v>
      </c>
      <c r="O141" s="826">
        <f>N141*G141</f>
        <v>3.2337845716037208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7.860565036372226E-2</v>
      </c>
      <c r="O146" s="826">
        <f>N146*G146</f>
        <v>6.1654761179207425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 ht="13">
      <c r="N153" s="803" t="s">
        <v>961</v>
      </c>
      <c r="O153" s="804">
        <f>((O151-O152)/O152)</f>
        <v>0.25860412983962378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37.472394921512809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48.845433321899264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85.482309745560173</v>
      </c>
    </row>
    <row r="160" spans="2:22">
      <c r="Q160" s="800"/>
    </row>
    <row r="167" spans="27:27" ht="15.5">
      <c r="AA167" s="364"/>
    </row>
    <row r="168" spans="27:27" ht="15.5">
      <c r="AA168" s="364"/>
    </row>
    <row r="169" spans="27:27" ht="15.5">
      <c r="AA169" s="364"/>
    </row>
    <row r="170" spans="27:27" ht="15.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abSelected="1" topLeftCell="C1" workbookViewId="0">
      <selection activeCell="M16" sqref="M16"/>
    </sheetView>
  </sheetViews>
  <sheetFormatPr defaultRowHeight="12.5"/>
  <cols>
    <col min="2" max="2" width="10.81640625" customWidth="1"/>
    <col min="3" max="3" width="16.81640625" customWidth="1"/>
    <col min="4" max="4" width="44.54296875" bestFit="1" customWidth="1"/>
    <col min="5" max="5" width="14.54296875" bestFit="1" customWidth="1"/>
    <col min="6" max="6" width="11.26953125" bestFit="1" customWidth="1"/>
    <col min="7" max="7" width="10.1796875" bestFit="1" customWidth="1"/>
    <col min="8" max="8" width="7.1796875" bestFit="1" customWidth="1"/>
    <col min="9" max="9" width="9.81640625" customWidth="1"/>
    <col min="10" max="10" width="11.453125" customWidth="1"/>
    <col min="11" max="11" width="9.1796875" customWidth="1"/>
    <col min="12" max="12" width="20" customWidth="1"/>
    <col min="13" max="14" width="24" customWidth="1"/>
    <col min="15" max="15" width="9.26953125" bestFit="1" customWidth="1"/>
    <col min="16" max="17" width="22.81640625" bestFit="1" customWidth="1"/>
    <col min="18" max="18" width="21.1796875" customWidth="1"/>
    <col min="19" max="19" width="45.81640625" customWidth="1"/>
    <col min="20" max="20" width="10" bestFit="1" customWidth="1"/>
    <col min="21" max="21" width="18.7265625" customWidth="1"/>
    <col min="22" max="22" width="44.54296875" bestFit="1" customWidth="1"/>
    <col min="23" max="23" width="4.54296875" bestFit="1" customWidth="1"/>
    <col min="24" max="25" width="5" bestFit="1" customWidth="1"/>
    <col min="26" max="26" width="10.453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4.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4.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4.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4.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4.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4.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5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4.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4.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4.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4.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.5">
      <c r="O15" s="364"/>
      <c r="P15" s="364"/>
      <c r="Q15" s="364"/>
      <c r="R15" s="364"/>
      <c r="S15" s="364"/>
      <c r="T15" s="364"/>
    </row>
    <row r="16" spans="2:23" ht="15.5">
      <c r="M16" s="58"/>
      <c r="N16" s="58"/>
      <c r="O16" s="364"/>
      <c r="P16" s="364"/>
      <c r="Q16" s="364"/>
      <c r="R16" s="364"/>
    </row>
    <row r="17" spans="2:18" ht="18.5">
      <c r="B17" s="1114" t="s">
        <v>618</v>
      </c>
      <c r="C17" s="1114"/>
      <c r="D17" s="1114"/>
      <c r="E17" s="1114"/>
      <c r="F17" s="1114"/>
      <c r="G17" s="1114"/>
      <c r="O17" s="364"/>
      <c r="P17" s="364"/>
      <c r="Q17" s="364"/>
    </row>
    <row r="18" spans="2:18" ht="16" thickBot="1">
      <c r="O18" s="364"/>
      <c r="P18" s="364"/>
      <c r="Q18" s="364"/>
    </row>
    <row r="19" spans="2:18" ht="21.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.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.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6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.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.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.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.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.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.5">
      <c r="O28" s="364"/>
      <c r="P28" s="364"/>
      <c r="Q28" s="364"/>
    </row>
    <row r="29" spans="2:18" ht="15.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.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.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.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.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.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.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.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.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.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.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.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.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.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.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.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.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.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.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.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.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.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.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.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.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.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.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.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.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.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.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.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.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.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.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.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.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.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.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.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.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.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.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.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.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.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.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.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.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.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.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.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.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.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.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.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.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.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.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.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.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.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.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.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.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.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.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.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.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.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.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.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.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.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.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.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.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.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.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.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.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.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.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.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.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86" zoomScale="60" zoomScaleNormal="60" workbookViewId="0">
      <selection activeCell="Q48" sqref="Q48"/>
    </sheetView>
  </sheetViews>
  <sheetFormatPr defaultColWidth="9.1796875" defaultRowHeight="12.5"/>
  <cols>
    <col min="1" max="39" width="15.7265625" customWidth="1"/>
    <col min="40" max="40" width="27.1796875" customWidth="1"/>
    <col min="41" max="41" width="23.26953125" customWidth="1"/>
    <col min="42" max="42" width="25" customWidth="1"/>
    <col min="43" max="43" width="16.1796875" customWidth="1"/>
    <col min="44" max="86" width="15.7265625" customWidth="1"/>
    <col min="87" max="87" width="10.81640625" customWidth="1"/>
  </cols>
  <sheetData>
    <row r="1" spans="1:26" ht="21.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4.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4.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4.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4.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4.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4.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4.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4.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4.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4.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4.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4.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4.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4.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4.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4.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4.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4.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" thickBot="1">
      <c r="C31" s="261"/>
    </row>
    <row r="32" spans="2:86" ht="1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4.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4.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4.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4.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4.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4.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4.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4.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4.5">
      <c r="C44" s="261"/>
    </row>
    <row r="45" spans="2:86" ht="14.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" thickBot="1">
      <c r="C47" s="122"/>
      <c r="D47" s="122"/>
      <c r="E47" s="122"/>
    </row>
    <row r="48" spans="2:86" ht="15" thickBot="1">
      <c r="B48" s="1139" t="s">
        <v>288</v>
      </c>
      <c r="C48" s="1140"/>
      <c r="D48" s="1140"/>
      <c r="E48" s="1140"/>
      <c r="F48" s="1140"/>
      <c r="G48" s="1140"/>
      <c r="H48" s="1140"/>
      <c r="I48" s="1140"/>
      <c r="J48" s="1140"/>
      <c r="K48" s="1140"/>
      <c r="L48" s="1141"/>
      <c r="M48" s="1136" t="s">
        <v>289</v>
      </c>
      <c r="N48" s="1137"/>
      <c r="O48" s="1138"/>
    </row>
    <row r="49" spans="1:44" ht="13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 ht="13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 ht="13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 ht="13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 ht="13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 ht="13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 ht="13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 ht="13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 ht="13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 ht="13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 ht="13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 ht="13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 ht="13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 ht="13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 ht="13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 ht="13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 ht="13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 ht="13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 ht="13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4.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4.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4.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4.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4.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 ht="13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 ht="13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42" t="s">
        <v>350</v>
      </c>
      <c r="T82" s="1143"/>
      <c r="U82" s="1143"/>
      <c r="V82" s="1143"/>
      <c r="W82" s="1143"/>
      <c r="X82" s="1143"/>
      <c r="Y82" s="1143"/>
      <c r="Z82" s="1144"/>
      <c r="AB82" s="1134" t="s">
        <v>351</v>
      </c>
      <c r="AC82" s="1134"/>
      <c r="AD82" s="1134"/>
      <c r="AE82" s="1134"/>
      <c r="AF82" s="1135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4"/>
      <c r="AC83" s="1134"/>
      <c r="AD83" s="1134"/>
      <c r="AE83" s="1134"/>
      <c r="AF83" s="1135"/>
      <c r="AG83" s="94"/>
    </row>
    <row r="84" spans="1:44" ht="14.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4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4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4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4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4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4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4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4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4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4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4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4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4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4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4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4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4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4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4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4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4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4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4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4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4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4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O16:Q16"/>
    <mergeCell ref="R16:T16"/>
    <mergeCell ref="S82:Z82"/>
    <mergeCell ref="AM50:AR50"/>
    <mergeCell ref="AB82:AF83"/>
    <mergeCell ref="M48:O48"/>
    <mergeCell ref="B48:L48"/>
    <mergeCell ref="H17:L1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N19" zoomScale="70" zoomScaleNormal="70" workbookViewId="0">
      <selection activeCell="AB59" sqref="AB59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3" width="22.453125" style="48" bestFit="1" customWidth="1"/>
    <col min="4" max="4" width="23.453125" style="48" customWidth="1"/>
    <col min="5" max="5" width="13.7265625" style="48" customWidth="1"/>
    <col min="6" max="6" width="16.5429687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31.26953125" style="48" customWidth="1"/>
    <col min="14" max="14" width="71.26953125" style="48" bestFit="1" customWidth="1"/>
    <col min="15" max="16" width="17.7265625" style="48" customWidth="1"/>
    <col min="17" max="17" width="42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7" width="11.453125" style="48" customWidth="1"/>
    <col min="28" max="29" width="23.26953125" style="48" customWidth="1"/>
    <col min="30" max="31" width="19.453125" style="48" customWidth="1"/>
    <col min="32" max="32" width="7.81640625" style="48" customWidth="1"/>
    <col min="33" max="33" width="10.7265625" style="48" bestFit="1" customWidth="1"/>
    <col min="34" max="34" width="22.54296875" style="48" bestFit="1" customWidth="1"/>
    <col min="35" max="35" width="87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571">
        <f>G13/100</f>
        <v>0.81016216216216219</v>
      </c>
      <c r="V14" s="571">
        <f>AB14/S14/X14</f>
        <v>7.5994529972598868E-2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I24" zoomScale="60" zoomScaleNormal="60" workbookViewId="0">
      <selection activeCell="AB59" sqref="AB59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4" width="20.7265625" style="48" customWidth="1"/>
    <col min="5" max="5" width="13.7265625" style="48" customWidth="1"/>
    <col min="6" max="6" width="11.726562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25.26953125" style="48" customWidth="1"/>
    <col min="14" max="14" width="85.453125" style="48" bestFit="1" customWidth="1"/>
    <col min="15" max="16" width="17.7265625" style="48" customWidth="1"/>
    <col min="17" max="17" width="27.81640625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7" width="11.453125" style="48" customWidth="1"/>
    <col min="28" max="30" width="23.26953125" style="48" customWidth="1"/>
    <col min="31" max="31" width="19.453125" style="48" customWidth="1"/>
    <col min="32" max="32" width="7.81640625" style="48" customWidth="1"/>
    <col min="33" max="33" width="10.7265625" style="48" bestFit="1" customWidth="1"/>
    <col min="34" max="34" width="22.1796875" style="48" bestFit="1" customWidth="1"/>
    <col min="35" max="35" width="85.453125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569">
        <f>G13/100</f>
        <v>0.81941558441558437</v>
      </c>
      <c r="V14" s="569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40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1" zoomScale="60" zoomScaleNormal="60" workbookViewId="0">
      <selection activeCell="S27" sqref="S27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4" width="20.7265625" style="48" customWidth="1"/>
    <col min="5" max="5" width="13.7265625" style="48" customWidth="1"/>
    <col min="6" max="6" width="11.726562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22.54296875" style="48" customWidth="1"/>
    <col min="14" max="14" width="85.81640625" style="48" bestFit="1" customWidth="1"/>
    <col min="15" max="16" width="17.7265625" style="48" customWidth="1"/>
    <col min="17" max="17" width="40.453125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4" width="8.1796875" style="48" bestFit="1" customWidth="1"/>
    <col min="25" max="27" width="8.1796875" style="48" customWidth="1"/>
    <col min="28" max="30" width="23.26953125" style="48" customWidth="1"/>
    <col min="31" max="31" width="19.453125" style="48" customWidth="1"/>
    <col min="32" max="32" width="7.81640625" style="48" customWidth="1"/>
    <col min="33" max="33" width="10.7265625" style="48" bestFit="1" customWidth="1"/>
    <col min="34" max="34" width="22.54296875" style="48" bestFit="1" customWidth="1"/>
    <col min="35" max="35" width="85.81640625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569">
        <f>G13/100</f>
        <v>0.82280373831775711</v>
      </c>
      <c r="V14" s="569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40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2" width="25.453125" customWidth="1"/>
    <col min="23" max="23" width="32.1796875" customWidth="1"/>
    <col min="24" max="24" width="30.453125" customWidth="1"/>
    <col min="25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20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30.726562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 ht="13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 ht="13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 ht="13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 ht="13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 ht="13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 ht="13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 ht="13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 ht="13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 ht="13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 ht="13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 ht="13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 ht="13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 ht="13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 ht="13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 ht="13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 ht="13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 ht="13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 ht="13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 ht="13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 ht="13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 ht="13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 ht="13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 ht="13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 ht="13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 ht="13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 ht="13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 ht="13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 ht="13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 ht="13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 ht="13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 ht="13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 ht="13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 ht="13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 ht="13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 ht="13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 ht="13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 ht="13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 ht="13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 ht="13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 ht="13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 ht="13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 ht="13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 ht="13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 ht="13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 ht="13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 ht="13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 ht="13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 ht="13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 ht="13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 ht="13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 ht="13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 ht="13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 ht="13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 ht="13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 ht="13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 ht="13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 ht="13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 ht="13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 ht="13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 ht="13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 ht="13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 ht="13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 ht="13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 ht="13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 ht="13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 ht="13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 ht="13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 ht="13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 ht="13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 ht="13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 ht="13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 ht="13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 ht="13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 ht="13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 ht="13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 ht="13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 ht="13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 ht="13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 ht="13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 ht="13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 ht="13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 ht="13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 ht="13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 ht="13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 ht="13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 ht="13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 ht="13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 ht="13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 ht="13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 ht="13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 ht="13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 ht="13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 ht="13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 ht="13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 ht="13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 ht="13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 ht="13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 ht="13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 ht="13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 ht="13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 ht="13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 ht="13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 ht="13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 ht="13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 ht="13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 ht="13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 ht="13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 ht="13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 ht="13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 ht="13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 ht="13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 ht="13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 ht="13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 ht="13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 ht="13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 ht="13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 ht="13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 ht="13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 ht="13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 ht="13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 ht="13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 ht="13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 ht="13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 ht="13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 ht="13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 ht="13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 ht="13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 ht="13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 ht="13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 ht="13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 ht="13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 ht="13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 ht="13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 ht="13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 ht="13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 ht="13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 ht="13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 ht="13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 ht="13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 ht="13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 ht="13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 ht="13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 ht="13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 ht="13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 ht="13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 ht="13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 ht="13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 ht="13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 ht="13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 ht="13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 ht="13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 ht="13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 ht="13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 ht="13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 ht="13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 ht="13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 ht="13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 ht="13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 ht="13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 ht="13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 ht="13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 ht="13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 ht="13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 ht="13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 ht="13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 ht="13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 ht="13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 ht="13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 ht="13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 ht="13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 ht="13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 ht="13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 ht="13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 ht="13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 ht="13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 ht="13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 ht="13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 ht="13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 ht="13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 ht="13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 ht="13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 ht="13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 ht="13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 ht="13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 ht="13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 ht="13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 ht="13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 ht="13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 ht="13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 ht="13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 ht="13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 ht="13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 ht="13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 ht="13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 ht="13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 ht="13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 ht="13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 ht="13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 ht="13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 ht="13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 ht="13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 ht="13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 ht="13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 ht="13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 ht="13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 ht="13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 ht="13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 ht="13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 ht="13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 ht="13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 ht="13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 ht="13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 ht="13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 ht="13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 ht="13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 ht="13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 ht="13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 ht="13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 ht="13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 ht="13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 ht="13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 ht="13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 ht="13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 ht="13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 ht="13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 ht="13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 ht="13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 ht="13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 ht="13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 ht="13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 ht="13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 ht="13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 ht="13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 ht="13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 ht="13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 ht="13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 ht="13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 ht="13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 ht="13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 ht="13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 ht="13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 ht="13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 ht="13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 ht="13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 ht="13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 ht="13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 ht="13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 ht="13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 ht="13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 ht="13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 ht="13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 ht="13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 ht="13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 ht="13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 ht="13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 ht="13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 ht="13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 ht="13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 ht="13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 ht="13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 ht="13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 ht="13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 ht="13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 ht="13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 ht="13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 ht="13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 ht="13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 ht="13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 ht="13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 ht="13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 ht="13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 ht="13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 ht="13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 ht="13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 ht="13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 ht="13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 ht="13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 ht="13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 ht="13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 ht="13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 ht="13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 ht="13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 ht="13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 ht="13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 ht="13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 ht="13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 ht="13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 ht="13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 ht="13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 ht="13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 ht="13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 ht="13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 ht="13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 ht="13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 ht="13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 ht="13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 ht="13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 ht="13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 ht="13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 ht="13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 ht="13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 ht="13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 ht="13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 ht="13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 ht="13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 ht="13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 ht="13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 ht="13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 ht="13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 ht="13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 ht="13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 ht="13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 ht="13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 ht="13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 ht="13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 ht="13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 ht="13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 ht="13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 ht="13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 ht="13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 ht="13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 ht="13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 ht="13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 ht="13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 ht="13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 ht="13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 ht="13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 ht="13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 ht="13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 ht="13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 ht="13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 ht="13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 ht="13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 ht="13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 ht="13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 ht="13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 ht="13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 ht="13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 ht="13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 ht="13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 ht="13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 ht="13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 ht="13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 ht="13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 ht="13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 ht="13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 ht="13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 ht="13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 ht="13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 ht="13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 ht="13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 ht="13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 ht="13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 ht="13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 ht="13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 ht="13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 ht="13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 ht="13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 ht="13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 ht="13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 ht="13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 ht="13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 ht="13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 ht="13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 ht="13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 ht="13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 ht="13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 ht="13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 ht="13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 ht="13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 ht="13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 ht="13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 ht="13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 ht="13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 ht="13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 ht="13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 ht="13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 ht="13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 ht="13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 ht="13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 ht="13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 ht="13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 ht="13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 ht="13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 ht="13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 ht="13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 ht="13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 ht="13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 ht="13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 ht="13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 ht="13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 ht="13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 ht="13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 ht="13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 ht="13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 ht="13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 ht="13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 ht="13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 ht="13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 ht="13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 ht="13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 ht="13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 ht="13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 ht="13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 ht="13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 ht="13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 ht="13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 ht="13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 ht="13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 ht="13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 ht="13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 ht="13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 ht="13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 ht="13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 ht="13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 ht="13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 ht="13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 ht="13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 ht="13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 ht="13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 ht="13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 ht="13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 ht="13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 ht="13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 ht="13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 ht="13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 ht="13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 ht="13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 ht="13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 ht="13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 ht="13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 ht="13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 ht="13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 ht="13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 ht="13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 ht="13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 ht="13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 ht="13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 ht="13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 ht="13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 ht="13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 ht="13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 ht="13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 ht="13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 ht="13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 ht="13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 ht="13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 ht="13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 ht="13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 ht="13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 ht="13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 ht="13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 ht="13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 ht="13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 ht="13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 ht="13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 ht="13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 ht="13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 ht="13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 ht="13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 ht="13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 ht="13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 ht="13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 ht="13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 ht="13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 ht="13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 ht="13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 ht="13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 ht="13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 ht="13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 ht="13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 ht="13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 ht="13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 ht="13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 ht="13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 ht="13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 ht="13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 ht="13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 ht="13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 ht="13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 ht="13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 ht="13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 ht="13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 ht="13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 ht="13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 ht="13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 ht="13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 ht="13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 ht="13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 ht="13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 ht="13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 ht="13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 ht="13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 ht="13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 ht="13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 ht="13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 ht="13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 ht="13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 ht="13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 ht="13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 ht="13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 ht="13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 ht="13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 ht="13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 ht="13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 ht="13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 ht="13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 ht="13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 ht="13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 ht="13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 ht="13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 ht="13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 ht="13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 ht="13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 ht="13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 ht="13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 ht="13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 ht="13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 ht="13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 ht="13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 ht="13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 ht="13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 ht="13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 ht="13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 ht="13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 ht="13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 ht="13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 ht="13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 ht="13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 ht="13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 ht="13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 ht="13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 ht="13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 ht="13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 ht="13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 ht="13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 ht="13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 ht="13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 ht="13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 ht="13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 ht="13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 ht="13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 ht="13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 ht="13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 ht="13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 ht="13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 ht="13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 ht="13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 ht="13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 ht="13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 ht="13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 ht="13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 ht="13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 ht="13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 ht="13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 ht="13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 ht="13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 ht="13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 ht="13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 ht="13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 ht="13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 ht="13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 ht="13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 ht="13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 ht="13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 ht="13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 ht="13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 ht="13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 ht="13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 ht="13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 ht="13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 ht="13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 ht="13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 ht="13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 ht="13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 ht="13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 ht="13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 ht="13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 ht="13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 ht="13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 ht="13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 ht="13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 ht="13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 ht="13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 ht="13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 ht="13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 ht="13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 ht="13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 ht="13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 ht="13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 ht="13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 ht="13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 ht="13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 ht="13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 ht="13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 ht="13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 ht="13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 ht="13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 ht="13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 ht="13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 ht="13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 ht="13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 ht="13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 ht="13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 ht="13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 ht="13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 ht="13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 ht="13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 ht="13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 ht="13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 ht="13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 ht="13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 ht="13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 ht="13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 ht="13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 ht="13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 ht="13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 ht="13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 ht="13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 ht="13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 ht="13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 ht="13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 ht="13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 ht="13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 ht="13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 ht="13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 ht="13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 ht="13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 ht="13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 ht="13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17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26.269531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 ht="13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 ht="13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 ht="13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 ht="13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 ht="13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 ht="13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 ht="13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 ht="13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 ht="13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 ht="13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 ht="13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 ht="13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 ht="13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 ht="13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 ht="13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 ht="13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 ht="13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 ht="13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 ht="13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 ht="13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 ht="13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 ht="13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 ht="13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 ht="13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 ht="13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 ht="13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 ht="13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 ht="13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 ht="13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 ht="13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 ht="13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 ht="13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 ht="13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 ht="13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 ht="13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 ht="13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 ht="13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 ht="13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 ht="13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 ht="13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 ht="13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 ht="13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 ht="13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 ht="13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 ht="13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 ht="13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 ht="13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 ht="13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 ht="13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 ht="13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 ht="13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 ht="13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 ht="13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 ht="13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 ht="13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 ht="13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 ht="13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 ht="13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 ht="13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 ht="13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 ht="13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 ht="13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 ht="13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 ht="13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 ht="13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 ht="13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 ht="13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 ht="13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 ht="13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 ht="13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 ht="13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 ht="13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 ht="13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 ht="13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 ht="13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 ht="13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 ht="13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 ht="13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 ht="13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 ht="13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 ht="13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 ht="13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 ht="13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 ht="13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 ht="13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 ht="13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 ht="13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 ht="13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 ht="13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 ht="13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 ht="13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 ht="13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 ht="13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 ht="13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 ht="13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 ht="13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 ht="13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 ht="13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 ht="13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 ht="13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 ht="13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 ht="13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 ht="13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 ht="13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 ht="13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 ht="13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 ht="13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 ht="13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 ht="13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 ht="13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 ht="13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 ht="13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 ht="13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 ht="13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 ht="13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 ht="13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 ht="13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 ht="13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 ht="13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 ht="13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 ht="13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 ht="13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 ht="13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 ht="13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 ht="13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 ht="13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 ht="13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 ht="13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 ht="13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 ht="13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 ht="13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 ht="13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 ht="13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 ht="13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 ht="13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 ht="13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 ht="13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 ht="13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 ht="13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 ht="13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 ht="13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 ht="13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 ht="13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 ht="13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 ht="13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 ht="13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 ht="13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 ht="13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 ht="13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 ht="13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 ht="13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 ht="13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 ht="13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 ht="13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 ht="13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 ht="13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 ht="13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 ht="13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 ht="13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 ht="13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 ht="13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 ht="13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 ht="13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 ht="13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 ht="13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 ht="13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 ht="13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 ht="13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 ht="13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 ht="13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 ht="13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 ht="13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 ht="13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 ht="13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 ht="13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 ht="13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 ht="13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 ht="13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 ht="13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 ht="13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 ht="13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 ht="13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 ht="13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 ht="13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 ht="13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 ht="13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 ht="13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 ht="13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 ht="13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 ht="13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 ht="13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 ht="13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 ht="13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 ht="13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 ht="13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 ht="13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 ht="13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 ht="13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 ht="13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 ht="13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 ht="13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 ht="13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 ht="13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 ht="13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 ht="13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 ht="13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 ht="13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 ht="13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 ht="13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 ht="13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 ht="13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 ht="13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 ht="13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 ht="13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 ht="13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 ht="13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 ht="13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 ht="13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 ht="13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 ht="13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 ht="13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 ht="13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 ht="13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 ht="13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 ht="13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 ht="13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 ht="13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 ht="13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 ht="13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 ht="13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 ht="13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 ht="13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 ht="13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 ht="13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 ht="13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 ht="13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 ht="13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 ht="13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 ht="13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 ht="13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 ht="13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 ht="13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 ht="13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 ht="13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 ht="13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 ht="13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 ht="13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 ht="13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 ht="13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 ht="13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 ht="13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 ht="13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 ht="13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 ht="13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 ht="13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 ht="13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 ht="13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 ht="13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 ht="13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 ht="13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 ht="13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 ht="13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 ht="13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 ht="13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 ht="13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 ht="13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 ht="13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 ht="13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 ht="13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 ht="13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 ht="13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 ht="13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 ht="13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 ht="13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 ht="13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 ht="13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 ht="13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 ht="13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 ht="13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 ht="13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 ht="13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 ht="13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 ht="13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 ht="13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 ht="13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 ht="13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 ht="13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 ht="13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 ht="13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 ht="13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 ht="13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 ht="13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 ht="13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 ht="13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 ht="13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 ht="13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 ht="13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 ht="13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 ht="13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 ht="13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 ht="13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 ht="13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 ht="13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 ht="13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 ht="13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 ht="13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 ht="13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 ht="13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 ht="13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 ht="13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 ht="13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 ht="13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 ht="13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 ht="13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 ht="13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 ht="13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 ht="13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 ht="13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 ht="13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 ht="13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 ht="13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 ht="13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 ht="13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 ht="13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 ht="13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 ht="13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 ht="13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 ht="13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 ht="13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 ht="13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 ht="13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 ht="13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 ht="13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 ht="13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 ht="13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 ht="13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 ht="13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 ht="13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 ht="13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 ht="13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 ht="13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 ht="13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 ht="13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 ht="13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 ht="13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 ht="13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 ht="13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 ht="13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 ht="13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 ht="13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 ht="13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 ht="13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 ht="13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 ht="13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 ht="13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 ht="13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 ht="13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 ht="13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 ht="13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 ht="13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 ht="13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 ht="13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 ht="13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 ht="13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 ht="13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 ht="13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 ht="13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 ht="13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 ht="13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 ht="13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 ht="13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 ht="13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 ht="13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 ht="13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 ht="13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 ht="13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 ht="13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 ht="13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 ht="13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 ht="13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 ht="13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 ht="13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 ht="13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 ht="13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 ht="13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 ht="13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 ht="13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 ht="13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 ht="13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 ht="13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 ht="13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 ht="13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 ht="13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 ht="13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 ht="13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 ht="13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 ht="13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 ht="13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 ht="13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 ht="13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 ht="13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 ht="13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 ht="13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 ht="13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 ht="13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 ht="13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 ht="13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 ht="13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 ht="13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 ht="13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 ht="13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 ht="13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 ht="13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 ht="13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 ht="13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 ht="13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 ht="13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 ht="13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 ht="13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 ht="13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 ht="13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 ht="13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 ht="13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 ht="13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 ht="13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 ht="13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 ht="13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 ht="13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 ht="13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 ht="13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 ht="13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 ht="13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 ht="13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 ht="13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 ht="13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 ht="13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 ht="13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 ht="13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 ht="13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 ht="13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 ht="13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 ht="13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 ht="13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 ht="13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 ht="13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 ht="13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 ht="13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 ht="13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 ht="13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 ht="13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 ht="13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 ht="13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 ht="13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 ht="13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 ht="13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 ht="13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 ht="13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 ht="13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 ht="13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 ht="13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 ht="13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 ht="13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 ht="13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 ht="13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 ht="13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 ht="13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 ht="13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 ht="13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 ht="13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 ht="13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 ht="13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 ht="13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 ht="13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 ht="13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 ht="13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 ht="13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 ht="13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 ht="13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 ht="13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 ht="13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 ht="13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 ht="13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 ht="13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 ht="13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 ht="13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 ht="13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 ht="13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 ht="13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 ht="13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 ht="13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 ht="13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 ht="13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 ht="13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17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26.269531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 ht="13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 ht="13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2023-10-26T14:49:22Z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