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95E09F2-2837-485A-8C73-50ABCCCE036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H41" i="22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31" i="11"/>
  <c r="G3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19" i="19"/>
  <c r="G18" i="19"/>
  <c r="F18" i="19"/>
  <c r="I27" i="11"/>
  <c r="G27" i="11"/>
  <c r="D27" i="11"/>
  <c r="C27" i="11"/>
  <c r="G26" i="11"/>
  <c r="I25" i="11"/>
  <c r="G25" i="11"/>
  <c r="D25" i="11"/>
  <c r="C25" i="11"/>
  <c r="G24" i="11"/>
  <c r="G23" i="11"/>
  <c r="F23" i="11"/>
  <c r="I19" i="11"/>
  <c r="G19" i="11"/>
  <c r="D19" i="11"/>
  <c r="C19" i="11"/>
  <c r="G18" i="11"/>
  <c r="F17" i="11"/>
  <c r="G17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12" i="19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<sst xmlns="http://schemas.openxmlformats.org/spreadsheetml/2006/main" count="2045" uniqueCount="336">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</sst>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10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1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5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7" fillId="6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2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1" fillId="14" borderId="16" xfId="3" applyNumberFormat="1" applyFont="1" applyFill="1" applyBorder="1" applyAlignment="1">
      <alignment vertical="center"/>
    </xf>
    <xf numFmtId="3" fontId="11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1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1" fillId="15" borderId="4" xfId="3" quotePrefix="1" applyNumberFormat="1" applyFont="1" applyFill="1" applyBorder="1" applyAlignment="1">
      <alignment horizontal="right" vertical="top"/>
    </xf>
    <xf numFmtId="3" fontId="11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1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1" fillId="14" borderId="4" xfId="3" applyNumberFormat="1" applyFont="1" applyFill="1" applyBorder="1" applyAlignment="1">
      <alignment vertical="center"/>
    </xf>
    <xf numFmtId="3" fontId="11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1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1" fillId="14" borderId="21" xfId="0" applyNumberFormat="1" applyFont="1" applyFill="1" applyBorder="1" applyAlignment="1">
      <alignment vertical="center"/>
    </xf>
    <xf numFmtId="167" fontId="11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1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/>
    <xf numFmtId="167" fontId="11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3" fillId="10" borderId="0" xfId="2" applyFont="1" applyFill="1" applyAlignment="1">
      <alignment horizontal="center" vertical="center"/>
    </xf>
    <xf numFmtId="0" fontId="12" fillId="10" borderId="0" xfId="1" applyFill="1" applyAlignment="1">
      <alignment vertical="center"/>
    </xf>
    <xf numFmtId="0" fontId="19" fillId="12" borderId="8" xfId="0" applyFont="1" applyFill="1" applyBorder="1" applyAlignment="1">
      <alignment horizontal="center" vertical="center"/>
    </xf>
    <xf numFmtId="166" fontId="20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3"/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3"/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3"/>
      <c r="B5" s="33"/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3"/>
      <c r="B6" s="33"/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3"/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3"/>
      <c r="B8" s="33"/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3"/>
      <c r="B9" s="33"/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3"/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3"/>
      <c r="B13" s="33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3"/>
      <c r="B14" s="33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02.75" customHeight="1" x14ac:dyDescent="0.25">
      <c r="A16" s="84" t="s">
        <v>241</v>
      </c>
      <c r="B16" s="84"/>
      <c r="C16" s="84"/>
      <c r="D16" s="84"/>
      <c r="E16" s="35"/>
      <c r="F16" s="35"/>
      <c r="G16" s="36"/>
      <c r="H16" s="36"/>
      <c r="I16" s="36"/>
      <c r="J16" s="36"/>
      <c r="K16" s="36"/>
      <c r="L16" s="3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7.25" customHeight="1" x14ac:dyDescent="0.25">
      <c r="A17" s="37"/>
      <c r="B17" s="37"/>
      <c r="C17" s="37"/>
      <c r="D17" s="37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7.25" customHeight="1" x14ac:dyDescent="0.25">
      <c r="A18" s="37"/>
      <c r="B18" s="37"/>
      <c r="C18" s="37"/>
      <c r="D18" s="37"/>
      <c r="E18" s="38"/>
      <c r="F18" s="38"/>
      <c r="G18" s="39"/>
      <c r="H18" s="39"/>
      <c r="I18" s="39"/>
      <c r="J18" s="39"/>
      <c r="K18" s="39"/>
      <c r="L18" s="39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7.25" customHeight="1" x14ac:dyDescent="0.25">
      <c r="A19" s="40" t="s">
        <v>242</v>
      </c>
      <c r="B19" s="83" t="s">
        <v>95</v>
      </c>
      <c r="C19" s="83"/>
      <c r="D19" s="83"/>
      <c r="E19" s="41"/>
      <c r="F19" s="41"/>
      <c r="G19" s="42"/>
      <c r="H19" s="42"/>
      <c r="I19" s="42"/>
      <c r="J19" s="42"/>
      <c r="K19" s="42"/>
      <c r="L19" s="42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7.25" customHeight="1" x14ac:dyDescent="0.25">
      <c r="A20" s="40" t="s">
        <v>243</v>
      </c>
      <c r="B20" s="83" t="s">
        <v>254</v>
      </c>
      <c r="C20" s="83"/>
      <c r="D20" s="83"/>
      <c r="E20" s="41"/>
      <c r="F20" s="41"/>
      <c r="G20" s="42"/>
      <c r="H20" s="42"/>
      <c r="I20" s="42"/>
      <c r="J20" s="42"/>
      <c r="K20" s="42"/>
      <c r="L20" s="4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7.25" customHeight="1" x14ac:dyDescent="0.25">
      <c r="A21" s="40" t="s">
        <v>244</v>
      </c>
      <c r="B21" s="43" t="s">
        <v>255</v>
      </c>
      <c r="C21" s="43"/>
      <c r="D21" s="43"/>
      <c r="E21" s="41"/>
      <c r="F21" s="41"/>
      <c r="G21" s="42"/>
      <c r="H21" s="42"/>
      <c r="I21" s="42"/>
      <c r="J21" s="42"/>
      <c r="K21" s="42"/>
      <c r="L21" s="42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7.25" customHeight="1" x14ac:dyDescent="0.25">
      <c r="A22" s="40"/>
      <c r="B22" s="43"/>
      <c r="C22" s="43"/>
      <c r="D22" s="43"/>
      <c r="E22" s="41"/>
      <c r="F22" s="41"/>
      <c r="G22" s="42"/>
      <c r="H22" s="42"/>
      <c r="I22" s="42"/>
      <c r="J22" s="42"/>
      <c r="K22" s="42"/>
      <c r="L22" s="42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7.25" customHeight="1" x14ac:dyDescent="0.25">
      <c r="A23" s="40" t="s">
        <v>245</v>
      </c>
      <c r="B23" s="83" t="s">
        <v>253</v>
      </c>
      <c r="C23" s="83"/>
      <c r="D23" s="8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7.25" customHeight="1" x14ac:dyDescent="0.25">
      <c r="A24" s="40"/>
      <c r="B24" s="43" t="s">
        <v>256</v>
      </c>
      <c r="C24" s="43"/>
      <c r="D24" s="4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7.25" customHeight="1" x14ac:dyDescent="0.25">
      <c r="A25" s="40"/>
      <c r="B25" s="43"/>
      <c r="C25" s="43"/>
      <c r="D25" s="4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7.25" customHeight="1" x14ac:dyDescent="0.25">
      <c r="A26" s="40" t="s">
        <v>246</v>
      </c>
      <c r="B26" s="83" t="s">
        <v>253</v>
      </c>
      <c r="C26" s="83"/>
      <c r="D26" s="8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7.25" customHeight="1" x14ac:dyDescent="0.25">
      <c r="A27" s="40"/>
      <c r="B27" s="43"/>
      <c r="C27" s="43"/>
      <c r="D27" s="4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7.25" customHeight="1" x14ac:dyDescent="0.25">
      <c r="A28" s="40"/>
      <c r="B28" s="43"/>
      <c r="C28" s="43"/>
      <c r="D28" s="4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7.25" customHeight="1" x14ac:dyDescent="0.25">
      <c r="A29" s="40" t="s">
        <v>247</v>
      </c>
      <c r="B29" s="44">
        <v>1</v>
      </c>
      <c r="C29" s="43"/>
      <c r="D29" s="4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7.25" customHeight="1" x14ac:dyDescent="0.25">
      <c r="A30" s="40" t="s">
        <v>248</v>
      </c>
      <c r="B30" s="85" t="s">
        <v>249</v>
      </c>
      <c r="C30" s="83"/>
      <c r="D30" s="83"/>
      <c r="E30" s="45"/>
      <c r="F30" s="4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7.25" customHeight="1" x14ac:dyDescent="0.25">
      <c r="A31" s="40" t="s">
        <v>250</v>
      </c>
      <c r="B31" s="83" t="s">
        <v>251</v>
      </c>
      <c r="C31" s="83"/>
      <c r="D31" s="83"/>
      <c r="E31" s="45"/>
      <c r="F31" s="45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7.25" customHeight="1" x14ac:dyDescent="0.25">
      <c r="A32" s="46"/>
      <c r="B32" s="47" t="s">
        <v>252</v>
      </c>
      <c r="C32" s="46"/>
      <c r="D32" s="4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x14ac:dyDescent="0.25">
      <c r="A33" s="33"/>
      <c r="B33" s="33"/>
      <c r="C33" s="33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25">
      <c r="A34" s="33"/>
      <c r="B34" s="33"/>
      <c r="C34" s="33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x14ac:dyDescent="0.25">
      <c r="A35" s="33"/>
      <c r="B35" s="33"/>
      <c r="C35" s="33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x14ac:dyDescent="0.25">
      <c r="A36" s="33"/>
      <c r="B36" s="33"/>
      <c r="C36" s="33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25">
      <c r="A37" s="33"/>
      <c r="B37" s="33"/>
      <c r="C37" s="33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25">
      <c r="A38" s="33"/>
      <c r="B38" s="33"/>
      <c r="C38" s="33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25">
      <c r="A39" s="33"/>
      <c r="B39" s="33"/>
      <c r="C39" s="33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25">
      <c r="A40" s="33"/>
      <c r="B40" s="33"/>
      <c r="C40" s="33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25">
      <c r="A41" s="33"/>
      <c r="B41" s="33"/>
      <c r="C41" s="33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25">
      <c r="A42" s="33"/>
      <c r="B42" s="33"/>
      <c r="C42" s="33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23</v>
      </c>
      <c r="B10" s="15" t="s">
        <v>24</v>
      </c>
    </row>
    <row r="11" spans="1:30" x14ac:dyDescent="0.25">
      <c r="A11" s="16" t="s">
        <v>25</v>
      </c>
      <c r="B11" s="16" t="s">
        <v>26</v>
      </c>
    </row>
    <row r="12" spans="1:30" x14ac:dyDescent="0.25">
      <c r="A12" s="17" t="s">
        <v>27</v>
      </c>
      <c r="B12" s="17" t="s">
        <v>28</v>
      </c>
    </row>
    <row r="13" spans="1:30" x14ac:dyDescent="0.25">
      <c r="A13" s="17" t="s">
        <v>29</v>
      </c>
      <c r="B13" s="17" t="s">
        <v>30</v>
      </c>
    </row>
    <row r="14" spans="1:30" x14ac:dyDescent="0.25">
      <c r="A14" s="17" t="s">
        <v>31</v>
      </c>
      <c r="B14" s="17" t="s">
        <v>32</v>
      </c>
    </row>
    <row r="15" spans="1:30" x14ac:dyDescent="0.25">
      <c r="A15" s="17" t="s">
        <v>33</v>
      </c>
      <c r="B15" s="17" t="s">
        <v>34</v>
      </c>
    </row>
    <row r="16" spans="1:30" x14ac:dyDescent="0.25">
      <c r="A16" s="17" t="s">
        <v>35</v>
      </c>
      <c r="B16" s="17" t="s">
        <v>36</v>
      </c>
    </row>
    <row r="17" spans="1:2" x14ac:dyDescent="0.25">
      <c r="A17" s="17" t="s">
        <v>37</v>
      </c>
      <c r="B17" s="17" t="s">
        <v>38</v>
      </c>
    </row>
    <row r="18" spans="1:2" x14ac:dyDescent="0.25">
      <c r="A18" s="17" t="s">
        <v>39</v>
      </c>
      <c r="B18" s="17" t="s">
        <v>40</v>
      </c>
    </row>
    <row r="19" spans="1:2" x14ac:dyDescent="0.25">
      <c r="A19" s="17" t="s">
        <v>41</v>
      </c>
      <c r="B19" s="17" t="s">
        <v>42</v>
      </c>
    </row>
    <row r="20" spans="1:2" x14ac:dyDescent="0.25">
      <c r="A20" s="17" t="s">
        <v>43</v>
      </c>
      <c r="B20" s="17" t="s">
        <v>44</v>
      </c>
    </row>
    <row r="21" spans="1:2" x14ac:dyDescent="0.25">
      <c r="A21" s="17" t="s">
        <v>45</v>
      </c>
      <c r="B21" s="17" t="s">
        <v>46</v>
      </c>
    </row>
    <row r="22" spans="1:2" x14ac:dyDescent="0.25">
      <c r="A22" s="17" t="s">
        <v>47</v>
      </c>
      <c r="B22" s="17" t="s">
        <v>48</v>
      </c>
    </row>
    <row r="23" spans="1:2" x14ac:dyDescent="0.25">
      <c r="A23" s="17" t="s">
        <v>49</v>
      </c>
      <c r="B23" s="17" t="s">
        <v>50</v>
      </c>
    </row>
    <row r="24" spans="1:2" x14ac:dyDescent="0.25">
      <c r="A24" s="17" t="s">
        <v>51</v>
      </c>
      <c r="B24" s="17" t="s">
        <v>52</v>
      </c>
    </row>
    <row r="25" spans="1:2" x14ac:dyDescent="0.25">
      <c r="A25" s="17" t="s">
        <v>53</v>
      </c>
      <c r="B25" s="17" t="s">
        <v>54</v>
      </c>
    </row>
    <row r="26" spans="1:2" x14ac:dyDescent="0.25">
      <c r="A26" s="17" t="s">
        <v>55</v>
      </c>
      <c r="B26" s="17" t="s">
        <v>56</v>
      </c>
    </row>
    <row r="27" spans="1:2" x14ac:dyDescent="0.25">
      <c r="A27" s="17" t="s">
        <v>57</v>
      </c>
      <c r="B27" s="17" t="s">
        <v>58</v>
      </c>
    </row>
    <row r="28" spans="1:2" x14ac:dyDescent="0.25">
      <c r="A28" s="17" t="s">
        <v>59</v>
      </c>
      <c r="B28" s="17" t="s">
        <v>60</v>
      </c>
    </row>
    <row r="29" spans="1:2" x14ac:dyDescent="0.25">
      <c r="A29" s="17" t="s">
        <v>61</v>
      </c>
      <c r="B29" s="17" t="s">
        <v>62</v>
      </c>
    </row>
    <row r="30" spans="1:2" x14ac:dyDescent="0.25">
      <c r="A30" s="17" t="s">
        <v>63</v>
      </c>
      <c r="B30" s="17" t="s">
        <v>64</v>
      </c>
    </row>
    <row r="31" spans="1:2" x14ac:dyDescent="0.25">
      <c r="A31" s="17" t="s">
        <v>65</v>
      </c>
      <c r="B31" s="17" t="s">
        <v>66</v>
      </c>
    </row>
    <row r="32" spans="1:2" x14ac:dyDescent="0.25">
      <c r="A32" s="17" t="s">
        <v>67</v>
      </c>
      <c r="B32" s="17" t="s">
        <v>68</v>
      </c>
    </row>
    <row r="33" spans="1:2" x14ac:dyDescent="0.25">
      <c r="A33" s="17" t="s">
        <v>69</v>
      </c>
      <c r="B33" s="17" t="s">
        <v>70</v>
      </c>
    </row>
    <row r="34" spans="1:2" x14ac:dyDescent="0.25">
      <c r="A34" s="17" t="s">
        <v>71</v>
      </c>
      <c r="B34" s="17" t="s">
        <v>72</v>
      </c>
    </row>
    <row r="35" spans="1:2" x14ac:dyDescent="0.25">
      <c r="A35" s="17" t="s">
        <v>73</v>
      </c>
      <c r="B35" s="17" t="s">
        <v>74</v>
      </c>
    </row>
    <row r="36" spans="1:2" x14ac:dyDescent="0.25">
      <c r="A36" s="17" t="s">
        <v>75</v>
      </c>
      <c r="B36" s="17" t="s">
        <v>76</v>
      </c>
    </row>
    <row r="37" spans="1:2" x14ac:dyDescent="0.25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abSelected="1" workbookViewId="0">
      <selection activeCell="S8" sqref="S8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5" t="s">
        <v>10</v>
      </c>
    </row>
    <row r="4" spans="2:13" x14ac:dyDescent="0.25">
      <c r="G4" t="s">
        <v>7</v>
      </c>
    </row>
    <row r="5" spans="2:13" x14ac:dyDescent="0.25">
      <c r="B5" s="4" t="s">
        <v>0</v>
      </c>
      <c r="C5" s="3" t="s">
        <v>4</v>
      </c>
      <c r="D5" s="3" t="s">
        <v>3</v>
      </c>
      <c r="E5" s="3" t="s">
        <v>5</v>
      </c>
      <c r="F5" s="3" t="s">
        <v>2</v>
      </c>
      <c r="G5" s="3" t="s">
        <v>9</v>
      </c>
      <c r="H5" t="s">
        <v>85</v>
      </c>
      <c r="I5" s="6" t="s">
        <v>17</v>
      </c>
      <c r="J5" s="4" t="s">
        <v>11</v>
      </c>
    </row>
    <row r="6" spans="2:13" x14ac:dyDescent="0.25">
      <c r="B6" s="31" t="s">
        <v>334</v>
      </c>
      <c r="D6" s="32" t="s">
        <v>335</v>
      </c>
      <c r="F6" s="31">
        <v>2030</v>
      </c>
      <c r="G6" s="31" t="s">
        <v>81</v>
      </c>
      <c r="H6">
        <v>1</v>
      </c>
      <c r="I6" s="31">
        <v>5.5</v>
      </c>
      <c r="J6" s="31" t="s">
        <v>333</v>
      </c>
    </row>
    <row r="7" spans="2:13" x14ac:dyDescent="0.25">
      <c r="B7" s="31"/>
      <c r="D7" s="32"/>
      <c r="F7" s="31">
        <v>0</v>
      </c>
      <c r="G7" s="31" t="s">
        <v>81</v>
      </c>
      <c r="I7" s="31">
        <v>3</v>
      </c>
    </row>
    <row r="8" spans="2:13" x14ac:dyDescent="0.25">
      <c r="B8" s="31"/>
      <c r="D8" s="32"/>
      <c r="H8" s="31"/>
      <c r="I8" s="31"/>
      <c r="K8" s="31"/>
    </row>
    <row r="9" spans="2:13" x14ac:dyDescent="0.25">
      <c r="B9" s="31"/>
      <c r="D9" s="32"/>
      <c r="H9" s="31"/>
      <c r="I9" s="31"/>
      <c r="K9" s="31"/>
    </row>
    <row r="10" spans="2:13" x14ac:dyDescent="0.25">
      <c r="B10" s="7" t="s">
        <v>82</v>
      </c>
      <c r="M10" s="9"/>
    </row>
    <row r="11" spans="2:13" ht="15.75" thickBot="1" x14ac:dyDescent="0.3">
      <c r="B11" s="10" t="s">
        <v>12</v>
      </c>
      <c r="C11" s="10" t="s">
        <v>9</v>
      </c>
      <c r="D11" s="10" t="s">
        <v>8</v>
      </c>
      <c r="E11" s="10" t="s">
        <v>2</v>
      </c>
      <c r="F11" s="11" t="str">
        <f>IF(Regions!C$3&lt;&gt;"",Regions!C$3,"*")</f>
        <v>IE</v>
      </c>
      <c r="G11" s="11" t="str">
        <f>IF(Regions!D$3&lt;&gt;"",Regions!D$3,"*")</f>
        <v>National</v>
      </c>
      <c r="H11" s="12" t="s">
        <v>4</v>
      </c>
      <c r="I11" s="12" t="s">
        <v>3</v>
      </c>
      <c r="J11" s="12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9" t="s">
        <v>331</v>
      </c>
    </row>
    <row r="13" spans="2:13" x14ac:dyDescent="0.25">
      <c r="B13" t="s">
        <v>147</v>
      </c>
      <c r="C13" t="s">
        <v>81</v>
      </c>
      <c r="D13" t="s">
        <v>209</v>
      </c>
      <c r="E13">
        <v>2025</v>
      </c>
      <c r="F13">
        <v>0</v>
      </c>
      <c r="G13">
        <v>0</v>
      </c>
      <c r="I13" t="s">
        <v>239</v>
      </c>
      <c r="L13" s="19" t="s">
        <v>240</v>
      </c>
    </row>
    <row r="14" spans="2:13" x14ac:dyDescent="0.25">
      <c r="B14" t="s">
        <v>147</v>
      </c>
      <c r="C14" t="s">
        <v>81</v>
      </c>
      <c r="D14" t="s">
        <v>209</v>
      </c>
      <c r="E14">
        <v>0</v>
      </c>
      <c r="F14">
        <v>5</v>
      </c>
      <c r="G14">
        <v>5</v>
      </c>
      <c r="I14" t="s">
        <v>239</v>
      </c>
    </row>
    <row r="17" spans="2:12" x14ac:dyDescent="0.25">
      <c r="B17" s="7" t="s">
        <v>15</v>
      </c>
    </row>
    <row r="18" spans="2:12" ht="15.75" thickBot="1" x14ac:dyDescent="0.3">
      <c r="B18" s="10" t="s">
        <v>12</v>
      </c>
      <c r="C18" s="10" t="s">
        <v>9</v>
      </c>
      <c r="D18" s="10" t="s">
        <v>8</v>
      </c>
      <c r="E18" s="10" t="s">
        <v>2</v>
      </c>
      <c r="F18" s="11" t="str">
        <f>IF(Regions!C$3&lt;&gt;"",Regions!C$3,"*")</f>
        <v>IE</v>
      </c>
      <c r="G18" s="11" t="str">
        <f>IF(Regions!D$3&lt;&gt;"",Regions!D$3,"*")</f>
        <v>National</v>
      </c>
      <c r="H18" s="12" t="s">
        <v>4</v>
      </c>
      <c r="I18" s="12" t="s">
        <v>3</v>
      </c>
      <c r="J18" s="12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215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321</v>
      </c>
      <c r="L20" s="19" t="s">
        <v>322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324</v>
      </c>
      <c r="L21" s="19" t="s">
        <v>327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325</v>
      </c>
      <c r="L22" s="19" t="s">
        <v>326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332</v>
      </c>
      <c r="L23" s="19" t="s">
        <v>328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329</v>
      </c>
      <c r="L24" s="19" t="s">
        <v>330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9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7" t="s">
        <v>15</v>
      </c>
      <c r="H2" s="9"/>
      <c r="I2" s="9"/>
      <c r="J2" s="9"/>
    </row>
    <row r="3" spans="2:10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231</v>
      </c>
    </row>
    <row r="4" spans="2:10" x14ac:dyDescent="0.25">
      <c r="D4" t="s">
        <v>78</v>
      </c>
      <c r="F4">
        <v>2019</v>
      </c>
      <c r="G4">
        <v>2019</v>
      </c>
      <c r="I4" t="s">
        <v>230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2"/>
  <sheetViews>
    <sheetView zoomScaleNormal="100" workbookViewId="0">
      <selection activeCell="B2" sqref="B2:L7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8.42578125" bestFit="1" customWidth="1"/>
    <col min="11" max="12" width="12" bestFit="1" customWidth="1"/>
    <col min="13" max="13" width="12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I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235</v>
      </c>
      <c r="K5" s="6" t="s">
        <v>17</v>
      </c>
      <c r="L5" s="4" t="s">
        <v>11</v>
      </c>
    </row>
    <row r="6" spans="1:13" x14ac:dyDescent="0.25">
      <c r="B6" s="31" t="s">
        <v>234</v>
      </c>
      <c r="D6" s="32" t="s">
        <v>233</v>
      </c>
      <c r="H6" s="31">
        <v>2025</v>
      </c>
      <c r="I6" s="31" t="s">
        <v>81</v>
      </c>
      <c r="J6">
        <v>1</v>
      </c>
      <c r="K6" s="31">
        <v>0</v>
      </c>
      <c r="L6" s="31" t="s">
        <v>232</v>
      </c>
    </row>
    <row r="7" spans="1:13" x14ac:dyDescent="0.25">
      <c r="B7" s="31"/>
      <c r="D7" s="32"/>
      <c r="H7" s="31">
        <v>0</v>
      </c>
      <c r="I7" s="31" t="s">
        <v>81</v>
      </c>
      <c r="K7" s="31">
        <v>5</v>
      </c>
    </row>
    <row r="8" spans="1:13" x14ac:dyDescent="0.25">
      <c r="B8" s="31" t="s">
        <v>238</v>
      </c>
      <c r="D8" s="32" t="s">
        <v>236</v>
      </c>
      <c r="E8" s="31"/>
      <c r="H8" s="31">
        <v>2020</v>
      </c>
      <c r="I8" s="31" t="s">
        <v>81</v>
      </c>
      <c r="J8" s="31">
        <v>1</v>
      </c>
      <c r="K8" s="31">
        <v>7.3689999999999998</v>
      </c>
      <c r="L8" s="31" t="s">
        <v>237</v>
      </c>
    </row>
    <row r="9" spans="1:13" x14ac:dyDescent="0.25">
      <c r="B9" s="31"/>
      <c r="C9" s="31"/>
      <c r="D9" s="32" t="s">
        <v>236</v>
      </c>
      <c r="E9" s="31"/>
      <c r="H9" s="31">
        <v>2030</v>
      </c>
      <c r="I9" s="31" t="s">
        <v>81</v>
      </c>
      <c r="J9" s="31"/>
      <c r="K9" s="31">
        <v>24.074100000000001</v>
      </c>
      <c r="L9" s="31"/>
    </row>
    <row r="10" spans="1:13" x14ac:dyDescent="0.25">
      <c r="B10" s="31"/>
      <c r="C10" s="31"/>
      <c r="D10" s="32" t="s">
        <v>236</v>
      </c>
      <c r="E10" s="31"/>
      <c r="H10" s="31">
        <v>2040</v>
      </c>
      <c r="I10" s="31" t="s">
        <v>81</v>
      </c>
      <c r="J10" s="31"/>
      <c r="K10" s="31">
        <v>48.148200000000003</v>
      </c>
      <c r="L10" s="31"/>
    </row>
    <row r="11" spans="1:13" x14ac:dyDescent="0.25">
      <c r="B11" s="31"/>
      <c r="C11" s="31"/>
      <c r="D11" s="32" t="s">
        <v>236</v>
      </c>
      <c r="E11" s="31"/>
      <c r="H11" s="31">
        <v>2050</v>
      </c>
      <c r="I11" s="31" t="s">
        <v>81</v>
      </c>
      <c r="J11" s="31"/>
      <c r="K11" s="31">
        <v>96.296400000000006</v>
      </c>
      <c r="L11" s="31"/>
    </row>
    <row r="12" spans="1:13" x14ac:dyDescent="0.25">
      <c r="B12" s="31"/>
      <c r="C12" s="31"/>
      <c r="D12" s="32" t="s">
        <v>236</v>
      </c>
      <c r="E12" s="31"/>
      <c r="H12" s="31">
        <v>0</v>
      </c>
      <c r="I12" s="31" t="s">
        <v>81</v>
      </c>
      <c r="J12" s="31"/>
      <c r="K12" s="31">
        <v>15</v>
      </c>
      <c r="L12" s="31"/>
    </row>
    <row r="13" spans="1:13" x14ac:dyDescent="0.25">
      <c r="B13" s="31"/>
      <c r="D13" s="32"/>
      <c r="I13" s="31"/>
      <c r="J13" s="31"/>
      <c r="M13" s="31"/>
    </row>
    <row r="14" spans="1:13" x14ac:dyDescent="0.25">
      <c r="B14" s="31"/>
      <c r="C14" s="31"/>
      <c r="D14" s="32"/>
      <c r="E14" s="31"/>
      <c r="H14" s="31"/>
      <c r="J14" s="31"/>
    </row>
    <row r="16" spans="1:13" x14ac:dyDescent="0.25">
      <c r="B16" s="7" t="s">
        <v>82</v>
      </c>
      <c r="H16" s="9"/>
      <c r="I16" s="9"/>
      <c r="J16" s="9"/>
    </row>
    <row r="17" spans="2:13" ht="15.75" thickBot="1" x14ac:dyDescent="0.3">
      <c r="B17" s="10" t="s">
        <v>12</v>
      </c>
      <c r="C17" s="10" t="s">
        <v>9</v>
      </c>
      <c r="D17" s="10" t="s">
        <v>8</v>
      </c>
      <c r="E17" s="10" t="s">
        <v>2</v>
      </c>
      <c r="F17" s="11" t="str">
        <f>IF(Regions!C$3&lt;&gt;"",Regions!C$3,"*")</f>
        <v>IE</v>
      </c>
      <c r="G17" s="11" t="str">
        <f>IF(Regions!C$3&lt;&gt;"",Regions!D$3,"*")</f>
        <v>National</v>
      </c>
      <c r="H17" s="12" t="s">
        <v>4</v>
      </c>
      <c r="I17" s="12" t="s">
        <v>3</v>
      </c>
      <c r="J17" s="12" t="s">
        <v>211</v>
      </c>
    </row>
    <row r="18" spans="2:13" x14ac:dyDescent="0.25">
      <c r="C18" t="s">
        <v>81</v>
      </c>
      <c r="D18" t="s">
        <v>209</v>
      </c>
      <c r="E18">
        <v>2025</v>
      </c>
      <c r="F18">
        <v>0</v>
      </c>
      <c r="G18">
        <f>F18</f>
        <v>0</v>
      </c>
      <c r="I18" t="s">
        <v>213</v>
      </c>
      <c r="J18">
        <v>0</v>
      </c>
      <c r="M18" s="19" t="s">
        <v>210</v>
      </c>
    </row>
    <row r="19" spans="2:13" x14ac:dyDescent="0.25">
      <c r="C19" t="str">
        <f>C18</f>
        <v>UP</v>
      </c>
      <c r="D19" t="str">
        <f t="shared" ref="D19" si="0">D18</f>
        <v>ACT_BND</v>
      </c>
      <c r="E19">
        <v>0</v>
      </c>
      <c r="F19">
        <v>5</v>
      </c>
      <c r="G19">
        <f>F19</f>
        <v>5</v>
      </c>
      <c r="I19" t="str">
        <f>I18</f>
        <v>IMPBIO*1G*2,IMPBIO*1G*3,IMPBIO*1G*4</v>
      </c>
    </row>
    <row r="22" spans="2:13" x14ac:dyDescent="0.25">
      <c r="B22" s="7" t="s">
        <v>82</v>
      </c>
      <c r="H22" s="9"/>
      <c r="I22" s="9"/>
    </row>
    <row r="23" spans="2:13" ht="15.75" thickBot="1" x14ac:dyDescent="0.3">
      <c r="B23" s="10" t="s">
        <v>12</v>
      </c>
      <c r="C23" s="10" t="s">
        <v>9</v>
      </c>
      <c r="D23" s="10" t="s">
        <v>8</v>
      </c>
      <c r="E23" s="10" t="s">
        <v>2</v>
      </c>
      <c r="F23" s="11" t="str">
        <f>IF(Regions!C$3&lt;&gt;"",Regions!C$3,"*")</f>
        <v>IE</v>
      </c>
      <c r="G23" s="11" t="str">
        <f>IF(Regions!C$3&lt;&gt;"",Regions!D$3,"*")</f>
        <v>National</v>
      </c>
      <c r="H23" s="12" t="s">
        <v>1</v>
      </c>
      <c r="I23" s="12" t="s">
        <v>3</v>
      </c>
    </row>
    <row r="24" spans="2:13" x14ac:dyDescent="0.25">
      <c r="C24" t="s">
        <v>81</v>
      </c>
      <c r="D24" t="s">
        <v>209</v>
      </c>
      <c r="E24">
        <v>2018</v>
      </c>
      <c r="F24">
        <v>0.35</v>
      </c>
      <c r="G24">
        <f>F24</f>
        <v>0.35</v>
      </c>
      <c r="H24" t="s">
        <v>212</v>
      </c>
      <c r="I24" t="s">
        <v>229</v>
      </c>
    </row>
    <row r="25" spans="2:13" x14ac:dyDescent="0.25">
      <c r="C25" t="str">
        <f>C24</f>
        <v>UP</v>
      </c>
      <c r="D25" t="str">
        <f t="shared" ref="D25:D27" si="1">D24</f>
        <v>ACT_BND</v>
      </c>
      <c r="E25">
        <v>0</v>
      </c>
      <c r="F25">
        <v>5</v>
      </c>
      <c r="G25">
        <f>F25</f>
        <v>5</v>
      </c>
      <c r="H25" t="s">
        <v>212</v>
      </c>
      <c r="I25" t="str">
        <f>I24</f>
        <v>*GRID</v>
      </c>
    </row>
    <row r="26" spans="2:13" x14ac:dyDescent="0.25">
      <c r="C26" t="s">
        <v>81</v>
      </c>
      <c r="D26" t="s">
        <v>209</v>
      </c>
      <c r="E26">
        <v>2030</v>
      </c>
      <c r="F26">
        <v>0</v>
      </c>
      <c r="G26">
        <f>F26</f>
        <v>0</v>
      </c>
      <c r="I26" t="s">
        <v>214</v>
      </c>
    </row>
    <row r="27" spans="2:13" x14ac:dyDescent="0.25">
      <c r="C27" t="str">
        <f>C26</f>
        <v>UP</v>
      </c>
      <c r="D27" t="str">
        <f t="shared" si="1"/>
        <v>ACT_BND</v>
      </c>
      <c r="E27">
        <v>0</v>
      </c>
      <c r="F27">
        <v>5</v>
      </c>
      <c r="G27">
        <f>F27</f>
        <v>5</v>
      </c>
      <c r="I27" t="str">
        <f>I26</f>
        <v>IMPH2G</v>
      </c>
    </row>
    <row r="30" spans="2:13" x14ac:dyDescent="0.25">
      <c r="B30" s="7" t="s">
        <v>15</v>
      </c>
      <c r="J30" s="9"/>
      <c r="K30" s="9"/>
      <c r="L30" s="9"/>
    </row>
    <row r="31" spans="2:13" ht="15.75" thickBot="1" x14ac:dyDescent="0.3">
      <c r="B31" s="10" t="s">
        <v>12</v>
      </c>
      <c r="C31" s="10" t="s">
        <v>9</v>
      </c>
      <c r="D31" s="10" t="s">
        <v>8</v>
      </c>
      <c r="E31" s="10" t="s">
        <v>2</v>
      </c>
      <c r="F31" s="11" t="str">
        <f>IF(Regions!C$3&lt;&gt;"",Regions!C$3,"*")</f>
        <v>IE</v>
      </c>
      <c r="G31" s="11" t="str">
        <f>IF(Regions!D$3&lt;&gt;"",Regions!D$3,"*")</f>
        <v>National</v>
      </c>
      <c r="H31" s="12" t="s">
        <v>4</v>
      </c>
      <c r="I31" s="12" t="s">
        <v>3</v>
      </c>
    </row>
    <row r="32" spans="2:13" x14ac:dyDescent="0.25">
      <c r="D32" t="s">
        <v>78</v>
      </c>
      <c r="F32">
        <v>2018</v>
      </c>
      <c r="G32">
        <v>2018</v>
      </c>
      <c r="I32" t="s">
        <v>79</v>
      </c>
      <c r="M32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82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81</v>
      </c>
      <c r="D5" t="s">
        <v>99</v>
      </c>
      <c r="E5">
        <v>2018</v>
      </c>
      <c r="F5">
        <v>0.115</v>
      </c>
      <c r="G5">
        <f>F5</f>
        <v>0.115</v>
      </c>
      <c r="I5" t="s">
        <v>217</v>
      </c>
    </row>
    <row r="6" spans="2:9" x14ac:dyDescent="0.25">
      <c r="C6" t="s">
        <v>81</v>
      </c>
      <c r="D6" t="s">
        <v>99</v>
      </c>
      <c r="E6">
        <v>2018</v>
      </c>
      <c r="F6">
        <v>0.115</v>
      </c>
      <c r="G6">
        <f t="shared" ref="G6:G12" si="0">F6</f>
        <v>0.115</v>
      </c>
      <c r="I6" t="s">
        <v>218</v>
      </c>
    </row>
    <row r="7" spans="2:9" x14ac:dyDescent="0.25">
      <c r="C7" t="s">
        <v>81</v>
      </c>
      <c r="D7" t="s">
        <v>99</v>
      </c>
      <c r="E7">
        <v>2018</v>
      </c>
      <c r="F7">
        <v>0.115</v>
      </c>
      <c r="G7">
        <f t="shared" si="0"/>
        <v>0.115</v>
      </c>
      <c r="I7" t="s">
        <v>219</v>
      </c>
    </row>
    <row r="8" spans="2:9" x14ac:dyDescent="0.25">
      <c r="C8" t="s">
        <v>81</v>
      </c>
      <c r="D8" t="s">
        <v>99</v>
      </c>
      <c r="E8">
        <v>2018</v>
      </c>
      <c r="F8">
        <v>0.115</v>
      </c>
      <c r="G8">
        <f t="shared" si="0"/>
        <v>0.115</v>
      </c>
      <c r="I8" t="s">
        <v>220</v>
      </c>
    </row>
    <row r="9" spans="2:9" x14ac:dyDescent="0.25">
      <c r="C9" t="s">
        <v>81</v>
      </c>
      <c r="D9" t="s">
        <v>99</v>
      </c>
      <c r="E9">
        <v>2018</v>
      </c>
      <c r="F9">
        <v>0.115</v>
      </c>
      <c r="G9">
        <f>F9</f>
        <v>0.115</v>
      </c>
      <c r="I9" t="s">
        <v>221</v>
      </c>
    </row>
    <row r="10" spans="2:9" x14ac:dyDescent="0.25">
      <c r="C10" t="s">
        <v>81</v>
      </c>
      <c r="D10" t="s">
        <v>99</v>
      </c>
      <c r="E10">
        <v>2018</v>
      </c>
      <c r="F10">
        <v>0.115</v>
      </c>
      <c r="G10">
        <f t="shared" si="0"/>
        <v>0.115</v>
      </c>
      <c r="I10" t="s">
        <v>222</v>
      </c>
    </row>
    <row r="11" spans="2:9" x14ac:dyDescent="0.25">
      <c r="C11" t="s">
        <v>81</v>
      </c>
      <c r="D11" t="s">
        <v>99</v>
      </c>
      <c r="E11">
        <v>2018</v>
      </c>
      <c r="F11">
        <v>0.115</v>
      </c>
      <c r="G11">
        <f t="shared" si="0"/>
        <v>0.115</v>
      </c>
      <c r="I11" t="s">
        <v>223</v>
      </c>
    </row>
    <row r="12" spans="2:9" x14ac:dyDescent="0.25">
      <c r="C12" t="s">
        <v>81</v>
      </c>
      <c r="D12" t="s">
        <v>99</v>
      </c>
      <c r="E12">
        <v>2018</v>
      </c>
      <c r="F12">
        <v>0.115</v>
      </c>
      <c r="G12">
        <f t="shared" si="0"/>
        <v>0.115</v>
      </c>
      <c r="I12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opLeftCell="A18" zoomScale="80" zoomScaleNormal="80" workbookViewId="0">
      <selection activeCell="F49" sqref="F49"/>
    </sheetView>
  </sheetViews>
  <sheetFormatPr defaultRowHeight="15" x14ac:dyDescent="0.2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5" x14ac:dyDescent="0.25">
      <c r="A1" t="s">
        <v>16</v>
      </c>
    </row>
    <row r="2" spans="1:35" x14ac:dyDescent="0.25">
      <c r="B2" s="1" t="str">
        <f>"~UC_Sets: R_E: " &amp; _xlfn.TEXTJOIN(",",TRUE,Regions!C3:D3)</f>
        <v>~UC_Sets: R_E: IE,National</v>
      </c>
    </row>
    <row r="3" spans="1:35" x14ac:dyDescent="0.25">
      <c r="B3" s="5" t="s">
        <v>10</v>
      </c>
    </row>
    <row r="4" spans="1:35" x14ac:dyDescent="0.25">
      <c r="I4" t="s">
        <v>7</v>
      </c>
      <c r="AI4" t="s">
        <v>264</v>
      </c>
    </row>
    <row r="5" spans="1:35" ht="21.75" thickBot="1" x14ac:dyDescent="0.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85</v>
      </c>
      <c r="K5" s="3" t="s">
        <v>17</v>
      </c>
      <c r="L5" s="4" t="s">
        <v>11</v>
      </c>
      <c r="P5" s="86" t="s">
        <v>265</v>
      </c>
      <c r="Q5" s="86"/>
      <c r="R5" s="86"/>
      <c r="T5" s="86" t="s">
        <v>266</v>
      </c>
      <c r="U5" s="86"/>
      <c r="V5" s="86"/>
      <c r="W5" s="86"/>
      <c r="X5" s="86"/>
      <c r="Z5" s="86" t="s">
        <v>267</v>
      </c>
      <c r="AA5" s="86"/>
      <c r="AB5" s="86"/>
      <c r="AD5" s="86" t="s">
        <v>268</v>
      </c>
      <c r="AE5" s="86"/>
      <c r="AF5" s="86"/>
    </row>
    <row r="6" spans="1:35" ht="15.75" thickBot="1" x14ac:dyDescent="0.3">
      <c r="B6" t="s">
        <v>89</v>
      </c>
      <c r="D6" t="s">
        <v>257</v>
      </c>
      <c r="H6">
        <v>2019</v>
      </c>
      <c r="I6" t="s">
        <v>81</v>
      </c>
      <c r="J6">
        <v>-1</v>
      </c>
      <c r="K6">
        <v>0</v>
      </c>
      <c r="L6" t="s">
        <v>92</v>
      </c>
      <c r="P6" s="48" t="s">
        <v>269</v>
      </c>
      <c r="Q6" s="48" t="s">
        <v>270</v>
      </c>
      <c r="R6" s="48" t="s">
        <v>271</v>
      </c>
      <c r="T6" s="49" t="s">
        <v>272</v>
      </c>
      <c r="U6" s="48" t="s">
        <v>269</v>
      </c>
      <c r="V6" s="48" t="s">
        <v>270</v>
      </c>
      <c r="W6" s="48" t="s">
        <v>271</v>
      </c>
      <c r="X6" s="50" t="s">
        <v>273</v>
      </c>
      <c r="Z6" s="51" t="s">
        <v>269</v>
      </c>
      <c r="AA6" s="52" t="s">
        <v>270</v>
      </c>
      <c r="AB6" s="53" t="s">
        <v>271</v>
      </c>
      <c r="AD6" s="51" t="s">
        <v>269</v>
      </c>
      <c r="AE6" s="52" t="s">
        <v>270</v>
      </c>
      <c r="AF6" s="53" t="s">
        <v>271</v>
      </c>
    </row>
    <row r="7" spans="1:35" x14ac:dyDescent="0.25">
      <c r="D7" t="s">
        <v>258</v>
      </c>
      <c r="H7">
        <v>2019</v>
      </c>
      <c r="J7" s="80">
        <f>IF(N7="Y",0,-(X33))</f>
        <v>-0.99999998312382343</v>
      </c>
      <c r="O7" s="54" t="s">
        <v>274</v>
      </c>
      <c r="P7" s="55">
        <v>68452</v>
      </c>
      <c r="Q7" s="55">
        <v>94025</v>
      </c>
      <c r="R7" s="55">
        <v>31885</v>
      </c>
      <c r="T7" s="54" t="s">
        <v>275</v>
      </c>
      <c r="U7" s="56">
        <v>9418.8988568067343</v>
      </c>
      <c r="V7" s="56">
        <v>15472.073727176739</v>
      </c>
      <c r="W7" s="56">
        <v>20378.706337556119</v>
      </c>
      <c r="X7" s="57">
        <v>45269.678921539591</v>
      </c>
      <c r="Z7" s="58">
        <v>1.0049999999999999</v>
      </c>
      <c r="AA7" s="58">
        <v>1.149</v>
      </c>
      <c r="AB7" s="58">
        <v>1.36</v>
      </c>
      <c r="AD7" s="58">
        <v>0.27300000000000002</v>
      </c>
      <c r="AE7" s="58">
        <v>0.34200000000000003</v>
      </c>
      <c r="AF7" s="58">
        <v>0.21299999999999999</v>
      </c>
    </row>
    <row r="8" spans="1:35" x14ac:dyDescent="0.25">
      <c r="D8" t="s">
        <v>259</v>
      </c>
      <c r="H8">
        <v>2019</v>
      </c>
      <c r="J8" s="80">
        <f t="shared" ref="J8:J12" si="0">IF(N8="Y",0,-(X34))</f>
        <v>-0.99417194789886376</v>
      </c>
      <c r="O8" s="59" t="s">
        <v>276</v>
      </c>
      <c r="P8" s="60">
        <v>96213</v>
      </c>
      <c r="Q8" s="60">
        <v>187505</v>
      </c>
      <c r="R8" s="60">
        <v>72100</v>
      </c>
      <c r="T8" s="59" t="s">
        <v>277</v>
      </c>
      <c r="U8" s="61">
        <v>7459.2913438514906</v>
      </c>
      <c r="V8" s="61">
        <v>9537.7783975583752</v>
      </c>
      <c r="W8" s="61">
        <v>9433.9012004747347</v>
      </c>
      <c r="X8" s="62">
        <v>26430.9709418846</v>
      </c>
      <c r="Z8" s="63">
        <v>1.3959999999999999</v>
      </c>
      <c r="AA8" s="63">
        <v>1.6719999999999999</v>
      </c>
      <c r="AB8" s="63">
        <v>1.9019999999999999</v>
      </c>
      <c r="AD8" s="63">
        <v>0.32400000000000001</v>
      </c>
      <c r="AE8" s="63">
        <v>0.44500000000000001</v>
      </c>
      <c r="AF8" s="63">
        <v>0.34100000000000003</v>
      </c>
    </row>
    <row r="9" spans="1:35" x14ac:dyDescent="0.25">
      <c r="D9" t="s">
        <v>260</v>
      </c>
      <c r="H9">
        <v>2019</v>
      </c>
      <c r="J9" s="80">
        <f t="shared" si="0"/>
        <v>-0.92710242952401201</v>
      </c>
      <c r="O9" s="64" t="s">
        <v>278</v>
      </c>
      <c r="P9" s="65">
        <v>109864</v>
      </c>
      <c r="Q9" s="65">
        <v>248054</v>
      </c>
      <c r="R9" s="65">
        <v>106981</v>
      </c>
      <c r="T9" s="64" t="s">
        <v>279</v>
      </c>
      <c r="U9" s="66">
        <v>14041.847426430093</v>
      </c>
      <c r="V9" s="66">
        <v>17545.09295382088</v>
      </c>
      <c r="W9" s="66">
        <v>20090.949195825138</v>
      </c>
      <c r="X9" s="67">
        <v>51677.889576076108</v>
      </c>
      <c r="Z9" s="68">
        <v>1.5840000000000001</v>
      </c>
      <c r="AA9" s="68">
        <v>1.8440000000000001</v>
      </c>
      <c r="AB9" s="68">
        <v>2.125</v>
      </c>
      <c r="AD9" s="68">
        <v>0.26800000000000002</v>
      </c>
      <c r="AE9" s="68">
        <v>0.45700000000000002</v>
      </c>
      <c r="AF9" s="68">
        <v>0.307</v>
      </c>
    </row>
    <row r="10" spans="1:35" x14ac:dyDescent="0.25">
      <c r="D10" t="s">
        <v>261</v>
      </c>
      <c r="H10">
        <v>2019</v>
      </c>
      <c r="J10" s="80">
        <f t="shared" si="0"/>
        <v>-0.87051976694100974</v>
      </c>
      <c r="O10" s="59" t="s">
        <v>280</v>
      </c>
      <c r="P10" s="60">
        <v>119296</v>
      </c>
      <c r="Q10" s="60">
        <v>292259</v>
      </c>
      <c r="R10" s="60">
        <v>142753</v>
      </c>
      <c r="T10" s="59" t="s">
        <v>281</v>
      </c>
      <c r="U10" s="61">
        <v>19924.480375055824</v>
      </c>
      <c r="V10" s="61">
        <v>49768.849685929476</v>
      </c>
      <c r="W10" s="61">
        <v>53466.210043981671</v>
      </c>
      <c r="X10" s="62">
        <v>123159.54010496697</v>
      </c>
      <c r="Z10" s="63">
        <v>1.772</v>
      </c>
      <c r="AA10" s="63">
        <v>2.0150000000000001</v>
      </c>
      <c r="AB10" s="63">
        <v>2.3069999999999999</v>
      </c>
      <c r="AD10" s="63">
        <v>0.313</v>
      </c>
      <c r="AE10" s="63">
        <v>0.42799999999999999</v>
      </c>
      <c r="AF10" s="63">
        <v>0.29599999999999999</v>
      </c>
    </row>
    <row r="11" spans="1:35" x14ac:dyDescent="0.25">
      <c r="D11" t="s">
        <v>263</v>
      </c>
      <c r="H11">
        <v>2019</v>
      </c>
      <c r="J11" s="80">
        <f t="shared" si="0"/>
        <v>-0.58254904641534866</v>
      </c>
      <c r="O11" s="64" t="s">
        <v>282</v>
      </c>
      <c r="P11" s="65">
        <v>25861</v>
      </c>
      <c r="Q11" s="65">
        <v>158745</v>
      </c>
      <c r="R11" s="65">
        <v>157558</v>
      </c>
      <c r="T11" s="64" t="s">
        <v>283</v>
      </c>
      <c r="U11" s="66">
        <v>58904.8034364337</v>
      </c>
      <c r="V11" s="66">
        <v>282151.52747564798</v>
      </c>
      <c r="W11" s="66">
        <v>251318.93361374349</v>
      </c>
      <c r="X11" s="67">
        <v>592375.26452582516</v>
      </c>
      <c r="Z11" s="68">
        <v>1.9790000000000001</v>
      </c>
      <c r="AA11" s="68">
        <v>2.3239999999999998</v>
      </c>
      <c r="AB11" s="68">
        <v>2.61</v>
      </c>
      <c r="AD11" s="68">
        <v>0.60299999999999998</v>
      </c>
      <c r="AE11" s="68">
        <v>0.48899999999999999</v>
      </c>
      <c r="AF11" s="68">
        <v>0.40500000000000003</v>
      </c>
    </row>
    <row r="12" spans="1:35" ht="16.5" thickBot="1" x14ac:dyDescent="0.3">
      <c r="D12" t="s">
        <v>262</v>
      </c>
      <c r="H12">
        <v>2019</v>
      </c>
      <c r="J12" s="80">
        <f t="shared" si="0"/>
        <v>-0.20397754353748057</v>
      </c>
      <c r="P12" s="87" t="s">
        <v>284</v>
      </c>
      <c r="Q12" s="87"/>
      <c r="R12" s="87"/>
      <c r="T12" s="59" t="s">
        <v>285</v>
      </c>
      <c r="U12" s="61">
        <v>43739.341649106158</v>
      </c>
      <c r="V12" s="61">
        <v>187627.02237661046</v>
      </c>
      <c r="W12" s="61">
        <v>166667.79141279124</v>
      </c>
      <c r="X12" s="62">
        <v>398034.15543850785</v>
      </c>
      <c r="Z12" s="63">
        <v>2.2679999999999998</v>
      </c>
      <c r="AA12" s="63">
        <v>2.851</v>
      </c>
      <c r="AB12" s="63">
        <v>3.0779999999999998</v>
      </c>
      <c r="AD12" s="63">
        <v>0.84699999999999998</v>
      </c>
      <c r="AE12" s="63">
        <v>0.63400000000000001</v>
      </c>
      <c r="AF12" s="63">
        <v>0.68200000000000005</v>
      </c>
    </row>
    <row r="13" spans="1:35" ht="15.75" thickBot="1" x14ac:dyDescent="0.3">
      <c r="D13" t="s">
        <v>200</v>
      </c>
      <c r="F13" t="s">
        <v>313</v>
      </c>
      <c r="H13">
        <v>2019</v>
      </c>
      <c r="J13">
        <v>1</v>
      </c>
      <c r="P13" s="69" t="s">
        <v>286</v>
      </c>
      <c r="Q13" s="69" t="s">
        <v>287</v>
      </c>
      <c r="R13" s="69" t="s">
        <v>288</v>
      </c>
      <c r="T13" s="64" t="s">
        <v>289</v>
      </c>
      <c r="U13" s="66">
        <v>25767.876472761334</v>
      </c>
      <c r="V13" s="66">
        <v>101418.89596184672</v>
      </c>
      <c r="W13" s="66">
        <v>81396.697989555512</v>
      </c>
      <c r="X13" s="67">
        <v>208583.47042416356</v>
      </c>
      <c r="Z13" s="68">
        <v>2.694</v>
      </c>
      <c r="AA13" s="68">
        <v>3.512</v>
      </c>
      <c r="AB13" s="68">
        <v>3.7839999999999998</v>
      </c>
      <c r="AD13" s="68">
        <v>0.71399999999999997</v>
      </c>
      <c r="AE13" s="68">
        <v>0.92200000000000004</v>
      </c>
      <c r="AF13" s="68">
        <v>0.94</v>
      </c>
    </row>
    <row r="14" spans="1:35" x14ac:dyDescent="0.25">
      <c r="D14" s="27"/>
      <c r="E14" s="27"/>
      <c r="F14" s="27"/>
      <c r="G14" s="27"/>
      <c r="H14" s="27">
        <v>0</v>
      </c>
      <c r="I14" s="27" t="s">
        <v>81</v>
      </c>
      <c r="J14" s="27"/>
      <c r="K14" s="27">
        <v>5</v>
      </c>
      <c r="L14" s="27"/>
      <c r="O14" s="54" t="s">
        <v>274</v>
      </c>
      <c r="P14" s="55">
        <v>64661</v>
      </c>
      <c r="Q14" s="55">
        <v>74932</v>
      </c>
      <c r="R14" s="55">
        <v>19753</v>
      </c>
      <c r="T14" s="59" t="s">
        <v>290</v>
      </c>
      <c r="U14" s="61">
        <v>12331.173226884033</v>
      </c>
      <c r="V14" s="61">
        <v>50123.806027321167</v>
      </c>
      <c r="W14" s="61">
        <v>43241.005762967114</v>
      </c>
      <c r="X14" s="62">
        <v>105695.98501717232</v>
      </c>
      <c r="Z14" s="63">
        <v>3.2970000000000002</v>
      </c>
      <c r="AA14" s="63">
        <v>4.1100000000000003</v>
      </c>
      <c r="AB14" s="63">
        <v>4.5039999999999996</v>
      </c>
      <c r="AD14" s="63">
        <v>0.97399999999999998</v>
      </c>
      <c r="AE14" s="63">
        <v>1.141</v>
      </c>
      <c r="AF14" s="63">
        <v>1.026</v>
      </c>
    </row>
    <row r="15" spans="1:35" ht="15.75" thickBot="1" x14ac:dyDescent="0.3">
      <c r="B15" t="s">
        <v>88</v>
      </c>
      <c r="D15" t="s">
        <v>299</v>
      </c>
      <c r="E15" s="28"/>
      <c r="F15" s="28"/>
      <c r="G15" s="28"/>
      <c r="H15">
        <v>2019</v>
      </c>
      <c r="I15" s="28" t="s">
        <v>81</v>
      </c>
      <c r="J15" s="28">
        <v>-1</v>
      </c>
      <c r="K15" s="28">
        <v>0</v>
      </c>
      <c r="L15" s="28" t="s">
        <v>93</v>
      </c>
      <c r="O15" s="59" t="s">
        <v>276</v>
      </c>
      <c r="P15" s="60">
        <v>92181</v>
      </c>
      <c r="Q15" s="60">
        <v>167226</v>
      </c>
      <c r="R15" s="60">
        <v>58089</v>
      </c>
      <c r="T15" s="70" t="s">
        <v>291</v>
      </c>
      <c r="U15" s="71">
        <v>15211.172212670604</v>
      </c>
      <c r="V15" s="71">
        <v>52706.674394088106</v>
      </c>
      <c r="W15" s="71">
        <v>78435.533443104825</v>
      </c>
      <c r="X15" s="67">
        <v>146353.38004986354</v>
      </c>
      <c r="Z15" s="72">
        <v>4.7880000000000003</v>
      </c>
      <c r="AA15" s="72">
        <v>5.0789999999999997</v>
      </c>
      <c r="AB15" s="72">
        <v>6.0039999999999996</v>
      </c>
      <c r="AD15" s="81">
        <f>AVERAGE(AE15:AF15)</f>
        <v>1.5565</v>
      </c>
      <c r="AE15" s="72">
        <v>1.6439999999999999</v>
      </c>
      <c r="AF15" s="72">
        <v>1.4690000000000001</v>
      </c>
    </row>
    <row r="16" spans="1:35" ht="15.75" thickBot="1" x14ac:dyDescent="0.3">
      <c r="D16" t="s">
        <v>300</v>
      </c>
      <c r="H16">
        <v>2019</v>
      </c>
      <c r="J16" s="80">
        <f>IF(N16="Y",0,-(AH33))</f>
        <v>-0.99973940839121955</v>
      </c>
      <c r="O16" s="64" t="s">
        <v>278</v>
      </c>
      <c r="P16" s="65">
        <v>105755</v>
      </c>
      <c r="Q16" s="65">
        <v>227371</v>
      </c>
      <c r="R16" s="65">
        <v>92325</v>
      </c>
      <c r="T16" s="73" t="s">
        <v>292</v>
      </c>
      <c r="U16" s="74">
        <v>206798.88499999998</v>
      </c>
      <c r="V16" s="74">
        <v>766351.72099999979</v>
      </c>
      <c r="W16" s="74">
        <v>724429.72899999993</v>
      </c>
      <c r="X16" s="75">
        <v>1697580.3349999997</v>
      </c>
    </row>
    <row r="17" spans="2:47" x14ac:dyDescent="0.25">
      <c r="D17" t="s">
        <v>301</v>
      </c>
      <c r="H17">
        <v>2019</v>
      </c>
      <c r="J17" s="80">
        <f>IF(N17="Y",0,-(AH34))</f>
        <v>-0.99191173064402915</v>
      </c>
      <c r="O17" s="59" t="s">
        <v>280</v>
      </c>
      <c r="P17" s="60">
        <v>115137</v>
      </c>
      <c r="Q17" s="60">
        <v>271365</v>
      </c>
      <c r="R17" s="60">
        <v>127680</v>
      </c>
    </row>
    <row r="18" spans="2:47" x14ac:dyDescent="0.25">
      <c r="D18" t="s">
        <v>302</v>
      </c>
      <c r="H18">
        <v>2019</v>
      </c>
      <c r="J18" s="80">
        <f t="shared" ref="J18:J21" si="1">IF(N18="Y",0,-(AH35))</f>
        <v>-0.8470018886690438</v>
      </c>
      <c r="O18" s="64" t="s">
        <v>282</v>
      </c>
      <c r="P18" s="65">
        <v>25764</v>
      </c>
      <c r="Q18" s="65">
        <v>158416</v>
      </c>
      <c r="R18" s="65">
        <v>156690</v>
      </c>
    </row>
    <row r="19" spans="2:47" x14ac:dyDescent="0.25">
      <c r="D19" t="s">
        <v>303</v>
      </c>
      <c r="H19">
        <v>2019</v>
      </c>
      <c r="J19" s="80">
        <f t="shared" si="1"/>
        <v>-0.49480783925100147</v>
      </c>
      <c r="S19" t="s">
        <v>293</v>
      </c>
    </row>
    <row r="20" spans="2:47" x14ac:dyDescent="0.25">
      <c r="D20" t="s">
        <v>304</v>
      </c>
      <c r="H20">
        <v>2019</v>
      </c>
      <c r="J20" s="80">
        <f t="shared" si="1"/>
        <v>-0.29645675583092174</v>
      </c>
    </row>
    <row r="21" spans="2:47" x14ac:dyDescent="0.25">
      <c r="D21" t="s">
        <v>305</v>
      </c>
      <c r="H21">
        <v>2019</v>
      </c>
      <c r="J21" s="80">
        <f t="shared" si="1"/>
        <v>-0.16841130134712209</v>
      </c>
      <c r="S21" t="s">
        <v>294</v>
      </c>
    </row>
    <row r="22" spans="2:47" x14ac:dyDescent="0.25">
      <c r="D22" t="s">
        <v>200</v>
      </c>
      <c r="F22" t="s">
        <v>314</v>
      </c>
      <c r="H22">
        <v>2019</v>
      </c>
      <c r="J22">
        <v>1</v>
      </c>
    </row>
    <row r="23" spans="2:47" x14ac:dyDescent="0.25">
      <c r="D23" s="27"/>
      <c r="E23" s="27"/>
      <c r="F23" s="27"/>
      <c r="G23" s="27"/>
      <c r="H23" s="27">
        <v>0</v>
      </c>
      <c r="I23" s="27"/>
      <c r="J23" s="27"/>
      <c r="K23" s="27">
        <v>5</v>
      </c>
      <c r="L23" s="27"/>
    </row>
    <row r="24" spans="2:47" x14ac:dyDescent="0.25">
      <c r="B24" t="s">
        <v>87</v>
      </c>
      <c r="D24" t="s">
        <v>306</v>
      </c>
      <c r="E24" s="28"/>
      <c r="F24" s="28"/>
      <c r="G24" s="28"/>
      <c r="H24">
        <v>2019</v>
      </c>
      <c r="I24" s="28" t="s">
        <v>81</v>
      </c>
      <c r="J24" s="28">
        <v>-1</v>
      </c>
      <c r="K24" s="28">
        <v>0</v>
      </c>
      <c r="L24" s="28" t="s">
        <v>94</v>
      </c>
    </row>
    <row r="25" spans="2:47" x14ac:dyDescent="0.25">
      <c r="D25" t="s">
        <v>307</v>
      </c>
      <c r="H25">
        <v>2019</v>
      </c>
      <c r="J25" s="80">
        <f>IF(N25="Y",0,-(AR33))</f>
        <v>-0.99997215963294783</v>
      </c>
    </row>
    <row r="26" spans="2:47" x14ac:dyDescent="0.25">
      <c r="D26" t="s">
        <v>308</v>
      </c>
      <c r="H26">
        <v>2019</v>
      </c>
      <c r="J26" s="80">
        <f t="shared" ref="J26:J30" si="2">IF(N26="Y",0,-(AR34))</f>
        <v>-0.98600872265415918</v>
      </c>
    </row>
    <row r="27" spans="2:47" x14ac:dyDescent="0.25">
      <c r="D27" t="s">
        <v>309</v>
      </c>
      <c r="H27">
        <v>2019</v>
      </c>
      <c r="J27" s="80">
        <f t="shared" si="2"/>
        <v>-0.73196550526672355</v>
      </c>
      <c r="T27">
        <v>2</v>
      </c>
      <c r="U27">
        <v>2.2999999999999998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0</v>
      </c>
      <c r="AD27">
        <v>2</v>
      </c>
      <c r="AE27">
        <v>2.2999999999999998</v>
      </c>
      <c r="AF27">
        <v>2.5</v>
      </c>
      <c r="AG27">
        <v>3</v>
      </c>
      <c r="AH27">
        <v>3.5</v>
      </c>
      <c r="AI27">
        <v>4</v>
      </c>
      <c r="AJ27">
        <v>4.5</v>
      </c>
      <c r="AK27">
        <v>0</v>
      </c>
      <c r="AN27">
        <v>2</v>
      </c>
      <c r="AO27">
        <v>2.2999999999999998</v>
      </c>
      <c r="AP27">
        <v>2.5</v>
      </c>
      <c r="AQ27">
        <v>3</v>
      </c>
      <c r="AR27">
        <v>3.5</v>
      </c>
      <c r="AS27">
        <v>4</v>
      </c>
      <c r="AT27">
        <v>4.5</v>
      </c>
      <c r="AU27">
        <v>0</v>
      </c>
    </row>
    <row r="28" spans="2:47" ht="15.75" thickBot="1" x14ac:dyDescent="0.3">
      <c r="D28" t="s">
        <v>310</v>
      </c>
      <c r="H28">
        <v>2019</v>
      </c>
      <c r="J28" s="80">
        <f t="shared" si="2"/>
        <v>-0.38127737390844418</v>
      </c>
      <c r="T28" s="88" t="s">
        <v>269</v>
      </c>
      <c r="U28" s="89"/>
      <c r="V28" s="89"/>
      <c r="W28" s="89"/>
      <c r="X28" s="89"/>
      <c r="Y28" s="89"/>
      <c r="Z28" s="89"/>
      <c r="AA28" s="89"/>
      <c r="AC28" s="89" t="s">
        <v>270</v>
      </c>
      <c r="AD28" s="89"/>
      <c r="AE28" s="89"/>
      <c r="AF28" s="89"/>
      <c r="AG28" s="89"/>
      <c r="AH28" s="89"/>
      <c r="AI28" s="89"/>
      <c r="AJ28" s="89"/>
      <c r="AK28" s="89"/>
      <c r="AM28" s="88" t="s">
        <v>271</v>
      </c>
      <c r="AN28" s="89"/>
      <c r="AO28" s="89"/>
      <c r="AP28" s="89"/>
      <c r="AQ28" s="89"/>
      <c r="AR28" s="89"/>
      <c r="AS28" s="89"/>
      <c r="AT28" s="89"/>
      <c r="AU28" s="89"/>
    </row>
    <row r="29" spans="2:47" ht="15.75" thickBot="1" x14ac:dyDescent="0.3">
      <c r="D29" t="s">
        <v>311</v>
      </c>
      <c r="H29">
        <v>2019</v>
      </c>
      <c r="J29" s="80">
        <f t="shared" si="2"/>
        <v>-0.16389933245411942</v>
      </c>
      <c r="T29" s="54" t="s">
        <v>274</v>
      </c>
      <c r="U29" s="59" t="s">
        <v>276</v>
      </c>
      <c r="V29" s="64" t="s">
        <v>278</v>
      </c>
      <c r="W29" s="59" t="s">
        <v>319</v>
      </c>
      <c r="X29" s="59" t="s">
        <v>316</v>
      </c>
      <c r="Y29" s="59" t="s">
        <v>317</v>
      </c>
      <c r="Z29" s="59" t="s">
        <v>318</v>
      </c>
      <c r="AA29" s="59" t="s">
        <v>320</v>
      </c>
      <c r="AD29" s="54" t="s">
        <v>274</v>
      </c>
      <c r="AE29" s="59" t="s">
        <v>276</v>
      </c>
      <c r="AF29" s="64" t="s">
        <v>278</v>
      </c>
      <c r="AG29" s="59" t="s">
        <v>319</v>
      </c>
      <c r="AH29" s="59" t="s">
        <v>316</v>
      </c>
      <c r="AI29" s="59" t="s">
        <v>317</v>
      </c>
      <c r="AJ29" s="59" t="s">
        <v>318</v>
      </c>
      <c r="AK29" s="59" t="s">
        <v>320</v>
      </c>
      <c r="AN29" s="54" t="s">
        <v>274</v>
      </c>
      <c r="AO29" s="59" t="s">
        <v>276</v>
      </c>
      <c r="AP29" s="64" t="s">
        <v>278</v>
      </c>
      <c r="AQ29" s="59" t="s">
        <v>319</v>
      </c>
      <c r="AR29" s="59" t="s">
        <v>316</v>
      </c>
      <c r="AS29" s="59" t="s">
        <v>317</v>
      </c>
      <c r="AT29" s="59" t="s">
        <v>318</v>
      </c>
      <c r="AU29" s="59" t="s">
        <v>320</v>
      </c>
    </row>
    <row r="30" spans="2:47" x14ac:dyDescent="0.25">
      <c r="D30" t="s">
        <v>312</v>
      </c>
      <c r="H30">
        <v>2019</v>
      </c>
      <c r="J30" s="80">
        <f t="shared" si="2"/>
        <v>-4.4138172035112347E-2</v>
      </c>
      <c r="S30" s="54" t="s">
        <v>275</v>
      </c>
      <c r="T30" s="82">
        <f>_xlfn.NORM.DIST($T$27,Z7,AD7,TRUE)</f>
        <v>0.99986614214614677</v>
      </c>
      <c r="U30" s="82">
        <f>_xlfn.NORM.DIST($U$27,Z7,AD7,TRUE)</f>
        <v>0.99999895018069218</v>
      </c>
      <c r="V30" s="82">
        <f>_xlfn.NORM.DIST($V$27,Z7,AD7,TRUE)</f>
        <v>0.99999997827100517</v>
      </c>
      <c r="W30" s="82">
        <f>_xlfn.NORM.DIST($W$27,Z7,AD7,TRUE)</f>
        <v>0.99999999999986411</v>
      </c>
      <c r="X30" s="82">
        <f>_xlfn.NORM.DIST($X$27,Z7,AD7,TRUE)</f>
        <v>1</v>
      </c>
      <c r="Y30" s="82">
        <f>_xlfn.NORM.DIST($Y$27,Z7,AD7,TRUE)</f>
        <v>1</v>
      </c>
      <c r="Z30" s="82">
        <f>_xlfn.NORM.DIST($Z$27,Z7,AD7,TRUE)</f>
        <v>1</v>
      </c>
      <c r="AA30" s="82">
        <v>0</v>
      </c>
      <c r="AC30" s="54" t="s">
        <v>275</v>
      </c>
      <c r="AD30" s="82">
        <f>_xlfn.NORM.DIST($AD$27,AA7,AE7,TRUE)</f>
        <v>0.99358230344905218</v>
      </c>
      <c r="AE30" s="82">
        <f>_xlfn.NORM.DIST($AE$27,AA7,AE7,TRUE)</f>
        <v>0.99961797061500135</v>
      </c>
      <c r="AF30" s="82">
        <f>_xlfn.NORM.DIST($AF$27,AA7,AE7,TRUE)</f>
        <v>0.99996097211163748</v>
      </c>
      <c r="AG30" s="82">
        <f>_xlfn.NORM.DIST($AG$27,AA7,AE7,TRUE)</f>
        <v>0.99999996888648002</v>
      </c>
      <c r="AH30" s="82">
        <f>_xlfn.NORM.DIST($AH$27,AA7,AE7,TRUE)</f>
        <v>0.9999999999968846</v>
      </c>
      <c r="AI30" s="82">
        <f>_xlfn.NORM.DIST($AI$27,AA7,AE7,TRUE)</f>
        <v>1</v>
      </c>
      <c r="AJ30" s="82">
        <f>_xlfn.NORM.DIST($AJ$27,AA7,AE7,TRUE)</f>
        <v>1</v>
      </c>
      <c r="AK30" s="82">
        <v>0</v>
      </c>
      <c r="AM30" s="54" t="s">
        <v>275</v>
      </c>
      <c r="AN30" s="82">
        <f>_xlfn.NORM.DIST($AN$27,AB7,AF7,TRUE)</f>
        <v>0.99867076285153633</v>
      </c>
      <c r="AO30" s="82">
        <f>_xlfn.NORM.DIST($AO$27,AB7,AF7,TRUE)</f>
        <v>0.99999490602709384</v>
      </c>
      <c r="AP30" s="82">
        <f>_xlfn.NORM.DIST($AP$27,AB7,AF7,TRUE)</f>
        <v>0.99999995653338158</v>
      </c>
      <c r="AQ30" s="82">
        <f>_xlfn.NORM.DIST($AQ$27,AB7,AF7,TRUE)</f>
        <v>0.99999999999999312</v>
      </c>
      <c r="AR30" s="82">
        <f>_xlfn.NORM.DIST($AR$27,AB7,AF7,TRUE)</f>
        <v>1</v>
      </c>
      <c r="AS30" s="82">
        <f>_xlfn.NORM.DIST($AS$27,AB7,AF7,TRUE)</f>
        <v>1</v>
      </c>
      <c r="AT30" s="82">
        <f>_xlfn.NORM.DIST($AT$27,AB7,AF7,TRUE)</f>
        <v>1</v>
      </c>
      <c r="AU30" s="82">
        <v>0</v>
      </c>
    </row>
    <row r="31" spans="2:47" x14ac:dyDescent="0.25">
      <c r="D31" t="s">
        <v>200</v>
      </c>
      <c r="F31" t="s">
        <v>315</v>
      </c>
      <c r="H31">
        <v>2019</v>
      </c>
      <c r="J31">
        <v>1</v>
      </c>
      <c r="S31" s="59" t="s">
        <v>277</v>
      </c>
      <c r="T31" s="82">
        <f t="shared" ref="T31:T38" si="3">_xlfn.NORM.DIST($T$27,Z8,AD8,TRUE)</f>
        <v>0.96885301500182108</v>
      </c>
      <c r="U31" s="82">
        <f t="shared" ref="U31:U38" si="4">_xlfn.NORM.DIST($U$27,Z8,AD8,TRUE)</f>
        <v>0.99736560266376562</v>
      </c>
      <c r="V31" s="82">
        <f t="shared" ref="V31:V38" si="5">_xlfn.NORM.DIST($V$27,Z8,AD8,TRUE)</f>
        <v>0.99967208422117826</v>
      </c>
      <c r="W31" s="82">
        <f t="shared" ref="W31:W38" si="6">_xlfn.NORM.DIST($W$27,Z8,AD8,TRUE)</f>
        <v>0.99999963010770987</v>
      </c>
      <c r="X31" s="82">
        <f t="shared" ref="X31:X38" si="7">_xlfn.NORM.DIST($X$27,Z8,AD8,TRUE)</f>
        <v>0.99999999995815858</v>
      </c>
      <c r="Y31" s="82">
        <f t="shared" ref="Y31:Y38" si="8">_xlfn.NORM.DIST($Y$27,Z8,AD8,TRUE)</f>
        <v>0.99999999999999956</v>
      </c>
      <c r="Z31" s="82">
        <f t="shared" ref="Z31:Z38" si="9">_xlfn.NORM.DIST($Z$27,Z8,AD8,TRUE)</f>
        <v>1</v>
      </c>
      <c r="AA31" s="82">
        <v>0</v>
      </c>
      <c r="AC31" s="59" t="s">
        <v>277</v>
      </c>
      <c r="AD31" s="82">
        <f t="shared" ref="AD31:AD38" si="10">_xlfn.NORM.DIST($AD$27,AA8,AE8,TRUE)</f>
        <v>0.7694627396275191</v>
      </c>
      <c r="AE31" s="82">
        <f t="shared" ref="AE31:AE38" si="11">_xlfn.NORM.DIST($AE$27,AA8,AE8,TRUE)</f>
        <v>0.92091247414921895</v>
      </c>
      <c r="AF31" s="82">
        <f t="shared" ref="AF31:AF38" si="12">_xlfn.NORM.DIST($AF$27,AA8,AE8,TRUE)</f>
        <v>0.96860489728090593</v>
      </c>
      <c r="AG31" s="82">
        <f t="shared" ref="AG31:AG38" si="13">_xlfn.NORM.DIST($AG$27,AA8,AE8,TRUE)</f>
        <v>0.99857871934570608</v>
      </c>
      <c r="AH31" s="82">
        <f t="shared" ref="AH31:AH38" si="14">_xlfn.NORM.DIST($AH$27,AA8,AE8,TRUE)</f>
        <v>0.99998003334500252</v>
      </c>
      <c r="AI31" s="82">
        <f t="shared" ref="AI31:AI38" si="15">_xlfn.NORM.DIST($AI$27,AA8,AE8,TRUE)</f>
        <v>0.99999991591209203</v>
      </c>
      <c r="AJ31" s="82">
        <f t="shared" ref="AJ31:AJ38" si="16">_xlfn.NORM.DIST($AJ$27,AA8,AE8,TRUE)</f>
        <v>0.99999999989582478</v>
      </c>
      <c r="AK31" s="82">
        <v>0</v>
      </c>
      <c r="AM31" s="59" t="s">
        <v>277</v>
      </c>
      <c r="AN31" s="82">
        <f t="shared" ref="AN31:AN38" si="17">_xlfn.NORM.DIST($AN$27,AB8,AF8,TRUE)</f>
        <v>0.6130931526036395</v>
      </c>
      <c r="AO31" s="82">
        <f t="shared" ref="AO31:AO38" si="18">_xlfn.NORM.DIST($AO$27,AB8,AF8,TRUE)</f>
        <v>0.87842619586393023</v>
      </c>
      <c r="AP31" s="82">
        <f t="shared" ref="AP31:AP38" si="19">_xlfn.NORM.DIST($AP$27,AB8,AF8,TRUE)</f>
        <v>0.9602560960127382</v>
      </c>
      <c r="AQ31" s="82">
        <f t="shared" ref="AQ31:AQ38" si="20">_xlfn.NORM.DIST($AQ$27,AB8,AF8,TRUE)</f>
        <v>0.99935891586967851</v>
      </c>
      <c r="AR31" s="82">
        <f t="shared" ref="AR31:AR38" si="21">_xlfn.NORM.DIST($AR$27,AB8,AF8,TRUE)</f>
        <v>0.99999860849411715</v>
      </c>
      <c r="AS31" s="82">
        <f t="shared" ref="AS31:AS38" si="22">_xlfn.NORM.DIST($AS$27,AB8,AF8,TRUE)</f>
        <v>0.99999999961862751</v>
      </c>
      <c r="AT31" s="82">
        <f t="shared" ref="AT31:AT38" si="23">_xlfn.NORM.DIST($AT$27,AB8,AF8,TRUE)</f>
        <v>0.99999999999998723</v>
      </c>
      <c r="AU31" s="82">
        <v>0</v>
      </c>
    </row>
    <row r="32" spans="2:47" x14ac:dyDescent="0.25">
      <c r="D32" s="27"/>
      <c r="E32" s="27"/>
      <c r="F32" s="27"/>
      <c r="G32" s="27"/>
      <c r="H32" s="27">
        <v>0</v>
      </c>
      <c r="I32" s="27" t="s">
        <v>81</v>
      </c>
      <c r="J32" s="27"/>
      <c r="K32" s="27">
        <v>5</v>
      </c>
      <c r="L32" s="27"/>
      <c r="S32" s="64" t="s">
        <v>279</v>
      </c>
      <c r="T32" s="82">
        <f t="shared" si="3"/>
        <v>0.93969745300565943</v>
      </c>
      <c r="U32" s="82">
        <f t="shared" si="4"/>
        <v>0.99622594121059427</v>
      </c>
      <c r="V32" s="82">
        <f t="shared" si="5"/>
        <v>0.99968448066910742</v>
      </c>
      <c r="W32" s="82">
        <f t="shared" si="6"/>
        <v>0.99999993665897058</v>
      </c>
      <c r="X32" s="82">
        <f t="shared" si="7"/>
        <v>0.99999999999956379</v>
      </c>
      <c r="Y32" s="82">
        <f t="shared" si="8"/>
        <v>1</v>
      </c>
      <c r="Z32" s="82">
        <f t="shared" si="9"/>
        <v>1</v>
      </c>
      <c r="AA32" s="82">
        <v>0</v>
      </c>
      <c r="AC32" s="64" t="s">
        <v>279</v>
      </c>
      <c r="AD32" s="82">
        <f t="shared" si="10"/>
        <v>0.63358245624321075</v>
      </c>
      <c r="AE32" s="82">
        <f t="shared" si="11"/>
        <v>0.84081469035187228</v>
      </c>
      <c r="AF32" s="82">
        <f t="shared" si="12"/>
        <v>0.92442034414706997</v>
      </c>
      <c r="AG32" s="82">
        <f t="shared" si="13"/>
        <v>0.99428940010152511</v>
      </c>
      <c r="AH32" s="82">
        <f t="shared" si="14"/>
        <v>0.99985475279512115</v>
      </c>
      <c r="AI32" s="82">
        <f t="shared" si="15"/>
        <v>0.99999880751297388</v>
      </c>
      <c r="AJ32" s="82">
        <f t="shared" si="16"/>
        <v>0.99999999691006625</v>
      </c>
      <c r="AK32" s="82">
        <v>0</v>
      </c>
      <c r="AM32" s="64" t="s">
        <v>279</v>
      </c>
      <c r="AN32" s="82">
        <f t="shared" si="17"/>
        <v>0.34194299028735675</v>
      </c>
      <c r="AO32" s="82">
        <f t="shared" si="18"/>
        <v>0.71567219724569331</v>
      </c>
      <c r="AP32" s="82">
        <f t="shared" si="19"/>
        <v>0.88905130905570107</v>
      </c>
      <c r="AQ32" s="82">
        <f t="shared" si="20"/>
        <v>0.99781515762844886</v>
      </c>
      <c r="AR32" s="82">
        <f t="shared" si="21"/>
        <v>0.99999624728992065</v>
      </c>
      <c r="AS32" s="82">
        <f t="shared" si="22"/>
        <v>0.99999999949395513</v>
      </c>
      <c r="AT32" s="82">
        <f t="shared" si="23"/>
        <v>0.99999999999999489</v>
      </c>
      <c r="AU32" s="82">
        <v>0</v>
      </c>
    </row>
    <row r="33" spans="2:47" x14ac:dyDescent="0.25">
      <c r="S33" s="59" t="s">
        <v>281</v>
      </c>
      <c r="T33" s="82">
        <f t="shared" si="3"/>
        <v>0.76682617615099935</v>
      </c>
      <c r="U33" s="82">
        <f t="shared" si="4"/>
        <v>0.95418880111755022</v>
      </c>
      <c r="V33" s="82">
        <f t="shared" si="5"/>
        <v>0.98998748585906793</v>
      </c>
      <c r="W33" s="82">
        <f t="shared" si="6"/>
        <v>0.99995633197497646</v>
      </c>
      <c r="X33" s="82">
        <f t="shared" si="7"/>
        <v>0.99999998312382343</v>
      </c>
      <c r="Y33" s="82">
        <f t="shared" si="8"/>
        <v>0.99999999999945333</v>
      </c>
      <c r="Z33" s="82">
        <f t="shared" si="9"/>
        <v>1</v>
      </c>
      <c r="AA33" s="82">
        <v>0</v>
      </c>
      <c r="AC33" s="59" t="s">
        <v>281</v>
      </c>
      <c r="AD33" s="82">
        <f t="shared" si="10"/>
        <v>0.48602123970467664</v>
      </c>
      <c r="AE33" s="82">
        <f t="shared" si="11"/>
        <v>0.74725860659793841</v>
      </c>
      <c r="AF33" s="82">
        <f t="shared" si="12"/>
        <v>0.87143015426775872</v>
      </c>
      <c r="AG33" s="82">
        <f t="shared" si="13"/>
        <v>0.98931553681492335</v>
      </c>
      <c r="AH33" s="82">
        <f t="shared" si="14"/>
        <v>0.99973940839121955</v>
      </c>
      <c r="AI33" s="82">
        <f t="shared" si="15"/>
        <v>0.99999823974334678</v>
      </c>
      <c r="AJ33" s="82">
        <f t="shared" si="16"/>
        <v>0.99999999680227936</v>
      </c>
      <c r="AK33" s="82">
        <v>0</v>
      </c>
      <c r="AM33" s="59" t="s">
        <v>281</v>
      </c>
      <c r="AN33" s="82">
        <f t="shared" si="17"/>
        <v>0.14983014442834014</v>
      </c>
      <c r="AO33" s="82">
        <f t="shared" si="18"/>
        <v>0.49056643348839696</v>
      </c>
      <c r="AP33" s="82">
        <f t="shared" si="19"/>
        <v>0.74280813134921952</v>
      </c>
      <c r="AQ33" s="82">
        <f t="shared" si="20"/>
        <v>0.9903894839477374</v>
      </c>
      <c r="AR33" s="82">
        <f t="shared" si="21"/>
        <v>0.99997215963294783</v>
      </c>
      <c r="AS33" s="82">
        <f t="shared" si="22"/>
        <v>0.99999999466107425</v>
      </c>
      <c r="AT33" s="82">
        <f t="shared" si="23"/>
        <v>0.99999999999993627</v>
      </c>
      <c r="AU33" s="82">
        <v>0</v>
      </c>
    </row>
    <row r="34" spans="2:47" x14ac:dyDescent="0.25">
      <c r="S34" s="64" t="s">
        <v>283</v>
      </c>
      <c r="T34" s="82">
        <f t="shared" si="3"/>
        <v>0.5138907043261417</v>
      </c>
      <c r="U34" s="82">
        <f t="shared" si="4"/>
        <v>0.70275414783970647</v>
      </c>
      <c r="V34" s="82">
        <f t="shared" si="5"/>
        <v>0.80620969874302539</v>
      </c>
      <c r="W34" s="82">
        <f t="shared" si="6"/>
        <v>0.95479136080813631</v>
      </c>
      <c r="X34" s="82">
        <f t="shared" si="7"/>
        <v>0.99417194789886376</v>
      </c>
      <c r="Y34" s="82">
        <f t="shared" si="8"/>
        <v>0.99959823430951478</v>
      </c>
      <c r="Z34" s="82">
        <f t="shared" si="9"/>
        <v>0.99998547336263233</v>
      </c>
      <c r="AA34" s="82">
        <v>0</v>
      </c>
      <c r="AC34" s="64" t="s">
        <v>283</v>
      </c>
      <c r="AD34" s="82">
        <f t="shared" si="10"/>
        <v>0.25380085256173046</v>
      </c>
      <c r="AE34" s="82">
        <f t="shared" si="11"/>
        <v>0.48042786872418958</v>
      </c>
      <c r="AF34" s="82">
        <f t="shared" si="12"/>
        <v>0.64054584703308814</v>
      </c>
      <c r="AG34" s="82">
        <f t="shared" si="13"/>
        <v>0.91657755012121211</v>
      </c>
      <c r="AH34" s="82">
        <f t="shared" si="14"/>
        <v>0.99191173064402915</v>
      </c>
      <c r="AI34" s="82">
        <f t="shared" si="15"/>
        <v>0.99969530786128746</v>
      </c>
      <c r="AJ34" s="82">
        <f t="shared" si="16"/>
        <v>0.9999957044409139</v>
      </c>
      <c r="AK34" s="82">
        <v>0</v>
      </c>
      <c r="AM34" s="64" t="s">
        <v>283</v>
      </c>
      <c r="AN34" s="82">
        <f t="shared" si="17"/>
        <v>6.6011404930960929E-2</v>
      </c>
      <c r="AO34" s="82">
        <f t="shared" si="18"/>
        <v>0.22200714259760385</v>
      </c>
      <c r="AP34" s="82">
        <f t="shared" si="19"/>
        <v>0.39296290098211079</v>
      </c>
      <c r="AQ34" s="82">
        <f t="shared" si="20"/>
        <v>0.83221694488457221</v>
      </c>
      <c r="AR34" s="82">
        <f t="shared" si="21"/>
        <v>0.98600872265415918</v>
      </c>
      <c r="AS34" s="82">
        <f t="shared" si="22"/>
        <v>0.99970053530100189</v>
      </c>
      <c r="AT34" s="82">
        <f t="shared" si="23"/>
        <v>0.99999846937326342</v>
      </c>
      <c r="AU34" s="82">
        <v>0</v>
      </c>
    </row>
    <row r="35" spans="2:47" x14ac:dyDescent="0.25">
      <c r="S35" s="59" t="s">
        <v>285</v>
      </c>
      <c r="T35" s="82">
        <f>_xlfn.NORM.DIST($T$27,Z12,AD12,TRUE)</f>
        <v>0.37584533679027893</v>
      </c>
      <c r="U35" s="82">
        <f t="shared" si="4"/>
        <v>0.51506861469064869</v>
      </c>
      <c r="V35" s="82">
        <f t="shared" si="5"/>
        <v>0.60792230376456446</v>
      </c>
      <c r="W35" s="82">
        <f t="shared" si="6"/>
        <v>0.80626831138166599</v>
      </c>
      <c r="X35" s="82">
        <f t="shared" si="7"/>
        <v>0.92710242952401201</v>
      </c>
      <c r="Y35" s="82">
        <f t="shared" si="8"/>
        <v>0.9795658771957636</v>
      </c>
      <c r="Z35" s="82">
        <f t="shared" si="9"/>
        <v>0.99579540336422534</v>
      </c>
      <c r="AA35" s="82">
        <v>0</v>
      </c>
      <c r="AC35" s="59" t="s">
        <v>285</v>
      </c>
      <c r="AD35" s="82">
        <f t="shared" si="10"/>
        <v>8.9754023843298891E-2</v>
      </c>
      <c r="AE35" s="82">
        <f t="shared" si="11"/>
        <v>0.19240027281705166</v>
      </c>
      <c r="AF35" s="82">
        <f t="shared" si="12"/>
        <v>0.28991681177663592</v>
      </c>
      <c r="AG35" s="82">
        <f t="shared" si="13"/>
        <v>0.59290175446950721</v>
      </c>
      <c r="AH35" s="82">
        <f t="shared" si="14"/>
        <v>0.8470018886690438</v>
      </c>
      <c r="AI35" s="82">
        <f t="shared" si="15"/>
        <v>0.96503029194003964</v>
      </c>
      <c r="AJ35" s="82">
        <f t="shared" si="16"/>
        <v>0.99535165071760523</v>
      </c>
      <c r="AK35" s="82">
        <v>0</v>
      </c>
      <c r="AM35" s="59" t="s">
        <v>285</v>
      </c>
      <c r="AN35" s="82">
        <f t="shared" si="17"/>
        <v>5.6979596817344061E-2</v>
      </c>
      <c r="AO35" s="82">
        <f t="shared" si="18"/>
        <v>0.12698439253107691</v>
      </c>
      <c r="AP35" s="82">
        <f t="shared" si="19"/>
        <v>0.19835620119859471</v>
      </c>
      <c r="AQ35" s="82">
        <f t="shared" si="20"/>
        <v>0.45447244481580307</v>
      </c>
      <c r="AR35" s="82">
        <f t="shared" si="21"/>
        <v>0.73196550526672355</v>
      </c>
      <c r="AS35" s="82">
        <f t="shared" si="22"/>
        <v>0.91179733138324648</v>
      </c>
      <c r="AT35" s="82">
        <f t="shared" si="23"/>
        <v>0.98146734609448394</v>
      </c>
      <c r="AU35" s="82">
        <v>0</v>
      </c>
    </row>
    <row r="36" spans="2:47" x14ac:dyDescent="0.25">
      <c r="S36" s="64" t="s">
        <v>289</v>
      </c>
      <c r="T36" s="82">
        <f t="shared" si="3"/>
        <v>0.16552806134367962</v>
      </c>
      <c r="U36" s="82">
        <f t="shared" si="4"/>
        <v>0.29053559209062707</v>
      </c>
      <c r="V36" s="82">
        <f t="shared" si="5"/>
        <v>0.39292301197938029</v>
      </c>
      <c r="W36" s="82">
        <f t="shared" si="6"/>
        <v>0.66588242910237538</v>
      </c>
      <c r="X36" s="82">
        <f t="shared" si="7"/>
        <v>0.87051976694100974</v>
      </c>
      <c r="Y36" s="82">
        <f t="shared" si="8"/>
        <v>0.96631005589236407</v>
      </c>
      <c r="Z36" s="82">
        <f t="shared" si="9"/>
        <v>0.99428730510778573</v>
      </c>
      <c r="AA36" s="82">
        <v>0</v>
      </c>
      <c r="AC36" s="64" t="s">
        <v>289</v>
      </c>
      <c r="AD36" s="82">
        <f t="shared" si="10"/>
        <v>5.0511604601422351E-2</v>
      </c>
      <c r="AE36" s="82">
        <f t="shared" si="11"/>
        <v>9.4333345509310967E-2</v>
      </c>
      <c r="AF36" s="82">
        <f t="shared" si="12"/>
        <v>0.13618656405660809</v>
      </c>
      <c r="AG36" s="82">
        <f t="shared" si="13"/>
        <v>0.28933976981199794</v>
      </c>
      <c r="AH36" s="82">
        <f t="shared" si="14"/>
        <v>0.49480783925100147</v>
      </c>
      <c r="AI36" s="82">
        <f t="shared" si="15"/>
        <v>0.70169583060873153</v>
      </c>
      <c r="AJ36" s="82">
        <f t="shared" si="16"/>
        <v>0.85804642932382791</v>
      </c>
      <c r="AK36" s="82">
        <v>0</v>
      </c>
      <c r="AM36" s="64" t="s">
        <v>289</v>
      </c>
      <c r="AN36" s="82">
        <f t="shared" si="17"/>
        <v>2.8856450394145666E-2</v>
      </c>
      <c r="AO36" s="82">
        <f t="shared" si="18"/>
        <v>5.7199757058308189E-2</v>
      </c>
      <c r="AP36" s="82">
        <f t="shared" si="19"/>
        <v>8.5976160021217857E-2</v>
      </c>
      <c r="AQ36" s="82">
        <f t="shared" si="20"/>
        <v>0.20212850255165354</v>
      </c>
      <c r="AR36" s="82">
        <f t="shared" si="21"/>
        <v>0.38127737390844418</v>
      </c>
      <c r="AS36" s="82">
        <f t="shared" si="22"/>
        <v>0.5908714474634762</v>
      </c>
      <c r="AT36" s="82">
        <f t="shared" si="23"/>
        <v>0.77688109740361544</v>
      </c>
      <c r="AU36" s="82">
        <v>0</v>
      </c>
    </row>
    <row r="37" spans="2:47" x14ac:dyDescent="0.25">
      <c r="S37" s="59" t="s">
        <v>290</v>
      </c>
      <c r="T37" s="82">
        <f t="shared" si="3"/>
        <v>9.1492186931267622E-2</v>
      </c>
      <c r="U37" s="82">
        <f t="shared" si="4"/>
        <v>0.15300882371326033</v>
      </c>
      <c r="V37" s="82">
        <f t="shared" si="5"/>
        <v>0.20660004501142309</v>
      </c>
      <c r="W37" s="82">
        <f t="shared" si="6"/>
        <v>0.38021044483571315</v>
      </c>
      <c r="X37" s="82">
        <f t="shared" si="7"/>
        <v>0.58254904641534866</v>
      </c>
      <c r="Y37" s="82">
        <f t="shared" si="8"/>
        <v>0.76478079525417386</v>
      </c>
      <c r="Z37" s="82">
        <f t="shared" si="9"/>
        <v>0.89160576223881305</v>
      </c>
      <c r="AA37" s="82">
        <v>0</v>
      </c>
      <c r="AC37" s="59" t="s">
        <v>290</v>
      </c>
      <c r="AD37" s="82">
        <f t="shared" si="10"/>
        <v>3.2210497290905374E-2</v>
      </c>
      <c r="AE37" s="82">
        <f t="shared" si="11"/>
        <v>5.6332486553475364E-2</v>
      </c>
      <c r="AF37" s="82">
        <f t="shared" si="12"/>
        <v>7.9115975834815E-2</v>
      </c>
      <c r="AG37" s="82">
        <f t="shared" si="13"/>
        <v>0.16531868864588461</v>
      </c>
      <c r="AH37" s="82">
        <f t="shared" si="14"/>
        <v>0.29645675583092174</v>
      </c>
      <c r="AI37" s="82">
        <f t="shared" si="15"/>
        <v>0.46159880109745322</v>
      </c>
      <c r="AJ37" s="82">
        <f t="shared" si="16"/>
        <v>0.63375133998904754</v>
      </c>
      <c r="AK37" s="82">
        <v>0</v>
      </c>
      <c r="AM37" s="59" t="s">
        <v>290</v>
      </c>
      <c r="AN37" s="82">
        <f t="shared" si="17"/>
        <v>7.3325429420576533E-3</v>
      </c>
      <c r="AO37" s="82">
        <f t="shared" si="18"/>
        <v>1.5850994164039133E-2</v>
      </c>
      <c r="AP37" s="82">
        <f t="shared" si="19"/>
        <v>2.5396980814932565E-2</v>
      </c>
      <c r="AQ37" s="82">
        <f t="shared" si="20"/>
        <v>7.1339545297204487E-2</v>
      </c>
      <c r="AR37" s="82">
        <f t="shared" si="21"/>
        <v>0.16389933245411942</v>
      </c>
      <c r="AS37" s="82">
        <f t="shared" si="22"/>
        <v>0.31163257381350196</v>
      </c>
      <c r="AT37" s="82">
        <f t="shared" si="23"/>
        <v>0.49844467341211474</v>
      </c>
      <c r="AU37" s="82">
        <v>0</v>
      </c>
    </row>
    <row r="38" spans="2:47" x14ac:dyDescent="0.25">
      <c r="B38" s="7" t="s">
        <v>82</v>
      </c>
      <c r="I38" s="8"/>
      <c r="J38" s="9"/>
      <c r="K38" s="9"/>
      <c r="S38" s="70" t="s">
        <v>291</v>
      </c>
      <c r="T38" s="82">
        <f t="shared" si="3"/>
        <v>3.6630747396996691E-2</v>
      </c>
      <c r="U38" s="82">
        <f t="shared" si="4"/>
        <v>5.4970533940220757E-2</v>
      </c>
      <c r="V38" s="82">
        <f t="shared" si="5"/>
        <v>7.0785662206478708E-2</v>
      </c>
      <c r="W38" s="82">
        <f t="shared" si="6"/>
        <v>0.12533343317165579</v>
      </c>
      <c r="X38" s="82">
        <f t="shared" si="7"/>
        <v>0.20397754353748057</v>
      </c>
      <c r="Y38" s="82">
        <f t="shared" si="8"/>
        <v>0.30633564692244153</v>
      </c>
      <c r="Z38" s="82">
        <f t="shared" si="9"/>
        <v>0.42660254978994411</v>
      </c>
      <c r="AA38" s="82">
        <v>0</v>
      </c>
      <c r="AC38" s="70" t="s">
        <v>291</v>
      </c>
      <c r="AD38" s="82">
        <f t="shared" si="10"/>
        <v>3.054309712927282E-2</v>
      </c>
      <c r="AE38" s="82">
        <f t="shared" si="11"/>
        <v>4.54767509141593E-2</v>
      </c>
      <c r="AF38" s="82">
        <f t="shared" si="12"/>
        <v>5.8354873920238394E-2</v>
      </c>
      <c r="AG38" s="82">
        <f t="shared" si="13"/>
        <v>0.10300763832828137</v>
      </c>
      <c r="AH38" s="82">
        <f t="shared" si="14"/>
        <v>0.16841130134712209</v>
      </c>
      <c r="AI38" s="82">
        <f t="shared" si="15"/>
        <v>0.2558071850950065</v>
      </c>
      <c r="AJ38" s="82">
        <f t="shared" si="16"/>
        <v>0.362347970092745</v>
      </c>
      <c r="AK38" s="82">
        <v>0</v>
      </c>
      <c r="AM38" s="70" t="s">
        <v>291</v>
      </c>
      <c r="AN38" s="82">
        <f t="shared" si="17"/>
        <v>3.2086171243230267E-3</v>
      </c>
      <c r="AO38" s="82">
        <f t="shared" si="18"/>
        <v>5.8437278169573741E-3</v>
      </c>
      <c r="AP38" s="82">
        <f t="shared" si="19"/>
        <v>8.5326893308700167E-3</v>
      </c>
      <c r="AQ38" s="82">
        <f t="shared" si="20"/>
        <v>2.0430952713542849E-2</v>
      </c>
      <c r="AR38" s="82">
        <f t="shared" si="21"/>
        <v>4.4138172035112347E-2</v>
      </c>
      <c r="AS38" s="82">
        <f t="shared" si="22"/>
        <v>8.6253363635820451E-2</v>
      </c>
      <c r="AT38" s="82">
        <f t="shared" si="23"/>
        <v>0.15295879709707286</v>
      </c>
      <c r="AU38" s="82">
        <v>0</v>
      </c>
    </row>
    <row r="39" spans="2:47" ht="15.75" thickBot="1" x14ac:dyDescent="0.3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AU39" s="82"/>
    </row>
    <row r="40" spans="2:47" x14ac:dyDescent="0.25">
      <c r="C40" t="s">
        <v>81</v>
      </c>
      <c r="D40" t="s">
        <v>209</v>
      </c>
      <c r="E40">
        <v>2020</v>
      </c>
      <c r="H40">
        <v>10.3</v>
      </c>
      <c r="I40">
        <v>10.3</v>
      </c>
      <c r="K40" t="s">
        <v>216</v>
      </c>
    </row>
    <row r="41" spans="2:47" x14ac:dyDescent="0.25">
      <c r="C41" t="s">
        <v>81</v>
      </c>
      <c r="D41" t="s">
        <v>209</v>
      </c>
      <c r="E41">
        <v>2030</v>
      </c>
      <c r="H41">
        <f>H40*M42</f>
        <v>5.15</v>
      </c>
      <c r="I41">
        <f>I40*M42</f>
        <v>5.15</v>
      </c>
      <c r="K41" t="s">
        <v>216</v>
      </c>
    </row>
    <row r="42" spans="2:47" ht="21.75" thickBot="1" x14ac:dyDescent="0.3">
      <c r="C42" t="s">
        <v>81</v>
      </c>
      <c r="D42" t="s">
        <v>209</v>
      </c>
      <c r="E42">
        <v>2050</v>
      </c>
      <c r="H42">
        <f>H40*M43</f>
        <v>1.03</v>
      </c>
      <c r="I42">
        <f>I40*M43</f>
        <v>1.03</v>
      </c>
      <c r="K42" t="s">
        <v>216</v>
      </c>
      <c r="M42" s="25">
        <v>0.5</v>
      </c>
      <c r="S42" s="86" t="s">
        <v>295</v>
      </c>
      <c r="T42" s="86"/>
      <c r="U42" s="86"/>
      <c r="V42" s="86"/>
      <c r="X42" s="86" t="s">
        <v>296</v>
      </c>
      <c r="Y42" s="86"/>
      <c r="Z42" s="86"/>
      <c r="AA42" s="86"/>
      <c r="AC42" s="86" t="s">
        <v>297</v>
      </c>
      <c r="AD42" s="86"/>
      <c r="AE42" s="86"/>
      <c r="AF42" s="86"/>
    </row>
    <row r="43" spans="2:47" ht="15.75" thickBot="1" x14ac:dyDescent="0.3">
      <c r="C43" t="s">
        <v>81</v>
      </c>
      <c r="D43" t="s">
        <v>209</v>
      </c>
      <c r="E43">
        <v>0</v>
      </c>
      <c r="H43">
        <v>5</v>
      </c>
      <c r="I43">
        <v>5</v>
      </c>
      <c r="K43" t="s">
        <v>216</v>
      </c>
      <c r="M43" s="25">
        <v>0.1</v>
      </c>
      <c r="S43" s="49" t="s">
        <v>272</v>
      </c>
      <c r="T43" s="48" t="s">
        <v>269</v>
      </c>
      <c r="U43" s="48" t="s">
        <v>270</v>
      </c>
      <c r="V43" s="48" t="s">
        <v>271</v>
      </c>
      <c r="X43" s="49" t="s">
        <v>272</v>
      </c>
      <c r="Y43" s="48" t="s">
        <v>269</v>
      </c>
      <c r="Z43" s="48" t="s">
        <v>270</v>
      </c>
      <c r="AA43" s="48" t="s">
        <v>271</v>
      </c>
      <c r="AC43" s="49" t="s">
        <v>272</v>
      </c>
      <c r="AD43" s="48" t="s">
        <v>269</v>
      </c>
      <c r="AE43" s="48" t="s">
        <v>270</v>
      </c>
      <c r="AF43" s="48" t="s">
        <v>271</v>
      </c>
    </row>
    <row r="44" spans="2:47" x14ac:dyDescent="0.25">
      <c r="C44" t="s">
        <v>81</v>
      </c>
      <c r="D44" t="s">
        <v>209</v>
      </c>
      <c r="E44">
        <v>2020</v>
      </c>
      <c r="H44">
        <v>8.3000000000000007</v>
      </c>
      <c r="I44">
        <v>8.3000000000000007</v>
      </c>
      <c r="K44" t="s">
        <v>225</v>
      </c>
      <c r="S44" s="54" t="s">
        <v>275</v>
      </c>
      <c r="T44" s="56">
        <f t="shared" ref="T44:T52" si="24">U7*T30</f>
        <v>9417.6380632201017</v>
      </c>
      <c r="U44" s="56">
        <f t="shared" ref="U44:U52" si="25">V7*AD30</f>
        <v>15372.778652981828</v>
      </c>
      <c r="V44" s="56">
        <f t="shared" ref="V44:V52" si="26">W7*AN30</f>
        <v>20351.618204054608</v>
      </c>
      <c r="X44" s="54" t="s">
        <v>275</v>
      </c>
      <c r="Y44" s="56">
        <f t="shared" ref="Y44:Y52" si="27">U7*U30</f>
        <v>9418.8889686648563</v>
      </c>
      <c r="Z44" s="56">
        <f t="shared" ref="Z44:Z52" si="28">V7*AE30</f>
        <v>15466.162940366092</v>
      </c>
      <c r="AA44" s="56">
        <f t="shared" ref="AA44:AA52" si="29">W7*AO30</f>
        <v>20378.602528978172</v>
      </c>
      <c r="AC44" s="54" t="s">
        <v>275</v>
      </c>
      <c r="AD44" s="56">
        <f t="shared" ref="AD44:AD52" si="30">U7*V30</f>
        <v>9418.898652143529</v>
      </c>
      <c r="AE44" s="56">
        <f t="shared" ref="AE44:AE52" si="31">V7*AF30</f>
        <v>15471.469884810578</v>
      </c>
      <c r="AF44" s="56">
        <f t="shared" ref="AF44:AF52" si="32">W7*AP30</f>
        <v>20378.705451762668</v>
      </c>
    </row>
    <row r="45" spans="2:47" x14ac:dyDescent="0.25">
      <c r="C45" t="s">
        <v>81</v>
      </c>
      <c r="D45" t="s">
        <v>209</v>
      </c>
      <c r="E45">
        <v>2030</v>
      </c>
      <c r="H45">
        <f>H44*M42</f>
        <v>4.1500000000000004</v>
      </c>
      <c r="I45">
        <f>I44*M42</f>
        <v>4.1500000000000004</v>
      </c>
      <c r="K45" t="s">
        <v>225</v>
      </c>
      <c r="S45" s="59" t="s">
        <v>277</v>
      </c>
      <c r="T45" s="61">
        <f t="shared" si="24"/>
        <v>7226.9569082675025</v>
      </c>
      <c r="U45" s="61">
        <f t="shared" si="25"/>
        <v>7338.965095745436</v>
      </c>
      <c r="V45" s="61">
        <f t="shared" si="26"/>
        <v>5783.8602283503142</v>
      </c>
      <c r="X45" s="59" t="s">
        <v>277</v>
      </c>
      <c r="Y45" s="61">
        <f t="shared" si="27"/>
        <v>7439.6406066050522</v>
      </c>
      <c r="Z45" s="61">
        <f t="shared" si="28"/>
        <v>8783.4591019824566</v>
      </c>
      <c r="AA45" s="61">
        <f t="shared" si="29"/>
        <v>8286.9859436891857</v>
      </c>
      <c r="AC45" s="59" t="s">
        <v>277</v>
      </c>
      <c r="AD45" s="61">
        <f t="shared" si="30"/>
        <v>7456.845324521013</v>
      </c>
      <c r="AE45" s="61">
        <f t="shared" si="31"/>
        <v>9238.3388650550733</v>
      </c>
      <c r="AF45" s="61">
        <f t="shared" si="32"/>
        <v>9058.9611369377526</v>
      </c>
    </row>
    <row r="46" spans="2:47" x14ac:dyDescent="0.25">
      <c r="C46" t="s">
        <v>81</v>
      </c>
      <c r="D46" t="s">
        <v>209</v>
      </c>
      <c r="E46">
        <v>2050</v>
      </c>
      <c r="H46">
        <f>H44*M43</f>
        <v>0.83000000000000007</v>
      </c>
      <c r="I46">
        <f>I44*M43</f>
        <v>0.83000000000000007</v>
      </c>
      <c r="K46" t="s">
        <v>225</v>
      </c>
      <c r="S46" s="64" t="s">
        <v>279</v>
      </c>
      <c r="T46" s="66">
        <f t="shared" si="24"/>
        <v>13195.088262110432</v>
      </c>
      <c r="U46" s="66">
        <f t="shared" si="25"/>
        <v>11116.263088697284</v>
      </c>
      <c r="V46" s="66">
        <f t="shared" si="26"/>
        <v>6869.9592457318131</v>
      </c>
      <c r="X46" s="64" t="s">
        <v>279</v>
      </c>
      <c r="Y46" s="66">
        <f t="shared" si="27"/>
        <v>13988.85266873088</v>
      </c>
      <c r="Z46" s="66">
        <f t="shared" si="28"/>
        <v>14752.17189916172</v>
      </c>
      <c r="AA46" s="66">
        <f t="shared" si="29"/>
        <v>14378.533755727773</v>
      </c>
      <c r="AC46" s="64" t="s">
        <v>279</v>
      </c>
      <c r="AD46" s="66">
        <f t="shared" si="30"/>
        <v>14037.41695212561</v>
      </c>
      <c r="AE46" s="66">
        <f t="shared" si="31"/>
        <v>16219.040866463431</v>
      </c>
      <c r="AF46" s="66">
        <f t="shared" si="32"/>
        <v>17861.884682719923</v>
      </c>
    </row>
    <row r="47" spans="2:47" x14ac:dyDescent="0.25">
      <c r="C47" t="s">
        <v>81</v>
      </c>
      <c r="D47" t="s">
        <v>209</v>
      </c>
      <c r="E47">
        <v>0</v>
      </c>
      <c r="H47">
        <v>5</v>
      </c>
      <c r="I47">
        <v>5</v>
      </c>
      <c r="K47" t="s">
        <v>225</v>
      </c>
      <c r="S47" s="59" t="s">
        <v>281</v>
      </c>
      <c r="T47" s="61">
        <f t="shared" si="24"/>
        <v>15278.613097799687</v>
      </c>
      <c r="U47" s="61">
        <f t="shared" si="25"/>
        <v>24188.71802303115</v>
      </c>
      <c r="V47" s="61">
        <f t="shared" si="26"/>
        <v>8010.8499729257437</v>
      </c>
      <c r="X47" s="59" t="s">
        <v>281</v>
      </c>
      <c r="Y47" s="61">
        <f t="shared" si="27"/>
        <v>19011.716041964675</v>
      </c>
      <c r="Z47" s="61">
        <f t="shared" si="28"/>
        <v>37190.201268289908</v>
      </c>
      <c r="AA47" s="61">
        <f t="shared" si="29"/>
        <v>26228.727973417597</v>
      </c>
      <c r="AC47" s="59" t="s">
        <v>281</v>
      </c>
      <c r="AD47" s="61">
        <f t="shared" si="30"/>
        <v>19724.986233549855</v>
      </c>
      <c r="AE47" s="61">
        <f t="shared" si="31"/>
        <v>43370.07635953842</v>
      </c>
      <c r="AF47" s="61">
        <f t="shared" si="32"/>
        <v>39715.1355730949</v>
      </c>
    </row>
    <row r="48" spans="2:47" x14ac:dyDescent="0.25">
      <c r="S48" s="64" t="s">
        <v>283</v>
      </c>
      <c r="T48" s="66">
        <f t="shared" si="24"/>
        <v>30270.630926141846</v>
      </c>
      <c r="U48" s="66">
        <f t="shared" si="25"/>
        <v>71610.298224913975</v>
      </c>
      <c r="V48" s="66">
        <f t="shared" si="26"/>
        <v>16589.915893594109</v>
      </c>
      <c r="X48" s="64" t="s">
        <v>283</v>
      </c>
      <c r="Y48" s="66">
        <f t="shared" si="27"/>
        <v>41395.59494263638</v>
      </c>
      <c r="Z48" s="66">
        <f t="shared" si="28"/>
        <v>135553.45700240019</v>
      </c>
      <c r="AA48" s="66">
        <f t="shared" si="29"/>
        <v>55794.598332264082</v>
      </c>
      <c r="AC48" s="64" t="s">
        <v>283</v>
      </c>
      <c r="AD48" s="66">
        <f t="shared" si="30"/>
        <v>47489.623833004342</v>
      </c>
      <c r="AE48" s="66">
        <f t="shared" si="31"/>
        <v>180730.98915856858</v>
      </c>
      <c r="AF48" s="66">
        <f t="shared" si="32"/>
        <v>98759.017224587151</v>
      </c>
    </row>
    <row r="49" spans="2:32" x14ac:dyDescent="0.25">
      <c r="S49" s="59" t="s">
        <v>285</v>
      </c>
      <c r="T49" s="61">
        <f t="shared" si="24"/>
        <v>16439.227593093379</v>
      </c>
      <c r="U49" s="61">
        <f t="shared" si="25"/>
        <v>16840.280240037471</v>
      </c>
      <c r="V49" s="61">
        <f t="shared" si="26"/>
        <v>9496.663557138043</v>
      </c>
      <c r="X49" s="59" t="s">
        <v>285</v>
      </c>
      <c r="Y49" s="61">
        <f t="shared" si="27"/>
        <v>22528.762110686101</v>
      </c>
      <c r="Z49" s="61">
        <f t="shared" si="28"/>
        <v>36099.49029311091</v>
      </c>
      <c r="AA49" s="61">
        <f t="shared" si="29"/>
        <v>21164.20824704953</v>
      </c>
      <c r="AC49" s="59" t="s">
        <v>285</v>
      </c>
      <c r="AD49" s="61">
        <f t="shared" si="30"/>
        <v>26590.121340469981</v>
      </c>
      <c r="AE49" s="61">
        <f t="shared" si="31"/>
        <v>54396.228130570431</v>
      </c>
      <c r="AF49" s="61">
        <f t="shared" si="32"/>
        <v>33059.589966801032</v>
      </c>
    </row>
    <row r="50" spans="2:32" x14ac:dyDescent="0.25">
      <c r="S50" s="64" t="s">
        <v>289</v>
      </c>
      <c r="T50" s="66">
        <f t="shared" si="24"/>
        <v>4265.3066374795972</v>
      </c>
      <c r="U50" s="66">
        <f t="shared" si="25"/>
        <v>5122.8311719375915</v>
      </c>
      <c r="V50" s="66">
        <f t="shared" si="26"/>
        <v>2348.819777782865</v>
      </c>
      <c r="X50" s="64" t="s">
        <v>289</v>
      </c>
      <c r="Y50" s="66">
        <f t="shared" si="27"/>
        <v>7486.4852479318533</v>
      </c>
      <c r="Z50" s="66">
        <f t="shared" si="28"/>
        <v>9567.1837539417502</v>
      </c>
      <c r="AA50" s="66">
        <f t="shared" si="29"/>
        <v>4655.871350351058</v>
      </c>
      <c r="AC50" s="64" t="s">
        <v>289</v>
      </c>
      <c r="AD50" s="66">
        <f t="shared" si="30"/>
        <v>10124.791635989994</v>
      </c>
      <c r="AE50" s="66">
        <f t="shared" si="31"/>
        <v>13811.89097145851</v>
      </c>
      <c r="AF50" s="66">
        <f t="shared" si="32"/>
        <v>6998.1755315487662</v>
      </c>
    </row>
    <row r="51" spans="2:32" x14ac:dyDescent="0.25">
      <c r="S51" s="59" t="s">
        <v>290</v>
      </c>
      <c r="T51" s="61">
        <f t="shared" si="24"/>
        <v>1128.2060059559165</v>
      </c>
      <c r="U51" s="61">
        <f t="shared" si="25"/>
        <v>1614.512718252895</v>
      </c>
      <c r="V51" s="61">
        <f t="shared" si="26"/>
        <v>317.06653161471883</v>
      </c>
      <c r="X51" s="59" t="s">
        <v>290</v>
      </c>
      <c r="Y51" s="61">
        <f t="shared" si="27"/>
        <v>1886.7783104499745</v>
      </c>
      <c r="Z51" s="61">
        <f t="shared" si="28"/>
        <v>2823.5986290430769</v>
      </c>
      <c r="AA51" s="61">
        <f t="shared" si="29"/>
        <v>685.4129299959742</v>
      </c>
      <c r="AC51" s="59" t="s">
        <v>290</v>
      </c>
      <c r="AD51" s="61">
        <f t="shared" si="30"/>
        <v>2547.6209437178968</v>
      </c>
      <c r="AE51" s="61">
        <f t="shared" si="31"/>
        <v>3965.5938264064957</v>
      </c>
      <c r="AF51" s="61">
        <f t="shared" si="32"/>
        <v>1098.1909937804644</v>
      </c>
    </row>
    <row r="52" spans="2:32" ht="15.75" thickBot="1" x14ac:dyDescent="0.3">
      <c r="S52" s="70" t="s">
        <v>291</v>
      </c>
      <c r="T52" s="71">
        <f t="shared" si="24"/>
        <v>557.19660693455216</v>
      </c>
      <c r="U52" s="71">
        <f t="shared" si="25"/>
        <v>1609.8250753795896</v>
      </c>
      <c r="V52" s="71">
        <f t="shared" si="26"/>
        <v>251.66959576095758</v>
      </c>
      <c r="X52" s="70" t="s">
        <v>291</v>
      </c>
      <c r="Y52" s="71">
        <f t="shared" si="27"/>
        <v>836.16625838715231</v>
      </c>
      <c r="Z52" s="71">
        <f t="shared" si="28"/>
        <v>2396.928302933643</v>
      </c>
      <c r="AA52" s="71">
        <f t="shared" si="29"/>
        <v>458.35590861936208</v>
      </c>
      <c r="AC52" s="70" t="s">
        <v>291</v>
      </c>
      <c r="AD52" s="71">
        <f t="shared" si="30"/>
        <v>1076.7328980106768</v>
      </c>
      <c r="AE52" s="71">
        <f t="shared" si="31"/>
        <v>3075.6913390220689</v>
      </c>
      <c r="AF52" s="71">
        <f t="shared" si="32"/>
        <v>669.26603937107893</v>
      </c>
    </row>
    <row r="53" spans="2:32" ht="15.75" thickBot="1" x14ac:dyDescent="0.3">
      <c r="H53" s="26"/>
      <c r="I53" s="26"/>
      <c r="S53" s="73" t="s">
        <v>292</v>
      </c>
      <c r="T53" s="74">
        <f>SUM(T44:T52)</f>
        <v>97778.864101003026</v>
      </c>
      <c r="U53" s="74">
        <f t="shared" ref="U53:V53" si="33">SUM(U44:U52)</f>
        <v>154814.47229097722</v>
      </c>
      <c r="V53" s="74">
        <f t="shared" si="33"/>
        <v>70020.423006953177</v>
      </c>
      <c r="X53" s="73" t="s">
        <v>292</v>
      </c>
      <c r="Y53" s="74">
        <f>SUM(Y44:Y52)</f>
        <v>123992.88515605692</v>
      </c>
      <c r="Z53" s="74">
        <f t="shared" ref="Z53:AA53" si="34">SUM(Z44:Z52)</f>
        <v>262632.65319122979</v>
      </c>
      <c r="AA53" s="74">
        <f t="shared" si="34"/>
        <v>152031.29697009272</v>
      </c>
      <c r="AC53" s="73" t="s">
        <v>292</v>
      </c>
      <c r="AD53" s="74">
        <f>SUM(AD44:AD52)</f>
        <v>138467.03781353289</v>
      </c>
      <c r="AE53" s="74">
        <f t="shared" ref="AE53:AF53" si="35">SUM(AE44:AE52)</f>
        <v>340279.31940189365</v>
      </c>
      <c r="AF53" s="74">
        <f t="shared" si="35"/>
        <v>227598.92660060374</v>
      </c>
    </row>
    <row r="54" spans="2:32" x14ac:dyDescent="0.25">
      <c r="B54" s="7" t="s">
        <v>82</v>
      </c>
      <c r="I54" s="8"/>
      <c r="J54" s="9"/>
      <c r="K54" s="9"/>
      <c r="M54" s="25">
        <v>0.5</v>
      </c>
      <c r="T54" s="76">
        <f>T53/U16</f>
        <v>0.47282104108541512</v>
      </c>
      <c r="U54" s="76">
        <f>U53/V16</f>
        <v>0.20201490784017861</v>
      </c>
      <c r="V54" s="76">
        <f>V53/W16</f>
        <v>9.6655921484074245E-2</v>
      </c>
      <c r="Y54" s="76">
        <f>Y53/U16</f>
        <v>0.59958198109267813</v>
      </c>
      <c r="Z54" s="76">
        <f>Z53/V16</f>
        <v>0.34270511306286983</v>
      </c>
      <c r="AA54" s="76">
        <f>AA53/W16</f>
        <v>0.20986341515823231</v>
      </c>
      <c r="AD54" s="76">
        <f>AD53/U16</f>
        <v>0.66957342547341547</v>
      </c>
      <c r="AE54" s="76">
        <f>AE53/V16</f>
        <v>0.44402499541316193</v>
      </c>
      <c r="AF54" s="76">
        <f>AF53/W16</f>
        <v>0.31417667924089815</v>
      </c>
    </row>
    <row r="55" spans="2:32" ht="15.75" thickBot="1" x14ac:dyDescent="0.3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T55" t="s">
        <v>298</v>
      </c>
    </row>
    <row r="56" spans="2:32" x14ac:dyDescent="0.25">
      <c r="C56" t="s">
        <v>197</v>
      </c>
      <c r="D56" t="s">
        <v>99</v>
      </c>
      <c r="H56">
        <v>5</v>
      </c>
      <c r="I56">
        <v>5</v>
      </c>
      <c r="J56" t="s">
        <v>98</v>
      </c>
      <c r="K56" t="s">
        <v>97</v>
      </c>
      <c r="T56" s="77">
        <f>SUM(T44:T50)</f>
        <v>96093.46148811256</v>
      </c>
      <c r="U56" s="77">
        <f t="shared" ref="U56:V56" si="36">SUM(U44:U50)</f>
        <v>151590.13449734473</v>
      </c>
      <c r="V56" s="77">
        <f t="shared" si="36"/>
        <v>69451.686879577494</v>
      </c>
      <c r="Y56" s="77">
        <f>SUM(Y44:Y50)</f>
        <v>121269.9405872198</v>
      </c>
      <c r="Z56" s="77">
        <f t="shared" ref="Z56:AA56" si="37">SUM(Z44:Z50)</f>
        <v>257412.12625925304</v>
      </c>
      <c r="AA56" s="77">
        <f t="shared" si="37"/>
        <v>150887.52813147739</v>
      </c>
      <c r="AD56" s="77">
        <f>SUM(AD44:AD50)</f>
        <v>134842.68397180433</v>
      </c>
      <c r="AE56" s="77">
        <f t="shared" ref="AE56:AF56" si="38">SUM(AE44:AE50)</f>
        <v>333238.03423646506</v>
      </c>
      <c r="AF56" s="77">
        <f t="shared" si="38"/>
        <v>225831.46956745218</v>
      </c>
    </row>
    <row r="57" spans="2:32" x14ac:dyDescent="0.25">
      <c r="C57" t="s">
        <v>197</v>
      </c>
      <c r="D57" t="s">
        <v>99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T57" s="78">
        <f>T56/U16</f>
        <v>0.46467108122034878</v>
      </c>
      <c r="U57" s="78">
        <f>U56/V16</f>
        <v>0.19780752145964681</v>
      </c>
      <c r="V57" s="78">
        <f>V56/W16</f>
        <v>9.5870840330432514E-2</v>
      </c>
      <c r="Y57" s="79">
        <f>Y56/U16</f>
        <v>0.58641486673015575</v>
      </c>
      <c r="Z57" s="79">
        <f>Z56/V16</f>
        <v>0.33589293167288797</v>
      </c>
      <c r="AA57" s="79">
        <f>AA56/W16</f>
        <v>0.20828456107090187</v>
      </c>
      <c r="AD57" s="79">
        <f>AD56/U16</f>
        <v>0.65204744199565845</v>
      </c>
      <c r="AE57" s="79">
        <f>AE56/V16</f>
        <v>0.43483693597194278</v>
      </c>
      <c r="AF57" s="79">
        <f>AF56/W16</f>
        <v>0.31173688837865487</v>
      </c>
    </row>
    <row r="58" spans="2:32" x14ac:dyDescent="0.25">
      <c r="C58" t="s">
        <v>197</v>
      </c>
      <c r="D58" t="s">
        <v>99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2" x14ac:dyDescent="0.25">
      <c r="C59" t="s">
        <v>197</v>
      </c>
      <c r="D59" t="s">
        <v>99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2" x14ac:dyDescent="0.25">
      <c r="C60" t="s">
        <v>197</v>
      </c>
      <c r="D60" t="s">
        <v>99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2" x14ac:dyDescent="0.25">
      <c r="C61" t="s">
        <v>197</v>
      </c>
      <c r="D61" t="s">
        <v>99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2" x14ac:dyDescent="0.25">
      <c r="C62" t="s">
        <v>197</v>
      </c>
      <c r="D62" t="s">
        <v>99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2" x14ac:dyDescent="0.25">
      <c r="C63" t="s">
        <v>197</v>
      </c>
      <c r="D63" t="s">
        <v>99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2" x14ac:dyDescent="0.25">
      <c r="C64" t="s">
        <v>197</v>
      </c>
      <c r="D64" t="s">
        <v>99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 x14ac:dyDescent="0.25">
      <c r="C65" t="s">
        <v>197</v>
      </c>
      <c r="D65" t="s">
        <v>99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 x14ac:dyDescent="0.25">
      <c r="C66" t="s">
        <v>197</v>
      </c>
      <c r="D66" t="s">
        <v>99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 x14ac:dyDescent="0.25">
      <c r="C67" t="s">
        <v>197</v>
      </c>
      <c r="D67" t="s">
        <v>99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 x14ac:dyDescent="0.25">
      <c r="C68" t="s">
        <v>197</v>
      </c>
      <c r="D68" t="s">
        <v>99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 x14ac:dyDescent="0.25">
      <c r="C69" t="s">
        <v>197</v>
      </c>
      <c r="D69" t="s">
        <v>99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 x14ac:dyDescent="0.25">
      <c r="C70" t="s">
        <v>197</v>
      </c>
      <c r="D70" t="s">
        <v>99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 x14ac:dyDescent="0.25">
      <c r="C71" t="s">
        <v>197</v>
      </c>
      <c r="D71" t="s">
        <v>99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 x14ac:dyDescent="0.25">
      <c r="C72" t="s">
        <v>197</v>
      </c>
      <c r="D72" t="s">
        <v>99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 x14ac:dyDescent="0.25">
      <c r="C73" t="s">
        <v>197</v>
      </c>
      <c r="D73" t="s">
        <v>99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 x14ac:dyDescent="0.25">
      <c r="C74" t="s">
        <v>197</v>
      </c>
      <c r="D74" t="s">
        <v>99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 x14ac:dyDescent="0.25">
      <c r="C75" t="s">
        <v>197</v>
      </c>
      <c r="D75" t="s">
        <v>99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 x14ac:dyDescent="0.25">
      <c r="C76" t="s">
        <v>197</v>
      </c>
      <c r="D76" t="s">
        <v>99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 x14ac:dyDescent="0.25">
      <c r="C77" t="s">
        <v>197</v>
      </c>
      <c r="D77" t="s">
        <v>99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 x14ac:dyDescent="0.25">
      <c r="C78" t="s">
        <v>197</v>
      </c>
      <c r="D78" t="s">
        <v>99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 x14ac:dyDescent="0.25">
      <c r="C79" t="s">
        <v>197</v>
      </c>
      <c r="D79" t="s">
        <v>99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 x14ac:dyDescent="0.25">
      <c r="C80" t="s">
        <v>197</v>
      </c>
      <c r="D80" t="s">
        <v>99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 x14ac:dyDescent="0.25">
      <c r="C81" t="s">
        <v>197</v>
      </c>
      <c r="D81" t="s">
        <v>99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 x14ac:dyDescent="0.25">
      <c r="C82" t="s">
        <v>197</v>
      </c>
      <c r="D82" t="s">
        <v>99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 x14ac:dyDescent="0.25">
      <c r="C83" t="s">
        <v>197</v>
      </c>
      <c r="D83" t="s">
        <v>99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 x14ac:dyDescent="0.25">
      <c r="C84" t="s">
        <v>197</v>
      </c>
      <c r="D84" t="s">
        <v>99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 x14ac:dyDescent="0.25">
      <c r="C85" t="s">
        <v>197</v>
      </c>
      <c r="D85" t="s">
        <v>99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 x14ac:dyDescent="0.25">
      <c r="C86" t="s">
        <v>197</v>
      </c>
      <c r="D86" t="s">
        <v>99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 x14ac:dyDescent="0.25">
      <c r="C87" t="s">
        <v>197</v>
      </c>
      <c r="D87" t="s">
        <v>99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 x14ac:dyDescent="0.25">
      <c r="C88" t="s">
        <v>197</v>
      </c>
      <c r="D88" t="s">
        <v>99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 x14ac:dyDescent="0.25">
      <c r="C89" t="s">
        <v>197</v>
      </c>
      <c r="D89" t="s">
        <v>99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 x14ac:dyDescent="0.25">
      <c r="C90" t="s">
        <v>197</v>
      </c>
      <c r="D90" t="s">
        <v>99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 x14ac:dyDescent="0.25">
      <c r="C91" t="s">
        <v>197</v>
      </c>
      <c r="D91" t="s">
        <v>99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 x14ac:dyDescent="0.25">
      <c r="C92" t="s">
        <v>197</v>
      </c>
      <c r="D92" t="s">
        <v>99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 x14ac:dyDescent="0.25">
      <c r="C93" t="s">
        <v>197</v>
      </c>
      <c r="D93" t="s">
        <v>99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 x14ac:dyDescent="0.25">
      <c r="C94" t="s">
        <v>197</v>
      </c>
      <c r="D94" t="s">
        <v>99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 x14ac:dyDescent="0.25">
      <c r="C95" t="s">
        <v>197</v>
      </c>
      <c r="D95" t="s">
        <v>99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 x14ac:dyDescent="0.25">
      <c r="C96" t="s">
        <v>197</v>
      </c>
      <c r="D96" t="s">
        <v>99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 x14ac:dyDescent="0.25">
      <c r="C97" t="s">
        <v>197</v>
      </c>
      <c r="D97" t="s">
        <v>99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 x14ac:dyDescent="0.25">
      <c r="C98" t="s">
        <v>197</v>
      </c>
      <c r="D98" t="s">
        <v>99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 x14ac:dyDescent="0.25">
      <c r="C99" t="s">
        <v>197</v>
      </c>
      <c r="D99" t="s">
        <v>99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 x14ac:dyDescent="0.25">
      <c r="C100" t="s">
        <v>197</v>
      </c>
      <c r="D100" t="s">
        <v>99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 x14ac:dyDescent="0.25">
      <c r="A101" s="29"/>
      <c r="C101" t="s">
        <v>197</v>
      </c>
      <c r="D101" t="s">
        <v>99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 x14ac:dyDescent="0.25">
      <c r="A102" s="29"/>
      <c r="C102" t="s">
        <v>197</v>
      </c>
      <c r="D102" t="s">
        <v>99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 x14ac:dyDescent="0.25">
      <c r="A103" s="29"/>
      <c r="C103" t="s">
        <v>197</v>
      </c>
      <c r="D103" t="s">
        <v>99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 x14ac:dyDescent="0.25">
      <c r="A104" s="29"/>
      <c r="C104" t="s">
        <v>197</v>
      </c>
      <c r="D104" t="s">
        <v>99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 x14ac:dyDescent="0.25">
      <c r="C105" t="s">
        <v>197</v>
      </c>
      <c r="D105" t="s">
        <v>99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 x14ac:dyDescent="0.25">
      <c r="C106" t="s">
        <v>197</v>
      </c>
      <c r="D106" t="s">
        <v>99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 x14ac:dyDescent="0.25">
      <c r="C107" t="s">
        <v>197</v>
      </c>
      <c r="D107" t="s">
        <v>99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 x14ac:dyDescent="0.25">
      <c r="C108" t="s">
        <v>197</v>
      </c>
      <c r="D108" t="s">
        <v>99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 x14ac:dyDescent="0.25">
      <c r="C109" t="s">
        <v>197</v>
      </c>
      <c r="D109" t="s">
        <v>99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 x14ac:dyDescent="0.25">
      <c r="C110" t="s">
        <v>197</v>
      </c>
      <c r="D110" t="s">
        <v>99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 x14ac:dyDescent="0.25">
      <c r="C111" t="s">
        <v>197</v>
      </c>
      <c r="D111" t="s">
        <v>99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 x14ac:dyDescent="0.25">
      <c r="C112" t="s">
        <v>197</v>
      </c>
      <c r="D112" t="s">
        <v>99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 x14ac:dyDescent="0.25">
      <c r="C113" t="s">
        <v>197</v>
      </c>
      <c r="D113" t="s">
        <v>99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 x14ac:dyDescent="0.25">
      <c r="C114" t="s">
        <v>197</v>
      </c>
      <c r="D114" t="s">
        <v>99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 x14ac:dyDescent="0.25">
      <c r="B115" s="29"/>
      <c r="C115" s="29" t="s">
        <v>197</v>
      </c>
      <c r="D115" s="29" t="s">
        <v>99</v>
      </c>
      <c r="E115" s="29"/>
      <c r="F115" s="29"/>
      <c r="G115" s="29"/>
      <c r="H115" s="30">
        <f>H121</f>
        <v>2.14779508723714E-2</v>
      </c>
      <c r="I115" s="30">
        <f>I121</f>
        <v>2.14779508723714E-2</v>
      </c>
      <c r="J115" s="29"/>
      <c r="K115" s="29" t="s">
        <v>203</v>
      </c>
    </row>
    <row r="116" spans="2:11" x14ac:dyDescent="0.25">
      <c r="B116" s="29"/>
      <c r="C116" s="29" t="s">
        <v>197</v>
      </c>
      <c r="D116" s="29" t="s">
        <v>99</v>
      </c>
      <c r="E116" s="29"/>
      <c r="F116" s="29"/>
      <c r="G116" s="29"/>
      <c r="H116" s="30">
        <f>H122</f>
        <v>2.14779508723714E-2</v>
      </c>
      <c r="I116" s="30">
        <f>I122</f>
        <v>2.14779508723714E-2</v>
      </c>
      <c r="J116" s="29"/>
      <c r="K116" s="29" t="s">
        <v>204</v>
      </c>
    </row>
    <row r="117" spans="2:11" x14ac:dyDescent="0.25">
      <c r="B117" s="29"/>
      <c r="C117" s="29" t="s">
        <v>197</v>
      </c>
      <c r="D117" s="29" t="s">
        <v>99</v>
      </c>
      <c r="E117" s="29"/>
      <c r="F117" s="29"/>
      <c r="G117" s="29"/>
      <c r="H117" s="30">
        <f>H114</f>
        <v>9.8399724094370006E-3</v>
      </c>
      <c r="I117" s="30">
        <f>I114</f>
        <v>9.8399724094370006E-3</v>
      </c>
      <c r="J117" s="29"/>
      <c r="K117" s="29" t="s">
        <v>202</v>
      </c>
    </row>
    <row r="118" spans="2:11" x14ac:dyDescent="0.25">
      <c r="B118" s="29"/>
      <c r="C118" s="29" t="s">
        <v>197</v>
      </c>
      <c r="D118" s="29" t="s">
        <v>99</v>
      </c>
      <c r="E118" s="29"/>
      <c r="F118" s="29"/>
      <c r="G118" s="29"/>
      <c r="H118" s="30">
        <f>H117</f>
        <v>9.8399724094370006E-3</v>
      </c>
      <c r="I118" s="30">
        <f>I117</f>
        <v>9.8399724094370006E-3</v>
      </c>
      <c r="J118" s="29"/>
      <c r="K118" s="29" t="s">
        <v>201</v>
      </c>
    </row>
    <row r="119" spans="2:11" x14ac:dyDescent="0.25">
      <c r="C119" t="s">
        <v>197</v>
      </c>
      <c r="D119" t="s">
        <v>99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 x14ac:dyDescent="0.25">
      <c r="C120" t="s">
        <v>197</v>
      </c>
      <c r="D120" t="s">
        <v>99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 x14ac:dyDescent="0.25">
      <c r="C121" t="s">
        <v>197</v>
      </c>
      <c r="D121" t="s">
        <v>99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 x14ac:dyDescent="0.25">
      <c r="C122" t="s">
        <v>197</v>
      </c>
      <c r="D122" t="s">
        <v>99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 x14ac:dyDescent="0.25">
      <c r="C123" t="s">
        <v>197</v>
      </c>
      <c r="D123" t="s">
        <v>99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 x14ac:dyDescent="0.25">
      <c r="C124" t="s">
        <v>197</v>
      </c>
      <c r="D124" t="s">
        <v>99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 x14ac:dyDescent="0.25">
      <c r="C125" t="s">
        <v>197</v>
      </c>
      <c r="D125" t="s">
        <v>99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 x14ac:dyDescent="0.25">
      <c r="C126" t="s">
        <v>197</v>
      </c>
      <c r="D126" t="s">
        <v>99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 x14ac:dyDescent="0.25">
      <c r="C127" t="s">
        <v>197</v>
      </c>
      <c r="D127" t="s">
        <v>99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 x14ac:dyDescent="0.25">
      <c r="C128" t="s">
        <v>197</v>
      </c>
      <c r="D128" t="s">
        <v>99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 x14ac:dyDescent="0.25">
      <c r="C129" t="s">
        <v>197</v>
      </c>
      <c r="D129" t="s">
        <v>99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 x14ac:dyDescent="0.25">
      <c r="C130" t="s">
        <v>197</v>
      </c>
      <c r="D130" t="s">
        <v>99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 x14ac:dyDescent="0.25">
      <c r="C131" t="s">
        <v>197</v>
      </c>
      <c r="D131" t="s">
        <v>99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 x14ac:dyDescent="0.25">
      <c r="C132" t="s">
        <v>197</v>
      </c>
      <c r="D132" t="s">
        <v>99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 x14ac:dyDescent="0.25">
      <c r="C133" t="s">
        <v>197</v>
      </c>
      <c r="D133" t="s">
        <v>99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 x14ac:dyDescent="0.25">
      <c r="C134" t="s">
        <v>197</v>
      </c>
      <c r="D134" t="s">
        <v>99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 x14ac:dyDescent="0.25">
      <c r="A135" s="29"/>
      <c r="C135" t="s">
        <v>197</v>
      </c>
      <c r="D135" t="s">
        <v>99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 x14ac:dyDescent="0.25">
      <c r="A136" s="29"/>
      <c r="C136" t="s">
        <v>197</v>
      </c>
      <c r="D136" t="s">
        <v>99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 x14ac:dyDescent="0.25">
      <c r="A137" s="29"/>
      <c r="C137" t="s">
        <v>197</v>
      </c>
      <c r="D137" t="s">
        <v>99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 x14ac:dyDescent="0.25">
      <c r="A138" s="29"/>
      <c r="C138" t="s">
        <v>197</v>
      </c>
      <c r="D138" t="s">
        <v>99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 x14ac:dyDescent="0.25">
      <c r="C139" t="s">
        <v>197</v>
      </c>
      <c r="D139" t="s">
        <v>99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 x14ac:dyDescent="0.25">
      <c r="C140" t="s">
        <v>197</v>
      </c>
      <c r="D140" t="s">
        <v>99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 x14ac:dyDescent="0.25">
      <c r="C141" t="s">
        <v>197</v>
      </c>
      <c r="D141" t="s">
        <v>99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 x14ac:dyDescent="0.25">
      <c r="C142" t="s">
        <v>197</v>
      </c>
      <c r="D142" t="s">
        <v>99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 x14ac:dyDescent="0.25">
      <c r="C143" t="s">
        <v>197</v>
      </c>
      <c r="D143" t="s">
        <v>99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 x14ac:dyDescent="0.25">
      <c r="C144" t="s">
        <v>197</v>
      </c>
      <c r="D144" t="s">
        <v>99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 x14ac:dyDescent="0.25">
      <c r="C145" t="s">
        <v>197</v>
      </c>
      <c r="D145" t="s">
        <v>99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 x14ac:dyDescent="0.25">
      <c r="C146" t="s">
        <v>197</v>
      </c>
      <c r="D146" t="s">
        <v>99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 x14ac:dyDescent="0.25">
      <c r="C147" t="s">
        <v>197</v>
      </c>
      <c r="D147" t="s">
        <v>99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 x14ac:dyDescent="0.25">
      <c r="C148" t="s">
        <v>197</v>
      </c>
      <c r="D148" t="s">
        <v>99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 x14ac:dyDescent="0.25">
      <c r="B149" s="29"/>
      <c r="C149" s="29" t="s">
        <v>197</v>
      </c>
      <c r="D149" s="29" t="s">
        <v>99</v>
      </c>
      <c r="E149" s="29"/>
      <c r="F149" s="29"/>
      <c r="G149" s="29"/>
      <c r="H149" s="30">
        <f>H155</f>
        <v>2.6433948538654248E-2</v>
      </c>
      <c r="I149" s="30">
        <f>I155</f>
        <v>2.6433948538654248E-2</v>
      </c>
      <c r="J149" s="29"/>
      <c r="K149" s="29" t="s">
        <v>205</v>
      </c>
    </row>
    <row r="150" spans="2:11" x14ac:dyDescent="0.25">
      <c r="B150" s="29"/>
      <c r="C150" s="29" t="s">
        <v>197</v>
      </c>
      <c r="D150" s="29" t="s">
        <v>99</v>
      </c>
      <c r="E150" s="29"/>
      <c r="F150" s="29"/>
      <c r="G150" s="29"/>
      <c r="H150" s="30">
        <f>H156</f>
        <v>2.6433948538654248E-2</v>
      </c>
      <c r="I150" s="30">
        <f>I156</f>
        <v>2.6433948538654248E-2</v>
      </c>
      <c r="J150" s="29"/>
      <c r="K150" s="29" t="s">
        <v>206</v>
      </c>
    </row>
    <row r="151" spans="2:11" x14ac:dyDescent="0.25">
      <c r="B151" s="29"/>
      <c r="C151" s="29" t="s">
        <v>197</v>
      </c>
      <c r="D151" s="29" t="s">
        <v>99</v>
      </c>
      <c r="E151" s="29"/>
      <c r="F151" s="29"/>
      <c r="G151" s="29"/>
      <c r="H151" s="30">
        <f>H148</f>
        <v>1.5039738210625601E-2</v>
      </c>
      <c r="I151" s="30">
        <f>I148</f>
        <v>1.5039738210625601E-2</v>
      </c>
      <c r="J151" s="29"/>
      <c r="K151" s="29" t="s">
        <v>207</v>
      </c>
    </row>
    <row r="152" spans="2:11" x14ac:dyDescent="0.25">
      <c r="B152" s="29"/>
      <c r="C152" s="29" t="s">
        <v>197</v>
      </c>
      <c r="D152" s="29" t="s">
        <v>99</v>
      </c>
      <c r="E152" s="29"/>
      <c r="F152" s="29"/>
      <c r="G152" s="29"/>
      <c r="H152" s="30">
        <f>H151</f>
        <v>1.5039738210625601E-2</v>
      </c>
      <c r="I152" s="30">
        <f>I151</f>
        <v>1.5039738210625601E-2</v>
      </c>
      <c r="J152" s="29"/>
      <c r="K152" s="29" t="s">
        <v>208</v>
      </c>
    </row>
    <row r="153" spans="2:11" x14ac:dyDescent="0.25">
      <c r="C153" t="s">
        <v>197</v>
      </c>
      <c r="D153" t="s">
        <v>99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 x14ac:dyDescent="0.25">
      <c r="C154" t="s">
        <v>197</v>
      </c>
      <c r="D154" t="s">
        <v>99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 x14ac:dyDescent="0.25">
      <c r="C155" t="s">
        <v>197</v>
      </c>
      <c r="D155" t="s">
        <v>99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 x14ac:dyDescent="0.25">
      <c r="C156" t="s">
        <v>197</v>
      </c>
      <c r="D156" t="s">
        <v>99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 x14ac:dyDescent="0.25">
      <c r="C157" t="s">
        <v>197</v>
      </c>
      <c r="D157" t="s">
        <v>99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 x14ac:dyDescent="0.25">
      <c r="C158" t="s">
        <v>197</v>
      </c>
      <c r="D158" t="s">
        <v>99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 x14ac:dyDescent="0.25">
      <c r="C159" t="s">
        <v>197</v>
      </c>
      <c r="D159" t="s">
        <v>99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 x14ac:dyDescent="0.25">
      <c r="C160" t="s">
        <v>197</v>
      </c>
      <c r="D160" t="s">
        <v>99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 x14ac:dyDescent="0.25">
      <c r="C161" t="s">
        <v>197</v>
      </c>
      <c r="D161" t="s">
        <v>99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 x14ac:dyDescent="0.25">
      <c r="C162" t="s">
        <v>197</v>
      </c>
      <c r="D162" t="s">
        <v>99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 x14ac:dyDescent="0.25">
      <c r="C163" t="s">
        <v>197</v>
      </c>
      <c r="D163" t="s">
        <v>99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 x14ac:dyDescent="0.25">
      <c r="C164" t="s">
        <v>197</v>
      </c>
      <c r="D164" t="s">
        <v>99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 x14ac:dyDescent="0.25">
      <c r="C165" t="s">
        <v>197</v>
      </c>
      <c r="D165" t="s">
        <v>99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 x14ac:dyDescent="0.25">
      <c r="C166" t="s">
        <v>197</v>
      </c>
      <c r="D166" t="s">
        <v>99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 x14ac:dyDescent="0.25">
      <c r="C167" t="s">
        <v>197</v>
      </c>
      <c r="D167" t="s">
        <v>99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 x14ac:dyDescent="0.25">
      <c r="C168" t="s">
        <v>197</v>
      </c>
      <c r="D168" t="s">
        <v>99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 x14ac:dyDescent="0.25">
      <c r="C169" t="s">
        <v>197</v>
      </c>
      <c r="D169" t="s">
        <v>99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 x14ac:dyDescent="0.25">
      <c r="C170" t="s">
        <v>197</v>
      </c>
      <c r="D170" t="s">
        <v>99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 x14ac:dyDescent="0.25">
      <c r="C171" t="s">
        <v>197</v>
      </c>
      <c r="D171" t="s">
        <v>99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 x14ac:dyDescent="0.25">
      <c r="C172" t="s">
        <v>197</v>
      </c>
      <c r="D172" t="s">
        <v>99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 x14ac:dyDescent="0.25">
      <c r="C173" t="s">
        <v>197</v>
      </c>
      <c r="D173" t="s">
        <v>99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 x14ac:dyDescent="0.25">
      <c r="C174" t="s">
        <v>197</v>
      </c>
      <c r="D174" t="s">
        <v>99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 x14ac:dyDescent="0.25">
      <c r="C175" t="s">
        <v>197</v>
      </c>
      <c r="D175" t="s">
        <v>99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 x14ac:dyDescent="0.25">
      <c r="C176" t="s">
        <v>197</v>
      </c>
      <c r="D176" t="s">
        <v>99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 x14ac:dyDescent="0.25">
      <c r="C177" t="s">
        <v>197</v>
      </c>
      <c r="D177" t="s">
        <v>99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 x14ac:dyDescent="0.25">
      <c r="C178" t="s">
        <v>197</v>
      </c>
      <c r="D178" t="s">
        <v>99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 x14ac:dyDescent="0.25">
      <c r="C179" t="s">
        <v>197</v>
      </c>
      <c r="D179" t="s">
        <v>99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 x14ac:dyDescent="0.25">
      <c r="C180" t="s">
        <v>197</v>
      </c>
      <c r="D180" t="s">
        <v>99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 x14ac:dyDescent="0.25">
      <c r="C181" t="s">
        <v>197</v>
      </c>
      <c r="D181" t="s">
        <v>99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 x14ac:dyDescent="0.25">
      <c r="C182" t="s">
        <v>197</v>
      </c>
      <c r="D182" t="s">
        <v>99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 x14ac:dyDescent="0.25">
      <c r="C183" t="s">
        <v>197</v>
      </c>
      <c r="D183" t="s">
        <v>99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 x14ac:dyDescent="0.25">
      <c r="C184" t="s">
        <v>197</v>
      </c>
      <c r="D184" t="s">
        <v>99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 x14ac:dyDescent="0.25">
      <c r="C185" t="s">
        <v>197</v>
      </c>
      <c r="D185" t="s">
        <v>99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 x14ac:dyDescent="0.25">
      <c r="C186" t="s">
        <v>197</v>
      </c>
      <c r="D186" t="s">
        <v>99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 x14ac:dyDescent="0.25">
      <c r="H187" s="26"/>
      <c r="I187" s="26"/>
      <c r="K187" s="26"/>
    </row>
    <row r="188" spans="3:11" x14ac:dyDescent="0.25">
      <c r="H188" s="26"/>
      <c r="I188" s="26"/>
      <c r="K188" s="26"/>
    </row>
    <row r="189" spans="3:11" x14ac:dyDescent="0.25">
      <c r="H189" s="26"/>
      <c r="I189" s="26"/>
      <c r="K189" s="26"/>
    </row>
    <row r="190" spans="3:11" x14ac:dyDescent="0.25">
      <c r="H190" s="26"/>
      <c r="I190" s="26"/>
      <c r="K190" s="26"/>
    </row>
    <row r="191" spans="3:11" x14ac:dyDescent="0.25">
      <c r="H191" s="26"/>
      <c r="I191" s="26"/>
      <c r="K191" s="26"/>
    </row>
    <row r="192" spans="3:11" x14ac:dyDescent="0.25">
      <c r="H192" s="26"/>
      <c r="I192" s="26"/>
      <c r="K192" s="26"/>
    </row>
    <row r="193" spans="8:11" x14ac:dyDescent="0.25">
      <c r="H193" s="26"/>
      <c r="I193" s="26"/>
      <c r="K193" s="26"/>
    </row>
    <row r="194" spans="8:11" x14ac:dyDescent="0.25">
      <c r="H194" s="26"/>
      <c r="I194" s="26"/>
      <c r="K194" s="26"/>
    </row>
    <row r="195" spans="8:11" x14ac:dyDescent="0.25">
      <c r="H195" s="26"/>
      <c r="I195" s="26"/>
      <c r="K195" s="26"/>
    </row>
    <row r="196" spans="8:11" x14ac:dyDescent="0.25">
      <c r="H196" s="26"/>
      <c r="I196" s="26"/>
      <c r="K196" s="26"/>
    </row>
    <row r="197" spans="8:11" x14ac:dyDescent="0.25">
      <c r="H197" s="26"/>
      <c r="I197" s="26"/>
      <c r="K197" s="26"/>
    </row>
    <row r="198" spans="8:11" x14ac:dyDescent="0.25">
      <c r="H198" s="26"/>
      <c r="I198" s="26"/>
      <c r="K198" s="26"/>
    </row>
    <row r="199" spans="8:11" x14ac:dyDescent="0.25">
      <c r="H199" s="26"/>
      <c r="I199" s="26"/>
      <c r="K199" s="26"/>
    </row>
    <row r="200" spans="8:11" x14ac:dyDescent="0.25">
      <c r="H200" s="26"/>
      <c r="I200" s="26"/>
      <c r="K200" s="26"/>
    </row>
    <row r="201" spans="8:11" x14ac:dyDescent="0.25">
      <c r="H201" s="26"/>
      <c r="I201" s="26"/>
      <c r="K201" s="26"/>
    </row>
    <row r="202" spans="8:11" x14ac:dyDescent="0.25">
      <c r="H202" s="26"/>
      <c r="I202" s="26"/>
      <c r="K202" s="26"/>
    </row>
    <row r="203" spans="8:11" x14ac:dyDescent="0.25">
      <c r="H203" s="26"/>
      <c r="I203" s="26"/>
      <c r="K203" s="26"/>
    </row>
    <row r="204" spans="8:11" x14ac:dyDescent="0.25">
      <c r="H204" s="26"/>
      <c r="I204" s="26"/>
      <c r="K204" s="26"/>
    </row>
  </sheetData>
  <mergeCells count="11">
    <mergeCell ref="AM28:AU28"/>
    <mergeCell ref="AC28:AK28"/>
    <mergeCell ref="S42:V42"/>
    <mergeCell ref="X42:AA42"/>
    <mergeCell ref="AC42:AF42"/>
    <mergeCell ref="T28:AA28"/>
    <mergeCell ref="P5:R5"/>
    <mergeCell ref="T5:X5"/>
    <mergeCell ref="Z5:AB5"/>
    <mergeCell ref="AD5:AF5"/>
    <mergeCell ref="P12:R12"/>
  </mergeCells>
  <phoneticPr fontId="21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226</v>
      </c>
      <c r="H5" t="s">
        <v>227</v>
      </c>
      <c r="I5" t="s">
        <v>227</v>
      </c>
      <c r="K5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198</v>
      </c>
      <c r="C3" s="20"/>
      <c r="D3" s="20"/>
      <c r="E3" s="20"/>
      <c r="F3" s="20"/>
      <c r="G3" s="20"/>
    </row>
    <row r="4" spans="2:9" ht="15.75" thickBot="1" x14ac:dyDescent="0.3">
      <c r="B4" s="23" t="s">
        <v>95</v>
      </c>
      <c r="C4" s="23" t="s">
        <v>9</v>
      </c>
      <c r="D4" s="23" t="s">
        <v>8</v>
      </c>
      <c r="E4" s="23" t="s">
        <v>2</v>
      </c>
      <c r="F4" s="23" t="s">
        <v>96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99</v>
      </c>
      <c r="E5" s="21"/>
      <c r="F5" s="21">
        <v>1</v>
      </c>
      <c r="G5" s="21" t="s">
        <v>97</v>
      </c>
      <c r="H5" s="21" t="s">
        <v>98</v>
      </c>
    </row>
    <row r="7" spans="2:9" x14ac:dyDescent="0.25">
      <c r="B7" s="22" t="s">
        <v>199</v>
      </c>
      <c r="C7" s="20"/>
      <c r="D7" s="20"/>
      <c r="E7" s="20"/>
      <c r="F7" s="20"/>
      <c r="G7" s="20"/>
    </row>
    <row r="8" spans="2:9" ht="15.75" thickBot="1" x14ac:dyDescent="0.3">
      <c r="B8" s="23" t="s">
        <v>95</v>
      </c>
      <c r="C8" s="23" t="s">
        <v>9</v>
      </c>
      <c r="D8" s="23" t="s">
        <v>8</v>
      </c>
      <c r="E8" s="23" t="s">
        <v>2</v>
      </c>
      <c r="F8" s="23" t="s">
        <v>96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100</v>
      </c>
      <c r="E9" s="21"/>
      <c r="F9" s="21">
        <v>1</v>
      </c>
      <c r="G9" s="21" t="s">
        <v>97</v>
      </c>
      <c r="H9" s="21" t="s">
        <v>98</v>
      </c>
      <c r="I9" s="2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19</v>
      </c>
      <c r="M1" t="s">
        <v>20</v>
      </c>
    </row>
    <row r="2" spans="1:13" x14ac:dyDescent="0.25">
      <c r="A2" t="s">
        <v>113</v>
      </c>
      <c r="B2" t="s">
        <v>100</v>
      </c>
      <c r="C2" t="s">
        <v>145</v>
      </c>
      <c r="D2" t="s">
        <v>146</v>
      </c>
      <c r="E2" t="s">
        <v>81</v>
      </c>
      <c r="F2" t="s">
        <v>147</v>
      </c>
      <c r="G2">
        <v>2018</v>
      </c>
      <c r="H2" t="s">
        <v>109</v>
      </c>
      <c r="I2" t="s">
        <v>115</v>
      </c>
      <c r="J2" t="s">
        <v>115</v>
      </c>
      <c r="K2" t="s">
        <v>115</v>
      </c>
      <c r="L2">
        <v>2.4813655183930802E-2</v>
      </c>
      <c r="M2">
        <v>2.4813655183930802E-2</v>
      </c>
    </row>
    <row r="3" spans="1:13" x14ac:dyDescent="0.25">
      <c r="A3" t="s">
        <v>113</v>
      </c>
      <c r="B3" t="s">
        <v>100</v>
      </c>
      <c r="C3" t="s">
        <v>145</v>
      </c>
      <c r="D3" t="s">
        <v>86</v>
      </c>
      <c r="E3" t="s">
        <v>81</v>
      </c>
      <c r="F3" t="s">
        <v>147</v>
      </c>
      <c r="G3">
        <v>2018</v>
      </c>
      <c r="H3" t="s">
        <v>109</v>
      </c>
      <c r="I3" t="s">
        <v>115</v>
      </c>
      <c r="J3" t="s">
        <v>115</v>
      </c>
      <c r="K3" t="s">
        <v>115</v>
      </c>
      <c r="L3">
        <v>2.4813655183930802E-2</v>
      </c>
      <c r="M3">
        <v>2.4813655183930802E-2</v>
      </c>
    </row>
    <row r="4" spans="1:13" x14ac:dyDescent="0.25">
      <c r="A4" t="s">
        <v>113</v>
      </c>
      <c r="B4" t="s">
        <v>100</v>
      </c>
      <c r="C4" t="s">
        <v>148</v>
      </c>
      <c r="D4" t="s">
        <v>146</v>
      </c>
      <c r="E4" t="s">
        <v>81</v>
      </c>
      <c r="F4" t="s">
        <v>147</v>
      </c>
      <c r="G4">
        <v>2018</v>
      </c>
      <c r="H4" t="s">
        <v>109</v>
      </c>
      <c r="I4" t="s">
        <v>115</v>
      </c>
      <c r="J4" t="s">
        <v>115</v>
      </c>
      <c r="K4" t="s">
        <v>115</v>
      </c>
      <c r="L4">
        <v>2.4813655183930802E-2</v>
      </c>
      <c r="M4">
        <v>2.4813655183930802E-2</v>
      </c>
    </row>
    <row r="5" spans="1:13" x14ac:dyDescent="0.25">
      <c r="A5" t="s">
        <v>113</v>
      </c>
      <c r="B5" t="s">
        <v>100</v>
      </c>
      <c r="C5" t="s">
        <v>148</v>
      </c>
      <c r="D5" t="s">
        <v>86</v>
      </c>
      <c r="E5" t="s">
        <v>81</v>
      </c>
      <c r="F5" t="s">
        <v>147</v>
      </c>
      <c r="G5">
        <v>2018</v>
      </c>
      <c r="H5" t="s">
        <v>109</v>
      </c>
      <c r="I5" t="s">
        <v>115</v>
      </c>
      <c r="J5" t="s">
        <v>115</v>
      </c>
      <c r="K5" t="s">
        <v>115</v>
      </c>
      <c r="L5">
        <v>2.4813655183930802E-2</v>
      </c>
      <c r="M5">
        <v>2.4813655183930802E-2</v>
      </c>
    </row>
    <row r="6" spans="1:13" x14ac:dyDescent="0.25">
      <c r="A6" t="s">
        <v>113</v>
      </c>
      <c r="B6" t="s">
        <v>100</v>
      </c>
      <c r="C6" t="s">
        <v>149</v>
      </c>
      <c r="D6" t="s">
        <v>150</v>
      </c>
      <c r="E6" t="s">
        <v>81</v>
      </c>
      <c r="F6" t="s">
        <v>147</v>
      </c>
      <c r="G6">
        <v>2018</v>
      </c>
      <c r="H6" t="s">
        <v>109</v>
      </c>
      <c r="I6" t="s">
        <v>115</v>
      </c>
      <c r="J6" t="s">
        <v>115</v>
      </c>
      <c r="K6" t="s">
        <v>115</v>
      </c>
      <c r="L6">
        <v>1.73685782056223E-2</v>
      </c>
      <c r="M6">
        <v>1.73685782056223E-2</v>
      </c>
    </row>
    <row r="7" spans="1:13" x14ac:dyDescent="0.25">
      <c r="A7" t="s">
        <v>113</v>
      </c>
      <c r="B7" t="s">
        <v>100</v>
      </c>
      <c r="C7" t="s">
        <v>149</v>
      </c>
      <c r="D7" t="s">
        <v>90</v>
      </c>
      <c r="E7" t="s">
        <v>81</v>
      </c>
      <c r="F7" t="s">
        <v>147</v>
      </c>
      <c r="G7">
        <v>2018</v>
      </c>
      <c r="H7" t="s">
        <v>109</v>
      </c>
      <c r="I7" t="s">
        <v>115</v>
      </c>
      <c r="J7" t="s">
        <v>115</v>
      </c>
      <c r="K7" t="s">
        <v>115</v>
      </c>
      <c r="L7">
        <v>1.73685782056223E-2</v>
      </c>
      <c r="M7">
        <v>1.73685782056223E-2</v>
      </c>
    </row>
    <row r="8" spans="1:13" x14ac:dyDescent="0.25">
      <c r="A8" t="s">
        <v>113</v>
      </c>
      <c r="B8" t="s">
        <v>100</v>
      </c>
      <c r="C8" t="s">
        <v>151</v>
      </c>
      <c r="D8" t="s">
        <v>150</v>
      </c>
      <c r="E8" t="s">
        <v>81</v>
      </c>
      <c r="F8" t="s">
        <v>147</v>
      </c>
      <c r="G8">
        <v>2018</v>
      </c>
      <c r="H8" t="s">
        <v>109</v>
      </c>
      <c r="I8" t="s">
        <v>115</v>
      </c>
      <c r="J8" t="s">
        <v>115</v>
      </c>
      <c r="K8" t="s">
        <v>115</v>
      </c>
      <c r="L8">
        <v>1.73685782056223E-2</v>
      </c>
      <c r="M8">
        <v>1.73685782056223E-2</v>
      </c>
    </row>
    <row r="9" spans="1:13" x14ac:dyDescent="0.25">
      <c r="A9" t="s">
        <v>113</v>
      </c>
      <c r="B9" t="s">
        <v>100</v>
      </c>
      <c r="C9" t="s">
        <v>151</v>
      </c>
      <c r="D9" t="s">
        <v>90</v>
      </c>
      <c r="E9" t="s">
        <v>81</v>
      </c>
      <c r="F9" t="s">
        <v>147</v>
      </c>
      <c r="G9">
        <v>2018</v>
      </c>
      <c r="H9" t="s">
        <v>109</v>
      </c>
      <c r="I9" t="s">
        <v>115</v>
      </c>
      <c r="J9" t="s">
        <v>115</v>
      </c>
      <c r="K9" t="s">
        <v>115</v>
      </c>
      <c r="L9">
        <v>1.73685782056223E-2</v>
      </c>
      <c r="M9">
        <v>1.73685782056223E-2</v>
      </c>
    </row>
    <row r="10" spans="1:13" x14ac:dyDescent="0.25">
      <c r="A10" t="s">
        <v>113</v>
      </c>
      <c r="B10" t="s">
        <v>100</v>
      </c>
      <c r="C10" t="s">
        <v>152</v>
      </c>
      <c r="D10" t="s">
        <v>153</v>
      </c>
      <c r="E10" t="s">
        <v>81</v>
      </c>
      <c r="F10" t="s">
        <v>147</v>
      </c>
      <c r="G10">
        <v>2018</v>
      </c>
      <c r="H10" t="s">
        <v>109</v>
      </c>
      <c r="I10" t="s">
        <v>115</v>
      </c>
      <c r="J10" t="s">
        <v>115</v>
      </c>
      <c r="K10" t="s">
        <v>115</v>
      </c>
      <c r="L10">
        <v>3.17870115673878E-2</v>
      </c>
      <c r="M10">
        <v>3.17870115673878E-2</v>
      </c>
    </row>
    <row r="11" spans="1:13" x14ac:dyDescent="0.25">
      <c r="A11" t="s">
        <v>113</v>
      </c>
      <c r="B11" t="s">
        <v>100</v>
      </c>
      <c r="C11" t="s">
        <v>152</v>
      </c>
      <c r="D11" t="s">
        <v>91</v>
      </c>
      <c r="E11" t="s">
        <v>81</v>
      </c>
      <c r="F11" t="s">
        <v>147</v>
      </c>
      <c r="G11">
        <v>2018</v>
      </c>
      <c r="H11" t="s">
        <v>109</v>
      </c>
      <c r="I11" t="s">
        <v>115</v>
      </c>
      <c r="J11" t="s">
        <v>115</v>
      </c>
      <c r="K11" t="s">
        <v>115</v>
      </c>
      <c r="L11">
        <v>3.17870115673878E-2</v>
      </c>
      <c r="M11">
        <v>3.17870115673878E-2</v>
      </c>
    </row>
    <row r="12" spans="1:13" x14ac:dyDescent="0.25">
      <c r="A12" t="s">
        <v>113</v>
      </c>
      <c r="B12" t="s">
        <v>100</v>
      </c>
      <c r="C12" t="s">
        <v>154</v>
      </c>
      <c r="D12" t="s">
        <v>153</v>
      </c>
      <c r="E12" t="s">
        <v>81</v>
      </c>
      <c r="F12" t="s">
        <v>147</v>
      </c>
      <c r="G12">
        <v>2018</v>
      </c>
      <c r="H12" t="s">
        <v>109</v>
      </c>
      <c r="I12" t="s">
        <v>115</v>
      </c>
      <c r="J12" t="s">
        <v>115</v>
      </c>
      <c r="K12" t="s">
        <v>115</v>
      </c>
      <c r="L12">
        <v>3.17870115673878E-2</v>
      </c>
      <c r="M12">
        <v>3.17870115673878E-2</v>
      </c>
    </row>
    <row r="13" spans="1:13" x14ac:dyDescent="0.25">
      <c r="A13" t="s">
        <v>113</v>
      </c>
      <c r="B13" t="s">
        <v>100</v>
      </c>
      <c r="C13" t="s">
        <v>154</v>
      </c>
      <c r="D13" t="s">
        <v>91</v>
      </c>
      <c r="E13" t="s">
        <v>81</v>
      </c>
      <c r="F13" t="s">
        <v>147</v>
      </c>
      <c r="G13">
        <v>2018</v>
      </c>
      <c r="H13" t="s">
        <v>109</v>
      </c>
      <c r="I13" t="s">
        <v>115</v>
      </c>
      <c r="J13" t="s">
        <v>115</v>
      </c>
      <c r="K13" t="s">
        <v>115</v>
      </c>
      <c r="L13">
        <v>3.17870115673878E-2</v>
      </c>
      <c r="M13">
        <v>3.17870115673878E-2</v>
      </c>
    </row>
    <row r="14" spans="1:13" x14ac:dyDescent="0.25">
      <c r="A14" t="s">
        <v>113</v>
      </c>
      <c r="B14" t="s">
        <v>100</v>
      </c>
      <c r="C14" t="s">
        <v>155</v>
      </c>
      <c r="D14" t="s">
        <v>86</v>
      </c>
      <c r="E14" t="s">
        <v>81</v>
      </c>
      <c r="F14" t="s">
        <v>147</v>
      </c>
      <c r="G14">
        <v>2018</v>
      </c>
      <c r="H14" t="s">
        <v>109</v>
      </c>
      <c r="I14" t="s">
        <v>115</v>
      </c>
      <c r="J14" t="s">
        <v>115</v>
      </c>
      <c r="K14" t="s">
        <v>115</v>
      </c>
      <c r="L14">
        <v>2.0960831834076401E-2</v>
      </c>
      <c r="M14">
        <v>2.0960831834076401E-2</v>
      </c>
    </row>
    <row r="15" spans="1:13" x14ac:dyDescent="0.25">
      <c r="A15" t="s">
        <v>113</v>
      </c>
      <c r="B15" t="s">
        <v>100</v>
      </c>
      <c r="C15" t="s">
        <v>155</v>
      </c>
      <c r="D15" t="s">
        <v>156</v>
      </c>
      <c r="E15" t="s">
        <v>81</v>
      </c>
      <c r="F15" t="s">
        <v>147</v>
      </c>
      <c r="G15">
        <v>2018</v>
      </c>
      <c r="H15" t="s">
        <v>109</v>
      </c>
      <c r="I15" t="s">
        <v>115</v>
      </c>
      <c r="J15" t="s">
        <v>115</v>
      </c>
      <c r="K15" t="s">
        <v>115</v>
      </c>
      <c r="L15">
        <v>2.0960831834076401E-2</v>
      </c>
      <c r="M15">
        <v>2.0960831834076401E-2</v>
      </c>
    </row>
    <row r="16" spans="1:13" x14ac:dyDescent="0.25">
      <c r="A16" t="s">
        <v>113</v>
      </c>
      <c r="B16" t="s">
        <v>100</v>
      </c>
      <c r="C16" t="s">
        <v>157</v>
      </c>
      <c r="D16" t="s">
        <v>86</v>
      </c>
      <c r="E16" t="s">
        <v>81</v>
      </c>
      <c r="F16" t="s">
        <v>147</v>
      </c>
      <c r="G16">
        <v>2018</v>
      </c>
      <c r="H16" t="s">
        <v>109</v>
      </c>
      <c r="I16" t="s">
        <v>115</v>
      </c>
      <c r="J16" t="s">
        <v>115</v>
      </c>
      <c r="K16" t="s">
        <v>115</v>
      </c>
      <c r="L16">
        <v>9.4795012067416702E-3</v>
      </c>
      <c r="M16">
        <v>9.4795012067416702E-3</v>
      </c>
    </row>
    <row r="17" spans="1:13" x14ac:dyDescent="0.25">
      <c r="A17" t="s">
        <v>113</v>
      </c>
      <c r="B17" t="s">
        <v>100</v>
      </c>
      <c r="C17" t="s">
        <v>157</v>
      </c>
      <c r="D17" t="s">
        <v>156</v>
      </c>
      <c r="E17" t="s">
        <v>81</v>
      </c>
      <c r="F17" t="s">
        <v>147</v>
      </c>
      <c r="G17">
        <v>2018</v>
      </c>
      <c r="H17" t="s">
        <v>109</v>
      </c>
      <c r="I17" t="s">
        <v>115</v>
      </c>
      <c r="J17" t="s">
        <v>115</v>
      </c>
      <c r="K17" t="s">
        <v>115</v>
      </c>
      <c r="L17">
        <v>9.4795012067416702E-3</v>
      </c>
      <c r="M17">
        <v>9.4795012067416702E-3</v>
      </c>
    </row>
    <row r="18" spans="1:13" x14ac:dyDescent="0.25">
      <c r="A18" t="s">
        <v>113</v>
      </c>
      <c r="B18" t="s">
        <v>100</v>
      </c>
      <c r="C18" t="s">
        <v>158</v>
      </c>
      <c r="D18" t="s">
        <v>86</v>
      </c>
      <c r="E18" t="s">
        <v>81</v>
      </c>
      <c r="F18" t="s">
        <v>147</v>
      </c>
      <c r="G18">
        <v>2018</v>
      </c>
      <c r="H18" t="s">
        <v>109</v>
      </c>
      <c r="I18" t="s">
        <v>115</v>
      </c>
      <c r="J18" t="s">
        <v>115</v>
      </c>
      <c r="K18" t="s">
        <v>115</v>
      </c>
      <c r="L18">
        <v>9.4795012067416702E-3</v>
      </c>
      <c r="M18">
        <v>9.4795012067416702E-3</v>
      </c>
    </row>
    <row r="19" spans="1:13" x14ac:dyDescent="0.25">
      <c r="A19" t="s">
        <v>113</v>
      </c>
      <c r="B19" t="s">
        <v>100</v>
      </c>
      <c r="C19" t="s">
        <v>158</v>
      </c>
      <c r="D19" t="s">
        <v>156</v>
      </c>
      <c r="E19" t="s">
        <v>81</v>
      </c>
      <c r="F19" t="s">
        <v>147</v>
      </c>
      <c r="G19">
        <v>2018</v>
      </c>
      <c r="H19" t="s">
        <v>109</v>
      </c>
      <c r="I19" t="s">
        <v>115</v>
      </c>
      <c r="J19" t="s">
        <v>115</v>
      </c>
      <c r="K19" t="s">
        <v>115</v>
      </c>
      <c r="L19">
        <v>9.4795012067416702E-3</v>
      </c>
      <c r="M19">
        <v>9.4795012067416702E-3</v>
      </c>
    </row>
    <row r="20" spans="1:13" x14ac:dyDescent="0.25">
      <c r="A20" t="s">
        <v>113</v>
      </c>
      <c r="B20" t="s">
        <v>100</v>
      </c>
      <c r="C20" t="s">
        <v>159</v>
      </c>
      <c r="D20" t="s">
        <v>86</v>
      </c>
      <c r="E20" t="s">
        <v>81</v>
      </c>
      <c r="F20" t="s">
        <v>147</v>
      </c>
      <c r="G20">
        <v>2018</v>
      </c>
      <c r="H20" t="s">
        <v>109</v>
      </c>
      <c r="I20" t="s">
        <v>115</v>
      </c>
      <c r="J20" t="s">
        <v>115</v>
      </c>
      <c r="K20" t="s">
        <v>115</v>
      </c>
      <c r="L20">
        <v>9.4795012067416702E-3</v>
      </c>
      <c r="M20">
        <v>9.4795012067416702E-3</v>
      </c>
    </row>
    <row r="21" spans="1:13" x14ac:dyDescent="0.25">
      <c r="A21" t="s">
        <v>113</v>
      </c>
      <c r="B21" t="s">
        <v>100</v>
      </c>
      <c r="C21" t="s">
        <v>159</v>
      </c>
      <c r="D21" t="s">
        <v>156</v>
      </c>
      <c r="E21" t="s">
        <v>81</v>
      </c>
      <c r="F21" t="s">
        <v>147</v>
      </c>
      <c r="G21">
        <v>2018</v>
      </c>
      <c r="H21" t="s">
        <v>109</v>
      </c>
      <c r="I21" t="s">
        <v>115</v>
      </c>
      <c r="J21" t="s">
        <v>115</v>
      </c>
      <c r="K21" t="s">
        <v>115</v>
      </c>
      <c r="L21">
        <v>9.4795012067416702E-3</v>
      </c>
      <c r="M21">
        <v>9.4795012067416702E-3</v>
      </c>
    </row>
    <row r="22" spans="1:13" x14ac:dyDescent="0.25">
      <c r="A22" t="s">
        <v>113</v>
      </c>
      <c r="B22" t="s">
        <v>100</v>
      </c>
      <c r="C22" t="s">
        <v>160</v>
      </c>
      <c r="D22" t="s">
        <v>86</v>
      </c>
      <c r="E22" t="s">
        <v>81</v>
      </c>
      <c r="F22" t="s">
        <v>147</v>
      </c>
      <c r="G22">
        <v>2018</v>
      </c>
      <c r="H22" t="s">
        <v>109</v>
      </c>
      <c r="I22" t="s">
        <v>115</v>
      </c>
      <c r="J22" t="s">
        <v>115</v>
      </c>
      <c r="K22" t="s">
        <v>115</v>
      </c>
      <c r="L22">
        <v>9.4795012067416702E-3</v>
      </c>
      <c r="M22">
        <v>9.4795012067416702E-3</v>
      </c>
    </row>
    <row r="23" spans="1:13" x14ac:dyDescent="0.25">
      <c r="A23" t="s">
        <v>113</v>
      </c>
      <c r="B23" t="s">
        <v>100</v>
      </c>
      <c r="C23" t="s">
        <v>160</v>
      </c>
      <c r="D23" t="s">
        <v>156</v>
      </c>
      <c r="E23" t="s">
        <v>81</v>
      </c>
      <c r="F23" t="s">
        <v>147</v>
      </c>
      <c r="G23">
        <v>2018</v>
      </c>
      <c r="H23" t="s">
        <v>109</v>
      </c>
      <c r="I23" t="s">
        <v>115</v>
      </c>
      <c r="J23" t="s">
        <v>115</v>
      </c>
      <c r="K23" t="s">
        <v>115</v>
      </c>
      <c r="L23">
        <v>9.4795012067416702E-3</v>
      </c>
      <c r="M23">
        <v>9.4795012067416702E-3</v>
      </c>
    </row>
    <row r="24" spans="1:13" x14ac:dyDescent="0.25">
      <c r="A24" t="s">
        <v>113</v>
      </c>
      <c r="B24" t="s">
        <v>100</v>
      </c>
      <c r="C24" t="s">
        <v>161</v>
      </c>
      <c r="D24" t="s">
        <v>86</v>
      </c>
      <c r="E24" t="s">
        <v>81</v>
      </c>
      <c r="F24" t="s">
        <v>147</v>
      </c>
      <c r="G24">
        <v>2018</v>
      </c>
      <c r="H24" t="s">
        <v>109</v>
      </c>
      <c r="I24" t="s">
        <v>115</v>
      </c>
      <c r="J24" t="s">
        <v>115</v>
      </c>
      <c r="K24" t="s">
        <v>115</v>
      </c>
      <c r="L24">
        <v>7.0869783672800502E-4</v>
      </c>
      <c r="M24">
        <v>7.0869783672800502E-4</v>
      </c>
    </row>
    <row r="25" spans="1:13" x14ac:dyDescent="0.25">
      <c r="A25" t="s">
        <v>113</v>
      </c>
      <c r="B25" t="s">
        <v>100</v>
      </c>
      <c r="C25" t="s">
        <v>161</v>
      </c>
      <c r="D25" t="s">
        <v>156</v>
      </c>
      <c r="E25" t="s">
        <v>81</v>
      </c>
      <c r="F25" t="s">
        <v>147</v>
      </c>
      <c r="G25">
        <v>2018</v>
      </c>
      <c r="H25" t="s">
        <v>109</v>
      </c>
      <c r="I25" t="s">
        <v>115</v>
      </c>
      <c r="J25" t="s">
        <v>115</v>
      </c>
      <c r="K25" t="s">
        <v>115</v>
      </c>
      <c r="L25">
        <v>7.0869783672800502E-4</v>
      </c>
      <c r="M25">
        <v>7.0869783672800502E-4</v>
      </c>
    </row>
    <row r="26" spans="1:13" x14ac:dyDescent="0.25">
      <c r="A26" t="s">
        <v>113</v>
      </c>
      <c r="B26" t="s">
        <v>100</v>
      </c>
      <c r="C26" t="s">
        <v>162</v>
      </c>
      <c r="D26" t="s">
        <v>86</v>
      </c>
      <c r="E26" t="s">
        <v>81</v>
      </c>
      <c r="F26" t="s">
        <v>147</v>
      </c>
      <c r="G26">
        <v>2018</v>
      </c>
      <c r="H26" t="s">
        <v>109</v>
      </c>
      <c r="I26" t="s">
        <v>115</v>
      </c>
      <c r="J26" t="s">
        <v>115</v>
      </c>
      <c r="K26" t="s">
        <v>115</v>
      </c>
      <c r="L26">
        <v>7.0869783672800502E-4</v>
      </c>
      <c r="M26">
        <v>7.0869783672800502E-4</v>
      </c>
    </row>
    <row r="27" spans="1:13" x14ac:dyDescent="0.25">
      <c r="A27" t="s">
        <v>113</v>
      </c>
      <c r="B27" t="s">
        <v>100</v>
      </c>
      <c r="C27" t="s">
        <v>162</v>
      </c>
      <c r="D27" t="s">
        <v>156</v>
      </c>
      <c r="E27" t="s">
        <v>81</v>
      </c>
      <c r="F27" t="s">
        <v>147</v>
      </c>
      <c r="G27">
        <v>2018</v>
      </c>
      <c r="H27" t="s">
        <v>109</v>
      </c>
      <c r="I27" t="s">
        <v>115</v>
      </c>
      <c r="J27" t="s">
        <v>115</v>
      </c>
      <c r="K27" t="s">
        <v>115</v>
      </c>
      <c r="L27">
        <v>7.0869783672800502E-4</v>
      </c>
      <c r="M27">
        <v>7.0869783672800502E-4</v>
      </c>
    </row>
    <row r="28" spans="1:13" x14ac:dyDescent="0.25">
      <c r="A28" t="s">
        <v>113</v>
      </c>
      <c r="B28" t="s">
        <v>100</v>
      </c>
      <c r="C28" t="s">
        <v>163</v>
      </c>
      <c r="D28" t="s">
        <v>86</v>
      </c>
      <c r="E28" t="s">
        <v>81</v>
      </c>
      <c r="F28" t="s">
        <v>147</v>
      </c>
      <c r="G28">
        <v>2018</v>
      </c>
      <c r="H28" t="s">
        <v>109</v>
      </c>
      <c r="I28" t="s">
        <v>115</v>
      </c>
      <c r="J28" t="s">
        <v>115</v>
      </c>
      <c r="K28" t="s">
        <v>115</v>
      </c>
      <c r="L28">
        <v>2.39860043810185E-2</v>
      </c>
      <c r="M28">
        <v>2.39860043810185E-2</v>
      </c>
    </row>
    <row r="29" spans="1:13" x14ac:dyDescent="0.25">
      <c r="A29" t="s">
        <v>113</v>
      </c>
      <c r="B29" t="s">
        <v>100</v>
      </c>
      <c r="C29" t="s">
        <v>163</v>
      </c>
      <c r="D29" t="s">
        <v>156</v>
      </c>
      <c r="E29" t="s">
        <v>81</v>
      </c>
      <c r="F29" t="s">
        <v>147</v>
      </c>
      <c r="G29">
        <v>2018</v>
      </c>
      <c r="H29" t="s">
        <v>109</v>
      </c>
      <c r="I29" t="s">
        <v>115</v>
      </c>
      <c r="J29" t="s">
        <v>115</v>
      </c>
      <c r="K29" t="s">
        <v>115</v>
      </c>
      <c r="L29">
        <v>2.39860043810185E-2</v>
      </c>
      <c r="M29">
        <v>2.39860043810185E-2</v>
      </c>
    </row>
    <row r="30" spans="1:13" x14ac:dyDescent="0.25">
      <c r="A30" t="s">
        <v>113</v>
      </c>
      <c r="B30" t="s">
        <v>100</v>
      </c>
      <c r="C30" t="s">
        <v>164</v>
      </c>
      <c r="D30" t="s">
        <v>86</v>
      </c>
      <c r="E30" t="s">
        <v>81</v>
      </c>
      <c r="F30" t="s">
        <v>147</v>
      </c>
      <c r="G30">
        <v>2018</v>
      </c>
      <c r="H30" t="s">
        <v>109</v>
      </c>
      <c r="I30" t="s">
        <v>115</v>
      </c>
      <c r="J30" t="s">
        <v>115</v>
      </c>
      <c r="K30" t="s">
        <v>115</v>
      </c>
      <c r="L30">
        <v>1.78079112619931E-2</v>
      </c>
      <c r="M30">
        <v>1.78079112619931E-2</v>
      </c>
    </row>
    <row r="31" spans="1:13" x14ac:dyDescent="0.25">
      <c r="A31" t="s">
        <v>113</v>
      </c>
      <c r="B31" t="s">
        <v>100</v>
      </c>
      <c r="C31" t="s">
        <v>164</v>
      </c>
      <c r="D31" t="s">
        <v>156</v>
      </c>
      <c r="E31" t="s">
        <v>81</v>
      </c>
      <c r="F31" t="s">
        <v>147</v>
      </c>
      <c r="G31">
        <v>2018</v>
      </c>
      <c r="H31" t="s">
        <v>109</v>
      </c>
      <c r="I31" t="s">
        <v>115</v>
      </c>
      <c r="J31" t="s">
        <v>115</v>
      </c>
      <c r="K31" t="s">
        <v>115</v>
      </c>
      <c r="L31">
        <v>1.78079112619931E-2</v>
      </c>
      <c r="M31">
        <v>1.78079112619931E-2</v>
      </c>
    </row>
    <row r="32" spans="1:13" x14ac:dyDescent="0.25">
      <c r="A32" t="s">
        <v>113</v>
      </c>
      <c r="B32" t="s">
        <v>100</v>
      </c>
      <c r="C32" t="s">
        <v>165</v>
      </c>
      <c r="D32" t="s">
        <v>86</v>
      </c>
      <c r="E32" t="s">
        <v>81</v>
      </c>
      <c r="F32" t="s">
        <v>147</v>
      </c>
      <c r="G32">
        <v>2018</v>
      </c>
      <c r="H32" t="s">
        <v>109</v>
      </c>
      <c r="I32" t="s">
        <v>115</v>
      </c>
      <c r="J32" t="s">
        <v>115</v>
      </c>
      <c r="K32" t="s">
        <v>115</v>
      </c>
      <c r="L32">
        <v>1.37038901278922E-2</v>
      </c>
      <c r="M32">
        <v>1.37038901278922E-2</v>
      </c>
    </row>
    <row r="33" spans="1:13" x14ac:dyDescent="0.25">
      <c r="A33" t="s">
        <v>113</v>
      </c>
      <c r="B33" t="s">
        <v>100</v>
      </c>
      <c r="C33" t="s">
        <v>165</v>
      </c>
      <c r="D33" t="s">
        <v>156</v>
      </c>
      <c r="E33" t="s">
        <v>81</v>
      </c>
      <c r="F33" t="s">
        <v>147</v>
      </c>
      <c r="G33">
        <v>2018</v>
      </c>
      <c r="H33" t="s">
        <v>109</v>
      </c>
      <c r="I33" t="s">
        <v>115</v>
      </c>
      <c r="J33" t="s">
        <v>115</v>
      </c>
      <c r="K33" t="s">
        <v>115</v>
      </c>
      <c r="L33">
        <v>1.37038901278922E-2</v>
      </c>
      <c r="M33">
        <v>1.37038901278922E-2</v>
      </c>
    </row>
    <row r="34" spans="1:13" x14ac:dyDescent="0.25">
      <c r="A34" t="s">
        <v>113</v>
      </c>
      <c r="B34" t="s">
        <v>100</v>
      </c>
      <c r="C34" t="s">
        <v>166</v>
      </c>
      <c r="D34" t="s">
        <v>90</v>
      </c>
      <c r="E34" t="s">
        <v>81</v>
      </c>
      <c r="F34" t="s">
        <v>147</v>
      </c>
      <c r="G34">
        <v>2018</v>
      </c>
      <c r="H34" t="s">
        <v>109</v>
      </c>
      <c r="I34" t="s">
        <v>115</v>
      </c>
      <c r="J34" t="s">
        <v>115</v>
      </c>
      <c r="K34" t="s">
        <v>115</v>
      </c>
      <c r="L34">
        <v>1.87904155250764E-2</v>
      </c>
      <c r="M34">
        <v>1.87904155250764E-2</v>
      </c>
    </row>
    <row r="35" spans="1:13" x14ac:dyDescent="0.25">
      <c r="A35" t="s">
        <v>113</v>
      </c>
      <c r="B35" t="s">
        <v>100</v>
      </c>
      <c r="C35" t="s">
        <v>166</v>
      </c>
      <c r="D35" t="s">
        <v>156</v>
      </c>
      <c r="E35" t="s">
        <v>81</v>
      </c>
      <c r="F35" t="s">
        <v>147</v>
      </c>
      <c r="G35">
        <v>2018</v>
      </c>
      <c r="H35" t="s">
        <v>109</v>
      </c>
      <c r="I35" t="s">
        <v>115</v>
      </c>
      <c r="J35" t="s">
        <v>115</v>
      </c>
      <c r="K35" t="s">
        <v>115</v>
      </c>
      <c r="L35">
        <v>1.87904155250764E-2</v>
      </c>
      <c r="M35">
        <v>1.87904155250764E-2</v>
      </c>
    </row>
    <row r="36" spans="1:13" x14ac:dyDescent="0.25">
      <c r="A36" t="s">
        <v>113</v>
      </c>
      <c r="B36" t="s">
        <v>100</v>
      </c>
      <c r="C36" t="s">
        <v>167</v>
      </c>
      <c r="D36" t="s">
        <v>90</v>
      </c>
      <c r="E36" t="s">
        <v>81</v>
      </c>
      <c r="F36" t="s">
        <v>147</v>
      </c>
      <c r="G36">
        <v>2018</v>
      </c>
      <c r="H36" t="s">
        <v>109</v>
      </c>
      <c r="I36" t="s">
        <v>115</v>
      </c>
      <c r="J36" t="s">
        <v>115</v>
      </c>
      <c r="K36" t="s">
        <v>115</v>
      </c>
      <c r="L36">
        <v>1.87904155250764E-2</v>
      </c>
      <c r="M36">
        <v>1.87904155250764E-2</v>
      </c>
    </row>
    <row r="37" spans="1:13" x14ac:dyDescent="0.25">
      <c r="A37" t="s">
        <v>113</v>
      </c>
      <c r="B37" t="s">
        <v>100</v>
      </c>
      <c r="C37" t="s">
        <v>167</v>
      </c>
      <c r="D37" t="s">
        <v>156</v>
      </c>
      <c r="E37" t="s">
        <v>81</v>
      </c>
      <c r="F37" t="s">
        <v>147</v>
      </c>
      <c r="G37">
        <v>2018</v>
      </c>
      <c r="H37" t="s">
        <v>109</v>
      </c>
      <c r="I37" t="s">
        <v>115</v>
      </c>
      <c r="J37" t="s">
        <v>115</v>
      </c>
      <c r="K37" t="s">
        <v>115</v>
      </c>
      <c r="L37">
        <v>1.87904155250764E-2</v>
      </c>
      <c r="M37">
        <v>1.87904155250764E-2</v>
      </c>
    </row>
    <row r="38" spans="1:13" x14ac:dyDescent="0.25">
      <c r="A38" t="s">
        <v>113</v>
      </c>
      <c r="B38" t="s">
        <v>100</v>
      </c>
      <c r="C38" t="s">
        <v>168</v>
      </c>
      <c r="D38" t="s">
        <v>90</v>
      </c>
      <c r="E38" t="s">
        <v>81</v>
      </c>
      <c r="F38" t="s">
        <v>147</v>
      </c>
      <c r="G38">
        <v>2018</v>
      </c>
      <c r="H38" t="s">
        <v>109</v>
      </c>
      <c r="I38" t="s">
        <v>115</v>
      </c>
      <c r="J38" t="s">
        <v>115</v>
      </c>
      <c r="K38" t="s">
        <v>115</v>
      </c>
      <c r="L38">
        <v>1.5651300362142601E-2</v>
      </c>
      <c r="M38">
        <v>1.5651300362142601E-2</v>
      </c>
    </row>
    <row r="39" spans="1:13" x14ac:dyDescent="0.25">
      <c r="A39" t="s">
        <v>113</v>
      </c>
      <c r="B39" t="s">
        <v>100</v>
      </c>
      <c r="C39" t="s">
        <v>168</v>
      </c>
      <c r="D39" t="s">
        <v>156</v>
      </c>
      <c r="E39" t="s">
        <v>81</v>
      </c>
      <c r="F39" t="s">
        <v>147</v>
      </c>
      <c r="G39">
        <v>2018</v>
      </c>
      <c r="H39" t="s">
        <v>109</v>
      </c>
      <c r="I39" t="s">
        <v>115</v>
      </c>
      <c r="J39" t="s">
        <v>115</v>
      </c>
      <c r="K39" t="s">
        <v>115</v>
      </c>
      <c r="L39">
        <v>1.5651300362142601E-2</v>
      </c>
      <c r="M39">
        <v>1.5651300362142601E-2</v>
      </c>
    </row>
    <row r="40" spans="1:13" x14ac:dyDescent="0.25">
      <c r="A40" t="s">
        <v>113</v>
      </c>
      <c r="B40" t="s">
        <v>100</v>
      </c>
      <c r="C40" t="s">
        <v>169</v>
      </c>
      <c r="D40" t="s">
        <v>90</v>
      </c>
      <c r="E40" t="s">
        <v>81</v>
      </c>
      <c r="F40" t="s">
        <v>147</v>
      </c>
      <c r="G40">
        <v>2018</v>
      </c>
      <c r="H40" t="s">
        <v>109</v>
      </c>
      <c r="I40" t="s">
        <v>115</v>
      </c>
      <c r="J40" t="s">
        <v>115</v>
      </c>
      <c r="K40" t="s">
        <v>115</v>
      </c>
      <c r="L40">
        <v>1.5651300362142601E-2</v>
      </c>
      <c r="M40">
        <v>1.5651300362142601E-2</v>
      </c>
    </row>
    <row r="41" spans="1:13" x14ac:dyDescent="0.25">
      <c r="A41" t="s">
        <v>113</v>
      </c>
      <c r="B41" t="s">
        <v>100</v>
      </c>
      <c r="C41" t="s">
        <v>169</v>
      </c>
      <c r="D41" t="s">
        <v>156</v>
      </c>
      <c r="E41" t="s">
        <v>81</v>
      </c>
      <c r="F41" t="s">
        <v>147</v>
      </c>
      <c r="G41">
        <v>2018</v>
      </c>
      <c r="H41" t="s">
        <v>109</v>
      </c>
      <c r="I41" t="s">
        <v>115</v>
      </c>
      <c r="J41" t="s">
        <v>115</v>
      </c>
      <c r="K41" t="s">
        <v>115</v>
      </c>
      <c r="L41">
        <v>1.5651300362142601E-2</v>
      </c>
      <c r="M41">
        <v>1.5651300362142601E-2</v>
      </c>
    </row>
    <row r="42" spans="1:13" x14ac:dyDescent="0.25">
      <c r="A42" t="s">
        <v>113</v>
      </c>
      <c r="B42" t="s">
        <v>100</v>
      </c>
      <c r="C42" t="s">
        <v>170</v>
      </c>
      <c r="D42" t="s">
        <v>90</v>
      </c>
      <c r="E42" t="s">
        <v>81</v>
      </c>
      <c r="F42" t="s">
        <v>147</v>
      </c>
      <c r="G42">
        <v>2018</v>
      </c>
      <c r="H42" t="s">
        <v>109</v>
      </c>
      <c r="I42" t="s">
        <v>115</v>
      </c>
      <c r="J42" t="s">
        <v>115</v>
      </c>
      <c r="K42" t="s">
        <v>115</v>
      </c>
      <c r="L42">
        <v>1.5651300362142601E-2</v>
      </c>
      <c r="M42">
        <v>1.5651300362142601E-2</v>
      </c>
    </row>
    <row r="43" spans="1:13" x14ac:dyDescent="0.25">
      <c r="A43" t="s">
        <v>113</v>
      </c>
      <c r="B43" t="s">
        <v>100</v>
      </c>
      <c r="C43" t="s">
        <v>170</v>
      </c>
      <c r="D43" t="s">
        <v>156</v>
      </c>
      <c r="E43" t="s">
        <v>81</v>
      </c>
      <c r="F43" t="s">
        <v>147</v>
      </c>
      <c r="G43">
        <v>2018</v>
      </c>
      <c r="H43" t="s">
        <v>109</v>
      </c>
      <c r="I43" t="s">
        <v>115</v>
      </c>
      <c r="J43" t="s">
        <v>115</v>
      </c>
      <c r="K43" t="s">
        <v>115</v>
      </c>
      <c r="L43">
        <v>1.5651300362142601E-2</v>
      </c>
      <c r="M43">
        <v>1.5651300362142601E-2</v>
      </c>
    </row>
    <row r="44" spans="1:13" x14ac:dyDescent="0.25">
      <c r="A44" t="s">
        <v>113</v>
      </c>
      <c r="B44" t="s">
        <v>100</v>
      </c>
      <c r="C44" t="s">
        <v>171</v>
      </c>
      <c r="D44" t="s">
        <v>90</v>
      </c>
      <c r="E44" t="s">
        <v>81</v>
      </c>
      <c r="F44" t="s">
        <v>147</v>
      </c>
      <c r="G44">
        <v>2018</v>
      </c>
      <c r="H44" t="s">
        <v>109</v>
      </c>
      <c r="I44" t="s">
        <v>115</v>
      </c>
      <c r="J44" t="s">
        <v>115</v>
      </c>
      <c r="K44" t="s">
        <v>115</v>
      </c>
      <c r="L44">
        <v>1.5651300362142601E-2</v>
      </c>
      <c r="M44">
        <v>1.5651300362142601E-2</v>
      </c>
    </row>
    <row r="45" spans="1:13" x14ac:dyDescent="0.25">
      <c r="A45" t="s">
        <v>113</v>
      </c>
      <c r="B45" t="s">
        <v>100</v>
      </c>
      <c r="C45" t="s">
        <v>171</v>
      </c>
      <c r="D45" t="s">
        <v>156</v>
      </c>
      <c r="E45" t="s">
        <v>81</v>
      </c>
      <c r="F45" t="s">
        <v>147</v>
      </c>
      <c r="G45">
        <v>2018</v>
      </c>
      <c r="H45" t="s">
        <v>109</v>
      </c>
      <c r="I45" t="s">
        <v>115</v>
      </c>
      <c r="J45" t="s">
        <v>115</v>
      </c>
      <c r="K45" t="s">
        <v>115</v>
      </c>
      <c r="L45">
        <v>1.5651300362142601E-2</v>
      </c>
      <c r="M45">
        <v>1.5651300362142601E-2</v>
      </c>
    </row>
    <row r="46" spans="1:13" x14ac:dyDescent="0.25">
      <c r="A46" t="s">
        <v>113</v>
      </c>
      <c r="B46" t="s">
        <v>100</v>
      </c>
      <c r="C46" t="s">
        <v>172</v>
      </c>
      <c r="D46" t="s">
        <v>90</v>
      </c>
      <c r="E46" t="s">
        <v>81</v>
      </c>
      <c r="F46" t="s">
        <v>147</v>
      </c>
      <c r="G46">
        <v>2018</v>
      </c>
      <c r="H46" t="s">
        <v>109</v>
      </c>
      <c r="I46" t="s">
        <v>115</v>
      </c>
      <c r="J46" t="s">
        <v>115</v>
      </c>
      <c r="K46" t="s">
        <v>115</v>
      </c>
      <c r="L46">
        <v>1.5651300362142601E-2</v>
      </c>
      <c r="M46">
        <v>1.5651300362142601E-2</v>
      </c>
    </row>
    <row r="47" spans="1:13" x14ac:dyDescent="0.25">
      <c r="A47" t="s">
        <v>113</v>
      </c>
      <c r="B47" t="s">
        <v>100</v>
      </c>
      <c r="C47" t="s">
        <v>172</v>
      </c>
      <c r="D47" t="s">
        <v>156</v>
      </c>
      <c r="E47" t="s">
        <v>81</v>
      </c>
      <c r="F47" t="s">
        <v>147</v>
      </c>
      <c r="G47">
        <v>2018</v>
      </c>
      <c r="H47" t="s">
        <v>109</v>
      </c>
      <c r="I47" t="s">
        <v>115</v>
      </c>
      <c r="J47" t="s">
        <v>115</v>
      </c>
      <c r="K47" t="s">
        <v>115</v>
      </c>
      <c r="L47">
        <v>1.5651300362142601E-2</v>
      </c>
      <c r="M47">
        <v>1.5651300362142601E-2</v>
      </c>
    </row>
    <row r="48" spans="1:13" x14ac:dyDescent="0.25">
      <c r="A48" t="s">
        <v>113</v>
      </c>
      <c r="B48" t="s">
        <v>100</v>
      </c>
      <c r="C48" t="s">
        <v>173</v>
      </c>
      <c r="D48" t="s">
        <v>90</v>
      </c>
      <c r="E48" t="s">
        <v>81</v>
      </c>
      <c r="F48" t="s">
        <v>147</v>
      </c>
      <c r="G48">
        <v>2018</v>
      </c>
      <c r="H48" t="s">
        <v>109</v>
      </c>
      <c r="I48" t="s">
        <v>115</v>
      </c>
      <c r="J48" t="s">
        <v>115</v>
      </c>
      <c r="K48" t="s">
        <v>115</v>
      </c>
      <c r="L48">
        <v>1.5651300362142601E-2</v>
      </c>
      <c r="M48">
        <v>1.5651300362142601E-2</v>
      </c>
    </row>
    <row r="49" spans="1:13" x14ac:dyDescent="0.25">
      <c r="A49" t="s">
        <v>113</v>
      </c>
      <c r="B49" t="s">
        <v>100</v>
      </c>
      <c r="C49" t="s">
        <v>173</v>
      </c>
      <c r="D49" t="s">
        <v>156</v>
      </c>
      <c r="E49" t="s">
        <v>81</v>
      </c>
      <c r="F49" t="s">
        <v>147</v>
      </c>
      <c r="G49">
        <v>2018</v>
      </c>
      <c r="H49" t="s">
        <v>109</v>
      </c>
      <c r="I49" t="s">
        <v>115</v>
      </c>
      <c r="J49" t="s">
        <v>115</v>
      </c>
      <c r="K49" t="s">
        <v>115</v>
      </c>
      <c r="L49">
        <v>1.5651300362142601E-2</v>
      </c>
      <c r="M49">
        <v>1.5651300362142601E-2</v>
      </c>
    </row>
    <row r="50" spans="1:13" x14ac:dyDescent="0.25">
      <c r="A50" t="s">
        <v>113</v>
      </c>
      <c r="B50" t="s">
        <v>100</v>
      </c>
      <c r="C50" t="s">
        <v>174</v>
      </c>
      <c r="D50" t="s">
        <v>90</v>
      </c>
      <c r="E50" t="s">
        <v>81</v>
      </c>
      <c r="F50" t="s">
        <v>147</v>
      </c>
      <c r="G50">
        <v>2018</v>
      </c>
      <c r="H50" t="s">
        <v>109</v>
      </c>
      <c r="I50" t="s">
        <v>115</v>
      </c>
      <c r="J50" t="s">
        <v>115</v>
      </c>
      <c r="K50" t="s">
        <v>115</v>
      </c>
      <c r="L50">
        <v>7.5978921044014096E-3</v>
      </c>
      <c r="M50">
        <v>7.5978921044014096E-3</v>
      </c>
    </row>
    <row r="51" spans="1:13" x14ac:dyDescent="0.25">
      <c r="A51" t="s">
        <v>113</v>
      </c>
      <c r="B51" t="s">
        <v>100</v>
      </c>
      <c r="C51" t="s">
        <v>174</v>
      </c>
      <c r="D51" t="s">
        <v>156</v>
      </c>
      <c r="E51" t="s">
        <v>81</v>
      </c>
      <c r="F51" t="s">
        <v>147</v>
      </c>
      <c r="G51">
        <v>2018</v>
      </c>
      <c r="H51" t="s">
        <v>109</v>
      </c>
      <c r="I51" t="s">
        <v>115</v>
      </c>
      <c r="J51" t="s">
        <v>115</v>
      </c>
      <c r="K51" t="s">
        <v>115</v>
      </c>
      <c r="L51">
        <v>7.5978921044014096E-3</v>
      </c>
      <c r="M51">
        <v>7.5978921044014096E-3</v>
      </c>
    </row>
    <row r="52" spans="1:13" x14ac:dyDescent="0.25">
      <c r="A52" t="s">
        <v>113</v>
      </c>
      <c r="B52" t="s">
        <v>100</v>
      </c>
      <c r="C52" t="s">
        <v>175</v>
      </c>
      <c r="D52" t="s">
        <v>90</v>
      </c>
      <c r="E52" t="s">
        <v>81</v>
      </c>
      <c r="F52" t="s">
        <v>147</v>
      </c>
      <c r="G52">
        <v>2018</v>
      </c>
      <c r="H52" t="s">
        <v>109</v>
      </c>
      <c r="I52" t="s">
        <v>115</v>
      </c>
      <c r="J52" t="s">
        <v>115</v>
      </c>
      <c r="K52" t="s">
        <v>115</v>
      </c>
      <c r="L52">
        <v>7.5978921044014096E-3</v>
      </c>
      <c r="M52">
        <v>7.5978921044014096E-3</v>
      </c>
    </row>
    <row r="53" spans="1:13" x14ac:dyDescent="0.25">
      <c r="A53" t="s">
        <v>113</v>
      </c>
      <c r="B53" t="s">
        <v>100</v>
      </c>
      <c r="C53" t="s">
        <v>175</v>
      </c>
      <c r="D53" t="s">
        <v>156</v>
      </c>
      <c r="E53" t="s">
        <v>81</v>
      </c>
      <c r="F53" t="s">
        <v>147</v>
      </c>
      <c r="G53">
        <v>2018</v>
      </c>
      <c r="H53" t="s">
        <v>109</v>
      </c>
      <c r="I53" t="s">
        <v>115</v>
      </c>
      <c r="J53" t="s">
        <v>115</v>
      </c>
      <c r="K53" t="s">
        <v>115</v>
      </c>
      <c r="L53">
        <v>7.5978921044014096E-3</v>
      </c>
      <c r="M53">
        <v>7.5978921044014096E-3</v>
      </c>
    </row>
    <row r="54" spans="1:13" x14ac:dyDescent="0.25">
      <c r="A54" t="s">
        <v>113</v>
      </c>
      <c r="B54" t="s">
        <v>100</v>
      </c>
      <c r="C54" t="s">
        <v>176</v>
      </c>
      <c r="D54" t="s">
        <v>90</v>
      </c>
      <c r="E54" t="s">
        <v>81</v>
      </c>
      <c r="F54" t="s">
        <v>147</v>
      </c>
      <c r="G54">
        <v>2018</v>
      </c>
      <c r="H54" t="s">
        <v>109</v>
      </c>
      <c r="I54" t="s">
        <v>115</v>
      </c>
      <c r="J54" t="s">
        <v>115</v>
      </c>
      <c r="K54" t="s">
        <v>115</v>
      </c>
      <c r="L54">
        <v>1.9679944818874001E-2</v>
      </c>
      <c r="M54">
        <v>1.9679944818874001E-2</v>
      </c>
    </row>
    <row r="55" spans="1:13" x14ac:dyDescent="0.25">
      <c r="A55" t="s">
        <v>113</v>
      </c>
      <c r="B55" t="s">
        <v>100</v>
      </c>
      <c r="C55" t="s">
        <v>176</v>
      </c>
      <c r="D55" t="s">
        <v>156</v>
      </c>
      <c r="E55" t="s">
        <v>81</v>
      </c>
      <c r="F55" t="s">
        <v>147</v>
      </c>
      <c r="G55">
        <v>2018</v>
      </c>
      <c r="H55" t="s">
        <v>109</v>
      </c>
      <c r="I55" t="s">
        <v>115</v>
      </c>
      <c r="J55" t="s">
        <v>115</v>
      </c>
      <c r="K55" t="s">
        <v>115</v>
      </c>
      <c r="L55">
        <v>1.9679944818874001E-2</v>
      </c>
      <c r="M55">
        <v>1.9679944818874001E-2</v>
      </c>
    </row>
    <row r="56" spans="1:13" x14ac:dyDescent="0.25">
      <c r="A56" t="s">
        <v>113</v>
      </c>
      <c r="B56" t="s">
        <v>100</v>
      </c>
      <c r="C56" t="s">
        <v>177</v>
      </c>
      <c r="D56" t="s">
        <v>90</v>
      </c>
      <c r="E56" t="s">
        <v>81</v>
      </c>
      <c r="F56" t="s">
        <v>147</v>
      </c>
      <c r="G56">
        <v>2018</v>
      </c>
      <c r="H56" t="s">
        <v>109</v>
      </c>
      <c r="I56" t="s">
        <v>115</v>
      </c>
      <c r="J56" t="s">
        <v>115</v>
      </c>
      <c r="K56" t="s">
        <v>115</v>
      </c>
      <c r="L56">
        <v>1.9679944818874001E-2</v>
      </c>
      <c r="M56">
        <v>1.9679944818874001E-2</v>
      </c>
    </row>
    <row r="57" spans="1:13" x14ac:dyDescent="0.25">
      <c r="A57" t="s">
        <v>113</v>
      </c>
      <c r="B57" t="s">
        <v>100</v>
      </c>
      <c r="C57" t="s">
        <v>177</v>
      </c>
      <c r="D57" t="s">
        <v>156</v>
      </c>
      <c r="E57" t="s">
        <v>81</v>
      </c>
      <c r="F57" t="s">
        <v>147</v>
      </c>
      <c r="G57">
        <v>2018</v>
      </c>
      <c r="H57" t="s">
        <v>109</v>
      </c>
      <c r="I57" t="s">
        <v>115</v>
      </c>
      <c r="J57" t="s">
        <v>115</v>
      </c>
      <c r="K57" t="s">
        <v>115</v>
      </c>
      <c r="L57">
        <v>1.9679944818874001E-2</v>
      </c>
      <c r="M57">
        <v>1.9679944818874001E-2</v>
      </c>
    </row>
    <row r="58" spans="1:13" x14ac:dyDescent="0.25">
      <c r="A58" t="s">
        <v>113</v>
      </c>
      <c r="B58" t="s">
        <v>100</v>
      </c>
      <c r="C58" t="s">
        <v>178</v>
      </c>
      <c r="D58" t="s">
        <v>90</v>
      </c>
      <c r="E58" t="s">
        <v>81</v>
      </c>
      <c r="F58" t="s">
        <v>147</v>
      </c>
      <c r="G58">
        <v>2018</v>
      </c>
      <c r="H58" t="s">
        <v>109</v>
      </c>
      <c r="I58" t="s">
        <v>115</v>
      </c>
      <c r="J58" t="s">
        <v>115</v>
      </c>
      <c r="K58" t="s">
        <v>115</v>
      </c>
      <c r="L58">
        <v>1.9679944818874001E-2</v>
      </c>
      <c r="M58">
        <v>1.9679944818874001E-2</v>
      </c>
    </row>
    <row r="59" spans="1:13" x14ac:dyDescent="0.25">
      <c r="A59" t="s">
        <v>113</v>
      </c>
      <c r="B59" t="s">
        <v>100</v>
      </c>
      <c r="C59" t="s">
        <v>178</v>
      </c>
      <c r="D59" t="s">
        <v>156</v>
      </c>
      <c r="E59" t="s">
        <v>81</v>
      </c>
      <c r="F59" t="s">
        <v>147</v>
      </c>
      <c r="G59">
        <v>2018</v>
      </c>
      <c r="H59" t="s">
        <v>109</v>
      </c>
      <c r="I59" t="s">
        <v>115</v>
      </c>
      <c r="J59" t="s">
        <v>115</v>
      </c>
      <c r="K59" t="s">
        <v>115</v>
      </c>
      <c r="L59">
        <v>1.9679944818874001E-2</v>
      </c>
      <c r="M59">
        <v>1.9679944818874001E-2</v>
      </c>
    </row>
    <row r="60" spans="1:13" x14ac:dyDescent="0.25">
      <c r="A60" t="s">
        <v>113</v>
      </c>
      <c r="B60" t="s">
        <v>100</v>
      </c>
      <c r="C60" t="s">
        <v>179</v>
      </c>
      <c r="D60" t="s">
        <v>90</v>
      </c>
      <c r="E60" t="s">
        <v>81</v>
      </c>
      <c r="F60" t="s">
        <v>147</v>
      </c>
      <c r="G60">
        <v>2018</v>
      </c>
      <c r="H60" t="s">
        <v>109</v>
      </c>
      <c r="I60" t="s">
        <v>115</v>
      </c>
      <c r="J60" t="s">
        <v>115</v>
      </c>
      <c r="K60" t="s">
        <v>115</v>
      </c>
      <c r="L60">
        <v>2.3397171732945601E-2</v>
      </c>
      <c r="M60">
        <v>2.3397171732945601E-2</v>
      </c>
    </row>
    <row r="61" spans="1:13" x14ac:dyDescent="0.25">
      <c r="A61" t="s">
        <v>113</v>
      </c>
      <c r="B61" t="s">
        <v>100</v>
      </c>
      <c r="C61" t="s">
        <v>179</v>
      </c>
      <c r="D61" t="s">
        <v>156</v>
      </c>
      <c r="E61" t="s">
        <v>81</v>
      </c>
      <c r="F61" t="s">
        <v>147</v>
      </c>
      <c r="G61">
        <v>2018</v>
      </c>
      <c r="H61" t="s">
        <v>109</v>
      </c>
      <c r="I61" t="s">
        <v>115</v>
      </c>
      <c r="J61" t="s">
        <v>115</v>
      </c>
      <c r="K61" t="s">
        <v>115</v>
      </c>
      <c r="L61">
        <v>2.3397171732945601E-2</v>
      </c>
      <c r="M61">
        <v>2.3397171732945601E-2</v>
      </c>
    </row>
    <row r="62" spans="1:13" x14ac:dyDescent="0.25">
      <c r="A62" t="s">
        <v>113</v>
      </c>
      <c r="B62" t="s">
        <v>100</v>
      </c>
      <c r="C62" t="s">
        <v>180</v>
      </c>
      <c r="D62" t="s">
        <v>90</v>
      </c>
      <c r="E62" t="s">
        <v>81</v>
      </c>
      <c r="F62" t="s">
        <v>147</v>
      </c>
      <c r="G62">
        <v>2018</v>
      </c>
      <c r="H62" t="s">
        <v>109</v>
      </c>
      <c r="I62" t="s">
        <v>115</v>
      </c>
      <c r="J62" t="s">
        <v>115</v>
      </c>
      <c r="K62" t="s">
        <v>115</v>
      </c>
      <c r="L62">
        <v>4.29559017447428E-2</v>
      </c>
      <c r="M62">
        <v>4.29559017447428E-2</v>
      </c>
    </row>
    <row r="63" spans="1:13" x14ac:dyDescent="0.25">
      <c r="A63" t="s">
        <v>113</v>
      </c>
      <c r="B63" t="s">
        <v>100</v>
      </c>
      <c r="C63" t="s">
        <v>180</v>
      </c>
      <c r="D63" t="s">
        <v>156</v>
      </c>
      <c r="E63" t="s">
        <v>81</v>
      </c>
      <c r="F63" t="s">
        <v>147</v>
      </c>
      <c r="G63">
        <v>2018</v>
      </c>
      <c r="H63" t="s">
        <v>109</v>
      </c>
      <c r="I63" t="s">
        <v>115</v>
      </c>
      <c r="J63" t="s">
        <v>115</v>
      </c>
      <c r="K63" t="s">
        <v>115</v>
      </c>
      <c r="L63">
        <v>4.29559017447428E-2</v>
      </c>
      <c r="M63">
        <v>4.29559017447428E-2</v>
      </c>
    </row>
    <row r="64" spans="1:13" x14ac:dyDescent="0.25">
      <c r="A64" t="s">
        <v>113</v>
      </c>
      <c r="B64" t="s">
        <v>100</v>
      </c>
      <c r="C64" t="s">
        <v>181</v>
      </c>
      <c r="D64" t="s">
        <v>91</v>
      </c>
      <c r="E64" t="s">
        <v>81</v>
      </c>
      <c r="F64" t="s">
        <v>147</v>
      </c>
      <c r="G64">
        <v>2018</v>
      </c>
      <c r="H64" t="s">
        <v>109</v>
      </c>
      <c r="I64" t="s">
        <v>115</v>
      </c>
      <c r="J64" t="s">
        <v>115</v>
      </c>
      <c r="K64" t="s">
        <v>115</v>
      </c>
      <c r="L64">
        <v>2.7471447517498498E-2</v>
      </c>
      <c r="M64">
        <v>2.7471447517498498E-2</v>
      </c>
    </row>
    <row r="65" spans="1:13" x14ac:dyDescent="0.25">
      <c r="A65" t="s">
        <v>113</v>
      </c>
      <c r="B65" t="s">
        <v>100</v>
      </c>
      <c r="C65" t="s">
        <v>181</v>
      </c>
      <c r="D65" t="s">
        <v>182</v>
      </c>
      <c r="E65" t="s">
        <v>81</v>
      </c>
      <c r="F65" t="s">
        <v>147</v>
      </c>
      <c r="G65">
        <v>2018</v>
      </c>
      <c r="H65" t="s">
        <v>109</v>
      </c>
      <c r="I65" t="s">
        <v>115</v>
      </c>
      <c r="J65" t="s">
        <v>115</v>
      </c>
      <c r="K65" t="s">
        <v>115</v>
      </c>
      <c r="L65">
        <v>2.7471447517498498E-2</v>
      </c>
      <c r="M65">
        <v>2.7471447517498498E-2</v>
      </c>
    </row>
    <row r="66" spans="1:13" x14ac:dyDescent="0.25">
      <c r="A66" t="s">
        <v>113</v>
      </c>
      <c r="B66" t="s">
        <v>100</v>
      </c>
      <c r="C66" t="s">
        <v>183</v>
      </c>
      <c r="D66" t="s">
        <v>91</v>
      </c>
      <c r="E66" t="s">
        <v>81</v>
      </c>
      <c r="F66" t="s">
        <v>147</v>
      </c>
      <c r="G66">
        <v>2018</v>
      </c>
      <c r="H66" t="s">
        <v>109</v>
      </c>
      <c r="I66" t="s">
        <v>115</v>
      </c>
      <c r="J66" t="s">
        <v>115</v>
      </c>
      <c r="K66" t="s">
        <v>115</v>
      </c>
      <c r="L66">
        <v>2.7471447517498498E-2</v>
      </c>
      <c r="M66">
        <v>2.7471447517498498E-2</v>
      </c>
    </row>
    <row r="67" spans="1:13" x14ac:dyDescent="0.25">
      <c r="A67" t="s">
        <v>113</v>
      </c>
      <c r="B67" t="s">
        <v>100</v>
      </c>
      <c r="C67" t="s">
        <v>183</v>
      </c>
      <c r="D67" t="s">
        <v>182</v>
      </c>
      <c r="E67" t="s">
        <v>81</v>
      </c>
      <c r="F67" t="s">
        <v>147</v>
      </c>
      <c r="G67">
        <v>2018</v>
      </c>
      <c r="H67" t="s">
        <v>109</v>
      </c>
      <c r="I67" t="s">
        <v>115</v>
      </c>
      <c r="J67" t="s">
        <v>115</v>
      </c>
      <c r="K67" t="s">
        <v>115</v>
      </c>
      <c r="L67">
        <v>2.7471447517498498E-2</v>
      </c>
      <c r="M67">
        <v>2.7471447517498498E-2</v>
      </c>
    </row>
    <row r="68" spans="1:13" x14ac:dyDescent="0.25">
      <c r="A68" t="s">
        <v>113</v>
      </c>
      <c r="B68" t="s">
        <v>100</v>
      </c>
      <c r="C68" t="s">
        <v>184</v>
      </c>
      <c r="D68" t="s">
        <v>91</v>
      </c>
      <c r="E68" t="s">
        <v>81</v>
      </c>
      <c r="F68" t="s">
        <v>147</v>
      </c>
      <c r="G68">
        <v>2018</v>
      </c>
      <c r="H68" t="s">
        <v>109</v>
      </c>
      <c r="I68" t="s">
        <v>115</v>
      </c>
      <c r="J68" t="s">
        <v>115</v>
      </c>
      <c r="K68" t="s">
        <v>115</v>
      </c>
      <c r="L68">
        <v>2.4447220258868901E-2</v>
      </c>
      <c r="M68">
        <v>2.4447220258868901E-2</v>
      </c>
    </row>
    <row r="69" spans="1:13" x14ac:dyDescent="0.25">
      <c r="A69" t="s">
        <v>113</v>
      </c>
      <c r="B69" t="s">
        <v>100</v>
      </c>
      <c r="C69" t="s">
        <v>184</v>
      </c>
      <c r="D69" t="s">
        <v>182</v>
      </c>
      <c r="E69" t="s">
        <v>81</v>
      </c>
      <c r="F69" t="s">
        <v>147</v>
      </c>
      <c r="G69">
        <v>2018</v>
      </c>
      <c r="H69" t="s">
        <v>109</v>
      </c>
      <c r="I69" t="s">
        <v>115</v>
      </c>
      <c r="J69" t="s">
        <v>115</v>
      </c>
      <c r="K69" t="s">
        <v>115</v>
      </c>
      <c r="L69">
        <v>2.4447220258868901E-2</v>
      </c>
      <c r="M69">
        <v>2.4447220258868901E-2</v>
      </c>
    </row>
    <row r="70" spans="1:13" x14ac:dyDescent="0.25">
      <c r="A70" t="s">
        <v>113</v>
      </c>
      <c r="B70" t="s">
        <v>100</v>
      </c>
      <c r="C70" t="s">
        <v>185</v>
      </c>
      <c r="D70" t="s">
        <v>91</v>
      </c>
      <c r="E70" t="s">
        <v>81</v>
      </c>
      <c r="F70" t="s">
        <v>147</v>
      </c>
      <c r="G70">
        <v>2018</v>
      </c>
      <c r="H70" t="s">
        <v>109</v>
      </c>
      <c r="I70" t="s">
        <v>115</v>
      </c>
      <c r="J70" t="s">
        <v>115</v>
      </c>
      <c r="K70" t="s">
        <v>115</v>
      </c>
      <c r="L70">
        <v>2.4447220258868901E-2</v>
      </c>
      <c r="M70">
        <v>2.4447220258868901E-2</v>
      </c>
    </row>
    <row r="71" spans="1:13" x14ac:dyDescent="0.25">
      <c r="A71" t="s">
        <v>113</v>
      </c>
      <c r="B71" t="s">
        <v>100</v>
      </c>
      <c r="C71" t="s">
        <v>185</v>
      </c>
      <c r="D71" t="s">
        <v>182</v>
      </c>
      <c r="E71" t="s">
        <v>81</v>
      </c>
      <c r="F71" t="s">
        <v>147</v>
      </c>
      <c r="G71">
        <v>2018</v>
      </c>
      <c r="H71" t="s">
        <v>109</v>
      </c>
      <c r="I71" t="s">
        <v>115</v>
      </c>
      <c r="J71" t="s">
        <v>115</v>
      </c>
      <c r="K71" t="s">
        <v>115</v>
      </c>
      <c r="L71">
        <v>2.4447220258868901E-2</v>
      </c>
      <c r="M71">
        <v>2.4447220258868901E-2</v>
      </c>
    </row>
    <row r="72" spans="1:13" x14ac:dyDescent="0.25">
      <c r="A72" t="s">
        <v>113</v>
      </c>
      <c r="B72" t="s">
        <v>100</v>
      </c>
      <c r="C72" t="s">
        <v>186</v>
      </c>
      <c r="D72" t="s">
        <v>91</v>
      </c>
      <c r="E72" t="s">
        <v>81</v>
      </c>
      <c r="F72" t="s">
        <v>147</v>
      </c>
      <c r="G72">
        <v>2018</v>
      </c>
      <c r="H72" t="s">
        <v>109</v>
      </c>
      <c r="I72" t="s">
        <v>115</v>
      </c>
      <c r="J72" t="s">
        <v>115</v>
      </c>
      <c r="K72" t="s">
        <v>115</v>
      </c>
      <c r="L72">
        <v>2.4447220258868901E-2</v>
      </c>
      <c r="M72">
        <v>2.4447220258868901E-2</v>
      </c>
    </row>
    <row r="73" spans="1:13" x14ac:dyDescent="0.25">
      <c r="A73" t="s">
        <v>113</v>
      </c>
      <c r="B73" t="s">
        <v>100</v>
      </c>
      <c r="C73" t="s">
        <v>186</v>
      </c>
      <c r="D73" t="s">
        <v>182</v>
      </c>
      <c r="E73" t="s">
        <v>81</v>
      </c>
      <c r="F73" t="s">
        <v>147</v>
      </c>
      <c r="G73">
        <v>2018</v>
      </c>
      <c r="H73" t="s">
        <v>109</v>
      </c>
      <c r="I73" t="s">
        <v>115</v>
      </c>
      <c r="J73" t="s">
        <v>115</v>
      </c>
      <c r="K73" t="s">
        <v>115</v>
      </c>
      <c r="L73">
        <v>2.4447220258868901E-2</v>
      </c>
      <c r="M73">
        <v>2.4447220258868901E-2</v>
      </c>
    </row>
    <row r="74" spans="1:13" x14ac:dyDescent="0.25">
      <c r="A74" t="s">
        <v>113</v>
      </c>
      <c r="B74" t="s">
        <v>100</v>
      </c>
      <c r="C74" t="s">
        <v>187</v>
      </c>
      <c r="D74" t="s">
        <v>91</v>
      </c>
      <c r="E74" t="s">
        <v>81</v>
      </c>
      <c r="F74" t="s">
        <v>147</v>
      </c>
      <c r="G74">
        <v>2018</v>
      </c>
      <c r="H74" t="s">
        <v>109</v>
      </c>
      <c r="I74" t="s">
        <v>115</v>
      </c>
      <c r="J74" t="s">
        <v>115</v>
      </c>
      <c r="K74" t="s">
        <v>115</v>
      </c>
      <c r="L74">
        <v>2.4447220258868901E-2</v>
      </c>
      <c r="M74">
        <v>2.4447220258868901E-2</v>
      </c>
    </row>
    <row r="75" spans="1:13" x14ac:dyDescent="0.25">
      <c r="A75" t="s">
        <v>113</v>
      </c>
      <c r="B75" t="s">
        <v>100</v>
      </c>
      <c r="C75" t="s">
        <v>187</v>
      </c>
      <c r="D75" t="s">
        <v>182</v>
      </c>
      <c r="E75" t="s">
        <v>81</v>
      </c>
      <c r="F75" t="s">
        <v>147</v>
      </c>
      <c r="G75">
        <v>2018</v>
      </c>
      <c r="H75" t="s">
        <v>109</v>
      </c>
      <c r="I75" t="s">
        <v>115</v>
      </c>
      <c r="J75" t="s">
        <v>115</v>
      </c>
      <c r="K75" t="s">
        <v>115</v>
      </c>
      <c r="L75">
        <v>2.4447220258868901E-2</v>
      </c>
      <c r="M75">
        <v>2.4447220258868901E-2</v>
      </c>
    </row>
    <row r="76" spans="1:13" x14ac:dyDescent="0.25">
      <c r="A76" t="s">
        <v>113</v>
      </c>
      <c r="B76" t="s">
        <v>100</v>
      </c>
      <c r="C76" t="s">
        <v>188</v>
      </c>
      <c r="D76" t="s">
        <v>91</v>
      </c>
      <c r="E76" t="s">
        <v>81</v>
      </c>
      <c r="F76" t="s">
        <v>147</v>
      </c>
      <c r="G76">
        <v>2018</v>
      </c>
      <c r="H76" t="s">
        <v>109</v>
      </c>
      <c r="I76" t="s">
        <v>115</v>
      </c>
      <c r="J76" t="s">
        <v>115</v>
      </c>
      <c r="K76" t="s">
        <v>115</v>
      </c>
      <c r="L76">
        <v>2.4447220258868901E-2</v>
      </c>
      <c r="M76">
        <v>2.4447220258868901E-2</v>
      </c>
    </row>
    <row r="77" spans="1:13" x14ac:dyDescent="0.25">
      <c r="A77" t="s">
        <v>113</v>
      </c>
      <c r="B77" t="s">
        <v>100</v>
      </c>
      <c r="C77" t="s">
        <v>188</v>
      </c>
      <c r="D77" t="s">
        <v>182</v>
      </c>
      <c r="E77" t="s">
        <v>81</v>
      </c>
      <c r="F77" t="s">
        <v>147</v>
      </c>
      <c r="G77">
        <v>2018</v>
      </c>
      <c r="H77" t="s">
        <v>109</v>
      </c>
      <c r="I77" t="s">
        <v>115</v>
      </c>
      <c r="J77" t="s">
        <v>115</v>
      </c>
      <c r="K77" t="s">
        <v>115</v>
      </c>
      <c r="L77">
        <v>2.4447220258868901E-2</v>
      </c>
      <c r="M77">
        <v>2.4447220258868901E-2</v>
      </c>
    </row>
    <row r="78" spans="1:13" x14ac:dyDescent="0.25">
      <c r="A78" t="s">
        <v>113</v>
      </c>
      <c r="B78" t="s">
        <v>100</v>
      </c>
      <c r="C78" t="s">
        <v>189</v>
      </c>
      <c r="D78" t="s">
        <v>91</v>
      </c>
      <c r="E78" t="s">
        <v>81</v>
      </c>
      <c r="F78" t="s">
        <v>147</v>
      </c>
      <c r="G78">
        <v>2018</v>
      </c>
      <c r="H78" t="s">
        <v>109</v>
      </c>
      <c r="I78" t="s">
        <v>115</v>
      </c>
      <c r="J78" t="s">
        <v>115</v>
      </c>
      <c r="K78" t="s">
        <v>115</v>
      </c>
      <c r="L78">
        <v>2.4447220258868901E-2</v>
      </c>
      <c r="M78">
        <v>2.4447220258868901E-2</v>
      </c>
    </row>
    <row r="79" spans="1:13" x14ac:dyDescent="0.25">
      <c r="A79" t="s">
        <v>113</v>
      </c>
      <c r="B79" t="s">
        <v>100</v>
      </c>
      <c r="C79" t="s">
        <v>189</v>
      </c>
      <c r="D79" t="s">
        <v>182</v>
      </c>
      <c r="E79" t="s">
        <v>81</v>
      </c>
      <c r="F79" t="s">
        <v>147</v>
      </c>
      <c r="G79">
        <v>2018</v>
      </c>
      <c r="H79" t="s">
        <v>109</v>
      </c>
      <c r="I79" t="s">
        <v>115</v>
      </c>
      <c r="J79" t="s">
        <v>115</v>
      </c>
      <c r="K79" t="s">
        <v>115</v>
      </c>
      <c r="L79">
        <v>2.4447220258868901E-2</v>
      </c>
      <c r="M79">
        <v>2.4447220258868901E-2</v>
      </c>
    </row>
    <row r="80" spans="1:13" x14ac:dyDescent="0.25">
      <c r="A80" t="s">
        <v>113</v>
      </c>
      <c r="B80" t="s">
        <v>100</v>
      </c>
      <c r="C80" t="s">
        <v>190</v>
      </c>
      <c r="D80" t="s">
        <v>91</v>
      </c>
      <c r="E80" t="s">
        <v>81</v>
      </c>
      <c r="F80" t="s">
        <v>147</v>
      </c>
      <c r="G80">
        <v>2018</v>
      </c>
      <c r="H80" t="s">
        <v>109</v>
      </c>
      <c r="I80" t="s">
        <v>115</v>
      </c>
      <c r="J80" t="s">
        <v>115</v>
      </c>
      <c r="K80" t="s">
        <v>115</v>
      </c>
      <c r="L80">
        <v>9.5642043609248301E-2</v>
      </c>
      <c r="M80">
        <v>9.5642043609248301E-2</v>
      </c>
    </row>
    <row r="81" spans="1:13" x14ac:dyDescent="0.25">
      <c r="A81" t="s">
        <v>113</v>
      </c>
      <c r="B81" t="s">
        <v>100</v>
      </c>
      <c r="C81" t="s">
        <v>190</v>
      </c>
      <c r="D81" t="s">
        <v>182</v>
      </c>
      <c r="E81" t="s">
        <v>81</v>
      </c>
      <c r="F81" t="s">
        <v>147</v>
      </c>
      <c r="G81">
        <v>2018</v>
      </c>
      <c r="H81" t="s">
        <v>109</v>
      </c>
      <c r="I81" t="s">
        <v>115</v>
      </c>
      <c r="J81" t="s">
        <v>115</v>
      </c>
      <c r="K81" t="s">
        <v>115</v>
      </c>
      <c r="L81">
        <v>9.5642043609248301E-2</v>
      </c>
      <c r="M81">
        <v>9.5642043609248301E-2</v>
      </c>
    </row>
    <row r="82" spans="1:13" x14ac:dyDescent="0.25">
      <c r="A82" t="s">
        <v>113</v>
      </c>
      <c r="B82" t="s">
        <v>100</v>
      </c>
      <c r="C82" t="s">
        <v>191</v>
      </c>
      <c r="D82" t="s">
        <v>91</v>
      </c>
      <c r="E82" t="s">
        <v>81</v>
      </c>
      <c r="F82" t="s">
        <v>147</v>
      </c>
      <c r="G82">
        <v>2018</v>
      </c>
      <c r="H82" t="s">
        <v>109</v>
      </c>
      <c r="I82" t="s">
        <v>115</v>
      </c>
      <c r="J82" t="s">
        <v>115</v>
      </c>
      <c r="K82" t="s">
        <v>115</v>
      </c>
      <c r="L82">
        <v>9.5642043609248301E-2</v>
      </c>
      <c r="M82">
        <v>9.5642043609248301E-2</v>
      </c>
    </row>
    <row r="83" spans="1:13" x14ac:dyDescent="0.25">
      <c r="A83" t="s">
        <v>113</v>
      </c>
      <c r="B83" t="s">
        <v>100</v>
      </c>
      <c r="C83" t="s">
        <v>191</v>
      </c>
      <c r="D83" t="s">
        <v>182</v>
      </c>
      <c r="E83" t="s">
        <v>81</v>
      </c>
      <c r="F83" t="s">
        <v>147</v>
      </c>
      <c r="G83">
        <v>2018</v>
      </c>
      <c r="H83" t="s">
        <v>109</v>
      </c>
      <c r="I83" t="s">
        <v>115</v>
      </c>
      <c r="J83" t="s">
        <v>115</v>
      </c>
      <c r="K83" t="s">
        <v>115</v>
      </c>
      <c r="L83">
        <v>9.5642043609248301E-2</v>
      </c>
      <c r="M83">
        <v>9.5642043609248301E-2</v>
      </c>
    </row>
    <row r="84" spans="1:13" x14ac:dyDescent="0.25">
      <c r="A84" t="s">
        <v>113</v>
      </c>
      <c r="B84" t="s">
        <v>100</v>
      </c>
      <c r="C84" t="s">
        <v>192</v>
      </c>
      <c r="D84" t="s">
        <v>91</v>
      </c>
      <c r="E84" t="s">
        <v>81</v>
      </c>
      <c r="F84" t="s">
        <v>147</v>
      </c>
      <c r="G84">
        <v>2018</v>
      </c>
      <c r="H84" t="s">
        <v>109</v>
      </c>
      <c r="I84" t="s">
        <v>115</v>
      </c>
      <c r="J84" t="s">
        <v>115</v>
      </c>
      <c r="K84" t="s">
        <v>115</v>
      </c>
      <c r="L84">
        <v>3.0079476421251201E-2</v>
      </c>
      <c r="M84">
        <v>3.0079476421251201E-2</v>
      </c>
    </row>
    <row r="85" spans="1:13" x14ac:dyDescent="0.25">
      <c r="A85" t="s">
        <v>113</v>
      </c>
      <c r="B85" t="s">
        <v>100</v>
      </c>
      <c r="C85" t="s">
        <v>192</v>
      </c>
      <c r="D85" t="s">
        <v>182</v>
      </c>
      <c r="E85" t="s">
        <v>81</v>
      </c>
      <c r="F85" t="s">
        <v>147</v>
      </c>
      <c r="G85">
        <v>2018</v>
      </c>
      <c r="H85" t="s">
        <v>109</v>
      </c>
      <c r="I85" t="s">
        <v>115</v>
      </c>
      <c r="J85" t="s">
        <v>115</v>
      </c>
      <c r="K85" t="s">
        <v>115</v>
      </c>
      <c r="L85">
        <v>3.0079476421251201E-2</v>
      </c>
      <c r="M85">
        <v>3.0079476421251201E-2</v>
      </c>
    </row>
    <row r="86" spans="1:13" x14ac:dyDescent="0.25">
      <c r="A86" t="s">
        <v>113</v>
      </c>
      <c r="B86" t="s">
        <v>100</v>
      </c>
      <c r="C86" t="s">
        <v>193</v>
      </c>
      <c r="D86" t="s">
        <v>91</v>
      </c>
      <c r="E86" t="s">
        <v>81</v>
      </c>
      <c r="F86" t="s">
        <v>147</v>
      </c>
      <c r="G86">
        <v>2018</v>
      </c>
      <c r="H86" t="s">
        <v>109</v>
      </c>
      <c r="I86" t="s">
        <v>115</v>
      </c>
      <c r="J86" t="s">
        <v>115</v>
      </c>
      <c r="K86" t="s">
        <v>115</v>
      </c>
      <c r="L86">
        <v>3.0079476421251201E-2</v>
      </c>
      <c r="M86">
        <v>3.0079476421251201E-2</v>
      </c>
    </row>
    <row r="87" spans="1:13" x14ac:dyDescent="0.25">
      <c r="A87" t="s">
        <v>113</v>
      </c>
      <c r="B87" t="s">
        <v>100</v>
      </c>
      <c r="C87" t="s">
        <v>193</v>
      </c>
      <c r="D87" t="s">
        <v>182</v>
      </c>
      <c r="E87" t="s">
        <v>81</v>
      </c>
      <c r="F87" t="s">
        <v>147</v>
      </c>
      <c r="G87">
        <v>2018</v>
      </c>
      <c r="H87" t="s">
        <v>109</v>
      </c>
      <c r="I87" t="s">
        <v>115</v>
      </c>
      <c r="J87" t="s">
        <v>115</v>
      </c>
      <c r="K87" t="s">
        <v>115</v>
      </c>
      <c r="L87">
        <v>3.0079476421251201E-2</v>
      </c>
      <c r="M87">
        <v>3.0079476421251201E-2</v>
      </c>
    </row>
    <row r="88" spans="1:13" x14ac:dyDescent="0.25">
      <c r="A88" t="s">
        <v>113</v>
      </c>
      <c r="B88" t="s">
        <v>100</v>
      </c>
      <c r="C88" t="s">
        <v>194</v>
      </c>
      <c r="D88" t="s">
        <v>91</v>
      </c>
      <c r="E88" t="s">
        <v>81</v>
      </c>
      <c r="F88" t="s">
        <v>147</v>
      </c>
      <c r="G88">
        <v>2018</v>
      </c>
      <c r="H88" t="s">
        <v>109</v>
      </c>
      <c r="I88" t="s">
        <v>115</v>
      </c>
      <c r="J88" t="s">
        <v>115</v>
      </c>
      <c r="K88" t="s">
        <v>115</v>
      </c>
      <c r="L88">
        <v>3.0079476421251201E-2</v>
      </c>
      <c r="M88">
        <v>3.0079476421251201E-2</v>
      </c>
    </row>
    <row r="89" spans="1:13" x14ac:dyDescent="0.25">
      <c r="A89" t="s">
        <v>113</v>
      </c>
      <c r="B89" t="s">
        <v>100</v>
      </c>
      <c r="C89" t="s">
        <v>194</v>
      </c>
      <c r="D89" t="s">
        <v>182</v>
      </c>
      <c r="E89" t="s">
        <v>81</v>
      </c>
      <c r="F89" t="s">
        <v>147</v>
      </c>
      <c r="G89">
        <v>2018</v>
      </c>
      <c r="H89" t="s">
        <v>109</v>
      </c>
      <c r="I89" t="s">
        <v>115</v>
      </c>
      <c r="J89" t="s">
        <v>115</v>
      </c>
      <c r="K89" t="s">
        <v>115</v>
      </c>
      <c r="L89">
        <v>3.0079476421251201E-2</v>
      </c>
      <c r="M89">
        <v>3.0079476421251201E-2</v>
      </c>
    </row>
    <row r="90" spans="1:13" x14ac:dyDescent="0.25">
      <c r="A90" t="s">
        <v>113</v>
      </c>
      <c r="B90" t="s">
        <v>100</v>
      </c>
      <c r="C90" t="s">
        <v>195</v>
      </c>
      <c r="D90" t="s">
        <v>91</v>
      </c>
      <c r="E90" t="s">
        <v>81</v>
      </c>
      <c r="F90" t="s">
        <v>147</v>
      </c>
      <c r="G90">
        <v>2018</v>
      </c>
      <c r="H90" t="s">
        <v>109</v>
      </c>
      <c r="I90" t="s">
        <v>115</v>
      </c>
      <c r="J90" t="s">
        <v>115</v>
      </c>
      <c r="K90" t="s">
        <v>115</v>
      </c>
      <c r="L90">
        <v>4.21939695625516E-2</v>
      </c>
      <c r="M90">
        <v>4.21939695625516E-2</v>
      </c>
    </row>
    <row r="91" spans="1:13" x14ac:dyDescent="0.25">
      <c r="A91" t="s">
        <v>113</v>
      </c>
      <c r="B91" t="s">
        <v>100</v>
      </c>
      <c r="C91" t="s">
        <v>195</v>
      </c>
      <c r="D91" t="s">
        <v>182</v>
      </c>
      <c r="E91" t="s">
        <v>81</v>
      </c>
      <c r="F91" t="s">
        <v>147</v>
      </c>
      <c r="G91">
        <v>2018</v>
      </c>
      <c r="H91" t="s">
        <v>109</v>
      </c>
      <c r="I91" t="s">
        <v>115</v>
      </c>
      <c r="J91" t="s">
        <v>115</v>
      </c>
      <c r="K91" t="s">
        <v>115</v>
      </c>
      <c r="L91">
        <v>4.21939695625516E-2</v>
      </c>
      <c r="M91">
        <v>4.21939695625516E-2</v>
      </c>
    </row>
    <row r="92" spans="1:13" x14ac:dyDescent="0.25">
      <c r="A92" t="s">
        <v>113</v>
      </c>
      <c r="B92" t="s">
        <v>100</v>
      </c>
      <c r="C92" t="s">
        <v>196</v>
      </c>
      <c r="D92" t="s">
        <v>91</v>
      </c>
      <c r="E92" t="s">
        <v>81</v>
      </c>
      <c r="F92" t="s">
        <v>147</v>
      </c>
      <c r="G92">
        <v>2018</v>
      </c>
      <c r="H92" t="s">
        <v>109</v>
      </c>
      <c r="I92" t="s">
        <v>115</v>
      </c>
      <c r="J92" t="s">
        <v>115</v>
      </c>
      <c r="K92" t="s">
        <v>115</v>
      </c>
      <c r="L92">
        <v>5.2867897077308497E-2</v>
      </c>
      <c r="M92">
        <v>5.2867897077308497E-2</v>
      </c>
    </row>
    <row r="93" spans="1:13" x14ac:dyDescent="0.25">
      <c r="A93" t="s">
        <v>113</v>
      </c>
      <c r="B93" t="s">
        <v>100</v>
      </c>
      <c r="C93" t="s">
        <v>196</v>
      </c>
      <c r="D93" t="s">
        <v>182</v>
      </c>
      <c r="E93" t="s">
        <v>81</v>
      </c>
      <c r="F93" t="s">
        <v>147</v>
      </c>
      <c r="G93">
        <v>2018</v>
      </c>
      <c r="H93" t="s">
        <v>109</v>
      </c>
      <c r="I93" t="s">
        <v>115</v>
      </c>
      <c r="J93" t="s">
        <v>115</v>
      </c>
      <c r="K93" t="s">
        <v>115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19</v>
      </c>
      <c r="M1" t="s">
        <v>20</v>
      </c>
    </row>
    <row r="2" spans="1:13" x14ac:dyDescent="0.25">
      <c r="A2" t="s">
        <v>113</v>
      </c>
      <c r="B2" t="s">
        <v>99</v>
      </c>
      <c r="C2" t="s">
        <v>114</v>
      </c>
      <c r="D2" t="s">
        <v>115</v>
      </c>
      <c r="E2" t="s">
        <v>81</v>
      </c>
      <c r="F2" t="s">
        <v>115</v>
      </c>
      <c r="G2">
        <v>2018</v>
      </c>
      <c r="H2" t="s">
        <v>115</v>
      </c>
      <c r="I2" t="s">
        <v>115</v>
      </c>
      <c r="J2" t="s">
        <v>115</v>
      </c>
      <c r="K2" t="s">
        <v>115</v>
      </c>
      <c r="L2">
        <v>1.91859640129881E-2</v>
      </c>
      <c r="M2">
        <v>1.91859640129881E-2</v>
      </c>
    </row>
    <row r="3" spans="1:13" x14ac:dyDescent="0.25">
      <c r="A3" t="s">
        <v>113</v>
      </c>
      <c r="B3" t="s">
        <v>99</v>
      </c>
      <c r="C3" t="s">
        <v>116</v>
      </c>
      <c r="D3" t="s">
        <v>115</v>
      </c>
      <c r="E3" t="s">
        <v>81</v>
      </c>
      <c r="F3" t="s">
        <v>115</v>
      </c>
      <c r="G3">
        <v>2018</v>
      </c>
      <c r="H3" t="s">
        <v>115</v>
      </c>
      <c r="I3" t="s">
        <v>115</v>
      </c>
      <c r="J3" t="s">
        <v>115</v>
      </c>
      <c r="K3" t="s">
        <v>115</v>
      </c>
      <c r="L3">
        <v>1.91859640129881E-2</v>
      </c>
      <c r="M3">
        <v>1.91859640129881E-2</v>
      </c>
    </row>
    <row r="4" spans="1:13" x14ac:dyDescent="0.25">
      <c r="A4" t="s">
        <v>113</v>
      </c>
      <c r="B4" t="s">
        <v>99</v>
      </c>
      <c r="C4" t="s">
        <v>117</v>
      </c>
      <c r="D4" t="s">
        <v>115</v>
      </c>
      <c r="E4" t="s">
        <v>81</v>
      </c>
      <c r="F4" t="s">
        <v>115</v>
      </c>
      <c r="G4">
        <v>2018</v>
      </c>
      <c r="H4" t="s">
        <v>115</v>
      </c>
      <c r="I4" t="s">
        <v>115</v>
      </c>
      <c r="J4" t="s">
        <v>115</v>
      </c>
      <c r="K4" t="s">
        <v>115</v>
      </c>
      <c r="L4">
        <v>1.91859640129881E-2</v>
      </c>
      <c r="M4">
        <v>1.91859640129881E-2</v>
      </c>
    </row>
    <row r="5" spans="1:13" x14ac:dyDescent="0.25">
      <c r="A5" t="s">
        <v>113</v>
      </c>
      <c r="B5" t="s">
        <v>99</v>
      </c>
      <c r="C5" t="s">
        <v>118</v>
      </c>
      <c r="D5" t="s">
        <v>115</v>
      </c>
      <c r="E5" t="s">
        <v>81</v>
      </c>
      <c r="F5" t="s">
        <v>115</v>
      </c>
      <c r="G5">
        <v>2018</v>
      </c>
      <c r="H5" t="s">
        <v>115</v>
      </c>
      <c r="I5" t="s">
        <v>115</v>
      </c>
      <c r="J5" t="s">
        <v>115</v>
      </c>
      <c r="K5" t="s">
        <v>115</v>
      </c>
      <c r="L5">
        <v>1.91859640129881E-2</v>
      </c>
      <c r="M5">
        <v>1.91859640129881E-2</v>
      </c>
    </row>
    <row r="6" spans="1:13" x14ac:dyDescent="0.25">
      <c r="A6" t="s">
        <v>113</v>
      </c>
      <c r="B6" t="s">
        <v>99</v>
      </c>
      <c r="C6" t="s">
        <v>119</v>
      </c>
      <c r="D6" t="s">
        <v>115</v>
      </c>
      <c r="E6" t="s">
        <v>81</v>
      </c>
      <c r="F6" t="s">
        <v>115</v>
      </c>
      <c r="G6">
        <v>2018</v>
      </c>
      <c r="H6" t="s">
        <v>115</v>
      </c>
      <c r="I6" t="s">
        <v>115</v>
      </c>
      <c r="J6" t="s">
        <v>115</v>
      </c>
      <c r="K6" t="s">
        <v>115</v>
      </c>
      <c r="L6">
        <v>1.18590868367296E-2</v>
      </c>
      <c r="M6">
        <v>1.18590868367296E-2</v>
      </c>
    </row>
    <row r="7" spans="1:13" x14ac:dyDescent="0.25">
      <c r="A7" t="s">
        <v>113</v>
      </c>
      <c r="B7" t="s">
        <v>99</v>
      </c>
      <c r="C7" t="s">
        <v>120</v>
      </c>
      <c r="D7" t="s">
        <v>115</v>
      </c>
      <c r="E7" t="s">
        <v>81</v>
      </c>
      <c r="F7" t="s">
        <v>115</v>
      </c>
      <c r="G7">
        <v>2018</v>
      </c>
      <c r="H7" t="s">
        <v>115</v>
      </c>
      <c r="I7" t="s">
        <v>115</v>
      </c>
      <c r="J7" t="s">
        <v>115</v>
      </c>
      <c r="K7" t="s">
        <v>115</v>
      </c>
      <c r="L7">
        <v>3.7359826231663999E-2</v>
      </c>
      <c r="M7">
        <v>3.7359826231663999E-2</v>
      </c>
    </row>
    <row r="8" spans="1:13" x14ac:dyDescent="0.25">
      <c r="A8" t="s">
        <v>113</v>
      </c>
      <c r="B8" t="s">
        <v>99</v>
      </c>
      <c r="C8" t="s">
        <v>121</v>
      </c>
      <c r="D8" t="s">
        <v>115</v>
      </c>
      <c r="E8" t="s">
        <v>81</v>
      </c>
      <c r="F8" t="s">
        <v>115</v>
      </c>
      <c r="G8">
        <v>2018</v>
      </c>
      <c r="H8" t="s">
        <v>115</v>
      </c>
      <c r="I8" t="s">
        <v>115</v>
      </c>
      <c r="J8" t="s">
        <v>115</v>
      </c>
      <c r="K8" t="s">
        <v>115</v>
      </c>
      <c r="L8">
        <v>2.3078593190679501E-2</v>
      </c>
      <c r="M8">
        <v>2.3078593190679501E-2</v>
      </c>
    </row>
    <row r="9" spans="1:13" x14ac:dyDescent="0.25">
      <c r="A9" t="s">
        <v>113</v>
      </c>
      <c r="B9" t="s">
        <v>99</v>
      </c>
      <c r="C9" t="s">
        <v>122</v>
      </c>
      <c r="D9" t="s">
        <v>115</v>
      </c>
      <c r="E9" t="s">
        <v>81</v>
      </c>
      <c r="F9" t="s">
        <v>115</v>
      </c>
      <c r="G9">
        <v>2018</v>
      </c>
      <c r="H9" t="s">
        <v>115</v>
      </c>
      <c r="I9" t="s">
        <v>115</v>
      </c>
      <c r="J9" t="s">
        <v>115</v>
      </c>
      <c r="K9" t="s">
        <v>115</v>
      </c>
      <c r="L9">
        <v>1.7647904805808901E-2</v>
      </c>
      <c r="M9">
        <v>1.7647904805808901E-2</v>
      </c>
    </row>
    <row r="10" spans="1:13" x14ac:dyDescent="0.25">
      <c r="A10" t="s">
        <v>113</v>
      </c>
      <c r="B10" t="s">
        <v>99</v>
      </c>
      <c r="C10" t="s">
        <v>123</v>
      </c>
      <c r="D10" t="s">
        <v>115</v>
      </c>
      <c r="E10" t="s">
        <v>81</v>
      </c>
      <c r="F10" t="s">
        <v>115</v>
      </c>
      <c r="G10">
        <v>2018</v>
      </c>
      <c r="H10" t="s">
        <v>115</v>
      </c>
      <c r="I10" t="s">
        <v>115</v>
      </c>
      <c r="J10" t="s">
        <v>115</v>
      </c>
      <c r="K10" t="s">
        <v>115</v>
      </c>
      <c r="L10">
        <v>2.4653262579847901E-2</v>
      </c>
      <c r="M10">
        <v>2.4653262579847901E-2</v>
      </c>
    </row>
    <row r="11" spans="1:13" x14ac:dyDescent="0.25">
      <c r="A11" t="s">
        <v>113</v>
      </c>
      <c r="B11" t="s">
        <v>99</v>
      </c>
      <c r="C11" t="s">
        <v>124</v>
      </c>
      <c r="D11" t="s">
        <v>115</v>
      </c>
      <c r="E11" t="s">
        <v>81</v>
      </c>
      <c r="F11" t="s">
        <v>115</v>
      </c>
      <c r="G11">
        <v>2018</v>
      </c>
      <c r="H11" t="s">
        <v>115</v>
      </c>
      <c r="I11" t="s">
        <v>115</v>
      </c>
      <c r="J11" t="s">
        <v>115</v>
      </c>
      <c r="K11" t="s">
        <v>115</v>
      </c>
      <c r="L11">
        <v>2.4653262579847901E-2</v>
      </c>
      <c r="M11">
        <v>2.4653262579847901E-2</v>
      </c>
    </row>
    <row r="12" spans="1:13" x14ac:dyDescent="0.25">
      <c r="A12" t="s">
        <v>113</v>
      </c>
      <c r="B12" t="s">
        <v>99</v>
      </c>
      <c r="C12" t="s">
        <v>125</v>
      </c>
      <c r="D12" t="s">
        <v>115</v>
      </c>
      <c r="E12" t="s">
        <v>81</v>
      </c>
      <c r="F12" t="s">
        <v>115</v>
      </c>
      <c r="G12">
        <v>2018</v>
      </c>
      <c r="H12" t="s">
        <v>115</v>
      </c>
      <c r="I12" t="s">
        <v>115</v>
      </c>
      <c r="J12" t="s">
        <v>115</v>
      </c>
      <c r="K12" t="s">
        <v>115</v>
      </c>
      <c r="L12">
        <v>2.4653262579847901E-2</v>
      </c>
      <c r="M12">
        <v>2.4653262579847901E-2</v>
      </c>
    </row>
    <row r="13" spans="1:13" x14ac:dyDescent="0.25">
      <c r="A13" t="s">
        <v>113</v>
      </c>
      <c r="B13" t="s">
        <v>99</v>
      </c>
      <c r="C13" t="s">
        <v>126</v>
      </c>
      <c r="D13" t="s">
        <v>115</v>
      </c>
      <c r="E13" t="s">
        <v>81</v>
      </c>
      <c r="F13" t="s">
        <v>115</v>
      </c>
      <c r="G13">
        <v>2018</v>
      </c>
      <c r="H13" t="s">
        <v>115</v>
      </c>
      <c r="I13" t="s">
        <v>115</v>
      </c>
      <c r="J13" t="s">
        <v>115</v>
      </c>
      <c r="K13" t="s">
        <v>115</v>
      </c>
      <c r="L13">
        <v>2.4653262579847901E-2</v>
      </c>
      <c r="M13">
        <v>2.4653262579847901E-2</v>
      </c>
    </row>
    <row r="14" spans="1:13" x14ac:dyDescent="0.25">
      <c r="A14" t="s">
        <v>113</v>
      </c>
      <c r="B14" t="s">
        <v>99</v>
      </c>
      <c r="C14" t="s">
        <v>127</v>
      </c>
      <c r="D14" t="s">
        <v>115</v>
      </c>
      <c r="E14" t="s">
        <v>81</v>
      </c>
      <c r="F14" t="s">
        <v>115</v>
      </c>
      <c r="G14">
        <v>2018</v>
      </c>
      <c r="H14" t="s">
        <v>115</v>
      </c>
      <c r="I14" t="s">
        <v>115</v>
      </c>
      <c r="J14" t="s">
        <v>115</v>
      </c>
      <c r="K14" t="s">
        <v>115</v>
      </c>
      <c r="L14">
        <v>2.2095891324020799E-2</v>
      </c>
      <c r="M14">
        <v>2.2095891324020799E-2</v>
      </c>
    </row>
    <row r="15" spans="1:13" x14ac:dyDescent="0.25">
      <c r="A15" t="s">
        <v>113</v>
      </c>
      <c r="B15" t="s">
        <v>99</v>
      </c>
      <c r="C15" t="s">
        <v>128</v>
      </c>
      <c r="D15" t="s">
        <v>115</v>
      </c>
      <c r="E15" t="s">
        <v>81</v>
      </c>
      <c r="F15" t="s">
        <v>115</v>
      </c>
      <c r="G15">
        <v>2018</v>
      </c>
      <c r="H15" t="s">
        <v>115</v>
      </c>
      <c r="I15" t="s">
        <v>115</v>
      </c>
      <c r="J15" t="s">
        <v>115</v>
      </c>
      <c r="K15" t="s">
        <v>115</v>
      </c>
      <c r="L15">
        <v>2.8368761423682901E-2</v>
      </c>
      <c r="M15">
        <v>2.8368761423682901E-2</v>
      </c>
    </row>
    <row r="16" spans="1:13" x14ac:dyDescent="0.25">
      <c r="A16" t="s">
        <v>113</v>
      </c>
      <c r="B16" t="s">
        <v>99</v>
      </c>
      <c r="C16" t="s">
        <v>129</v>
      </c>
      <c r="D16" t="s">
        <v>115</v>
      </c>
      <c r="E16" t="s">
        <v>81</v>
      </c>
      <c r="F16" t="s">
        <v>115</v>
      </c>
      <c r="G16">
        <v>2018</v>
      </c>
      <c r="H16" t="s">
        <v>115</v>
      </c>
      <c r="I16" t="s">
        <v>115</v>
      </c>
      <c r="J16" t="s">
        <v>115</v>
      </c>
      <c r="K16" t="s">
        <v>115</v>
      </c>
      <c r="L16">
        <v>3.0936872888717201E-2</v>
      </c>
      <c r="M16">
        <v>3.0936872888717201E-2</v>
      </c>
    </row>
    <row r="17" spans="1:13" x14ac:dyDescent="0.25">
      <c r="A17" t="s">
        <v>113</v>
      </c>
      <c r="B17" t="s">
        <v>99</v>
      </c>
      <c r="C17" t="s">
        <v>130</v>
      </c>
      <c r="D17" t="s">
        <v>115</v>
      </c>
      <c r="E17" t="s">
        <v>81</v>
      </c>
      <c r="F17" t="s">
        <v>115</v>
      </c>
      <c r="G17">
        <v>2018</v>
      </c>
      <c r="H17" t="s">
        <v>115</v>
      </c>
      <c r="I17" t="s">
        <v>115</v>
      </c>
      <c r="J17" t="s">
        <v>115</v>
      </c>
      <c r="K17" t="s">
        <v>115</v>
      </c>
      <c r="L17">
        <v>7.5066866433008306E-2</v>
      </c>
      <c r="M17">
        <v>7.5066866433008306E-2</v>
      </c>
    </row>
    <row r="18" spans="1:13" x14ac:dyDescent="0.25">
      <c r="A18" t="s">
        <v>113</v>
      </c>
      <c r="B18" t="s">
        <v>99</v>
      </c>
      <c r="C18" t="s">
        <v>131</v>
      </c>
      <c r="D18" t="s">
        <v>115</v>
      </c>
      <c r="E18" t="s">
        <v>81</v>
      </c>
      <c r="F18" t="s">
        <v>115</v>
      </c>
      <c r="G18">
        <v>2018</v>
      </c>
      <c r="H18" t="s">
        <v>115</v>
      </c>
      <c r="I18" t="s">
        <v>115</v>
      </c>
      <c r="J18" t="s">
        <v>115</v>
      </c>
      <c r="K18" t="s">
        <v>115</v>
      </c>
      <c r="L18">
        <v>4.1614408271926799E-2</v>
      </c>
      <c r="M18">
        <v>4.1614408271926799E-2</v>
      </c>
    </row>
    <row r="19" spans="1:13" x14ac:dyDescent="0.25">
      <c r="A19" t="s">
        <v>113</v>
      </c>
      <c r="B19" t="s">
        <v>99</v>
      </c>
      <c r="C19" t="s">
        <v>132</v>
      </c>
      <c r="D19" t="s">
        <v>115</v>
      </c>
      <c r="E19" t="s">
        <v>81</v>
      </c>
      <c r="F19" t="s">
        <v>115</v>
      </c>
      <c r="G19">
        <v>2018</v>
      </c>
      <c r="H19" t="s">
        <v>115</v>
      </c>
      <c r="I19" t="s">
        <v>115</v>
      </c>
      <c r="J19" t="s">
        <v>115</v>
      </c>
      <c r="K19" t="s">
        <v>115</v>
      </c>
      <c r="L19">
        <v>4.1614408271926799E-2</v>
      </c>
      <c r="M19">
        <v>4.1614408271926799E-2</v>
      </c>
    </row>
    <row r="20" spans="1:13" x14ac:dyDescent="0.25">
      <c r="A20" t="s">
        <v>113</v>
      </c>
      <c r="B20" t="s">
        <v>99</v>
      </c>
      <c r="C20" t="s">
        <v>133</v>
      </c>
      <c r="D20" t="s">
        <v>115</v>
      </c>
      <c r="E20" t="s">
        <v>81</v>
      </c>
      <c r="F20" t="s">
        <v>115</v>
      </c>
      <c r="G20">
        <v>2018</v>
      </c>
      <c r="H20" t="s">
        <v>115</v>
      </c>
      <c r="I20" t="s">
        <v>115</v>
      </c>
      <c r="J20" t="s">
        <v>115</v>
      </c>
      <c r="K20" t="s">
        <v>115</v>
      </c>
      <c r="L20">
        <v>4.1614408271926799E-2</v>
      </c>
      <c r="M20">
        <v>4.1614408271926799E-2</v>
      </c>
    </row>
    <row r="21" spans="1:13" x14ac:dyDescent="0.25">
      <c r="A21" t="s">
        <v>113</v>
      </c>
      <c r="B21" t="s">
        <v>99</v>
      </c>
      <c r="C21" t="s">
        <v>134</v>
      </c>
      <c r="D21" t="s">
        <v>115</v>
      </c>
      <c r="E21" t="s">
        <v>81</v>
      </c>
      <c r="F21" t="s">
        <v>115</v>
      </c>
      <c r="G21">
        <v>2018</v>
      </c>
      <c r="H21" t="s">
        <v>115</v>
      </c>
      <c r="I21" t="s">
        <v>115</v>
      </c>
      <c r="J21" t="s">
        <v>115</v>
      </c>
      <c r="K21" t="s">
        <v>115</v>
      </c>
      <c r="L21">
        <v>4.1614408271926799E-2</v>
      </c>
      <c r="M21">
        <v>4.1614408271926799E-2</v>
      </c>
    </row>
    <row r="22" spans="1:13" x14ac:dyDescent="0.25">
      <c r="A22" t="s">
        <v>113</v>
      </c>
      <c r="B22" t="s">
        <v>99</v>
      </c>
      <c r="C22" t="s">
        <v>135</v>
      </c>
      <c r="D22" t="s">
        <v>115</v>
      </c>
      <c r="E22" t="s">
        <v>81</v>
      </c>
      <c r="F22" t="s">
        <v>115</v>
      </c>
      <c r="G22">
        <v>2018</v>
      </c>
      <c r="H22" t="s">
        <v>115</v>
      </c>
      <c r="I22" t="s">
        <v>115</v>
      </c>
      <c r="J22" t="s">
        <v>115</v>
      </c>
      <c r="K22" t="s">
        <v>115</v>
      </c>
      <c r="L22">
        <v>3.7040631160092499E-2</v>
      </c>
      <c r="M22">
        <v>3.7040631160092499E-2</v>
      </c>
    </row>
    <row r="23" spans="1:13" x14ac:dyDescent="0.25">
      <c r="A23" t="s">
        <v>113</v>
      </c>
      <c r="B23" t="s">
        <v>99</v>
      </c>
      <c r="C23" t="s">
        <v>136</v>
      </c>
      <c r="D23" t="s">
        <v>115</v>
      </c>
      <c r="E23" t="s">
        <v>81</v>
      </c>
      <c r="F23" t="s">
        <v>115</v>
      </c>
      <c r="G23">
        <v>2018</v>
      </c>
      <c r="H23" t="s">
        <v>115</v>
      </c>
      <c r="I23" t="s">
        <v>115</v>
      </c>
      <c r="J23" t="s">
        <v>115</v>
      </c>
      <c r="K23" t="s">
        <v>115</v>
      </c>
      <c r="L23">
        <v>4.6621727976421598E-2</v>
      </c>
      <c r="M23">
        <v>4.6621727976421598E-2</v>
      </c>
    </row>
    <row r="24" spans="1:13" x14ac:dyDescent="0.25">
      <c r="A24" t="s">
        <v>113</v>
      </c>
      <c r="B24" t="s">
        <v>99</v>
      </c>
      <c r="C24" t="s">
        <v>137</v>
      </c>
      <c r="D24" t="s">
        <v>115</v>
      </c>
      <c r="E24" t="s">
        <v>81</v>
      </c>
      <c r="F24" t="s">
        <v>115</v>
      </c>
      <c r="G24">
        <v>2018</v>
      </c>
      <c r="H24" t="s">
        <v>115</v>
      </c>
      <c r="I24" t="s">
        <v>115</v>
      </c>
      <c r="J24" t="s">
        <v>115</v>
      </c>
      <c r="K24" t="s">
        <v>115</v>
      </c>
      <c r="L24">
        <v>6.7033675870053502E-2</v>
      </c>
      <c r="M24">
        <v>6.7033675870053502E-2</v>
      </c>
    </row>
    <row r="25" spans="1:13" x14ac:dyDescent="0.25">
      <c r="A25" t="s">
        <v>113</v>
      </c>
      <c r="B25" t="s">
        <v>99</v>
      </c>
      <c r="C25" t="s">
        <v>138</v>
      </c>
      <c r="D25" t="s">
        <v>115</v>
      </c>
      <c r="E25" t="s">
        <v>81</v>
      </c>
      <c r="F25" t="s">
        <v>115</v>
      </c>
      <c r="G25">
        <v>2018</v>
      </c>
      <c r="H25" t="s">
        <v>115</v>
      </c>
      <c r="I25" t="s">
        <v>115</v>
      </c>
      <c r="J25" t="s">
        <v>115</v>
      </c>
      <c r="K25" t="s">
        <v>115</v>
      </c>
      <c r="L25">
        <v>9.1153830584100495E-2</v>
      </c>
      <c r="M25">
        <v>9.1153830584100495E-2</v>
      </c>
    </row>
    <row r="26" spans="1:13" x14ac:dyDescent="0.25">
      <c r="A26" t="s">
        <v>113</v>
      </c>
      <c r="B26" t="s">
        <v>99</v>
      </c>
      <c r="C26" t="s">
        <v>139</v>
      </c>
      <c r="D26" t="s">
        <v>115</v>
      </c>
      <c r="E26" t="s">
        <v>81</v>
      </c>
      <c r="F26" t="s">
        <v>115</v>
      </c>
      <c r="G26">
        <v>2018</v>
      </c>
      <c r="H26" t="s">
        <v>115</v>
      </c>
      <c r="I26" t="s">
        <v>115</v>
      </c>
      <c r="J26" t="s">
        <v>115</v>
      </c>
      <c r="K26" t="s">
        <v>115</v>
      </c>
      <c r="L26">
        <v>2.2735699655164601E-2</v>
      </c>
      <c r="M26">
        <v>2.2735699655164601E-2</v>
      </c>
    </row>
    <row r="27" spans="1:13" x14ac:dyDescent="0.25">
      <c r="A27" t="s">
        <v>113</v>
      </c>
      <c r="B27" t="s">
        <v>99</v>
      </c>
      <c r="C27" t="s">
        <v>140</v>
      </c>
      <c r="D27" t="s">
        <v>115</v>
      </c>
      <c r="E27" t="s">
        <v>81</v>
      </c>
      <c r="F27" t="s">
        <v>115</v>
      </c>
      <c r="G27">
        <v>2018</v>
      </c>
      <c r="H27" t="s">
        <v>115</v>
      </c>
      <c r="I27" t="s">
        <v>115</v>
      </c>
      <c r="J27" t="s">
        <v>115</v>
      </c>
      <c r="K27" t="s">
        <v>115</v>
      </c>
      <c r="L27">
        <v>8.6298729994523198E-3</v>
      </c>
      <c r="M27">
        <v>8.6298729994523198E-3</v>
      </c>
    </row>
    <row r="28" spans="1:13" x14ac:dyDescent="0.25">
      <c r="A28" t="s">
        <v>113</v>
      </c>
      <c r="B28" t="s">
        <v>99</v>
      </c>
      <c r="C28" t="s">
        <v>141</v>
      </c>
      <c r="D28" t="s">
        <v>115</v>
      </c>
      <c r="E28" t="s">
        <v>81</v>
      </c>
      <c r="F28" t="s">
        <v>115</v>
      </c>
      <c r="G28">
        <v>2018</v>
      </c>
      <c r="H28" t="s">
        <v>115</v>
      </c>
      <c r="I28" t="s">
        <v>115</v>
      </c>
      <c r="J28" t="s">
        <v>115</v>
      </c>
      <c r="K28" t="s">
        <v>115</v>
      </c>
      <c r="L28">
        <v>1.29275684703049E-2</v>
      </c>
      <c r="M28">
        <v>1.29275684703049E-2</v>
      </c>
    </row>
    <row r="29" spans="1:13" x14ac:dyDescent="0.25">
      <c r="A29" t="s">
        <v>113</v>
      </c>
      <c r="B29" t="s">
        <v>99</v>
      </c>
      <c r="C29" t="s">
        <v>142</v>
      </c>
      <c r="D29" t="s">
        <v>115</v>
      </c>
      <c r="E29" t="s">
        <v>81</v>
      </c>
      <c r="F29" t="s">
        <v>115</v>
      </c>
      <c r="G29">
        <v>2018</v>
      </c>
      <c r="H29" t="s">
        <v>115</v>
      </c>
      <c r="I29" t="s">
        <v>115</v>
      </c>
      <c r="J29" t="s">
        <v>115</v>
      </c>
      <c r="K29" t="s">
        <v>115</v>
      </c>
      <c r="L29">
        <v>3.4409606285151599E-2</v>
      </c>
      <c r="M29">
        <v>3.4409606285151599E-2</v>
      </c>
    </row>
    <row r="30" spans="1:13" x14ac:dyDescent="0.25">
      <c r="A30" t="s">
        <v>113</v>
      </c>
      <c r="B30" t="s">
        <v>99</v>
      </c>
      <c r="C30" t="s">
        <v>143</v>
      </c>
      <c r="D30" t="s">
        <v>115</v>
      </c>
      <c r="E30" t="s">
        <v>81</v>
      </c>
      <c r="F30" t="s">
        <v>115</v>
      </c>
      <c r="G30">
        <v>2018</v>
      </c>
      <c r="H30" t="s">
        <v>115</v>
      </c>
      <c r="I30" t="s">
        <v>115</v>
      </c>
      <c r="J30" t="s">
        <v>115</v>
      </c>
      <c r="K30" t="s">
        <v>115</v>
      </c>
      <c r="L30">
        <v>1.33284867630703E-2</v>
      </c>
      <c r="M30">
        <v>1.33284867630703E-2</v>
      </c>
    </row>
    <row r="31" spans="1:13" x14ac:dyDescent="0.25">
      <c r="A31" t="s">
        <v>113</v>
      </c>
      <c r="B31" t="s">
        <v>99</v>
      </c>
      <c r="C31" t="s">
        <v>144</v>
      </c>
      <c r="D31" t="s">
        <v>115</v>
      </c>
      <c r="E31" t="s">
        <v>81</v>
      </c>
      <c r="F31" t="s">
        <v>115</v>
      </c>
      <c r="G31">
        <v>2018</v>
      </c>
      <c r="H31" t="s">
        <v>115</v>
      </c>
      <c r="I31" t="s">
        <v>115</v>
      </c>
      <c r="J31" t="s">
        <v>115</v>
      </c>
      <c r="K31" t="s">
        <v>115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2022-09-29T18:16:30Z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459800362586975</vt:r8>
  </property>
</Properties>
</file>