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"/>
    </mc:Choice>
  </mc:AlternateContent>
  <xr:revisionPtr revIDLastSave="0" documentId="13_ncr:1_{0DFB0320-C6AE-4FDD-ABD8-4A720068A67F}" xr6:coauthVersionLast="45" xr6:coauthVersionMax="45" xr10:uidLastSave="{00000000-0000-0000-0000-000000000000}"/>
  <bookViews>
    <workbookView xWindow="-120" yWindow="-120" windowWidth="29040" windowHeight="15840" activeTab="2" xr2:uid="{50EA909E-428C-4AB8-BDBE-A18EAD513A7E}"/>
  </bookViews>
  <sheets>
    <sheet name="Sheet1" sheetId="1" r:id="rId1"/>
    <sheet name="Sheet5" sheetId="5" r:id="rId2"/>
    <sheet name="N &amp; K" sheetId="6" r:id="rId3"/>
    <sheet name="Sheet2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5" l="1"/>
  <c r="AQ45" i="5"/>
  <c r="P45" i="5"/>
  <c r="AQ44" i="5"/>
  <c r="P44" i="5"/>
  <c r="AQ43" i="5"/>
  <c r="P43" i="5"/>
  <c r="AQ33" i="5"/>
  <c r="P33" i="5"/>
  <c r="AQ32" i="5"/>
  <c r="P32" i="5"/>
  <c r="AQ31" i="5"/>
  <c r="P31" i="5"/>
  <c r="AQ22" i="5"/>
  <c r="P22" i="5"/>
  <c r="AQ21" i="5"/>
  <c r="P21" i="5"/>
  <c r="AQ20" i="5"/>
  <c r="P20" i="5"/>
  <c r="AQ12" i="5"/>
  <c r="P12" i="5"/>
  <c r="AQ11" i="5"/>
  <c r="P11" i="5"/>
  <c r="AQ10" i="5"/>
  <c r="AQ10" i="1" l="1"/>
  <c r="AQ43" i="1" l="1"/>
  <c r="AQ44" i="1"/>
  <c r="AQ45" i="1"/>
  <c r="AQ33" i="1" l="1"/>
  <c r="AQ12" i="1"/>
  <c r="AQ32" i="1" l="1"/>
  <c r="AQ31" i="1"/>
  <c r="AQ22" i="1" l="1"/>
  <c r="AQ21" i="1"/>
  <c r="AQ20" i="1"/>
  <c r="AQ11" i="1" l="1"/>
  <c r="P21" i="1" l="1"/>
  <c r="P22" i="1"/>
  <c r="P20" i="1" l="1"/>
  <c r="P43" i="1" l="1"/>
  <c r="P44" i="1"/>
  <c r="P45" i="1"/>
  <c r="P11" i="1" l="1"/>
  <c r="P12" i="1"/>
  <c r="P10" i="1"/>
  <c r="P32" i="1" l="1"/>
  <c r="P31" i="1" l="1"/>
  <c r="P33" i="1" l="1"/>
</calcChain>
</file>

<file path=xl/sharedStrings.xml><?xml version="1.0" encoding="utf-8"?>
<sst xmlns="http://schemas.openxmlformats.org/spreadsheetml/2006/main" count="265" uniqueCount="22">
  <si>
    <t>Pa</t>
  </si>
  <si>
    <t>N</t>
  </si>
  <si>
    <t>Temp</t>
  </si>
  <si>
    <t>K (mPs.s^n)</t>
  </si>
  <si>
    <t>R</t>
  </si>
  <si>
    <t>Foam Quality 95%</t>
  </si>
  <si>
    <t>Foam Quality 75%</t>
  </si>
  <si>
    <t>cp (𝜇)</t>
  </si>
  <si>
    <t>1/Sec (𝛾)</t>
  </si>
  <si>
    <t>Foam ( CO2+ AOS) @ 25C</t>
  </si>
  <si>
    <t>Foam ( CO2+ AOS+ NaCl) @ 25C</t>
  </si>
  <si>
    <t>Foam ( CO2+ AOS) @ 50C</t>
  </si>
  <si>
    <t>Foam ( CO2+ AOS) @ 80C</t>
  </si>
  <si>
    <t>Foam ( CO2+ AOS+ NaCl+SiO2) @ 25C</t>
  </si>
  <si>
    <t>Foam ( CO2+ AOS+ NaCl+SiO2+XG) @ 25C</t>
  </si>
  <si>
    <t>Foam ( CO2+ AOS+ NaCl+SiO2+XG) @ 50C</t>
  </si>
  <si>
    <t>Foam ( CO2+ AOS+ NaCl+SiO2+XG) @ 80C</t>
  </si>
  <si>
    <t>Foam ( CO2+ AOS+ NaCl+SiO2) @80C</t>
  </si>
  <si>
    <t>Foam ( CO2+ AOS+ NaCl+SiO2) @ 50C</t>
  </si>
  <si>
    <t>Foam ( CO2+ AOS+ NaCl) @ 80C</t>
  </si>
  <si>
    <t>Foam ( CO2+ AOS+ NaCl) @ 50C</t>
  </si>
  <si>
    <t>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</si>
</sst>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8"/>
      <color theme="1"/>
      <name val="Calibri"/>
      <family val="2"/>
    </font>
    <font>
      <b/>
      <sz val="18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7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0" xfId="0" applyNumberFormat="1"/>
    <xf numFmtId="1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/>
    <xf numFmtId="1" fontId="0" fillId="0" borderId="9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165" fontId="4" fillId="0" borderId="12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018648392005"/>
          <c:y val="4.9227494806798819E-2"/>
          <c:w val="0.71286714021760267"/>
          <c:h val="0.75676549321390407"/>
        </c:manualLayout>
      </c:layout>
      <c:scatterChart>
        <c:scatterStyle val="lineMarker"/>
        <c:varyColors val="0"/>
        <c:ser>
          <c:idx val="0"/>
          <c:order val="0"/>
          <c:tx>
            <c:v>2.0 wt% NaCl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Sheet1!$C$20:$C$26</c:f>
              <c:numCache>
                <c:formatCode>0.0</c:formatCode>
                <c:ptCount val="7"/>
                <c:pt idx="0">
                  <c:v>336.09471198618724</c:v>
                </c:pt>
                <c:pt idx="1">
                  <c:v>504.1420679792808</c:v>
                </c:pt>
                <c:pt idx="2">
                  <c:v>672.18942397237447</c:v>
                </c:pt>
                <c:pt idx="3">
                  <c:v>840.23677996546792</c:v>
                </c:pt>
                <c:pt idx="4">
                  <c:v>1008.2841359585616</c:v>
                </c:pt>
                <c:pt idx="5">
                  <c:v>1176.3314919516552</c:v>
                </c:pt>
                <c:pt idx="6">
                  <c:v>1344.3788479447489</c:v>
                </c:pt>
              </c:numCache>
            </c:numRef>
          </c:xVal>
          <c:yVal>
            <c:numRef>
              <c:f>Sheet1!$D$20:$D$26</c:f>
              <c:numCache>
                <c:formatCode>0.0</c:formatCode>
                <c:ptCount val="7"/>
                <c:pt idx="0">
                  <c:v>3.0469466657515487</c:v>
                </c:pt>
                <c:pt idx="1">
                  <c:v>2.5674471563101138</c:v>
                </c:pt>
                <c:pt idx="2">
                  <c:v>2.2737351997409672</c:v>
                </c:pt>
                <c:pt idx="3">
                  <c:v>2.0692586849518468</c:v>
                </c:pt>
                <c:pt idx="4">
                  <c:v>1.9159163625652933</c:v>
                </c:pt>
                <c:pt idx="5">
                  <c:v>1.7951672523550779</c:v>
                </c:pt>
                <c:pt idx="6">
                  <c:v>1.6967385142154809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0-4B15-81D9-D253A6A1F93A}"/>
            </c:ext>
          </c:extLst>
        </c:ser>
        <c:ser>
          <c:idx val="1"/>
          <c:order val="1"/>
          <c:tx>
            <c:v>2.0 wt% NaCl, 0.2 wt% SiO2 NPs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Sheet1!$C$31:$C$37</c:f>
              <c:numCache>
                <c:formatCode>0</c:formatCode>
                <c:ptCount val="7"/>
                <c:pt idx="0">
                  <c:v>357.60292852846914</c:v>
                </c:pt>
                <c:pt idx="1">
                  <c:v>536.40439279270367</c:v>
                </c:pt>
                <c:pt idx="2">
                  <c:v>715.20585705693827</c:v>
                </c:pt>
                <c:pt idx="3">
                  <c:v>894.00732132117264</c:v>
                </c:pt>
                <c:pt idx="4">
                  <c:v>1072.8087855854073</c:v>
                </c:pt>
                <c:pt idx="5">
                  <c:v>1251.6102498496418</c:v>
                </c:pt>
                <c:pt idx="6">
                  <c:v>1430.4117141138765</c:v>
                </c:pt>
              </c:numCache>
            </c:numRef>
          </c:xVal>
          <c:yVal>
            <c:numRef>
              <c:f>Sheet1!$D$31:$D$37</c:f>
              <c:numCache>
                <c:formatCode>0.0</c:formatCode>
                <c:ptCount val="7"/>
                <c:pt idx="0">
                  <c:v>4.3014865837362253</c:v>
                </c:pt>
                <c:pt idx="1">
                  <c:v>3.5003493074697927</c:v>
                </c:pt>
                <c:pt idx="2">
                  <c:v>3.0241618182826238</c:v>
                </c:pt>
                <c:pt idx="3">
                  <c:v>2.6998874881580304</c:v>
                </c:pt>
                <c:pt idx="4">
                  <c:v>2.4609219441311403</c:v>
                </c:pt>
                <c:pt idx="5">
                  <c:v>2.2754578006528932</c:v>
                </c:pt>
                <c:pt idx="6">
                  <c:v>2.1261381443656013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B6A-44C9-855F-394A37C80202}"/>
            </c:ext>
          </c:extLst>
        </c:ser>
        <c:ser>
          <c:idx val="2"/>
          <c:order val="2"/>
          <c:tx>
            <c:v>2.0 wt% NaCl, 0.2 wt% SiO2 NPs, 0.3 wt% XG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Sheet1!$C$43:$C$49</c:f>
              <c:numCache>
                <c:formatCode>0.0</c:formatCode>
                <c:ptCount val="7"/>
                <c:pt idx="0">
                  <c:v>336.71513428098217</c:v>
                </c:pt>
                <c:pt idx="1">
                  <c:v>505.0727014214732</c:v>
                </c:pt>
                <c:pt idx="2">
                  <c:v>673.43026856196434</c:v>
                </c:pt>
                <c:pt idx="3">
                  <c:v>841.78783570245525</c:v>
                </c:pt>
                <c:pt idx="4">
                  <c:v>1010.1454028429464</c:v>
                </c:pt>
                <c:pt idx="5">
                  <c:v>1178.5029699834372</c:v>
                </c:pt>
                <c:pt idx="6">
                  <c:v>1346.8605371239287</c:v>
                </c:pt>
              </c:numCache>
            </c:numRef>
          </c:xVal>
          <c:yVal>
            <c:numRef>
              <c:f>Sheet1!$D$43:$D$49</c:f>
              <c:numCache>
                <c:formatCode>0.0</c:formatCode>
                <c:ptCount val="7"/>
                <c:pt idx="0">
                  <c:v>6.4424127576913142</c:v>
                </c:pt>
                <c:pt idx="1">
                  <c:v>5.4221876408997263</c:v>
                </c:pt>
                <c:pt idx="2">
                  <c:v>4.7978933712755047</c:v>
                </c:pt>
                <c:pt idx="3">
                  <c:v>4.3635951905861248</c:v>
                </c:pt>
                <c:pt idx="4">
                  <c:v>4.038095527025412</c:v>
                </c:pt>
                <c:pt idx="5">
                  <c:v>3.7819067269198436</c:v>
                </c:pt>
                <c:pt idx="6">
                  <c:v>3.5731614331365376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B6A-44C9-855F-394A37C80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22368"/>
        <c:axId val="629922696"/>
      </c:scatterChart>
      <c:valAx>
        <c:axId val="62992236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Shear rate, 1/s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696"/>
        <c:crosses val="autoZero"/>
        <c:crossBetween val="midCat"/>
      </c:valAx>
      <c:valAx>
        <c:axId val="629922696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Apparent viscosity, cp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368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3789644991449945"/>
          <c:y val="7.9162280796607545E-2"/>
          <c:w val="0.34024489487893306"/>
          <c:h val="0.38040884585382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018648392005"/>
          <c:y val="4.9227494806798819E-2"/>
          <c:w val="0.71286714021760267"/>
          <c:h val="0.75676549321390407"/>
        </c:manualLayout>
      </c:layout>
      <c:scatterChart>
        <c:scatterStyle val="lineMarker"/>
        <c:varyColors val="0"/>
        <c:ser>
          <c:idx val="0"/>
          <c:order val="0"/>
          <c:tx>
            <c:v>2.0 wt% NaCl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Sheet1!$AL$20:$AL$26</c:f>
              <c:numCache>
                <c:formatCode>0.0</c:formatCode>
                <c:ptCount val="7"/>
                <c:pt idx="0">
                  <c:v>358.4006719317241</c:v>
                </c:pt>
                <c:pt idx="1">
                  <c:v>537.6010078975861</c:v>
                </c:pt>
                <c:pt idx="2">
                  <c:v>716.80134386344821</c:v>
                </c:pt>
                <c:pt idx="3">
                  <c:v>896.00167982931009</c:v>
                </c:pt>
                <c:pt idx="4">
                  <c:v>1075.2020157951722</c:v>
                </c:pt>
                <c:pt idx="5">
                  <c:v>1254.4023517610342</c:v>
                </c:pt>
                <c:pt idx="6">
                  <c:v>1433.6026877268964</c:v>
                </c:pt>
              </c:numCache>
            </c:numRef>
          </c:xVal>
          <c:yVal>
            <c:numRef>
              <c:f>Sheet1!$AM$20:$AM$26</c:f>
              <c:numCache>
                <c:formatCode>0.0</c:formatCode>
                <c:ptCount val="7"/>
                <c:pt idx="0">
                  <c:v>1.8336911510817455</c:v>
                </c:pt>
                <c:pt idx="1">
                  <c:v>1.4905397275183274</c:v>
                </c:pt>
                <c:pt idx="2">
                  <c:v>1.286766842415638</c:v>
                </c:pt>
                <c:pt idx="3">
                  <c:v>1.1480976943172589</c:v>
                </c:pt>
                <c:pt idx="4">
                  <c:v>1.0459651820549798</c:v>
                </c:pt>
                <c:pt idx="5">
                  <c:v>0.96673494727579201</c:v>
                </c:pt>
                <c:pt idx="6">
                  <c:v>0.90297044066746379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2-4471-929F-54BCB3787A44}"/>
            </c:ext>
          </c:extLst>
        </c:ser>
        <c:ser>
          <c:idx val="1"/>
          <c:order val="1"/>
          <c:tx>
            <c:v>2.0 wt% NaCl, 0.2 wt% SiO2 NPs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Sheet1!$AH$31:$AH$37</c:f>
              <c:numCache>
                <c:formatCode>0.0</c:formatCode>
                <c:ptCount val="7"/>
                <c:pt idx="0">
                  <c:v>332.70009755648556</c:v>
                </c:pt>
                <c:pt idx="1">
                  <c:v>499.05014633472837</c:v>
                </c:pt>
                <c:pt idx="2">
                  <c:v>665.40019511297112</c:v>
                </c:pt>
                <c:pt idx="3">
                  <c:v>831.75024389121381</c:v>
                </c:pt>
                <c:pt idx="4">
                  <c:v>998.10029266945673</c:v>
                </c:pt>
                <c:pt idx="5">
                  <c:v>1164.4503414476992</c:v>
                </c:pt>
                <c:pt idx="6">
                  <c:v>1330.8003902259422</c:v>
                </c:pt>
              </c:numCache>
            </c:numRef>
          </c:xVal>
          <c:yVal>
            <c:numRef>
              <c:f>Sheet1!$AI$31:$AI$37</c:f>
              <c:numCache>
                <c:formatCode>0.0</c:formatCode>
                <c:ptCount val="7"/>
                <c:pt idx="0">
                  <c:v>2.7391267376087525</c:v>
                </c:pt>
                <c:pt idx="1">
                  <c:v>2.3234679446937005</c:v>
                </c:pt>
                <c:pt idx="2">
                  <c:v>2.0673978105378503</c:v>
                </c:pt>
                <c:pt idx="3">
                  <c:v>1.8883751543748821</c:v>
                </c:pt>
                <c:pt idx="4">
                  <c:v>1.7536729775081896</c:v>
                </c:pt>
                <c:pt idx="5">
                  <c:v>1.6473083811814722</c:v>
                </c:pt>
                <c:pt idx="6">
                  <c:v>1.5604001261905827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2-4471-929F-54BCB3787A44}"/>
            </c:ext>
          </c:extLst>
        </c:ser>
        <c:ser>
          <c:idx val="2"/>
          <c:order val="2"/>
          <c:tx>
            <c:v>2.0 wt% NaCl, 0.2 wt% SiO2 NPs, 0.3 wt% XG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Sheet1!$AL$43:$AL$49</c:f>
              <c:numCache>
                <c:formatCode>0.00</c:formatCode>
                <c:ptCount val="7"/>
                <c:pt idx="0">
                  <c:v>320.84208458981385</c:v>
                </c:pt>
                <c:pt idx="1">
                  <c:v>481.26312688472075</c:v>
                </c:pt>
                <c:pt idx="2">
                  <c:v>641.6841691796277</c:v>
                </c:pt>
                <c:pt idx="3">
                  <c:v>802.10521147453449</c:v>
                </c:pt>
                <c:pt idx="4">
                  <c:v>962.5262537694415</c:v>
                </c:pt>
                <c:pt idx="5">
                  <c:v>1122.9472960643482</c:v>
                </c:pt>
                <c:pt idx="6">
                  <c:v>1283.3683383592554</c:v>
                </c:pt>
              </c:numCache>
            </c:numRef>
          </c:xVal>
          <c:yVal>
            <c:numRef>
              <c:f>Sheet1!$AM$43:$AM$49</c:f>
              <c:numCache>
                <c:formatCode>0.0</c:formatCode>
                <c:ptCount val="7"/>
                <c:pt idx="0">
                  <c:v>3.3592096329072243</c:v>
                </c:pt>
                <c:pt idx="1">
                  <c:v>2.926025005979104</c:v>
                </c:pt>
                <c:pt idx="2">
                  <c:v>2.6529947679360752</c:v>
                </c:pt>
                <c:pt idx="3">
                  <c:v>2.4588867916377648</c:v>
                </c:pt>
                <c:pt idx="4">
                  <c:v>2.3108796056274823</c:v>
                </c:pt>
                <c:pt idx="5">
                  <c:v>2.1927137396288265</c:v>
                </c:pt>
                <c:pt idx="6">
                  <c:v>2.0952491829468909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72-4471-929F-54BCB3787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22368"/>
        <c:axId val="629922696"/>
      </c:scatterChart>
      <c:valAx>
        <c:axId val="62992236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Shear rate, 1/s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696"/>
        <c:crosses val="autoZero"/>
        <c:crossBetween val="midCat"/>
      </c:valAx>
      <c:valAx>
        <c:axId val="629922696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Apparent viscosity, cp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368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3789644991449945"/>
          <c:y val="7.9162280796607545E-2"/>
          <c:w val="0.33812413870525626"/>
          <c:h val="0.38071952145212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018648392005"/>
          <c:y val="4.9227494806798819E-2"/>
          <c:w val="0.71286714021760267"/>
          <c:h val="0.75676549321390407"/>
        </c:manualLayout>
      </c:layout>
      <c:barChart>
        <c:barDir val="col"/>
        <c:grouping val="clustered"/>
        <c:varyColors val="0"/>
        <c:ser>
          <c:idx val="0"/>
          <c:order val="0"/>
          <c:tx>
            <c:v>75% @ 25 °C</c:v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Sheet1!$V$54:$V$55</c:f>
              <c:numCache>
                <c:formatCode>0</c:formatCode>
                <c:ptCount val="2"/>
                <c:pt idx="0">
                  <c:v>311.12371584447004</c:v>
                </c:pt>
                <c:pt idx="1">
                  <c:v>1244.4948633778802</c:v>
                </c:pt>
              </c:numCache>
            </c:numRef>
          </c:cat>
          <c:val>
            <c:numRef>
              <c:f>Sheet1!$T$54:$T$55</c:f>
              <c:numCache>
                <c:formatCode>0.0</c:formatCode>
                <c:ptCount val="2"/>
                <c:pt idx="0">
                  <c:v>4.4857638521088461</c:v>
                </c:pt>
                <c:pt idx="1">
                  <c:v>2.7716664949267451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1-4CAC-805B-3DC9125EC88B}"/>
            </c:ext>
          </c:extLst>
        </c:ser>
        <c:ser>
          <c:idx val="1"/>
          <c:order val="1"/>
          <c:tx>
            <c:v>95% @ 25 °C</c:v>
          </c:tx>
          <c:spPr>
            <a:solidFill>
              <a:schemeClr val="accent2"/>
            </a:solidFill>
            <a:ln>
              <a:solidFill>
                <a:sysClr val="windowText" lastClr="000000">
                  <a:alpha val="98000"/>
                </a:sysClr>
              </a:solidFill>
            </a:ln>
            <a:effectLst/>
          </c:spPr>
          <c:invertIfNegative val="0"/>
          <c:val>
            <c:numRef>
              <c:f>Sheet1!$W$54:$W$55</c:f>
              <c:numCache>
                <c:formatCode>0.0</c:formatCode>
                <c:ptCount val="2"/>
                <c:pt idx="0">
                  <c:v>6.1738873400253249</c:v>
                </c:pt>
                <c:pt idx="1">
                  <c:v>4.2163047790998522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91-4CAC-805B-3DC9125E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922368"/>
        <c:axId val="629922696"/>
      </c:barChart>
      <c:catAx>
        <c:axId val="62992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Shear rate, 1/s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696"/>
        <c:crosses val="autoZero"/>
        <c:auto val="1"/>
        <c:lblAlgn val="ctr"/>
        <c:lblOffset val="100"/>
        <c:noMultiLvlLbl val="0"/>
      </c:catAx>
      <c:valAx>
        <c:axId val="629922696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Apparent viscosity, cp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368"/>
        <c:crosses val="autoZero"/>
        <c:crossBetween val="between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3789644991449945"/>
          <c:y val="7.9162280796607545E-2"/>
          <c:w val="0.14413560975008008"/>
          <c:h val="0.15421956899057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018648392005"/>
          <c:y val="4.9227494806798819E-2"/>
          <c:w val="0.71286714021760267"/>
          <c:h val="0.75676549321390407"/>
        </c:manualLayout>
      </c:layout>
      <c:barChart>
        <c:barDir val="col"/>
        <c:grouping val="clustered"/>
        <c:varyColors val="0"/>
        <c:ser>
          <c:idx val="0"/>
          <c:order val="0"/>
          <c:tx>
            <c:v>75% @ 80 °C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Sheet1!$V$60:$V$61</c:f>
              <c:numCache>
                <c:formatCode>0</c:formatCode>
                <c:ptCount val="2"/>
                <c:pt idx="0">
                  <c:v>319.80678823702647</c:v>
                </c:pt>
                <c:pt idx="1">
                  <c:v>1279.2271529481059</c:v>
                </c:pt>
              </c:numCache>
            </c:numRef>
          </c:cat>
          <c:val>
            <c:numRef>
              <c:f>Sheet1!$T$60:$T$61</c:f>
              <c:numCache>
                <c:formatCode>0.0</c:formatCode>
                <c:ptCount val="2"/>
                <c:pt idx="0">
                  <c:v>2.9243790925544757</c:v>
                </c:pt>
                <c:pt idx="1">
                  <c:v>1.6069559057740186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6-465F-A88F-1A0AD869C1CB}"/>
            </c:ext>
          </c:extLst>
        </c:ser>
        <c:ser>
          <c:idx val="1"/>
          <c:order val="1"/>
          <c:tx>
            <c:v>95% @ 80 °C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Sheet1!$V$60:$V$61</c:f>
              <c:numCache>
                <c:formatCode>0</c:formatCode>
                <c:ptCount val="2"/>
                <c:pt idx="0">
                  <c:v>319.80678823702647</c:v>
                </c:pt>
                <c:pt idx="1">
                  <c:v>1279.2271529481059</c:v>
                </c:pt>
              </c:numCache>
            </c:numRef>
          </c:cat>
          <c:val>
            <c:numRef>
              <c:f>Sheet1!$W$60:$W$61</c:f>
              <c:numCache>
                <c:formatCode>0.0</c:formatCode>
                <c:ptCount val="2"/>
                <c:pt idx="0">
                  <c:v>3.030704522576575</c:v>
                </c:pt>
                <c:pt idx="1">
                  <c:v>1.9071961174339158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6-465F-A88F-1A0AD869C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922368"/>
        <c:axId val="629922696"/>
      </c:barChart>
      <c:catAx>
        <c:axId val="62992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Shear rate, 1/s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696"/>
        <c:crosses val="autoZero"/>
        <c:auto val="1"/>
        <c:lblAlgn val="ctr"/>
        <c:lblOffset val="100"/>
        <c:noMultiLvlLbl val="0"/>
      </c:catAx>
      <c:valAx>
        <c:axId val="629922696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Apparent viscosity, cp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368"/>
        <c:crosses val="autoZero"/>
        <c:crossBetween val="between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3789644991449945"/>
          <c:y val="7.9162280796607545E-2"/>
          <c:w val="0.14413560975008008"/>
          <c:h val="0.15421956899057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018648392005"/>
          <c:y val="4.9227494806798819E-2"/>
          <c:w val="0.71286714021760267"/>
          <c:h val="0.75676549321390407"/>
        </c:manualLayout>
      </c:layout>
      <c:barChart>
        <c:barDir val="col"/>
        <c:grouping val="clustered"/>
        <c:varyColors val="0"/>
        <c:ser>
          <c:idx val="0"/>
          <c:order val="0"/>
          <c:tx>
            <c:v>75% @ 50 °C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Sheet1!$V$57:$V$58</c:f>
              <c:numCache>
                <c:formatCode>0</c:formatCode>
                <c:ptCount val="2"/>
                <c:pt idx="0">
                  <c:v>303.74770116631805</c:v>
                </c:pt>
                <c:pt idx="1">
                  <c:v>1266.3599999999999</c:v>
                </c:pt>
              </c:numCache>
            </c:numRef>
          </c:cat>
          <c:val>
            <c:numRef>
              <c:f>Sheet1!$T$57:$T$58</c:f>
              <c:numCache>
                <c:formatCode>0.0</c:formatCode>
                <c:ptCount val="2"/>
                <c:pt idx="0">
                  <c:v>3.3251573733491298</c:v>
                </c:pt>
                <c:pt idx="1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3-4502-8F52-5F87CA307314}"/>
            </c:ext>
          </c:extLst>
        </c:ser>
        <c:ser>
          <c:idx val="1"/>
          <c:order val="1"/>
          <c:tx>
            <c:v>95% @ 50 °C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Sheet1!$V$57:$V$58</c:f>
              <c:numCache>
                <c:formatCode>0</c:formatCode>
                <c:ptCount val="2"/>
                <c:pt idx="0">
                  <c:v>303.74770116631805</c:v>
                </c:pt>
                <c:pt idx="1">
                  <c:v>1266.3599999999999</c:v>
                </c:pt>
              </c:numCache>
            </c:numRef>
          </c:cat>
          <c:val>
            <c:numRef>
              <c:f>Sheet1!$W$57:$W$58</c:f>
              <c:numCache>
                <c:formatCode>General</c:formatCode>
                <c:ptCount val="2"/>
                <c:pt idx="0" formatCode="0.0">
                  <c:v>3.51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3-4502-8F52-5F87CA307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922368"/>
        <c:axId val="629922696"/>
      </c:barChart>
      <c:catAx>
        <c:axId val="62992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Shear rate, 1/s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696"/>
        <c:crosses val="autoZero"/>
        <c:auto val="1"/>
        <c:lblAlgn val="ctr"/>
        <c:lblOffset val="100"/>
        <c:noMultiLvlLbl val="0"/>
      </c:catAx>
      <c:valAx>
        <c:axId val="629922696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Apparent viscosity, cp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368"/>
        <c:crosses val="autoZero"/>
        <c:crossBetween val="between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3789644991449945"/>
          <c:y val="7.9162280796607545E-2"/>
          <c:w val="0.14413560975008008"/>
          <c:h val="0.15421956899057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60988773145943"/>
          <c:y val="5.6714957605873674E-2"/>
          <c:w val="0.77867664429904426"/>
          <c:h val="0.80249347156272599"/>
        </c:manualLayout>
      </c:layout>
      <c:scatterChart>
        <c:scatterStyle val="lineMarker"/>
        <c:varyColors val="0"/>
        <c:ser>
          <c:idx val="0"/>
          <c:order val="0"/>
          <c:tx>
            <c:v> 25 °C</c:v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Sheet1!$AD$10:$AD$16</c:f>
              <c:numCache>
                <c:formatCode>0</c:formatCode>
                <c:ptCount val="7"/>
                <c:pt idx="0">
                  <c:v>321.96433306752738</c:v>
                </c:pt>
                <c:pt idx="1">
                  <c:v>482.94649960129101</c:v>
                </c:pt>
                <c:pt idx="2">
                  <c:v>643.92866613505475</c:v>
                </c:pt>
                <c:pt idx="3">
                  <c:v>804.91083266881822</c:v>
                </c:pt>
                <c:pt idx="4">
                  <c:v>965.89299920258202</c:v>
                </c:pt>
                <c:pt idx="5">
                  <c:v>1126.8751657363455</c:v>
                </c:pt>
                <c:pt idx="6" formatCode="0.0">
                  <c:v>1287.8573322701095</c:v>
                </c:pt>
              </c:numCache>
            </c:numRef>
          </c:xVal>
          <c:yVal>
            <c:numRef>
              <c:f>Sheet1!$AE$10:$AE$16</c:f>
              <c:numCache>
                <c:formatCode>0.0</c:formatCode>
                <c:ptCount val="7"/>
                <c:pt idx="0">
                  <c:v>4.4857638521088461</c:v>
                </c:pt>
                <c:pt idx="1">
                  <c:v>3.8965469425232495</c:v>
                </c:pt>
                <c:pt idx="2">
                  <c:v>3.5260518108847494</c:v>
                </c:pt>
                <c:pt idx="3">
                  <c:v>3.26311095967933</c:v>
                </c:pt>
                <c:pt idx="4">
                  <c:v>3.0628956083861518</c:v>
                </c:pt>
                <c:pt idx="5">
                  <c:v>2.9032308836970868</c:v>
                </c:pt>
                <c:pt idx="6">
                  <c:v>2.7716664949267451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9-4830-8877-03F4E1A2FC38}"/>
            </c:ext>
          </c:extLst>
        </c:ser>
        <c:ser>
          <c:idx val="1"/>
          <c:order val="1"/>
          <c:tx>
            <c:v>50 °C</c:v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Sheet1!$AH$10:$AH$16</c:f>
              <c:numCache>
                <c:formatCode>0</c:formatCode>
                <c:ptCount val="7"/>
                <c:pt idx="0">
                  <c:v>356.37926082246128</c:v>
                </c:pt>
                <c:pt idx="1">
                  <c:v>534.56889123369194</c:v>
                </c:pt>
                <c:pt idx="2">
                  <c:v>712.75852164492255</c:v>
                </c:pt>
                <c:pt idx="3">
                  <c:v>890.94815205615305</c:v>
                </c:pt>
                <c:pt idx="4">
                  <c:v>1069.1377824673839</c:v>
                </c:pt>
                <c:pt idx="5">
                  <c:v>1247.3274128786143</c:v>
                </c:pt>
                <c:pt idx="6">
                  <c:v>1425.5170432898451</c:v>
                </c:pt>
              </c:numCache>
            </c:numRef>
          </c:xVal>
          <c:yVal>
            <c:numRef>
              <c:f>Sheet1!$AI$10:$AI$16</c:f>
              <c:numCache>
                <c:formatCode>0.0</c:formatCode>
                <c:ptCount val="7"/>
                <c:pt idx="0">
                  <c:v>3.3251573733491298</c:v>
                </c:pt>
                <c:pt idx="1">
                  <c:v>2.7104699748810721</c:v>
                </c:pt>
                <c:pt idx="2">
                  <c:v>2.344568812203367</c:v>
                </c:pt>
                <c:pt idx="3">
                  <c:v>2.0951284106888002</c:v>
                </c:pt>
                <c:pt idx="4" formatCode="0.00">
                  <c:v>1.911152663165264</c:v>
                </c:pt>
                <c:pt idx="5" formatCode="0.00">
                  <c:v>1.7682656207291299</c:v>
                </c:pt>
                <c:pt idx="6" formatCode="0.00">
                  <c:v>1.6531557150391578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09-4830-8877-03F4E1A2FC38}"/>
            </c:ext>
          </c:extLst>
        </c:ser>
        <c:ser>
          <c:idx val="2"/>
          <c:order val="2"/>
          <c:tx>
            <c:v>80 °C</c:v>
          </c:tx>
          <c:spPr>
            <a:ln w="19050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Sheet1!$AL$10:$AL$16</c:f>
              <c:numCache>
                <c:formatCode>0</c:formatCode>
                <c:ptCount val="7"/>
                <c:pt idx="0">
                  <c:v>338.17274575662691</c:v>
                </c:pt>
                <c:pt idx="1">
                  <c:v>507.25911863494031</c:v>
                </c:pt>
                <c:pt idx="2">
                  <c:v>676.34549151325382</c:v>
                </c:pt>
                <c:pt idx="3">
                  <c:v>845.43186439156705</c:v>
                </c:pt>
                <c:pt idx="4">
                  <c:v>1014.5182372698806</c:v>
                </c:pt>
                <c:pt idx="5">
                  <c:v>1183.6046101481938</c:v>
                </c:pt>
                <c:pt idx="6">
                  <c:v>1352.6909830265076</c:v>
                </c:pt>
              </c:numCache>
            </c:numRef>
          </c:xVal>
          <c:yVal>
            <c:numRef>
              <c:f>Sheet1!$AM$10:$AM$16</c:f>
              <c:numCache>
                <c:formatCode>0.0</c:formatCode>
                <c:ptCount val="7"/>
                <c:pt idx="0">
                  <c:v>2.9243790925544757</c:v>
                </c:pt>
                <c:pt idx="1">
                  <c:v>2.4545950582253919</c:v>
                </c:pt>
                <c:pt idx="2">
                  <c:v>2.1677980195356032</c:v>
                </c:pt>
                <c:pt idx="3">
                  <c:v>1.9686267432010105</c:v>
                </c:pt>
                <c:pt idx="4">
                  <c:v>1.8195542156386009</c:v>
                </c:pt>
                <c:pt idx="5">
                  <c:v>1.7023571610763937</c:v>
                </c:pt>
                <c:pt idx="6">
                  <c:v>1.6069559057740186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09-4830-8877-03F4E1A2F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59064"/>
        <c:axId val="594656112"/>
      </c:scatterChart>
      <c:valAx>
        <c:axId val="594659064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Shear rate, 1/s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6112"/>
        <c:crosses val="autoZero"/>
        <c:crossBetween val="midCat"/>
      </c:valAx>
      <c:valAx>
        <c:axId val="594656112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Apparent viscosity, cp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9064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627932723983151"/>
          <c:y val="0.10715246057695407"/>
          <c:w val="0.15849604029987191"/>
          <c:h val="0.22328017172509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15991698669807"/>
          <c:y val="5.6714957605873674E-2"/>
          <c:w val="0.7585363953945834"/>
          <c:h val="0.78978326616801908"/>
        </c:manualLayout>
      </c:layout>
      <c:scatterChart>
        <c:scatterStyle val="lineMarker"/>
        <c:varyColors val="0"/>
        <c:ser>
          <c:idx val="0"/>
          <c:order val="0"/>
          <c:tx>
            <c:v>25 °C</c:v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9050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Sheet1!$C$10:$C$16</c:f>
              <c:numCache>
                <c:formatCode>0</c:formatCode>
                <c:ptCount val="7"/>
                <c:pt idx="0">
                  <c:v>311.12371584447004</c:v>
                </c:pt>
                <c:pt idx="1">
                  <c:v>466.68557376670503</c:v>
                </c:pt>
                <c:pt idx="2">
                  <c:v>622.24743168894008</c:v>
                </c:pt>
                <c:pt idx="3">
                  <c:v>777.80928961117502</c:v>
                </c:pt>
                <c:pt idx="4">
                  <c:v>933.37114753341007</c:v>
                </c:pt>
                <c:pt idx="5">
                  <c:v>1088.9330054556449</c:v>
                </c:pt>
                <c:pt idx="6">
                  <c:v>1244.4948633778802</c:v>
                </c:pt>
              </c:numCache>
            </c:numRef>
          </c:xVal>
          <c:yVal>
            <c:numRef>
              <c:f>Sheet1!$D$10:$D$16</c:f>
              <c:numCache>
                <c:formatCode>0.0</c:formatCode>
                <c:ptCount val="7"/>
                <c:pt idx="0">
                  <c:v>6.1738873400253249</c:v>
                </c:pt>
                <c:pt idx="1">
                  <c:v>5.5222491233580975</c:v>
                </c:pt>
                <c:pt idx="2">
                  <c:v>5.1020574964785377</c:v>
                </c:pt>
                <c:pt idx="3">
                  <c:v>4.7982779738103298</c:v>
                </c:pt>
                <c:pt idx="4">
                  <c:v>4.5635482129052969</c:v>
                </c:pt>
                <c:pt idx="5">
                  <c:v>4.3740685128625403</c:v>
                </c:pt>
                <c:pt idx="6">
                  <c:v>4.2163047790998522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2-4F00-881C-AA8FA5DEBEEB}"/>
            </c:ext>
          </c:extLst>
        </c:ser>
        <c:ser>
          <c:idx val="1"/>
          <c:order val="1"/>
          <c:tx>
            <c:v>50 °C</c:v>
          </c:tx>
          <c:spPr>
            <a:ln w="19050" cap="rnd">
              <a:solidFill>
                <a:srgbClr val="C00000">
                  <a:alpha val="50000"/>
                </a:srgb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9050">
                <a:solidFill>
                  <a:srgbClr val="C00000">
                    <a:alpha val="50000"/>
                  </a:srgbClr>
                </a:solidFill>
                <a:round/>
              </a:ln>
              <a:effectLst/>
            </c:spPr>
          </c:marker>
          <c:xVal>
            <c:numRef>
              <c:f>Sheet1!$G$10:$G$16</c:f>
              <c:numCache>
                <c:formatCode>0</c:formatCode>
                <c:ptCount val="7"/>
                <c:pt idx="0">
                  <c:v>316.58999999999997</c:v>
                </c:pt>
                <c:pt idx="1">
                  <c:v>474.89</c:v>
                </c:pt>
                <c:pt idx="2">
                  <c:v>633.17999999999995</c:v>
                </c:pt>
                <c:pt idx="3">
                  <c:v>791.48</c:v>
                </c:pt>
                <c:pt idx="4">
                  <c:v>949.77</c:v>
                </c:pt>
                <c:pt idx="5">
                  <c:v>1108.07</c:v>
                </c:pt>
                <c:pt idx="6">
                  <c:v>1266.3599999999999</c:v>
                </c:pt>
              </c:numCache>
            </c:numRef>
          </c:xVal>
          <c:yVal>
            <c:numRef>
              <c:f>Sheet1!$H$10:$H$16</c:f>
              <c:numCache>
                <c:formatCode>0.00</c:formatCode>
                <c:ptCount val="7"/>
                <c:pt idx="0">
                  <c:v>3.5126862445056837</c:v>
                </c:pt>
                <c:pt idx="1">
                  <c:v>3.09</c:v>
                </c:pt>
                <c:pt idx="2">
                  <c:v>2.82</c:v>
                </c:pt>
                <c:pt idx="3">
                  <c:v>2.63</c:v>
                </c:pt>
                <c:pt idx="4">
                  <c:v>2.46</c:v>
                </c:pt>
                <c:pt idx="5">
                  <c:v>2.35</c:v>
                </c:pt>
                <c:pt idx="6">
                  <c:v>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2-4F00-881C-AA8FA5DEBEEB}"/>
            </c:ext>
          </c:extLst>
        </c:ser>
        <c:ser>
          <c:idx val="2"/>
          <c:order val="2"/>
          <c:tx>
            <c:v>80 °C</c:v>
          </c:tx>
          <c:spPr>
            <a:ln w="19050" cap="rnd">
              <a:solidFill>
                <a:srgbClr val="00B050">
                  <a:alpha val="50000"/>
                </a:srgb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9050">
                <a:solidFill>
                  <a:srgbClr val="00B050">
                    <a:alpha val="50000"/>
                  </a:srgbClr>
                </a:solidFill>
                <a:round/>
              </a:ln>
              <a:effectLst/>
            </c:spPr>
          </c:marker>
          <c:xVal>
            <c:numRef>
              <c:f>Sheet1!$K$10:$K$16</c:f>
              <c:numCache>
                <c:formatCode>0</c:formatCode>
                <c:ptCount val="7"/>
                <c:pt idx="0">
                  <c:v>319.80678823702647</c:v>
                </c:pt>
                <c:pt idx="1">
                  <c:v>479.71018235553964</c:v>
                </c:pt>
                <c:pt idx="2">
                  <c:v>639.61357647405293</c:v>
                </c:pt>
                <c:pt idx="3">
                  <c:v>799.51697059256605</c:v>
                </c:pt>
                <c:pt idx="4">
                  <c:v>959.42036471107929</c:v>
                </c:pt>
                <c:pt idx="5">
                  <c:v>1119.3237588295924</c:v>
                </c:pt>
                <c:pt idx="6">
                  <c:v>1279.2271529481059</c:v>
                </c:pt>
              </c:numCache>
            </c:numRef>
          </c:xVal>
          <c:yVal>
            <c:numRef>
              <c:f>Sheet1!$L$10:$L$16</c:f>
              <c:numCache>
                <c:formatCode>0.00</c:formatCode>
                <c:ptCount val="7"/>
                <c:pt idx="0">
                  <c:v>3.030704522576575</c:v>
                </c:pt>
                <c:pt idx="1">
                  <c:v>2.6467413804365862</c:v>
                </c:pt>
                <c:pt idx="2">
                  <c:v>2.404193814680391</c:v>
                </c:pt>
                <c:pt idx="3">
                  <c:v>2.2314740468891978</c:v>
                </c:pt>
                <c:pt idx="4">
                  <c:v>2.0996039727734646</c:v>
                </c:pt>
                <c:pt idx="5">
                  <c:v>1.9942080426421149</c:v>
                </c:pt>
                <c:pt idx="6">
                  <c:v>1.9071961174339158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2-4F00-881C-AA8FA5DEB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59064"/>
        <c:axId val="594656112"/>
      </c:scatterChart>
      <c:valAx>
        <c:axId val="594659064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Shear rate, 1/s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6112"/>
        <c:crosses val="autoZero"/>
        <c:crossBetween val="midCat"/>
      </c:valAx>
      <c:valAx>
        <c:axId val="594656112"/>
        <c:scaling>
          <c:orientation val="minMax"/>
          <c:max val="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Apparent viscosity, cp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9064"/>
        <c:crosses val="autoZero"/>
        <c:crossBetween val="midCat"/>
        <c:maj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5539588930741564"/>
          <c:y val="0.14104216736651928"/>
          <c:w val="0.17472057591369516"/>
          <c:h val="0.23505029360174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15991698669807"/>
          <c:y val="5.6714957605873674E-2"/>
          <c:w val="0.7585363953945834"/>
          <c:h val="0.78978326616801908"/>
        </c:manualLayout>
      </c:layout>
      <c:scatterChart>
        <c:scatterStyle val="lineMarker"/>
        <c:varyColors val="0"/>
        <c:ser>
          <c:idx val="0"/>
          <c:order val="0"/>
          <c:tx>
            <c:v>Foam quality: 95%</c:v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9050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Sheet1!$C$10:$C$16</c:f>
              <c:numCache>
                <c:formatCode>0</c:formatCode>
                <c:ptCount val="7"/>
                <c:pt idx="0">
                  <c:v>311.12371584447004</c:v>
                </c:pt>
                <c:pt idx="1">
                  <c:v>466.68557376670503</c:v>
                </c:pt>
                <c:pt idx="2">
                  <c:v>622.24743168894008</c:v>
                </c:pt>
                <c:pt idx="3">
                  <c:v>777.80928961117502</c:v>
                </c:pt>
                <c:pt idx="4">
                  <c:v>933.37114753341007</c:v>
                </c:pt>
                <c:pt idx="5">
                  <c:v>1088.9330054556449</c:v>
                </c:pt>
                <c:pt idx="6">
                  <c:v>1244.4948633778802</c:v>
                </c:pt>
              </c:numCache>
            </c:numRef>
          </c:xVal>
          <c:yVal>
            <c:numRef>
              <c:f>Sheet1!$D$10:$D$16</c:f>
              <c:numCache>
                <c:formatCode>0.0</c:formatCode>
                <c:ptCount val="7"/>
                <c:pt idx="0">
                  <c:v>6.1738873400253249</c:v>
                </c:pt>
                <c:pt idx="1">
                  <c:v>5.5222491233580975</c:v>
                </c:pt>
                <c:pt idx="2">
                  <c:v>5.1020574964785377</c:v>
                </c:pt>
                <c:pt idx="3">
                  <c:v>4.7982779738103298</c:v>
                </c:pt>
                <c:pt idx="4">
                  <c:v>4.5635482129052969</c:v>
                </c:pt>
                <c:pt idx="5">
                  <c:v>4.3740685128625403</c:v>
                </c:pt>
                <c:pt idx="6">
                  <c:v>4.2163047790998522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1-4912-8120-C28462D72DBE}"/>
            </c:ext>
          </c:extLst>
        </c:ser>
        <c:ser>
          <c:idx val="1"/>
          <c:order val="1"/>
          <c:tx>
            <c:v>2.0 wt% NaCl at foam quality: 95%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9050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Sheet1!$C$20:$C$26</c:f>
              <c:numCache>
                <c:formatCode>0.0</c:formatCode>
                <c:ptCount val="7"/>
                <c:pt idx="0">
                  <c:v>336.09471198618724</c:v>
                </c:pt>
                <c:pt idx="1">
                  <c:v>504.1420679792808</c:v>
                </c:pt>
                <c:pt idx="2">
                  <c:v>672.18942397237447</c:v>
                </c:pt>
                <c:pt idx="3">
                  <c:v>840.23677996546792</c:v>
                </c:pt>
                <c:pt idx="4">
                  <c:v>1008.2841359585616</c:v>
                </c:pt>
                <c:pt idx="5">
                  <c:v>1176.3314919516552</c:v>
                </c:pt>
                <c:pt idx="6">
                  <c:v>1344.3788479447489</c:v>
                </c:pt>
              </c:numCache>
            </c:numRef>
          </c:xVal>
          <c:yVal>
            <c:numRef>
              <c:f>Sheet1!$D$20:$D$26</c:f>
              <c:numCache>
                <c:formatCode>0.0</c:formatCode>
                <c:ptCount val="7"/>
                <c:pt idx="0">
                  <c:v>3.0469466657515487</c:v>
                </c:pt>
                <c:pt idx="1">
                  <c:v>2.5674471563101138</c:v>
                </c:pt>
                <c:pt idx="2">
                  <c:v>2.2737351997409672</c:v>
                </c:pt>
                <c:pt idx="3">
                  <c:v>2.0692586849518468</c:v>
                </c:pt>
                <c:pt idx="4">
                  <c:v>1.9159163625652933</c:v>
                </c:pt>
                <c:pt idx="5">
                  <c:v>1.7951672523550779</c:v>
                </c:pt>
                <c:pt idx="6">
                  <c:v>1.6967385142154809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B1-4912-8120-C28462D72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59064"/>
        <c:axId val="594656112"/>
      </c:scatterChart>
      <c:valAx>
        <c:axId val="594659064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Shear rate, 1/s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6112"/>
        <c:crosses val="autoZero"/>
        <c:crossBetween val="midCat"/>
      </c:valAx>
      <c:valAx>
        <c:axId val="594656112"/>
        <c:scaling>
          <c:orientation val="minMax"/>
          <c:max val="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Apparent viscosity, cp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9064"/>
        <c:crosses val="autoZero"/>
        <c:crossBetween val="midCat"/>
        <c:maj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5539588930741564"/>
          <c:y val="0.14104216736651928"/>
          <c:w val="0.17472057591369516"/>
          <c:h val="0.23505029360174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60988773145943"/>
          <c:y val="5.6714957605873674E-2"/>
          <c:w val="0.77867664429904426"/>
          <c:h val="0.80249347156272599"/>
        </c:manualLayout>
      </c:layout>
      <c:scatterChart>
        <c:scatterStyle val="lineMarker"/>
        <c:varyColors val="0"/>
        <c:ser>
          <c:idx val="0"/>
          <c:order val="0"/>
          <c:tx>
            <c:v>Foam quality: 75%</c:v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9050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Sheet1!$AD$10:$AD$16</c:f>
              <c:numCache>
                <c:formatCode>0</c:formatCode>
                <c:ptCount val="7"/>
                <c:pt idx="0">
                  <c:v>321.96433306752738</c:v>
                </c:pt>
                <c:pt idx="1">
                  <c:v>482.94649960129101</c:v>
                </c:pt>
                <c:pt idx="2">
                  <c:v>643.92866613505475</c:v>
                </c:pt>
                <c:pt idx="3">
                  <c:v>804.91083266881822</c:v>
                </c:pt>
                <c:pt idx="4">
                  <c:v>965.89299920258202</c:v>
                </c:pt>
                <c:pt idx="5">
                  <c:v>1126.8751657363455</c:v>
                </c:pt>
                <c:pt idx="6" formatCode="0.0">
                  <c:v>1287.8573322701095</c:v>
                </c:pt>
              </c:numCache>
            </c:numRef>
          </c:xVal>
          <c:yVal>
            <c:numRef>
              <c:f>Sheet1!$AE$10:$AE$16</c:f>
              <c:numCache>
                <c:formatCode>0.0</c:formatCode>
                <c:ptCount val="7"/>
                <c:pt idx="0">
                  <c:v>4.4857638521088461</c:v>
                </c:pt>
                <c:pt idx="1">
                  <c:v>3.8965469425232495</c:v>
                </c:pt>
                <c:pt idx="2">
                  <c:v>3.5260518108847494</c:v>
                </c:pt>
                <c:pt idx="3">
                  <c:v>3.26311095967933</c:v>
                </c:pt>
                <c:pt idx="4">
                  <c:v>3.0628956083861518</c:v>
                </c:pt>
                <c:pt idx="5">
                  <c:v>2.9032308836970868</c:v>
                </c:pt>
                <c:pt idx="6">
                  <c:v>2.7716664949267451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1-432E-955A-B949134C5087}"/>
            </c:ext>
          </c:extLst>
        </c:ser>
        <c:ser>
          <c:idx val="1"/>
          <c:order val="1"/>
          <c:tx>
            <c:v>2.0 wt% NaCl at Foam quality: 75%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9050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Sheet1!$AD$20:$AD$26</c:f>
              <c:numCache>
                <c:formatCode>0</c:formatCode>
                <c:ptCount val="7"/>
                <c:pt idx="0">
                  <c:v>372.44301126415945</c:v>
                </c:pt>
                <c:pt idx="1">
                  <c:v>558.66451689623909</c:v>
                </c:pt>
                <c:pt idx="2">
                  <c:v>744.8860225283189</c:v>
                </c:pt>
                <c:pt idx="3">
                  <c:v>931.10752816039837</c:v>
                </c:pt>
                <c:pt idx="4">
                  <c:v>1117.3290337924782</c:v>
                </c:pt>
                <c:pt idx="5">
                  <c:v>1303.5505394245579</c:v>
                </c:pt>
                <c:pt idx="6">
                  <c:v>1489.7720450566378</c:v>
                </c:pt>
              </c:numCache>
            </c:numRef>
          </c:xVal>
          <c:yVal>
            <c:numRef>
              <c:f>Sheet1!$AE$20:$AE$26</c:f>
              <c:numCache>
                <c:formatCode>0.0</c:formatCode>
                <c:ptCount val="7"/>
                <c:pt idx="0">
                  <c:v>2.3061437347651625</c:v>
                </c:pt>
                <c:pt idx="1">
                  <c:v>1.8421042535975707</c:v>
                </c:pt>
                <c:pt idx="2">
                  <c:v>1.5706725413622105</c:v>
                </c:pt>
                <c:pt idx="3">
                  <c:v>1.3879947173687215</c:v>
                </c:pt>
                <c:pt idx="4">
                  <c:v>1.2546236931527894</c:v>
                </c:pt>
                <c:pt idx="5">
                  <c:v>1.1519092577249372</c:v>
                </c:pt>
                <c:pt idx="6">
                  <c:v>1.0697564921903904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1-432E-955A-B949134C5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59064"/>
        <c:axId val="594656112"/>
      </c:scatterChart>
      <c:valAx>
        <c:axId val="594659064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Shear rate, 1/s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6112"/>
        <c:crosses val="autoZero"/>
        <c:crossBetween val="midCat"/>
      </c:valAx>
      <c:valAx>
        <c:axId val="594656112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Apparent viscosity, cp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9064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0555652462318963"/>
          <c:y val="0.10715246057695407"/>
          <c:w val="0.22921894513575819"/>
          <c:h val="0.35336150054413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34463245268947"/>
          <c:y val="4.9227585293753616E-2"/>
          <c:w val="0.71286714021760267"/>
          <c:h val="0.76590451820146965"/>
        </c:manualLayout>
      </c:layout>
      <c:barChart>
        <c:barDir val="col"/>
        <c:grouping val="clustered"/>
        <c:varyColors val="0"/>
        <c:ser>
          <c:idx val="0"/>
          <c:order val="0"/>
          <c:tx>
            <c:v>Low true shear rate</c:v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Sheet1!$Y$53:$Y$55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Sheet1!$Z$53:$Z$55</c:f>
              <c:numCache>
                <c:formatCode>0.0</c:formatCode>
                <c:ptCount val="3"/>
                <c:pt idx="0">
                  <c:v>6.1738873400253249</c:v>
                </c:pt>
                <c:pt idx="1">
                  <c:v>3.51</c:v>
                </c:pt>
                <c:pt idx="2">
                  <c:v>3.030704522576575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2-49AD-81E2-3CEC5B2BC811}"/>
            </c:ext>
          </c:extLst>
        </c:ser>
        <c:ser>
          <c:idx val="1"/>
          <c:order val="1"/>
          <c:tx>
            <c:v>High true shear rate</c:v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Sheet1!$Y$53:$Y$55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Sheet1!$AA$53:$AA$55</c:f>
              <c:numCache>
                <c:formatCode>0.0</c:formatCode>
                <c:ptCount val="3"/>
                <c:pt idx="0">
                  <c:v>4.2163047790998522</c:v>
                </c:pt>
                <c:pt idx="1">
                  <c:v>2.2000000000000002</c:v>
                </c:pt>
                <c:pt idx="2">
                  <c:v>1.9071961174339158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D2-49AD-81E2-3CEC5B2BC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922368"/>
        <c:axId val="629922696"/>
      </c:barChart>
      <c:catAx>
        <c:axId val="62992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Temerature, °C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696"/>
        <c:crosses val="autoZero"/>
        <c:auto val="1"/>
        <c:lblAlgn val="ctr"/>
        <c:lblOffset val="100"/>
        <c:tickMarkSkip val="1"/>
        <c:noMultiLvlLbl val="0"/>
      </c:catAx>
      <c:valAx>
        <c:axId val="629922696"/>
        <c:scaling>
          <c:orientation val="minMax"/>
          <c:max val="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Apparent viscosity, mPa.s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368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34463245268947"/>
          <c:y val="4.9227585293753616E-2"/>
          <c:w val="0.71286714021760267"/>
          <c:h val="0.76590451820146965"/>
        </c:manualLayout>
      </c:layout>
      <c:barChart>
        <c:barDir val="col"/>
        <c:grouping val="clustered"/>
        <c:varyColors val="0"/>
        <c:ser>
          <c:idx val="0"/>
          <c:order val="0"/>
          <c:tx>
            <c:v>Low true shear rate</c:v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Sheet1!$Y$58:$Y$60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Sheet1!$Z$58:$Z$60</c:f>
              <c:numCache>
                <c:formatCode>0.0</c:formatCode>
                <c:ptCount val="3"/>
                <c:pt idx="0">
                  <c:v>4.4857638521088461</c:v>
                </c:pt>
                <c:pt idx="1">
                  <c:v>3.3251573733491298</c:v>
                </c:pt>
                <c:pt idx="2">
                  <c:v>2.9243790925544757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5-4A19-A532-1D3CFA4F60CA}"/>
            </c:ext>
          </c:extLst>
        </c:ser>
        <c:ser>
          <c:idx val="1"/>
          <c:order val="1"/>
          <c:tx>
            <c:v>High true shear rate</c:v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Sheet1!$Y$58:$Y$60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Sheet1!$AA$58:$AA$60</c:f>
              <c:numCache>
                <c:formatCode>0.0</c:formatCode>
                <c:ptCount val="3"/>
                <c:pt idx="0">
                  <c:v>2.7716664949267451</c:v>
                </c:pt>
                <c:pt idx="1">
                  <c:v>1.8</c:v>
                </c:pt>
                <c:pt idx="2">
                  <c:v>1.6069559057740186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5-4A19-A532-1D3CFA4F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922368"/>
        <c:axId val="629922696"/>
      </c:barChart>
      <c:catAx>
        <c:axId val="62992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Temerature, °C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696"/>
        <c:crosses val="autoZero"/>
        <c:auto val="1"/>
        <c:lblAlgn val="ctr"/>
        <c:lblOffset val="100"/>
        <c:tickMarkSkip val="1"/>
        <c:noMultiLvlLbl val="0"/>
      </c:catAx>
      <c:valAx>
        <c:axId val="629922696"/>
        <c:scaling>
          <c:orientation val="minMax"/>
          <c:max val="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Apparent viscosity, mPa.s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368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668181380438059E-2"/>
          <c:y val="5.6714957605873674E-2"/>
          <c:w val="0.81361832588552174"/>
          <c:h val="0.83398878286128386"/>
        </c:manualLayout>
      </c:layout>
      <c:scatterChart>
        <c:scatterStyle val="lineMarker"/>
        <c:varyColors val="0"/>
        <c:ser>
          <c:idx val="0"/>
          <c:order val="0"/>
          <c:tx>
            <c:v> 25 °C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Sheet1!$AD$10:$AD$16</c:f>
              <c:numCache>
                <c:formatCode>0</c:formatCode>
                <c:ptCount val="7"/>
                <c:pt idx="0">
                  <c:v>321.96433306752738</c:v>
                </c:pt>
                <c:pt idx="1">
                  <c:v>482.94649960129101</c:v>
                </c:pt>
                <c:pt idx="2">
                  <c:v>643.92866613505475</c:v>
                </c:pt>
                <c:pt idx="3">
                  <c:v>804.91083266881822</c:v>
                </c:pt>
                <c:pt idx="4">
                  <c:v>965.89299920258202</c:v>
                </c:pt>
                <c:pt idx="5">
                  <c:v>1126.8751657363455</c:v>
                </c:pt>
                <c:pt idx="6" formatCode="0.0">
                  <c:v>1287.8573322701095</c:v>
                </c:pt>
              </c:numCache>
            </c:numRef>
          </c:xVal>
          <c:yVal>
            <c:numRef>
              <c:f>Sheet1!$AE$10:$AE$16</c:f>
              <c:numCache>
                <c:formatCode>0.0</c:formatCode>
                <c:ptCount val="7"/>
                <c:pt idx="0">
                  <c:v>4.4857638521088461</c:v>
                </c:pt>
                <c:pt idx="1">
                  <c:v>3.8965469425232495</c:v>
                </c:pt>
                <c:pt idx="2">
                  <c:v>3.5260518108847494</c:v>
                </c:pt>
                <c:pt idx="3">
                  <c:v>3.26311095967933</c:v>
                </c:pt>
                <c:pt idx="4">
                  <c:v>3.0628956083861518</c:v>
                </c:pt>
                <c:pt idx="5">
                  <c:v>2.9032308836970868</c:v>
                </c:pt>
                <c:pt idx="6">
                  <c:v>2.7716664949267451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C-4C2C-B956-08C821DA5AC6}"/>
            </c:ext>
          </c:extLst>
        </c:ser>
        <c:ser>
          <c:idx val="1"/>
          <c:order val="1"/>
          <c:tx>
            <c:v>50 °C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Sheet1!$AH$10:$AH$16</c:f>
              <c:numCache>
                <c:formatCode>0</c:formatCode>
                <c:ptCount val="7"/>
                <c:pt idx="0">
                  <c:v>356.37926082246128</c:v>
                </c:pt>
                <c:pt idx="1">
                  <c:v>534.56889123369194</c:v>
                </c:pt>
                <c:pt idx="2">
                  <c:v>712.75852164492255</c:v>
                </c:pt>
                <c:pt idx="3">
                  <c:v>890.94815205615305</c:v>
                </c:pt>
                <c:pt idx="4">
                  <c:v>1069.1377824673839</c:v>
                </c:pt>
                <c:pt idx="5">
                  <c:v>1247.3274128786143</c:v>
                </c:pt>
                <c:pt idx="6">
                  <c:v>1425.5170432898451</c:v>
                </c:pt>
              </c:numCache>
            </c:numRef>
          </c:xVal>
          <c:yVal>
            <c:numRef>
              <c:f>Sheet1!$AI$10:$AI$16</c:f>
              <c:numCache>
                <c:formatCode>0.0</c:formatCode>
                <c:ptCount val="7"/>
                <c:pt idx="0">
                  <c:v>3.3251573733491298</c:v>
                </c:pt>
                <c:pt idx="1">
                  <c:v>2.7104699748810721</c:v>
                </c:pt>
                <c:pt idx="2">
                  <c:v>2.344568812203367</c:v>
                </c:pt>
                <c:pt idx="3">
                  <c:v>2.0951284106888002</c:v>
                </c:pt>
                <c:pt idx="4" formatCode="0.00">
                  <c:v>1.911152663165264</c:v>
                </c:pt>
                <c:pt idx="5" formatCode="0.00">
                  <c:v>1.7682656207291299</c:v>
                </c:pt>
                <c:pt idx="6" formatCode="0.00">
                  <c:v>1.6531557150391578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C-4C2C-B956-08C821DA5AC6}"/>
            </c:ext>
          </c:extLst>
        </c:ser>
        <c:ser>
          <c:idx val="2"/>
          <c:order val="2"/>
          <c:tx>
            <c:v>80 °C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Sheet1!$AL$10:$AL$16</c:f>
              <c:numCache>
                <c:formatCode>0</c:formatCode>
                <c:ptCount val="7"/>
                <c:pt idx="0">
                  <c:v>338.17274575662691</c:v>
                </c:pt>
                <c:pt idx="1">
                  <c:v>507.25911863494031</c:v>
                </c:pt>
                <c:pt idx="2">
                  <c:v>676.34549151325382</c:v>
                </c:pt>
                <c:pt idx="3">
                  <c:v>845.43186439156705</c:v>
                </c:pt>
                <c:pt idx="4">
                  <c:v>1014.5182372698806</c:v>
                </c:pt>
                <c:pt idx="5">
                  <c:v>1183.6046101481938</c:v>
                </c:pt>
                <c:pt idx="6">
                  <c:v>1352.6909830265076</c:v>
                </c:pt>
              </c:numCache>
            </c:numRef>
          </c:xVal>
          <c:yVal>
            <c:numRef>
              <c:f>Sheet1!$AM$10:$AM$16</c:f>
              <c:numCache>
                <c:formatCode>0.0</c:formatCode>
                <c:ptCount val="7"/>
                <c:pt idx="0">
                  <c:v>2.9243790925544757</c:v>
                </c:pt>
                <c:pt idx="1">
                  <c:v>2.4545950582253919</c:v>
                </c:pt>
                <c:pt idx="2">
                  <c:v>2.1677980195356032</c:v>
                </c:pt>
                <c:pt idx="3">
                  <c:v>1.9686267432010105</c:v>
                </c:pt>
                <c:pt idx="4">
                  <c:v>1.8195542156386009</c:v>
                </c:pt>
                <c:pt idx="5">
                  <c:v>1.7023571610763937</c:v>
                </c:pt>
                <c:pt idx="6">
                  <c:v>1.6069559057740186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C-4C2C-B956-08C821DA5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59064"/>
        <c:axId val="594656112"/>
      </c:scatterChart>
      <c:valAx>
        <c:axId val="594659064"/>
        <c:scaling>
          <c:logBase val="10"/>
          <c:orientation val="minMax"/>
          <c:max val="10000"/>
          <c:min val="10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6112"/>
        <c:crosses val="autoZero"/>
        <c:crossBetween val="midCat"/>
      </c:valAx>
      <c:valAx>
        <c:axId val="594656112"/>
        <c:scaling>
          <c:orientation val="minMax"/>
          <c:max val="8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9064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1820638065365017"/>
          <c:y val="2.8383816284431001E-3"/>
          <c:w val="0.25292073019992428"/>
          <c:h val="0.28679905569798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34463245268947"/>
          <c:y val="4.9227585293753616E-2"/>
          <c:w val="0.71286714021760267"/>
          <c:h val="0.76590451820146965"/>
        </c:manualLayout>
      </c:layout>
      <c:barChart>
        <c:barDir val="col"/>
        <c:grouping val="clustered"/>
        <c:varyColors val="0"/>
        <c:ser>
          <c:idx val="0"/>
          <c:order val="0"/>
          <c:tx>
            <c:v>Low true shear rate</c:v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Sheet1!$Y$53:$Y$55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Sheet5!$Z$53:$Z$55</c:f>
              <c:numCache>
                <c:formatCode>0.0</c:formatCode>
                <c:ptCount val="3"/>
                <c:pt idx="0">
                  <c:v>6.1738873400253249</c:v>
                </c:pt>
                <c:pt idx="1">
                  <c:v>3.51</c:v>
                </c:pt>
                <c:pt idx="2">
                  <c:v>3.030704522576575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2-433D-A0C2-FC75DD97B92E}"/>
            </c:ext>
          </c:extLst>
        </c:ser>
        <c:ser>
          <c:idx val="1"/>
          <c:order val="1"/>
          <c:tx>
            <c:v>High true shear rate</c:v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Sheet1!$Y$53:$Y$55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Sheet5!$AA$53:$AA$55</c:f>
              <c:numCache>
                <c:formatCode>0.0</c:formatCode>
                <c:ptCount val="3"/>
                <c:pt idx="0">
                  <c:v>4.2163047790998522</c:v>
                </c:pt>
                <c:pt idx="1">
                  <c:v>2.2000000000000002</c:v>
                </c:pt>
                <c:pt idx="2">
                  <c:v>1.9071961174339158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2-433D-A0C2-FC75DD97B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922368"/>
        <c:axId val="629922696"/>
      </c:barChart>
      <c:catAx>
        <c:axId val="62992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Temerature, °C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696"/>
        <c:crosses val="autoZero"/>
        <c:auto val="1"/>
        <c:lblAlgn val="ctr"/>
        <c:lblOffset val="100"/>
        <c:tickMarkSkip val="1"/>
        <c:noMultiLvlLbl val="0"/>
      </c:catAx>
      <c:valAx>
        <c:axId val="629922696"/>
        <c:scaling>
          <c:orientation val="minMax"/>
          <c:max val="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Apparent viscosity, mPa.s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368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627185238208862"/>
                  <c:y val="1.729285884919904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-0.0001x</a:t>
                    </a:r>
                    <a:r>
                      <a:rPr lang="en-US" sz="1800" baseline="30000"/>
                      <a:t>2</a:t>
                    </a:r>
                    <a:r>
                      <a:rPr lang="en-US" sz="1800" baseline="0"/>
                      <a:t> + 0.0109x + 0.5229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1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Sheet5!$N$10:$N$12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Sheet5!$O$10:$O$12</c:f>
              <c:numCache>
                <c:formatCode>0.00</c:formatCode>
                <c:ptCount val="3"/>
                <c:pt idx="0">
                  <c:v>0.72489999999999999</c:v>
                </c:pt>
                <c:pt idx="1">
                  <c:v>0.78390000000000004</c:v>
                </c:pt>
                <c:pt idx="2">
                  <c:v>0.66590000000000005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3-41A9-B8A2-41F70D091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52496"/>
        <c:axId val="311008608"/>
      </c:scatterChart>
      <c:scatterChart>
        <c:scatterStyle val="lineMarker"/>
        <c:varyColors val="0"/>
        <c:ser>
          <c:idx val="1"/>
          <c:order val="1"/>
          <c:tx>
            <c:v>K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0516026405790179E-2"/>
                  <c:y val="-0.27829752200875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Sheet5!$N$10:$N$12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Sheet5!$P$10:$P$12</c:f>
              <c:numCache>
                <c:formatCode>0</c:formatCode>
                <c:ptCount val="3"/>
                <c:pt idx="0">
                  <c:v>29.9</c:v>
                </c:pt>
                <c:pt idx="1">
                  <c:v>12.1</c:v>
                </c:pt>
                <c:pt idx="2">
                  <c:v>20.81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B3-41A9-B8A2-41F70D091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82400"/>
        <c:axId val="349584064"/>
      </c:scatterChart>
      <c:valAx>
        <c:axId val="25075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Temperature,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08608"/>
        <c:crosses val="autoZero"/>
        <c:crossBetween val="midCat"/>
      </c:valAx>
      <c:valAx>
        <c:axId val="31100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52496"/>
        <c:crosses val="autoZero"/>
        <c:crossBetween val="midCat"/>
      </c:valAx>
      <c:valAx>
        <c:axId val="349584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82400"/>
        <c:crosses val="max"/>
        <c:crossBetween val="midCat"/>
      </c:valAx>
      <c:valAx>
        <c:axId val="3495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478660392643799"/>
                  <c:y val="0.360192173136589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0.0002x</a:t>
                    </a:r>
                    <a:r>
                      <a:rPr lang="en-US" sz="1800" baseline="30000"/>
                      <a:t>2</a:t>
                    </a:r>
                    <a:r>
                      <a:rPr lang="en-US" sz="1800" baseline="0"/>
                      <a:t> - 0.0164x + 0.8683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1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Sheet5!$N$10:$N$12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Sheet5!$O$20:$O$22</c:f>
              <c:numCache>
                <c:formatCode>0.00</c:formatCode>
                <c:ptCount val="3"/>
                <c:pt idx="0">
                  <c:v>0.57769999999999999</c:v>
                </c:pt>
                <c:pt idx="1">
                  <c:v>0.52710000000000001</c:v>
                </c:pt>
                <c:pt idx="2">
                  <c:v>0.78320000000000001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D-4A49-B6FB-5EE57CCC5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52496"/>
        <c:axId val="31100860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24821655986321"/>
                  <c:y val="-0.630400658086819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-0.0303x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+ 2.6435x - 11.624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Sheet5!$N$20:$N$22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Sheet5!$P$20:$P$22</c:f>
              <c:numCache>
                <c:formatCode>0</c:formatCode>
                <c:ptCount val="3"/>
                <c:pt idx="0">
                  <c:v>35.5</c:v>
                </c:pt>
                <c:pt idx="1">
                  <c:v>44.699999999999996</c:v>
                </c:pt>
                <c:pt idx="2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D-4A49-B6FB-5EE57CCC5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82400"/>
        <c:axId val="349584064"/>
      </c:scatterChart>
      <c:valAx>
        <c:axId val="25075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08608"/>
        <c:crosses val="autoZero"/>
        <c:crossBetween val="midCat"/>
      </c:valAx>
      <c:valAx>
        <c:axId val="31100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52496"/>
        <c:crosses val="autoZero"/>
        <c:crossBetween val="midCat"/>
      </c:valAx>
      <c:valAx>
        <c:axId val="349584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82400"/>
        <c:crosses val="max"/>
        <c:crossBetween val="midCat"/>
      </c:valAx>
      <c:valAx>
        <c:axId val="3495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290820735330776"/>
                  <c:y val="-0.157679658139481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-6E-05x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+ 0.0048x + 0.4098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Sheet5!$N$10:$N$12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Sheet5!$O$31:$O$33</c:f>
              <c:numCache>
                <c:formatCode>0.00</c:formatCode>
                <c:ptCount val="3"/>
                <c:pt idx="0">
                  <c:v>0.49170000000000003</c:v>
                </c:pt>
                <c:pt idx="1">
                  <c:v>0.49880000000000002</c:v>
                </c:pt>
                <c:pt idx="2">
                  <c:v>0.40860000000000002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C-4092-A221-F975311A8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52496"/>
        <c:axId val="31100860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89339455947305"/>
                  <c:y val="0.351070471649390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0.034x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- 2.8051x + 134.28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Sheet5!$N$31:$N$33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Sheet5!$P$31:$P$33</c:f>
              <c:numCache>
                <c:formatCode>0</c:formatCode>
                <c:ptCount val="3"/>
                <c:pt idx="0">
                  <c:v>85.4</c:v>
                </c:pt>
                <c:pt idx="1">
                  <c:v>79</c:v>
                </c:pt>
                <c:pt idx="2">
                  <c:v>127.40000000000002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C-4092-A221-F975311A8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82400"/>
        <c:axId val="349584064"/>
      </c:scatterChart>
      <c:valAx>
        <c:axId val="25075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08608"/>
        <c:crosses val="autoZero"/>
        <c:crossBetween val="midCat"/>
      </c:valAx>
      <c:valAx>
        <c:axId val="31100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52496"/>
        <c:crosses val="autoZero"/>
        <c:crossBetween val="midCat"/>
      </c:valAx>
      <c:valAx>
        <c:axId val="349584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82400"/>
        <c:crosses val="max"/>
        <c:crossBetween val="midCat"/>
      </c:valAx>
      <c:valAx>
        <c:axId val="3495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169457478831"/>
          <c:y val="4.7094819367601189E-2"/>
          <c:w val="0.76163599905527835"/>
          <c:h val="0.736276428048420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910266592141122"/>
                  <c:y val="0.56513783241121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5E-05x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- 0.004x + 0.6434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Sheet5!$N$43:$N$45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Sheet5!$O$43:$O$45</c:f>
              <c:numCache>
                <c:formatCode>0.00</c:formatCode>
                <c:ptCount val="3"/>
                <c:pt idx="0">
                  <c:v>0.57479999999999998</c:v>
                </c:pt>
                <c:pt idx="1">
                  <c:v>0.56820000000000004</c:v>
                </c:pt>
                <c:pt idx="2">
                  <c:v>0.6421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5-4B7E-95FD-176795CA5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52496"/>
        <c:axId val="31100860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656222867536823E-3"/>
                  <c:y val="-0.357308428253385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-0.7949x + 97.105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0.9972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Sheet5!$N$43:$N$45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Sheet5!$P$43:$P$45</c:f>
              <c:numCache>
                <c:formatCode>0</c:formatCode>
                <c:ptCount val="3"/>
                <c:pt idx="0">
                  <c:v>76.5</c:v>
                </c:pt>
                <c:pt idx="1">
                  <c:v>58.7</c:v>
                </c:pt>
                <c:pt idx="2">
                  <c:v>32.9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5-4B7E-95FD-176795CA5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82400"/>
        <c:axId val="349584064"/>
      </c:scatterChart>
      <c:valAx>
        <c:axId val="25075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08608"/>
        <c:crosses val="autoZero"/>
        <c:crossBetween val="midCat"/>
      </c:valAx>
      <c:valAx>
        <c:axId val="31100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52496"/>
        <c:crosses val="autoZero"/>
        <c:crossBetween val="midCat"/>
      </c:valAx>
      <c:valAx>
        <c:axId val="349584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82400"/>
        <c:crosses val="max"/>
        <c:crossBetween val="midCat"/>
      </c:valAx>
      <c:valAx>
        <c:axId val="3495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91916578776039"/>
                  <c:y val="-0.131976670782742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1E-04x</a:t>
                    </a:r>
                    <a:r>
                      <a:rPr lang="en-US" sz="1100" baseline="30000"/>
                      <a:t>2</a:t>
                    </a:r>
                    <a:r>
                      <a:rPr lang="en-US" sz="1100" baseline="0"/>
                      <a:t> - 0.0137x + 0.9338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1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Sheet5!$AO$10:$AO$12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Sheet5!$AP$10:$AP$12</c:f>
              <c:numCache>
                <c:formatCode>0.00</c:formatCode>
                <c:ptCount val="3"/>
                <c:pt idx="0">
                  <c:v>0.65269999999999995</c:v>
                </c:pt>
                <c:pt idx="1">
                  <c:v>0.49590000000000001</c:v>
                </c:pt>
                <c:pt idx="2">
                  <c:v>0.4718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9-46F7-948E-7033399C2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52496"/>
        <c:axId val="31100860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888860152619488E-2"/>
                  <c:y val="0.307974305835691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-0.0178x</a:t>
                    </a:r>
                    <a:r>
                      <a:rPr lang="en-US" sz="1100" baseline="30000"/>
                      <a:t>2</a:t>
                    </a:r>
                    <a:r>
                      <a:rPr lang="en-US" sz="1100" baseline="0"/>
                      <a:t> + 2.573x - 19.918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1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Sheet5!$AO$10:$AO$12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Sheet5!$AQ$10:$AQ$12</c:f>
              <c:numCache>
                <c:formatCode>0</c:formatCode>
                <c:ptCount val="3"/>
                <c:pt idx="0">
                  <c:v>33.300000000000004</c:v>
                </c:pt>
                <c:pt idx="1">
                  <c:v>64.302999999999997</c:v>
                </c:pt>
                <c:pt idx="2">
                  <c:v>72.183300000000003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E9-46F7-948E-7033399C2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82400"/>
        <c:axId val="349584064"/>
      </c:scatterChart>
      <c:valAx>
        <c:axId val="25075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Temperature,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08608"/>
        <c:crosses val="autoZero"/>
        <c:crossBetween val="midCat"/>
      </c:valAx>
      <c:valAx>
        <c:axId val="31100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52496"/>
        <c:crosses val="autoZero"/>
        <c:crossBetween val="midCat"/>
      </c:valAx>
      <c:valAx>
        <c:axId val="349584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82400"/>
        <c:crosses val="max"/>
        <c:crossBetween val="midCat"/>
      </c:valAx>
      <c:valAx>
        <c:axId val="3495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784197931140963"/>
                  <c:y val="0.35655163719370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Sheet5!$AO$20:$AO$22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Sheet5!$AP$20:$AP$22</c:f>
              <c:numCache>
                <c:formatCode>0.00</c:formatCode>
                <c:ptCount val="3"/>
                <c:pt idx="0">
                  <c:v>0.44590000000000002</c:v>
                </c:pt>
                <c:pt idx="1">
                  <c:v>0.46929999999999999</c:v>
                </c:pt>
                <c:pt idx="2">
                  <c:v>0.48899999999999999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1-4D24-A47C-4158408B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52496"/>
        <c:axId val="31100860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784429519839432"/>
                  <c:y val="0.10307480403759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Sheet5!$AO$20:$AO$22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Sheet5!$AQ$20:$AQ$22</c:f>
              <c:numCache>
                <c:formatCode>0</c:formatCode>
                <c:ptCount val="3"/>
                <c:pt idx="0">
                  <c:v>61.3</c:v>
                </c:pt>
                <c:pt idx="1">
                  <c:v>46.671999999999997</c:v>
                </c:pt>
                <c:pt idx="2">
                  <c:v>37.03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E1-4D24-A47C-4158408B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82400"/>
        <c:axId val="349584064"/>
      </c:scatterChart>
      <c:valAx>
        <c:axId val="25075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08608"/>
        <c:crosses val="autoZero"/>
        <c:crossBetween val="midCat"/>
      </c:valAx>
      <c:valAx>
        <c:axId val="31100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52496"/>
        <c:crosses val="autoZero"/>
        <c:crossBetween val="midCat"/>
      </c:valAx>
      <c:valAx>
        <c:axId val="349584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82400"/>
        <c:crosses val="max"/>
        <c:crossBetween val="midCat"/>
      </c:valAx>
      <c:valAx>
        <c:axId val="3495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188339509031958"/>
                  <c:y val="0.45219712205774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Sheet5!$AO$31:$AO$33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Sheet5!$AP$31:$AP$33</c:f>
              <c:numCache>
                <c:formatCode>0.00</c:formatCode>
                <c:ptCount val="3"/>
                <c:pt idx="0">
                  <c:v>0.57369999999999999</c:v>
                </c:pt>
                <c:pt idx="1">
                  <c:v>0.59409999999999996</c:v>
                </c:pt>
                <c:pt idx="2">
                  <c:v>0.63919999999999999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9E-473B-834A-B48687717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52496"/>
        <c:axId val="31100860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31166049096804"/>
                  <c:y val="0.117720407462916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Sheet5!$AO$31:$AO$33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Sheet5!$AQ$31:$AQ$33</c:f>
              <c:numCache>
                <c:formatCode>0.0</c:formatCode>
                <c:ptCount val="3"/>
                <c:pt idx="0">
                  <c:v>38.85</c:v>
                </c:pt>
                <c:pt idx="1">
                  <c:v>28.927999999999997</c:v>
                </c:pt>
                <c:pt idx="2">
                  <c:v>19.470000000000002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9E-473B-834A-B48687717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82400"/>
        <c:axId val="349584064"/>
      </c:scatterChart>
      <c:valAx>
        <c:axId val="25075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08608"/>
        <c:crosses val="autoZero"/>
        <c:crossBetween val="midCat"/>
      </c:valAx>
      <c:valAx>
        <c:axId val="31100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52496"/>
        <c:crosses val="autoZero"/>
        <c:crossBetween val="midCat"/>
      </c:valAx>
      <c:valAx>
        <c:axId val="349584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82400"/>
        <c:crosses val="max"/>
        <c:crossBetween val="midCat"/>
      </c:valAx>
      <c:valAx>
        <c:axId val="3495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819881889763779"/>
                  <c:y val="-0.592400065193065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7E-06x</a:t>
                    </a:r>
                    <a:r>
                      <a:rPr lang="en-US" sz="1100" baseline="30000"/>
                      <a:t>2</a:t>
                    </a:r>
                    <a:r>
                      <a:rPr lang="en-US" sz="1100" baseline="0"/>
                      <a:t> - 0.002x + 0.7726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1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Sheet5!$AO$43:$AO$45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Sheet5!$AP$43:$AP$45</c:f>
              <c:numCache>
                <c:formatCode>0.000</c:formatCode>
                <c:ptCount val="3"/>
                <c:pt idx="0">
                  <c:v>0.72789999999999999</c:v>
                </c:pt>
                <c:pt idx="1">
                  <c:v>0.69169999999999998</c:v>
                </c:pt>
                <c:pt idx="2">
                  <c:v>0.65949999999999998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3-42B5-B3A2-97DC1766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52496"/>
        <c:axId val="31100860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9424309093716228E-2"/>
                  <c:y val="0.564551614670191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0.0018x</a:t>
                    </a:r>
                    <a:r>
                      <a:rPr lang="en-US" sz="1050" baseline="30000"/>
                      <a:t>2</a:t>
                    </a:r>
                    <a:r>
                      <a:rPr lang="en-US" sz="1050" baseline="0"/>
                      <a:t> - 0.1744x + 26.273</a:t>
                    </a:r>
                    <a:br>
                      <a:rPr lang="en-US" sz="1050" baseline="0"/>
                    </a:br>
                    <a:r>
                      <a:rPr lang="en-US" sz="1050" baseline="0"/>
                      <a:t>R² = 1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Sheet5!$AO$43:$AO$45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Sheet5!$AQ$43:$AQ$45</c:f>
              <c:numCache>
                <c:formatCode>General</c:formatCode>
                <c:ptCount val="3"/>
                <c:pt idx="0">
                  <c:v>23.05</c:v>
                </c:pt>
                <c:pt idx="1">
                  <c:v>22.1</c:v>
                </c:pt>
                <c:pt idx="2">
                  <c:v>23.959999999999997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A3-42B5-B3A2-97DC1766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82400"/>
        <c:axId val="349584064"/>
      </c:scatterChart>
      <c:valAx>
        <c:axId val="25075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08608"/>
        <c:crosses val="autoZero"/>
        <c:crossBetween val="midCat"/>
      </c:valAx>
      <c:valAx>
        <c:axId val="31100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52496"/>
        <c:crosses val="autoZero"/>
        <c:crossBetween val="midCat"/>
      </c:valAx>
      <c:valAx>
        <c:axId val="349584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82400"/>
        <c:crosses val="max"/>
        <c:crossBetween val="midCat"/>
      </c:valAx>
      <c:valAx>
        <c:axId val="3495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627185238208862"/>
                  <c:y val="1.729285884919904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-0.0001x</a:t>
                    </a:r>
                    <a:r>
                      <a:rPr lang="en-US" sz="1800" baseline="30000"/>
                      <a:t>2</a:t>
                    </a:r>
                    <a:r>
                      <a:rPr lang="en-US" sz="1800" baseline="0"/>
                      <a:t> + 0.0109x + 0.5229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1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Sheet5!$N$10:$N$12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Sheet5!$O$10:$O$12</c:f>
              <c:numCache>
                <c:formatCode>0.00</c:formatCode>
                <c:ptCount val="3"/>
                <c:pt idx="0">
                  <c:v>0.72489999999999999</c:v>
                </c:pt>
                <c:pt idx="1">
                  <c:v>0.78390000000000004</c:v>
                </c:pt>
                <c:pt idx="2">
                  <c:v>0.66590000000000005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D-4672-9378-3D6019F63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52496"/>
        <c:axId val="311008608"/>
      </c:scatterChart>
      <c:scatterChart>
        <c:scatterStyle val="lineMarker"/>
        <c:varyColors val="0"/>
        <c:ser>
          <c:idx val="1"/>
          <c:order val="1"/>
          <c:tx>
            <c:v>K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0516026405790179E-2"/>
                  <c:y val="-0.27829752200875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Sheet5!$N$10:$N$12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Sheet5!$P$10:$P$12</c:f>
              <c:numCache>
                <c:formatCode>0</c:formatCode>
                <c:ptCount val="3"/>
                <c:pt idx="0">
                  <c:v>29.9</c:v>
                </c:pt>
                <c:pt idx="1">
                  <c:v>12.1</c:v>
                </c:pt>
                <c:pt idx="2">
                  <c:v>20.81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0D-4672-9378-3D6019F63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82400"/>
        <c:axId val="349584064"/>
      </c:scatterChart>
      <c:valAx>
        <c:axId val="25075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Temperature,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08608"/>
        <c:crosses val="autoZero"/>
        <c:crossBetween val="midCat"/>
      </c:valAx>
      <c:valAx>
        <c:axId val="31100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52496"/>
        <c:crosses val="autoZero"/>
        <c:crossBetween val="midCat"/>
      </c:valAx>
      <c:valAx>
        <c:axId val="349584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82400"/>
        <c:crosses val="max"/>
        <c:crossBetween val="midCat"/>
      </c:valAx>
      <c:valAx>
        <c:axId val="3495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Shear rate Vs Shear stress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94217181168975"/>
          <c:y val="5.6714957605873674E-2"/>
          <c:w val="0.78134435562538762"/>
          <c:h val="0.78640262152247975"/>
        </c:manualLayout>
      </c:layout>
      <c:scatterChart>
        <c:scatterStyle val="lineMarker"/>
        <c:varyColors val="0"/>
        <c:ser>
          <c:idx val="0"/>
          <c:order val="0"/>
          <c:tx>
            <c:v>95%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Sheet1!$C$10:$C$16</c:f>
              <c:numCache>
                <c:formatCode>0</c:formatCode>
                <c:ptCount val="7"/>
                <c:pt idx="0">
                  <c:v>311.12371584447004</c:v>
                </c:pt>
                <c:pt idx="1">
                  <c:v>466.68557376670503</c:v>
                </c:pt>
                <c:pt idx="2">
                  <c:v>622.24743168894008</c:v>
                </c:pt>
                <c:pt idx="3">
                  <c:v>777.80928961117502</c:v>
                </c:pt>
                <c:pt idx="4">
                  <c:v>933.37114753341007</c:v>
                </c:pt>
                <c:pt idx="5">
                  <c:v>1088.9330054556449</c:v>
                </c:pt>
                <c:pt idx="6">
                  <c:v>1244.4948633778802</c:v>
                </c:pt>
              </c:numCache>
            </c:numRef>
          </c:xVal>
          <c:yVal>
            <c:numRef>
              <c:f>Sheet1!$B$10:$B$16</c:f>
              <c:numCache>
                <c:formatCode>0.0</c:formatCode>
                <c:ptCount val="7"/>
                <c:pt idx="0">
                  <c:v>1.9378872106666665</c:v>
                </c:pt>
                <c:pt idx="1">
                  <c:v>2.7388284973333334</c:v>
                </c:pt>
                <c:pt idx="2">
                  <c:v>2.9302730000000006</c:v>
                </c:pt>
                <c:pt idx="3">
                  <c:v>3.5006994773333342</c:v>
                </c:pt>
                <c:pt idx="4">
                  <c:v>4.3680602853333346</c:v>
                </c:pt>
                <c:pt idx="5">
                  <c:v>5.0205344066666671</c:v>
                </c:pt>
                <c:pt idx="6">
                  <c:v>5.2354210933333336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A-4C41-9F1F-ADB249AE48E5}"/>
            </c:ext>
          </c:extLst>
        </c:ser>
        <c:ser>
          <c:idx val="1"/>
          <c:order val="1"/>
          <c:tx>
            <c:v>75%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Sheet1!$AD$10:$AD$16</c:f>
              <c:numCache>
                <c:formatCode>0</c:formatCode>
                <c:ptCount val="7"/>
                <c:pt idx="0">
                  <c:v>321.96433306752738</c:v>
                </c:pt>
                <c:pt idx="1">
                  <c:v>482.94649960129101</c:v>
                </c:pt>
                <c:pt idx="2">
                  <c:v>643.92866613505475</c:v>
                </c:pt>
                <c:pt idx="3">
                  <c:v>804.91083266881822</c:v>
                </c:pt>
                <c:pt idx="4">
                  <c:v>965.89299920258202</c:v>
                </c:pt>
                <c:pt idx="5">
                  <c:v>1126.8751657363455</c:v>
                </c:pt>
                <c:pt idx="6" formatCode="0.0">
                  <c:v>1287.8573322701095</c:v>
                </c:pt>
              </c:numCache>
            </c:numRef>
          </c:xVal>
          <c:yVal>
            <c:numRef>
              <c:f>Sheet1!$AC$10:$AC$16</c:f>
              <c:numCache>
                <c:formatCode>0.0</c:formatCode>
                <c:ptCount val="7"/>
                <c:pt idx="0">
                  <c:v>1.3479255800000003</c:v>
                </c:pt>
                <c:pt idx="1">
                  <c:v>2.1332387440000002</c:v>
                </c:pt>
                <c:pt idx="2">
                  <c:v>2.28561294</c:v>
                </c:pt>
                <c:pt idx="3">
                  <c:v>2.5044066573333335</c:v>
                </c:pt>
                <c:pt idx="4">
                  <c:v>2.8482253560000004</c:v>
                </c:pt>
                <c:pt idx="5">
                  <c:v>3.2858127906666672</c:v>
                </c:pt>
                <c:pt idx="6">
                  <c:v>3.6296314893333337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A-4C41-9F1F-ADB249AE4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59064"/>
        <c:axId val="594656112"/>
      </c:scatterChart>
      <c:valAx>
        <c:axId val="594659064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Intrinisic</a:t>
                </a:r>
                <a:r>
                  <a:rPr lang="en-GB" baseline="0"/>
                  <a:t> shear rate, 1/s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6112"/>
        <c:crosses val="autoZero"/>
        <c:crossBetween val="midCat"/>
      </c:valAx>
      <c:valAx>
        <c:axId val="59465611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Shear stress, 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90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449971120394375"/>
          <c:y val="1.8700537851748758E-2"/>
          <c:w val="0.11104214349805909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478660392643799"/>
                  <c:y val="0.360192173136589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0.0002x</a:t>
                    </a:r>
                    <a:r>
                      <a:rPr lang="en-US" sz="1800" baseline="30000"/>
                      <a:t>2</a:t>
                    </a:r>
                    <a:r>
                      <a:rPr lang="en-US" sz="1800" baseline="0"/>
                      <a:t> - 0.0164x + 0.8683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1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Sheet5!$N$10:$N$12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Sheet5!$O$20:$O$22</c:f>
              <c:numCache>
                <c:formatCode>0.00</c:formatCode>
                <c:ptCount val="3"/>
                <c:pt idx="0">
                  <c:v>0.57769999999999999</c:v>
                </c:pt>
                <c:pt idx="1">
                  <c:v>0.52710000000000001</c:v>
                </c:pt>
                <c:pt idx="2">
                  <c:v>0.78320000000000001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D-4AD4-AB33-5336E2726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52496"/>
        <c:axId val="31100860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24821655986321"/>
                  <c:y val="-0.630400658086819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-0.0303x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+ 2.6435x - 11.624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Sheet5!$N$20:$N$22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Sheet5!$P$20:$P$22</c:f>
              <c:numCache>
                <c:formatCode>0</c:formatCode>
                <c:ptCount val="3"/>
                <c:pt idx="0">
                  <c:v>35.5</c:v>
                </c:pt>
                <c:pt idx="1">
                  <c:v>44.699999999999996</c:v>
                </c:pt>
                <c:pt idx="2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BD-4AD4-AB33-5336E2726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82400"/>
        <c:axId val="349584064"/>
      </c:scatterChart>
      <c:valAx>
        <c:axId val="25075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08608"/>
        <c:crosses val="autoZero"/>
        <c:crossBetween val="midCat"/>
      </c:valAx>
      <c:valAx>
        <c:axId val="31100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52496"/>
        <c:crosses val="autoZero"/>
        <c:crossBetween val="midCat"/>
      </c:valAx>
      <c:valAx>
        <c:axId val="349584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82400"/>
        <c:crosses val="max"/>
        <c:crossBetween val="midCat"/>
      </c:valAx>
      <c:valAx>
        <c:axId val="3495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290820735330776"/>
                  <c:y val="-0.157679658139481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-6E-05x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+ 0.0048x + 0.4098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Sheet5!$N$10:$N$12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Sheet5!$O$31:$O$33</c:f>
              <c:numCache>
                <c:formatCode>0.00</c:formatCode>
                <c:ptCount val="3"/>
                <c:pt idx="0">
                  <c:v>0.49170000000000003</c:v>
                </c:pt>
                <c:pt idx="1">
                  <c:v>0.49880000000000002</c:v>
                </c:pt>
                <c:pt idx="2">
                  <c:v>0.40860000000000002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D-4E2C-A3B6-4A714DB96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52496"/>
        <c:axId val="31100860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89339455947305"/>
                  <c:y val="0.351070471649390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0.034x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- 2.8051x + 134.28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Sheet5!$N$31:$N$33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Sheet5!$P$31:$P$33</c:f>
              <c:numCache>
                <c:formatCode>0</c:formatCode>
                <c:ptCount val="3"/>
                <c:pt idx="0">
                  <c:v>85.4</c:v>
                </c:pt>
                <c:pt idx="1">
                  <c:v>79</c:v>
                </c:pt>
                <c:pt idx="2">
                  <c:v>127.40000000000002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1D-4E2C-A3B6-4A714DB96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82400"/>
        <c:axId val="349584064"/>
      </c:scatterChart>
      <c:valAx>
        <c:axId val="25075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08608"/>
        <c:crosses val="autoZero"/>
        <c:crossBetween val="midCat"/>
      </c:valAx>
      <c:valAx>
        <c:axId val="31100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52496"/>
        <c:crosses val="autoZero"/>
        <c:crossBetween val="midCat"/>
      </c:valAx>
      <c:valAx>
        <c:axId val="349584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82400"/>
        <c:crosses val="max"/>
        <c:crossBetween val="midCat"/>
      </c:valAx>
      <c:valAx>
        <c:axId val="3495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169457478831"/>
          <c:y val="4.7094819367601189E-2"/>
          <c:w val="0.76163599905527835"/>
          <c:h val="0.736276428048420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910266592141122"/>
                  <c:y val="0.56513783241121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5E-05x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- 0.004x + 0.6434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Sheet5!$N$43:$N$45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Sheet5!$O$43:$O$45</c:f>
              <c:numCache>
                <c:formatCode>0.00</c:formatCode>
                <c:ptCount val="3"/>
                <c:pt idx="0">
                  <c:v>0.57479999999999998</c:v>
                </c:pt>
                <c:pt idx="1">
                  <c:v>0.56820000000000004</c:v>
                </c:pt>
                <c:pt idx="2">
                  <c:v>0.6421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7-42EB-9FD7-1F5278C06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52496"/>
        <c:axId val="31100860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656222867536823E-3"/>
                  <c:y val="-0.357308428253385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-0.7949x + 97.105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0.9972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Sheet5!$N$43:$N$45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Sheet5!$P$43:$P$45</c:f>
              <c:numCache>
                <c:formatCode>0</c:formatCode>
                <c:ptCount val="3"/>
                <c:pt idx="0">
                  <c:v>76.5</c:v>
                </c:pt>
                <c:pt idx="1">
                  <c:v>58.7</c:v>
                </c:pt>
                <c:pt idx="2">
                  <c:v>32.9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07-42EB-9FD7-1F5278C06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82400"/>
        <c:axId val="349584064"/>
      </c:scatterChart>
      <c:valAx>
        <c:axId val="25075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08608"/>
        <c:crosses val="autoZero"/>
        <c:crossBetween val="midCat"/>
      </c:valAx>
      <c:valAx>
        <c:axId val="31100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52496"/>
        <c:crosses val="autoZero"/>
        <c:crossBetween val="midCat"/>
      </c:valAx>
      <c:valAx>
        <c:axId val="349584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82400"/>
        <c:crosses val="max"/>
        <c:crossBetween val="midCat"/>
      </c:valAx>
      <c:valAx>
        <c:axId val="3495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91916578776039"/>
                  <c:y val="-0.131976670782742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1E-04x</a:t>
                    </a:r>
                    <a:r>
                      <a:rPr lang="en-US" sz="1100" baseline="30000"/>
                      <a:t>2</a:t>
                    </a:r>
                    <a:r>
                      <a:rPr lang="en-US" sz="1100" baseline="0"/>
                      <a:t> - 0.0137x + 0.9338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1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Sheet5!$AO$10:$AO$12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Sheet5!$AP$10:$AP$12</c:f>
              <c:numCache>
                <c:formatCode>0.00</c:formatCode>
                <c:ptCount val="3"/>
                <c:pt idx="0">
                  <c:v>0.65269999999999995</c:v>
                </c:pt>
                <c:pt idx="1">
                  <c:v>0.49590000000000001</c:v>
                </c:pt>
                <c:pt idx="2">
                  <c:v>0.4718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4-4041-B8E4-24162ACB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52496"/>
        <c:axId val="31100860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888860152619488E-2"/>
                  <c:y val="0.307974305835691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-0.0178x</a:t>
                    </a:r>
                    <a:r>
                      <a:rPr lang="en-US" sz="1100" baseline="30000"/>
                      <a:t>2</a:t>
                    </a:r>
                    <a:r>
                      <a:rPr lang="en-US" sz="1100" baseline="0"/>
                      <a:t> + 2.573x - 19.918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1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Sheet5!$AO$10:$AO$12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Sheet5!$AQ$10:$AQ$12</c:f>
              <c:numCache>
                <c:formatCode>0</c:formatCode>
                <c:ptCount val="3"/>
                <c:pt idx="0">
                  <c:v>33.300000000000004</c:v>
                </c:pt>
                <c:pt idx="1">
                  <c:v>64.302999999999997</c:v>
                </c:pt>
                <c:pt idx="2">
                  <c:v>72.183300000000003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84-4041-B8E4-24162ACB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82400"/>
        <c:axId val="349584064"/>
      </c:scatterChart>
      <c:valAx>
        <c:axId val="25075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Temperature,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08608"/>
        <c:crosses val="autoZero"/>
        <c:crossBetween val="midCat"/>
      </c:valAx>
      <c:valAx>
        <c:axId val="31100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52496"/>
        <c:crosses val="autoZero"/>
        <c:crossBetween val="midCat"/>
      </c:valAx>
      <c:valAx>
        <c:axId val="349584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82400"/>
        <c:crosses val="max"/>
        <c:crossBetween val="midCat"/>
      </c:valAx>
      <c:valAx>
        <c:axId val="3495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784197931140963"/>
                  <c:y val="0.35655163719370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Sheet5!$AO$20:$AO$22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Sheet5!$AP$20:$AP$22</c:f>
              <c:numCache>
                <c:formatCode>0.00</c:formatCode>
                <c:ptCount val="3"/>
                <c:pt idx="0">
                  <c:v>0.44590000000000002</c:v>
                </c:pt>
                <c:pt idx="1">
                  <c:v>0.46929999999999999</c:v>
                </c:pt>
                <c:pt idx="2">
                  <c:v>0.48899999999999999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C-4D2E-B95D-40BA69D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52496"/>
        <c:axId val="31100860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784429519839432"/>
                  <c:y val="0.10307480403759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Sheet5!$AO$20:$AO$22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Sheet5!$AQ$20:$AQ$22</c:f>
              <c:numCache>
                <c:formatCode>0</c:formatCode>
                <c:ptCount val="3"/>
                <c:pt idx="0">
                  <c:v>61.3</c:v>
                </c:pt>
                <c:pt idx="1">
                  <c:v>46.671999999999997</c:v>
                </c:pt>
                <c:pt idx="2">
                  <c:v>37.03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C-4D2E-B95D-40BA69D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82400"/>
        <c:axId val="349584064"/>
      </c:scatterChart>
      <c:valAx>
        <c:axId val="25075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08608"/>
        <c:crosses val="autoZero"/>
        <c:crossBetween val="midCat"/>
      </c:valAx>
      <c:valAx>
        <c:axId val="31100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52496"/>
        <c:crosses val="autoZero"/>
        <c:crossBetween val="midCat"/>
      </c:valAx>
      <c:valAx>
        <c:axId val="349584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82400"/>
        <c:crosses val="max"/>
        <c:crossBetween val="midCat"/>
      </c:valAx>
      <c:valAx>
        <c:axId val="3495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188339509031958"/>
                  <c:y val="0.45219712205774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Sheet5!$AO$31:$AO$33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Sheet5!$AP$31:$AP$33</c:f>
              <c:numCache>
                <c:formatCode>0.00</c:formatCode>
                <c:ptCount val="3"/>
                <c:pt idx="0">
                  <c:v>0.57369999999999999</c:v>
                </c:pt>
                <c:pt idx="1">
                  <c:v>0.59409999999999996</c:v>
                </c:pt>
                <c:pt idx="2">
                  <c:v>0.63919999999999999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D-4484-AB56-7CAD799E2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52496"/>
        <c:axId val="31100860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31166049096804"/>
                  <c:y val="0.117720407462916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Sheet5!$AO$31:$AO$33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Sheet5!$AQ$31:$AQ$33</c:f>
              <c:numCache>
                <c:formatCode>0.0</c:formatCode>
                <c:ptCount val="3"/>
                <c:pt idx="0">
                  <c:v>38.85</c:v>
                </c:pt>
                <c:pt idx="1">
                  <c:v>28.927999999999997</c:v>
                </c:pt>
                <c:pt idx="2">
                  <c:v>19.470000000000002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D-4484-AB56-7CAD799E2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82400"/>
        <c:axId val="349584064"/>
      </c:scatterChart>
      <c:valAx>
        <c:axId val="25075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08608"/>
        <c:crosses val="autoZero"/>
        <c:crossBetween val="midCat"/>
      </c:valAx>
      <c:valAx>
        <c:axId val="31100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52496"/>
        <c:crosses val="autoZero"/>
        <c:crossBetween val="midCat"/>
      </c:valAx>
      <c:valAx>
        <c:axId val="349584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82400"/>
        <c:crosses val="max"/>
        <c:crossBetween val="midCat"/>
      </c:valAx>
      <c:valAx>
        <c:axId val="3495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819881889763779"/>
                  <c:y val="-0.592400065193065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7E-06x</a:t>
                    </a:r>
                    <a:r>
                      <a:rPr lang="en-US" sz="1100" baseline="30000"/>
                      <a:t>2</a:t>
                    </a:r>
                    <a:r>
                      <a:rPr lang="en-US" sz="1100" baseline="0"/>
                      <a:t> - 0.002x + 0.7726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1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Sheet5!$AO$43:$AO$45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Sheet5!$AP$43:$AP$45</c:f>
              <c:numCache>
                <c:formatCode>0.000</c:formatCode>
                <c:ptCount val="3"/>
                <c:pt idx="0">
                  <c:v>0.72789999999999999</c:v>
                </c:pt>
                <c:pt idx="1">
                  <c:v>0.69169999999999998</c:v>
                </c:pt>
                <c:pt idx="2">
                  <c:v>0.65949999999999998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E-4060-91D6-84684B88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52496"/>
        <c:axId val="31100860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9424309093716228E-2"/>
                  <c:y val="0.564551614670191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0.0018x</a:t>
                    </a:r>
                    <a:r>
                      <a:rPr lang="en-US" sz="1050" baseline="30000"/>
                      <a:t>2</a:t>
                    </a:r>
                    <a:r>
                      <a:rPr lang="en-US" sz="1050" baseline="0"/>
                      <a:t> - 0.1744x + 26.273</a:t>
                    </a:r>
                    <a:br>
                      <a:rPr lang="en-US" sz="1050" baseline="0"/>
                    </a:br>
                    <a:r>
                      <a:rPr lang="en-US" sz="1050" baseline="0"/>
                      <a:t>R² = 1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Sheet5!$AO$43:$AO$45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Sheet5!$AQ$43:$AQ$45</c:f>
              <c:numCache>
                <c:formatCode>General</c:formatCode>
                <c:ptCount val="3"/>
                <c:pt idx="0">
                  <c:v>23.05</c:v>
                </c:pt>
                <c:pt idx="1">
                  <c:v>22.1</c:v>
                </c:pt>
                <c:pt idx="2">
                  <c:v>23.959999999999997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3E-4060-91D6-84684B88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82400"/>
        <c:axId val="349584064"/>
      </c:scatterChart>
      <c:valAx>
        <c:axId val="25075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08608"/>
        <c:crosses val="autoZero"/>
        <c:crossBetween val="midCat"/>
      </c:valAx>
      <c:valAx>
        <c:axId val="31100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52496"/>
        <c:crosses val="autoZero"/>
        <c:crossBetween val="midCat"/>
      </c:valAx>
      <c:valAx>
        <c:axId val="349584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82400"/>
        <c:crosses val="max"/>
        <c:crossBetween val="midCat"/>
      </c:valAx>
      <c:valAx>
        <c:axId val="3495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4217181168975"/>
          <c:y val="5.6714957605873674E-2"/>
          <c:w val="0.78134435562538762"/>
          <c:h val="0.78640262152247975"/>
        </c:manualLayout>
      </c:layout>
      <c:scatterChart>
        <c:scatterStyle val="lineMarker"/>
        <c:varyColors val="0"/>
        <c:ser>
          <c:idx val="0"/>
          <c:order val="0"/>
          <c:tx>
            <c:v>95%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[1]Sheet1!$C$10:$C$16</c:f>
              <c:numCache>
                <c:formatCode>General</c:formatCode>
                <c:ptCount val="7"/>
                <c:pt idx="0">
                  <c:v>311.12371584447004</c:v>
                </c:pt>
                <c:pt idx="1">
                  <c:v>466.68557376670503</c:v>
                </c:pt>
                <c:pt idx="2">
                  <c:v>622.24743168894008</c:v>
                </c:pt>
                <c:pt idx="3">
                  <c:v>777.80928961117502</c:v>
                </c:pt>
                <c:pt idx="4">
                  <c:v>933.37114753341007</c:v>
                </c:pt>
                <c:pt idx="5">
                  <c:v>1088.9330054556449</c:v>
                </c:pt>
                <c:pt idx="6">
                  <c:v>1244.4948633778802</c:v>
                </c:pt>
              </c:numCache>
            </c:numRef>
          </c:xVal>
          <c:yVal>
            <c:numRef>
              <c:f>[1]Sheet1!$D$10:$D$16</c:f>
              <c:numCache>
                <c:formatCode>General</c:formatCode>
                <c:ptCount val="7"/>
                <c:pt idx="0">
                  <c:v>6.1738873400253249</c:v>
                </c:pt>
                <c:pt idx="1">
                  <c:v>5.5222491233580975</c:v>
                </c:pt>
                <c:pt idx="2">
                  <c:v>5.1020574964785377</c:v>
                </c:pt>
                <c:pt idx="3">
                  <c:v>4.7982779738103298</c:v>
                </c:pt>
                <c:pt idx="4">
                  <c:v>4.5635482129052969</c:v>
                </c:pt>
                <c:pt idx="5">
                  <c:v>4.3740685128625403</c:v>
                </c:pt>
                <c:pt idx="6">
                  <c:v>4.2163047790998522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6-4163-9C31-A9908CC0B7AB}"/>
            </c:ext>
          </c:extLst>
        </c:ser>
        <c:ser>
          <c:idx val="1"/>
          <c:order val="1"/>
          <c:tx>
            <c:v>75%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[1]Sheet1!$AD$10:$AD$16</c:f>
              <c:numCache>
                <c:formatCode>General</c:formatCode>
                <c:ptCount val="7"/>
                <c:pt idx="0">
                  <c:v>321.96433306752738</c:v>
                </c:pt>
                <c:pt idx="1">
                  <c:v>482.94649960129101</c:v>
                </c:pt>
                <c:pt idx="2">
                  <c:v>643.92866613505475</c:v>
                </c:pt>
                <c:pt idx="3">
                  <c:v>804.91083266881822</c:v>
                </c:pt>
                <c:pt idx="4">
                  <c:v>965.89299920258202</c:v>
                </c:pt>
                <c:pt idx="5">
                  <c:v>1126.8751657363455</c:v>
                </c:pt>
                <c:pt idx="6">
                  <c:v>1287.8573322701095</c:v>
                </c:pt>
              </c:numCache>
            </c:numRef>
          </c:xVal>
          <c:yVal>
            <c:numRef>
              <c:f>[1]Sheet1!$AE$10:$AE$16</c:f>
              <c:numCache>
                <c:formatCode>General</c:formatCode>
                <c:ptCount val="7"/>
                <c:pt idx="0">
                  <c:v>4.4857638521088461</c:v>
                </c:pt>
                <c:pt idx="1">
                  <c:v>3.8965469425232495</c:v>
                </c:pt>
                <c:pt idx="2">
                  <c:v>3.5260518108847494</c:v>
                </c:pt>
                <c:pt idx="3">
                  <c:v>3.26311095967933</c:v>
                </c:pt>
                <c:pt idx="4">
                  <c:v>3.0628956083861518</c:v>
                </c:pt>
                <c:pt idx="5">
                  <c:v>2.9032308836970868</c:v>
                </c:pt>
                <c:pt idx="6">
                  <c:v>2.7716664949267451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26-4163-9C31-A9908CC0B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59064"/>
        <c:axId val="594656112"/>
      </c:scatterChart>
      <c:valAx>
        <c:axId val="594659064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Intrinisic shear rate, 1/s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6112"/>
        <c:crosses val="autoZero"/>
        <c:crossBetween val="midCat"/>
      </c:valAx>
      <c:valAx>
        <c:axId val="594656112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Apparent viscosity, 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9064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1820638065365017"/>
          <c:y val="2.8383816284431001E-3"/>
          <c:w val="0.26255139801515048"/>
          <c:h val="0.36192136788221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15991698669807"/>
          <c:y val="5.6714957605873674E-2"/>
          <c:w val="0.7585363953945834"/>
          <c:h val="0.78978326616801908"/>
        </c:manualLayout>
      </c:layout>
      <c:scatterChart>
        <c:scatterStyle val="lineMarker"/>
        <c:varyColors val="0"/>
        <c:ser>
          <c:idx val="0"/>
          <c:order val="0"/>
          <c:tx>
            <c:v>95%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Sheet1!$C$10:$C$16</c:f>
              <c:numCache>
                <c:formatCode>0</c:formatCode>
                <c:ptCount val="7"/>
                <c:pt idx="0">
                  <c:v>311.12371584447004</c:v>
                </c:pt>
                <c:pt idx="1">
                  <c:v>466.68557376670503</c:v>
                </c:pt>
                <c:pt idx="2">
                  <c:v>622.24743168894008</c:v>
                </c:pt>
                <c:pt idx="3">
                  <c:v>777.80928961117502</c:v>
                </c:pt>
                <c:pt idx="4">
                  <c:v>933.37114753341007</c:v>
                </c:pt>
                <c:pt idx="5">
                  <c:v>1088.9330054556449</c:v>
                </c:pt>
                <c:pt idx="6">
                  <c:v>1244.4948633778802</c:v>
                </c:pt>
              </c:numCache>
            </c:numRef>
          </c:xVal>
          <c:yVal>
            <c:numRef>
              <c:f>Sheet1!$D$10:$D$16</c:f>
              <c:numCache>
                <c:formatCode>0.0</c:formatCode>
                <c:ptCount val="7"/>
                <c:pt idx="0">
                  <c:v>6.1738873400253249</c:v>
                </c:pt>
                <c:pt idx="1">
                  <c:v>5.5222491233580975</c:v>
                </c:pt>
                <c:pt idx="2">
                  <c:v>5.1020574964785377</c:v>
                </c:pt>
                <c:pt idx="3">
                  <c:v>4.7982779738103298</c:v>
                </c:pt>
                <c:pt idx="4">
                  <c:v>4.5635482129052969</c:v>
                </c:pt>
                <c:pt idx="5">
                  <c:v>4.3740685128625403</c:v>
                </c:pt>
                <c:pt idx="6">
                  <c:v>4.2163047790998522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4-4BAE-B6C7-8C5BC6F3F141}"/>
            </c:ext>
          </c:extLst>
        </c:ser>
        <c:ser>
          <c:idx val="1"/>
          <c:order val="1"/>
          <c:tx>
            <c:v>2.0 wt% NaCl at 95%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Sheet1!$C$20:$C$26</c:f>
              <c:numCache>
                <c:formatCode>0.0</c:formatCode>
                <c:ptCount val="7"/>
                <c:pt idx="0">
                  <c:v>336.09471198618724</c:v>
                </c:pt>
                <c:pt idx="1">
                  <c:v>504.1420679792808</c:v>
                </c:pt>
                <c:pt idx="2">
                  <c:v>672.18942397237447</c:v>
                </c:pt>
                <c:pt idx="3">
                  <c:v>840.23677996546792</c:v>
                </c:pt>
                <c:pt idx="4">
                  <c:v>1008.2841359585616</c:v>
                </c:pt>
                <c:pt idx="5">
                  <c:v>1176.3314919516552</c:v>
                </c:pt>
                <c:pt idx="6">
                  <c:v>1344.3788479447489</c:v>
                </c:pt>
              </c:numCache>
            </c:numRef>
          </c:xVal>
          <c:yVal>
            <c:numRef>
              <c:f>Sheet1!$D$20:$D$26</c:f>
              <c:numCache>
                <c:formatCode>0.0</c:formatCode>
                <c:ptCount val="7"/>
                <c:pt idx="0">
                  <c:v>3.0469466657515487</c:v>
                </c:pt>
                <c:pt idx="1">
                  <c:v>2.5674471563101138</c:v>
                </c:pt>
                <c:pt idx="2">
                  <c:v>2.2737351997409672</c:v>
                </c:pt>
                <c:pt idx="3">
                  <c:v>2.0692586849518468</c:v>
                </c:pt>
                <c:pt idx="4">
                  <c:v>1.9159163625652933</c:v>
                </c:pt>
                <c:pt idx="5">
                  <c:v>1.7951672523550779</c:v>
                </c:pt>
                <c:pt idx="6">
                  <c:v>1.6967385142154809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4-4BAE-B6C7-8C5BC6F3F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59064"/>
        <c:axId val="594656112"/>
      </c:scatterChart>
      <c:valAx>
        <c:axId val="594659064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Shear rate, 1/s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6112"/>
        <c:crosses val="autoZero"/>
        <c:crossBetween val="midCat"/>
      </c:valAx>
      <c:valAx>
        <c:axId val="594656112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Viscosity,</a:t>
                </a:r>
                <a:r>
                  <a:rPr lang="en-GB" sz="18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cp</a:t>
                </a:r>
                <a:endParaRPr lang="en-GB" sz="18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9064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6758580907723617"/>
          <c:y val="0.11880690601748177"/>
          <c:w val="0.18926812350703354"/>
          <c:h val="0.12385407787329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15991698669807"/>
          <c:y val="5.6714957605873674E-2"/>
          <c:w val="0.7585363953945834"/>
          <c:h val="0.78978326616801908"/>
        </c:manualLayout>
      </c:layout>
      <c:scatterChart>
        <c:scatterStyle val="lineMarker"/>
        <c:varyColors val="0"/>
        <c:ser>
          <c:idx val="0"/>
          <c:order val="0"/>
          <c:tx>
            <c:v>75%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Sheet1!$AD$10:$AD$16</c:f>
              <c:numCache>
                <c:formatCode>0</c:formatCode>
                <c:ptCount val="7"/>
                <c:pt idx="0">
                  <c:v>321.96433306752738</c:v>
                </c:pt>
                <c:pt idx="1">
                  <c:v>482.94649960129101</c:v>
                </c:pt>
                <c:pt idx="2">
                  <c:v>643.92866613505475</c:v>
                </c:pt>
                <c:pt idx="3">
                  <c:v>804.91083266881822</c:v>
                </c:pt>
                <c:pt idx="4">
                  <c:v>965.89299920258202</c:v>
                </c:pt>
                <c:pt idx="5">
                  <c:v>1126.8751657363455</c:v>
                </c:pt>
                <c:pt idx="6" formatCode="0.0">
                  <c:v>1287.8573322701095</c:v>
                </c:pt>
              </c:numCache>
            </c:numRef>
          </c:xVal>
          <c:yVal>
            <c:numRef>
              <c:f>Sheet1!$AE$10:$AE$16</c:f>
              <c:numCache>
                <c:formatCode>0.0</c:formatCode>
                <c:ptCount val="7"/>
                <c:pt idx="0">
                  <c:v>4.4857638521088461</c:v>
                </c:pt>
                <c:pt idx="1">
                  <c:v>3.8965469425232495</c:v>
                </c:pt>
                <c:pt idx="2">
                  <c:v>3.5260518108847494</c:v>
                </c:pt>
                <c:pt idx="3">
                  <c:v>3.26311095967933</c:v>
                </c:pt>
                <c:pt idx="4">
                  <c:v>3.0628956083861518</c:v>
                </c:pt>
                <c:pt idx="5">
                  <c:v>2.9032308836970868</c:v>
                </c:pt>
                <c:pt idx="6">
                  <c:v>2.7716664949267451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4-4D99-AC8E-646F97A8504A}"/>
            </c:ext>
          </c:extLst>
        </c:ser>
        <c:ser>
          <c:idx val="1"/>
          <c:order val="1"/>
          <c:tx>
            <c:v>2.0 wt% NaCl at 75%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Sheet1!$AD$20:$AD$26</c:f>
              <c:numCache>
                <c:formatCode>0</c:formatCode>
                <c:ptCount val="7"/>
                <c:pt idx="0">
                  <c:v>372.44301126415945</c:v>
                </c:pt>
                <c:pt idx="1">
                  <c:v>558.66451689623909</c:v>
                </c:pt>
                <c:pt idx="2">
                  <c:v>744.8860225283189</c:v>
                </c:pt>
                <c:pt idx="3">
                  <c:v>931.10752816039837</c:v>
                </c:pt>
                <c:pt idx="4">
                  <c:v>1117.3290337924782</c:v>
                </c:pt>
                <c:pt idx="5">
                  <c:v>1303.5505394245579</c:v>
                </c:pt>
                <c:pt idx="6">
                  <c:v>1489.7720450566378</c:v>
                </c:pt>
              </c:numCache>
            </c:numRef>
          </c:xVal>
          <c:yVal>
            <c:numRef>
              <c:f>Sheet1!$AE$20:$AE$26</c:f>
              <c:numCache>
                <c:formatCode>0.0</c:formatCode>
                <c:ptCount val="7"/>
                <c:pt idx="0">
                  <c:v>2.3061437347651625</c:v>
                </c:pt>
                <c:pt idx="1">
                  <c:v>1.8421042535975707</c:v>
                </c:pt>
                <c:pt idx="2">
                  <c:v>1.5706725413622105</c:v>
                </c:pt>
                <c:pt idx="3">
                  <c:v>1.3879947173687215</c:v>
                </c:pt>
                <c:pt idx="4">
                  <c:v>1.2546236931527894</c:v>
                </c:pt>
                <c:pt idx="5">
                  <c:v>1.1519092577249372</c:v>
                </c:pt>
                <c:pt idx="6">
                  <c:v>1.0697564921903904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4-4D99-AC8E-646F97A8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59064"/>
        <c:axId val="594656112"/>
      </c:scatterChart>
      <c:valAx>
        <c:axId val="594659064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Shear rate, 1/s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6112"/>
        <c:crosses val="autoZero"/>
        <c:crossBetween val="midCat"/>
      </c:valAx>
      <c:valAx>
        <c:axId val="594656112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Viscosity,</a:t>
                </a:r>
                <a:r>
                  <a:rPr lang="en-GB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cp</a:t>
                </a:r>
                <a:endParaRPr lang="en-GB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9064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1820638065365017"/>
          <c:y val="2.8383816284431001E-3"/>
          <c:w val="0.25292073019992428"/>
          <c:h val="0.28679905569798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15991698669807"/>
          <c:y val="5.6714957605873674E-2"/>
          <c:w val="0.7585363953945834"/>
          <c:h val="0.78978326616801908"/>
        </c:manualLayout>
      </c:layout>
      <c:scatterChart>
        <c:scatterStyle val="lineMarker"/>
        <c:varyColors val="0"/>
        <c:ser>
          <c:idx val="0"/>
          <c:order val="0"/>
          <c:tx>
            <c:v>95%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Sheet1!$C$10:$C$16</c:f>
              <c:numCache>
                <c:formatCode>0</c:formatCode>
                <c:ptCount val="7"/>
                <c:pt idx="0">
                  <c:v>311.12371584447004</c:v>
                </c:pt>
                <c:pt idx="1">
                  <c:v>466.68557376670503</c:v>
                </c:pt>
                <c:pt idx="2">
                  <c:v>622.24743168894008</c:v>
                </c:pt>
                <c:pt idx="3">
                  <c:v>777.80928961117502</c:v>
                </c:pt>
                <c:pt idx="4">
                  <c:v>933.37114753341007</c:v>
                </c:pt>
                <c:pt idx="5">
                  <c:v>1088.9330054556449</c:v>
                </c:pt>
                <c:pt idx="6">
                  <c:v>1244.4948633778802</c:v>
                </c:pt>
              </c:numCache>
            </c:numRef>
          </c:xVal>
          <c:yVal>
            <c:numRef>
              <c:f>Sheet1!$D$10:$D$16</c:f>
              <c:numCache>
                <c:formatCode>0.0</c:formatCode>
                <c:ptCount val="7"/>
                <c:pt idx="0">
                  <c:v>6.1738873400253249</c:v>
                </c:pt>
                <c:pt idx="1">
                  <c:v>5.5222491233580975</c:v>
                </c:pt>
                <c:pt idx="2">
                  <c:v>5.1020574964785377</c:v>
                </c:pt>
                <c:pt idx="3">
                  <c:v>4.7982779738103298</c:v>
                </c:pt>
                <c:pt idx="4">
                  <c:v>4.5635482129052969</c:v>
                </c:pt>
                <c:pt idx="5">
                  <c:v>4.3740685128625403</c:v>
                </c:pt>
                <c:pt idx="6">
                  <c:v>4.2163047790998522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5-42E5-9DCF-D4EC716706A9}"/>
            </c:ext>
          </c:extLst>
        </c:ser>
        <c:ser>
          <c:idx val="1"/>
          <c:order val="1"/>
          <c:tx>
            <c:v>75%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Sheet1!$AD$10:$AD$16</c:f>
              <c:numCache>
                <c:formatCode>0</c:formatCode>
                <c:ptCount val="7"/>
                <c:pt idx="0">
                  <c:v>321.96433306752738</c:v>
                </c:pt>
                <c:pt idx="1">
                  <c:v>482.94649960129101</c:v>
                </c:pt>
                <c:pt idx="2">
                  <c:v>643.92866613505475</c:v>
                </c:pt>
                <c:pt idx="3">
                  <c:v>804.91083266881822</c:v>
                </c:pt>
                <c:pt idx="4">
                  <c:v>965.89299920258202</c:v>
                </c:pt>
                <c:pt idx="5">
                  <c:v>1126.8751657363455</c:v>
                </c:pt>
                <c:pt idx="6" formatCode="0.0">
                  <c:v>1287.8573322701095</c:v>
                </c:pt>
              </c:numCache>
            </c:numRef>
          </c:xVal>
          <c:yVal>
            <c:numRef>
              <c:f>Sheet1!$AE$10:$AE$16</c:f>
              <c:numCache>
                <c:formatCode>0.0</c:formatCode>
                <c:ptCount val="7"/>
                <c:pt idx="0">
                  <c:v>4.4857638521088461</c:v>
                </c:pt>
                <c:pt idx="1">
                  <c:v>3.8965469425232495</c:v>
                </c:pt>
                <c:pt idx="2">
                  <c:v>3.5260518108847494</c:v>
                </c:pt>
                <c:pt idx="3">
                  <c:v>3.26311095967933</c:v>
                </c:pt>
                <c:pt idx="4">
                  <c:v>3.0628956083861518</c:v>
                </c:pt>
                <c:pt idx="5">
                  <c:v>2.9032308836970868</c:v>
                </c:pt>
                <c:pt idx="6">
                  <c:v>2.7716664949267451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5-42E5-9DCF-D4EC7167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59064"/>
        <c:axId val="594656112"/>
      </c:scatterChart>
      <c:valAx>
        <c:axId val="594659064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Shear rate, 1/s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6112"/>
        <c:crosses val="autoZero"/>
        <c:crossBetween val="midCat"/>
      </c:valAx>
      <c:valAx>
        <c:axId val="594656112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Viscosity,</a:t>
                </a:r>
                <a:r>
                  <a:rPr lang="en-GB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cp</a:t>
                </a:r>
                <a:endParaRPr lang="en-GB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9064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2180185791382823"/>
          <c:y val="2.8384020804738857E-3"/>
          <c:w val="0.25292073019992428"/>
          <c:h val="0.28679905569798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15991698669807"/>
          <c:y val="5.6714957605873674E-2"/>
          <c:w val="0.7585363953945834"/>
          <c:h val="0.78978326616801908"/>
        </c:manualLayout>
      </c:layout>
      <c:scatterChart>
        <c:scatterStyle val="lineMarker"/>
        <c:varyColors val="0"/>
        <c:ser>
          <c:idx val="0"/>
          <c:order val="0"/>
          <c:tx>
            <c:v>25 °C</c:v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9050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Sheet1!$C$10:$C$16</c:f>
              <c:numCache>
                <c:formatCode>0</c:formatCode>
                <c:ptCount val="7"/>
                <c:pt idx="0">
                  <c:v>311.12371584447004</c:v>
                </c:pt>
                <c:pt idx="1">
                  <c:v>466.68557376670503</c:v>
                </c:pt>
                <c:pt idx="2">
                  <c:v>622.24743168894008</c:v>
                </c:pt>
                <c:pt idx="3">
                  <c:v>777.80928961117502</c:v>
                </c:pt>
                <c:pt idx="4">
                  <c:v>933.37114753341007</c:v>
                </c:pt>
                <c:pt idx="5">
                  <c:v>1088.9330054556449</c:v>
                </c:pt>
                <c:pt idx="6">
                  <c:v>1244.4948633778802</c:v>
                </c:pt>
              </c:numCache>
            </c:numRef>
          </c:xVal>
          <c:yVal>
            <c:numRef>
              <c:f>Sheet1!$D$10:$D$16</c:f>
              <c:numCache>
                <c:formatCode>0.0</c:formatCode>
                <c:ptCount val="7"/>
                <c:pt idx="0">
                  <c:v>6.1738873400253249</c:v>
                </c:pt>
                <c:pt idx="1">
                  <c:v>5.5222491233580975</c:v>
                </c:pt>
                <c:pt idx="2">
                  <c:v>5.1020574964785377</c:v>
                </c:pt>
                <c:pt idx="3">
                  <c:v>4.7982779738103298</c:v>
                </c:pt>
                <c:pt idx="4">
                  <c:v>4.5635482129052969</c:v>
                </c:pt>
                <c:pt idx="5">
                  <c:v>4.3740685128625403</c:v>
                </c:pt>
                <c:pt idx="6">
                  <c:v>4.2163047790998522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E-4762-BCE5-8C1FD4A36648}"/>
            </c:ext>
          </c:extLst>
        </c:ser>
        <c:ser>
          <c:idx val="1"/>
          <c:order val="1"/>
          <c:tx>
            <c:v>50 °C</c:v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9050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Sheet1!$G$10:$G$16</c:f>
              <c:numCache>
                <c:formatCode>0</c:formatCode>
                <c:ptCount val="7"/>
                <c:pt idx="0">
                  <c:v>316.58999999999997</c:v>
                </c:pt>
                <c:pt idx="1">
                  <c:v>474.89</c:v>
                </c:pt>
                <c:pt idx="2">
                  <c:v>633.17999999999995</c:v>
                </c:pt>
                <c:pt idx="3">
                  <c:v>791.48</c:v>
                </c:pt>
                <c:pt idx="4">
                  <c:v>949.77</c:v>
                </c:pt>
                <c:pt idx="5">
                  <c:v>1108.07</c:v>
                </c:pt>
                <c:pt idx="6">
                  <c:v>1266.3599999999999</c:v>
                </c:pt>
              </c:numCache>
            </c:numRef>
          </c:xVal>
          <c:yVal>
            <c:numRef>
              <c:f>Sheet1!$H$10:$H$16</c:f>
              <c:numCache>
                <c:formatCode>0.00</c:formatCode>
                <c:ptCount val="7"/>
                <c:pt idx="0">
                  <c:v>3.5126862445056837</c:v>
                </c:pt>
                <c:pt idx="1">
                  <c:v>3.09</c:v>
                </c:pt>
                <c:pt idx="2">
                  <c:v>2.82</c:v>
                </c:pt>
                <c:pt idx="3">
                  <c:v>2.63</c:v>
                </c:pt>
                <c:pt idx="4">
                  <c:v>2.46</c:v>
                </c:pt>
                <c:pt idx="5">
                  <c:v>2.35</c:v>
                </c:pt>
                <c:pt idx="6">
                  <c:v>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E-4762-BCE5-8C1FD4A36648}"/>
            </c:ext>
          </c:extLst>
        </c:ser>
        <c:ser>
          <c:idx val="2"/>
          <c:order val="2"/>
          <c:tx>
            <c:v>80 °C</c:v>
          </c:tx>
          <c:spPr>
            <a:ln w="19050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9050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Sheet1!$K$10:$K$16</c:f>
              <c:numCache>
                <c:formatCode>0</c:formatCode>
                <c:ptCount val="7"/>
                <c:pt idx="0">
                  <c:v>319.80678823702647</c:v>
                </c:pt>
                <c:pt idx="1">
                  <c:v>479.71018235553964</c:v>
                </c:pt>
                <c:pt idx="2">
                  <c:v>639.61357647405293</c:v>
                </c:pt>
                <c:pt idx="3">
                  <c:v>799.51697059256605</c:v>
                </c:pt>
                <c:pt idx="4">
                  <c:v>959.42036471107929</c:v>
                </c:pt>
                <c:pt idx="5">
                  <c:v>1119.3237588295924</c:v>
                </c:pt>
                <c:pt idx="6">
                  <c:v>1279.2271529481059</c:v>
                </c:pt>
              </c:numCache>
            </c:numRef>
          </c:xVal>
          <c:yVal>
            <c:numRef>
              <c:f>Sheet1!$L$10:$L$16</c:f>
              <c:numCache>
                <c:formatCode>0.00</c:formatCode>
                <c:ptCount val="7"/>
                <c:pt idx="0">
                  <c:v>3.030704522576575</c:v>
                </c:pt>
                <c:pt idx="1">
                  <c:v>2.6467413804365862</c:v>
                </c:pt>
                <c:pt idx="2">
                  <c:v>2.404193814680391</c:v>
                </c:pt>
                <c:pt idx="3">
                  <c:v>2.2314740468891978</c:v>
                </c:pt>
                <c:pt idx="4">
                  <c:v>2.0996039727734646</c:v>
                </c:pt>
                <c:pt idx="5">
                  <c:v>1.9942080426421149</c:v>
                </c:pt>
                <c:pt idx="6">
                  <c:v>1.9071961174339158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DE-4762-BCE5-8C1FD4A36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59064"/>
        <c:axId val="594656112"/>
      </c:scatterChart>
      <c:valAx>
        <c:axId val="594659064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Shear rate, 1/s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6112"/>
        <c:crosses val="autoZero"/>
        <c:crossBetween val="midCat"/>
      </c:valAx>
      <c:valAx>
        <c:axId val="594656112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Apparent viscosity, cp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9064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5539588930741564"/>
          <c:y val="0.14104216736651928"/>
          <c:w val="0.17472057591369516"/>
          <c:h val="0.23505029360174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60988773145943"/>
          <c:y val="5.6714957605873674E-2"/>
          <c:w val="0.77867664429904426"/>
          <c:h val="0.80249347156272599"/>
        </c:manualLayout>
      </c:layout>
      <c:scatterChart>
        <c:scatterStyle val="lineMarker"/>
        <c:varyColors val="0"/>
        <c:ser>
          <c:idx val="0"/>
          <c:order val="0"/>
          <c:tx>
            <c:v> 25 °C</c:v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9050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Sheet1!$AD$10:$AD$16</c:f>
              <c:numCache>
                <c:formatCode>0</c:formatCode>
                <c:ptCount val="7"/>
                <c:pt idx="0">
                  <c:v>321.96433306752738</c:v>
                </c:pt>
                <c:pt idx="1">
                  <c:v>482.94649960129101</c:v>
                </c:pt>
                <c:pt idx="2">
                  <c:v>643.92866613505475</c:v>
                </c:pt>
                <c:pt idx="3">
                  <c:v>804.91083266881822</c:v>
                </c:pt>
                <c:pt idx="4">
                  <c:v>965.89299920258202</c:v>
                </c:pt>
                <c:pt idx="5">
                  <c:v>1126.8751657363455</c:v>
                </c:pt>
                <c:pt idx="6" formatCode="0.0">
                  <c:v>1287.8573322701095</c:v>
                </c:pt>
              </c:numCache>
            </c:numRef>
          </c:xVal>
          <c:yVal>
            <c:numRef>
              <c:f>Sheet1!$AE$10:$AE$16</c:f>
              <c:numCache>
                <c:formatCode>0.0</c:formatCode>
                <c:ptCount val="7"/>
                <c:pt idx="0">
                  <c:v>4.4857638521088461</c:v>
                </c:pt>
                <c:pt idx="1">
                  <c:v>3.8965469425232495</c:v>
                </c:pt>
                <c:pt idx="2">
                  <c:v>3.5260518108847494</c:v>
                </c:pt>
                <c:pt idx="3">
                  <c:v>3.26311095967933</c:v>
                </c:pt>
                <c:pt idx="4">
                  <c:v>3.0628956083861518</c:v>
                </c:pt>
                <c:pt idx="5">
                  <c:v>2.9032308836970868</c:v>
                </c:pt>
                <c:pt idx="6">
                  <c:v>2.7716664949267451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D-4660-A23F-8F2A620ABA54}"/>
            </c:ext>
          </c:extLst>
        </c:ser>
        <c:ser>
          <c:idx val="1"/>
          <c:order val="1"/>
          <c:tx>
            <c:v>50 °C</c:v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9050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Sheet1!$AH$10:$AH$16</c:f>
              <c:numCache>
                <c:formatCode>0</c:formatCode>
                <c:ptCount val="7"/>
                <c:pt idx="0">
                  <c:v>356.37926082246128</c:v>
                </c:pt>
                <c:pt idx="1">
                  <c:v>534.56889123369194</c:v>
                </c:pt>
                <c:pt idx="2">
                  <c:v>712.75852164492255</c:v>
                </c:pt>
                <c:pt idx="3">
                  <c:v>890.94815205615305</c:v>
                </c:pt>
                <c:pt idx="4">
                  <c:v>1069.1377824673839</c:v>
                </c:pt>
                <c:pt idx="5">
                  <c:v>1247.3274128786143</c:v>
                </c:pt>
                <c:pt idx="6">
                  <c:v>1425.5170432898451</c:v>
                </c:pt>
              </c:numCache>
            </c:numRef>
          </c:xVal>
          <c:yVal>
            <c:numRef>
              <c:f>Sheet1!$AI$10:$AI$16</c:f>
              <c:numCache>
                <c:formatCode>0.0</c:formatCode>
                <c:ptCount val="7"/>
                <c:pt idx="0">
                  <c:v>3.3251573733491298</c:v>
                </c:pt>
                <c:pt idx="1">
                  <c:v>2.7104699748810721</c:v>
                </c:pt>
                <c:pt idx="2">
                  <c:v>2.344568812203367</c:v>
                </c:pt>
                <c:pt idx="3">
                  <c:v>2.0951284106888002</c:v>
                </c:pt>
                <c:pt idx="4" formatCode="0.00">
                  <c:v>1.911152663165264</c:v>
                </c:pt>
                <c:pt idx="5" formatCode="0.00">
                  <c:v>1.7682656207291299</c:v>
                </c:pt>
                <c:pt idx="6" formatCode="0.00">
                  <c:v>1.6531557150391578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D-4660-A23F-8F2A620ABA54}"/>
            </c:ext>
          </c:extLst>
        </c:ser>
        <c:ser>
          <c:idx val="2"/>
          <c:order val="2"/>
          <c:tx>
            <c:v>80 °C</c:v>
          </c:tx>
          <c:spPr>
            <a:ln w="19050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9050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Sheet1!$AL$10:$AL$16</c:f>
              <c:numCache>
                <c:formatCode>0</c:formatCode>
                <c:ptCount val="7"/>
                <c:pt idx="0">
                  <c:v>338.17274575662691</c:v>
                </c:pt>
                <c:pt idx="1">
                  <c:v>507.25911863494031</c:v>
                </c:pt>
                <c:pt idx="2">
                  <c:v>676.34549151325382</c:v>
                </c:pt>
                <c:pt idx="3">
                  <c:v>845.43186439156705</c:v>
                </c:pt>
                <c:pt idx="4">
                  <c:v>1014.5182372698806</c:v>
                </c:pt>
                <c:pt idx="5">
                  <c:v>1183.6046101481938</c:v>
                </c:pt>
                <c:pt idx="6">
                  <c:v>1352.6909830265076</c:v>
                </c:pt>
              </c:numCache>
            </c:numRef>
          </c:xVal>
          <c:yVal>
            <c:numRef>
              <c:f>Sheet1!$AM$10:$AM$16</c:f>
              <c:numCache>
                <c:formatCode>0.0</c:formatCode>
                <c:ptCount val="7"/>
                <c:pt idx="0">
                  <c:v>2.9243790925544757</c:v>
                </c:pt>
                <c:pt idx="1">
                  <c:v>2.4545950582253919</c:v>
                </c:pt>
                <c:pt idx="2">
                  <c:v>2.1677980195356032</c:v>
                </c:pt>
                <c:pt idx="3">
                  <c:v>1.9686267432010105</c:v>
                </c:pt>
                <c:pt idx="4">
                  <c:v>1.8195542156386009</c:v>
                </c:pt>
                <c:pt idx="5">
                  <c:v>1.7023571610763937</c:v>
                </c:pt>
                <c:pt idx="6">
                  <c:v>1.6069559057740186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9D-4660-A23F-8F2A620A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59064"/>
        <c:axId val="594656112"/>
      </c:scatterChart>
      <c:valAx>
        <c:axId val="594659064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Shear rate, 1/s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6112"/>
        <c:crosses val="autoZero"/>
        <c:crossBetween val="midCat"/>
      </c:valAx>
      <c:valAx>
        <c:axId val="594656112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Apparent viscosity, cp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9064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627932723983151"/>
          <c:y val="0.10715246057695407"/>
          <c:w val="0.15849604029987191"/>
          <c:h val="0.22328017172509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668181380438059E-2"/>
          <c:y val="5.6714957605873674E-2"/>
          <c:w val="0.81361832588552174"/>
          <c:h val="0.83398878286128386"/>
        </c:manualLayout>
      </c:layout>
      <c:scatterChart>
        <c:scatterStyle val="lineMarker"/>
        <c:varyColors val="0"/>
        <c:ser>
          <c:idx val="0"/>
          <c:order val="0"/>
          <c:tx>
            <c:v> 25 °C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Sheet1!$AD$10:$AD$16</c:f>
              <c:numCache>
                <c:formatCode>0</c:formatCode>
                <c:ptCount val="7"/>
                <c:pt idx="0">
                  <c:v>321.96433306752738</c:v>
                </c:pt>
                <c:pt idx="1">
                  <c:v>482.94649960129101</c:v>
                </c:pt>
                <c:pt idx="2">
                  <c:v>643.92866613505475</c:v>
                </c:pt>
                <c:pt idx="3">
                  <c:v>804.91083266881822</c:v>
                </c:pt>
                <c:pt idx="4">
                  <c:v>965.89299920258202</c:v>
                </c:pt>
                <c:pt idx="5">
                  <c:v>1126.8751657363455</c:v>
                </c:pt>
                <c:pt idx="6" formatCode="0.0">
                  <c:v>1287.8573322701095</c:v>
                </c:pt>
              </c:numCache>
            </c:numRef>
          </c:xVal>
          <c:yVal>
            <c:numRef>
              <c:f>Sheet1!$AE$10:$AE$16</c:f>
              <c:numCache>
                <c:formatCode>0.0</c:formatCode>
                <c:ptCount val="7"/>
                <c:pt idx="0">
                  <c:v>4.4857638521088461</c:v>
                </c:pt>
                <c:pt idx="1">
                  <c:v>3.8965469425232495</c:v>
                </c:pt>
                <c:pt idx="2">
                  <c:v>3.5260518108847494</c:v>
                </c:pt>
                <c:pt idx="3">
                  <c:v>3.26311095967933</c:v>
                </c:pt>
                <c:pt idx="4">
                  <c:v>3.0628956083861518</c:v>
                </c:pt>
                <c:pt idx="5">
                  <c:v>2.9032308836970868</c:v>
                </c:pt>
                <c:pt idx="6">
                  <c:v>2.7716664949267451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C-4FF0-A5B1-C128E9A9C86A}"/>
            </c:ext>
          </c:extLst>
        </c:ser>
        <c:ser>
          <c:idx val="1"/>
          <c:order val="1"/>
          <c:tx>
            <c:v>50 °C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Sheet1!$AH$10:$AH$16</c:f>
              <c:numCache>
                <c:formatCode>0</c:formatCode>
                <c:ptCount val="7"/>
                <c:pt idx="0">
                  <c:v>356.37926082246128</c:v>
                </c:pt>
                <c:pt idx="1">
                  <c:v>534.56889123369194</c:v>
                </c:pt>
                <c:pt idx="2">
                  <c:v>712.75852164492255</c:v>
                </c:pt>
                <c:pt idx="3">
                  <c:v>890.94815205615305</c:v>
                </c:pt>
                <c:pt idx="4">
                  <c:v>1069.1377824673839</c:v>
                </c:pt>
                <c:pt idx="5">
                  <c:v>1247.3274128786143</c:v>
                </c:pt>
                <c:pt idx="6">
                  <c:v>1425.5170432898451</c:v>
                </c:pt>
              </c:numCache>
            </c:numRef>
          </c:xVal>
          <c:yVal>
            <c:numRef>
              <c:f>Sheet1!$AI$10:$AI$16</c:f>
              <c:numCache>
                <c:formatCode>0.0</c:formatCode>
                <c:ptCount val="7"/>
                <c:pt idx="0">
                  <c:v>3.3251573733491298</c:v>
                </c:pt>
                <c:pt idx="1">
                  <c:v>2.7104699748810721</c:v>
                </c:pt>
                <c:pt idx="2">
                  <c:v>2.344568812203367</c:v>
                </c:pt>
                <c:pt idx="3">
                  <c:v>2.0951284106888002</c:v>
                </c:pt>
                <c:pt idx="4" formatCode="0.00">
                  <c:v>1.911152663165264</c:v>
                </c:pt>
                <c:pt idx="5" formatCode="0.00">
                  <c:v>1.7682656207291299</c:v>
                </c:pt>
                <c:pt idx="6" formatCode="0.00">
                  <c:v>1.6531557150391578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C-4FF0-A5B1-C128E9A9C86A}"/>
            </c:ext>
          </c:extLst>
        </c:ser>
        <c:ser>
          <c:idx val="2"/>
          <c:order val="2"/>
          <c:tx>
            <c:v>80 °C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Sheet1!$AL$10:$AL$16</c:f>
              <c:numCache>
                <c:formatCode>0</c:formatCode>
                <c:ptCount val="7"/>
                <c:pt idx="0">
                  <c:v>338.17274575662691</c:v>
                </c:pt>
                <c:pt idx="1">
                  <c:v>507.25911863494031</c:v>
                </c:pt>
                <c:pt idx="2">
                  <c:v>676.34549151325382</c:v>
                </c:pt>
                <c:pt idx="3">
                  <c:v>845.43186439156705</c:v>
                </c:pt>
                <c:pt idx="4">
                  <c:v>1014.5182372698806</c:v>
                </c:pt>
                <c:pt idx="5">
                  <c:v>1183.6046101481938</c:v>
                </c:pt>
                <c:pt idx="6">
                  <c:v>1352.6909830265076</c:v>
                </c:pt>
              </c:numCache>
            </c:numRef>
          </c:xVal>
          <c:yVal>
            <c:numRef>
              <c:f>Sheet1!$AM$10:$AM$16</c:f>
              <c:numCache>
                <c:formatCode>0.0</c:formatCode>
                <c:ptCount val="7"/>
                <c:pt idx="0">
                  <c:v>2.9243790925544757</c:v>
                </c:pt>
                <c:pt idx="1">
                  <c:v>2.4545950582253919</c:v>
                </c:pt>
                <c:pt idx="2">
                  <c:v>2.1677980195356032</c:v>
                </c:pt>
                <c:pt idx="3">
                  <c:v>1.9686267432010105</c:v>
                </c:pt>
                <c:pt idx="4">
                  <c:v>1.8195542156386009</c:v>
                </c:pt>
                <c:pt idx="5">
                  <c:v>1.7023571610763937</c:v>
                </c:pt>
                <c:pt idx="6">
                  <c:v>1.6069559057740186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2C-4FF0-A5B1-C128E9A9C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59064"/>
        <c:axId val="594656112"/>
      </c:scatterChart>
      <c:valAx>
        <c:axId val="594659064"/>
        <c:scaling>
          <c:logBase val="10"/>
          <c:orientation val="minMax"/>
          <c:max val="100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Shear rate, 1/s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6112"/>
        <c:crosses val="autoZero"/>
        <c:crossBetween val="midCat"/>
      </c:valAx>
      <c:valAx>
        <c:axId val="594656112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Apparent viscosity, cp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9064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25773883281488"/>
          <c:y val="4.4599965405813402E-2"/>
          <c:w val="0.70584136287020061"/>
          <c:h val="0.77592467377944108"/>
        </c:manualLayout>
      </c:layout>
      <c:scatterChart>
        <c:scatterStyle val="lineMarker"/>
        <c:varyColors val="0"/>
        <c:ser>
          <c:idx val="0"/>
          <c:order val="0"/>
          <c:tx>
            <c:v>2 wt% NaCl @ 25 °C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Sheet1!$C$20:$C$26</c:f>
              <c:numCache>
                <c:formatCode>0.0</c:formatCode>
                <c:ptCount val="7"/>
                <c:pt idx="0">
                  <c:v>336.09471198618724</c:v>
                </c:pt>
                <c:pt idx="1">
                  <c:v>504.1420679792808</c:v>
                </c:pt>
                <c:pt idx="2">
                  <c:v>672.18942397237447</c:v>
                </c:pt>
                <c:pt idx="3">
                  <c:v>840.23677996546792</c:v>
                </c:pt>
                <c:pt idx="4">
                  <c:v>1008.2841359585616</c:v>
                </c:pt>
                <c:pt idx="5">
                  <c:v>1176.3314919516552</c:v>
                </c:pt>
                <c:pt idx="6">
                  <c:v>1344.3788479447489</c:v>
                </c:pt>
              </c:numCache>
            </c:numRef>
          </c:xVal>
          <c:yVal>
            <c:numRef>
              <c:f>Sheet1!$D$20:$D$26</c:f>
              <c:numCache>
                <c:formatCode>0.0</c:formatCode>
                <c:ptCount val="7"/>
                <c:pt idx="0">
                  <c:v>3.0469466657515487</c:v>
                </c:pt>
                <c:pt idx="1">
                  <c:v>2.5674471563101138</c:v>
                </c:pt>
                <c:pt idx="2">
                  <c:v>2.2737351997409672</c:v>
                </c:pt>
                <c:pt idx="3">
                  <c:v>2.0692586849518468</c:v>
                </c:pt>
                <c:pt idx="4">
                  <c:v>1.9159163625652933</c:v>
                </c:pt>
                <c:pt idx="5">
                  <c:v>1.7951672523550779</c:v>
                </c:pt>
                <c:pt idx="6">
                  <c:v>1.6967385142154809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D-4AAA-BEBC-5091373971A0}"/>
            </c:ext>
          </c:extLst>
        </c:ser>
        <c:ser>
          <c:idx val="1"/>
          <c:order val="1"/>
          <c:tx>
            <c:v>2 wt% NaCl with 0.2 wt% SiO2 NPs @ 25 °C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Sheet1!$C$31:$C$37</c:f>
              <c:numCache>
                <c:formatCode>0</c:formatCode>
                <c:ptCount val="7"/>
                <c:pt idx="0">
                  <c:v>357.60292852846914</c:v>
                </c:pt>
                <c:pt idx="1">
                  <c:v>536.40439279270367</c:v>
                </c:pt>
                <c:pt idx="2">
                  <c:v>715.20585705693827</c:v>
                </c:pt>
                <c:pt idx="3">
                  <c:v>894.00732132117264</c:v>
                </c:pt>
                <c:pt idx="4">
                  <c:v>1072.8087855854073</c:v>
                </c:pt>
                <c:pt idx="5">
                  <c:v>1251.6102498496418</c:v>
                </c:pt>
                <c:pt idx="6">
                  <c:v>1430.4117141138765</c:v>
                </c:pt>
              </c:numCache>
            </c:numRef>
          </c:xVal>
          <c:yVal>
            <c:numRef>
              <c:f>Sheet1!$D$31:$D$37</c:f>
              <c:numCache>
                <c:formatCode>0.0</c:formatCode>
                <c:ptCount val="7"/>
                <c:pt idx="0">
                  <c:v>4.3014865837362253</c:v>
                </c:pt>
                <c:pt idx="1">
                  <c:v>3.5003493074697927</c:v>
                </c:pt>
                <c:pt idx="2">
                  <c:v>3.0241618182826238</c:v>
                </c:pt>
                <c:pt idx="3">
                  <c:v>2.6998874881580304</c:v>
                </c:pt>
                <c:pt idx="4">
                  <c:v>2.4609219441311403</c:v>
                </c:pt>
                <c:pt idx="5">
                  <c:v>2.2754578006528932</c:v>
                </c:pt>
                <c:pt idx="6">
                  <c:v>2.1261381443656013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4D-4AAA-BEBC-5091373971A0}"/>
            </c:ext>
          </c:extLst>
        </c:ser>
        <c:ser>
          <c:idx val="2"/>
          <c:order val="2"/>
          <c:tx>
            <c:v>2 wt% NaCl with 0.2 wt% SiO2 NPs @ 50 °C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Sheet1!$G$31:$G$37</c:f>
              <c:numCache>
                <c:formatCode>0.00</c:formatCode>
                <c:ptCount val="7"/>
                <c:pt idx="0">
                  <c:v>355.54637404083877</c:v>
                </c:pt>
                <c:pt idx="1">
                  <c:v>533.31956106125813</c:v>
                </c:pt>
                <c:pt idx="2">
                  <c:v>711.09274808167754</c:v>
                </c:pt>
                <c:pt idx="3">
                  <c:v>888.86593510209673</c:v>
                </c:pt>
                <c:pt idx="4">
                  <c:v>1066.6391221225163</c:v>
                </c:pt>
                <c:pt idx="5">
                  <c:v>1244.4123091429353</c:v>
                </c:pt>
                <c:pt idx="6">
                  <c:v>1422.1854961633551</c:v>
                </c:pt>
              </c:numCache>
            </c:numRef>
          </c:xVal>
          <c:yVal>
            <c:numRef>
              <c:f>Sheet1!$H$31:$H$37</c:f>
              <c:numCache>
                <c:formatCode>0.00</c:formatCode>
                <c:ptCount val="7"/>
                <c:pt idx="0">
                  <c:v>4.1509138691050413</c:v>
                </c:pt>
                <c:pt idx="1">
                  <c:v>3.3875583367527509</c:v>
                </c:pt>
                <c:pt idx="2">
                  <c:v>2.9326989797517058</c:v>
                </c:pt>
                <c:pt idx="3">
                  <c:v>2.6223834149464564</c:v>
                </c:pt>
                <c:pt idx="4">
                  <c:v>2.3933738909851558</c:v>
                </c:pt>
                <c:pt idx="5">
                  <c:v>2.2154238057360698</c:v>
                </c:pt>
                <c:pt idx="6">
                  <c:v>2.0720071716860411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4D-4AAA-BEBC-5091373971A0}"/>
            </c:ext>
          </c:extLst>
        </c:ser>
        <c:ser>
          <c:idx val="3"/>
          <c:order val="3"/>
          <c:tx>
            <c:v>2 wt% NaCl with 0.2 wt% SiO2 NPs @ 80 °C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Sheet1!$K$31:$K$37</c:f>
              <c:numCache>
                <c:formatCode>0.0</c:formatCode>
                <c:ptCount val="7"/>
                <c:pt idx="0">
                  <c:v>384.59488369822202</c:v>
                </c:pt>
                <c:pt idx="1">
                  <c:v>576.89232554733292</c:v>
                </c:pt>
                <c:pt idx="2">
                  <c:v>769.18976739644404</c:v>
                </c:pt>
                <c:pt idx="3">
                  <c:v>961.48720924555482</c:v>
                </c:pt>
                <c:pt idx="4">
                  <c:v>1153.7846510946658</c:v>
                </c:pt>
                <c:pt idx="5">
                  <c:v>1346.0820929437768</c:v>
                </c:pt>
                <c:pt idx="6">
                  <c:v>1538.3795347928881</c:v>
                </c:pt>
              </c:numCache>
            </c:numRef>
          </c:xVal>
          <c:yVal>
            <c:numRef>
              <c:f>Sheet1!$L$31:$L$37</c:f>
              <c:numCache>
                <c:formatCode>0.0</c:formatCode>
                <c:ptCount val="7"/>
                <c:pt idx="0">
                  <c:v>3.6992180692376539</c:v>
                </c:pt>
                <c:pt idx="1">
                  <c:v>2.9172475470453332</c:v>
                </c:pt>
                <c:pt idx="2">
                  <c:v>2.4648850191312373</c:v>
                </c:pt>
                <c:pt idx="3">
                  <c:v>2.1629001496770264</c:v>
                </c:pt>
                <c:pt idx="4">
                  <c:v>1.9438377627981434</c:v>
                </c:pt>
                <c:pt idx="5">
                  <c:v>1.7760258400291229</c:v>
                </c:pt>
                <c:pt idx="6">
                  <c:v>1.6424168685977705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4D-4AAA-BEBC-50913739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17120"/>
        <c:axId val="629911544"/>
      </c:scatterChart>
      <c:valAx>
        <c:axId val="629917120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Shear rate, 1/s</a:t>
                </a:r>
                <a:endParaRPr lang="en-GB" sz="1200" b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11544"/>
        <c:crosses val="autoZero"/>
        <c:crossBetween val="midCat"/>
      </c:valAx>
      <c:valAx>
        <c:axId val="629911544"/>
        <c:scaling>
          <c:orientation val="minMax"/>
          <c:max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Apparent viscosity, 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17120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1019666784359425"/>
          <c:y val="0.15691467297526127"/>
          <c:w val="0.23460783085731013"/>
          <c:h val="0.16207685147502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25773883281488"/>
          <c:y val="4.4599965405813402E-2"/>
          <c:w val="0.70584136287020061"/>
          <c:h val="0.77592467377944108"/>
        </c:manualLayout>
      </c:layout>
      <c:scatterChart>
        <c:scatterStyle val="lineMarker"/>
        <c:varyColors val="0"/>
        <c:ser>
          <c:idx val="0"/>
          <c:order val="0"/>
          <c:tx>
            <c:v>2 wt% NaCl @ 25 °C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Sheet1!$AD$20:$AD$26</c:f>
              <c:numCache>
                <c:formatCode>0</c:formatCode>
                <c:ptCount val="7"/>
                <c:pt idx="0">
                  <c:v>372.44301126415945</c:v>
                </c:pt>
                <c:pt idx="1">
                  <c:v>558.66451689623909</c:v>
                </c:pt>
                <c:pt idx="2">
                  <c:v>744.8860225283189</c:v>
                </c:pt>
                <c:pt idx="3">
                  <c:v>931.10752816039837</c:v>
                </c:pt>
                <c:pt idx="4">
                  <c:v>1117.3290337924782</c:v>
                </c:pt>
                <c:pt idx="5">
                  <c:v>1303.5505394245579</c:v>
                </c:pt>
                <c:pt idx="6">
                  <c:v>1489.7720450566378</c:v>
                </c:pt>
              </c:numCache>
            </c:numRef>
          </c:xVal>
          <c:yVal>
            <c:numRef>
              <c:f>Sheet1!$AE$20:$AE$26</c:f>
              <c:numCache>
                <c:formatCode>0.0</c:formatCode>
                <c:ptCount val="7"/>
                <c:pt idx="0">
                  <c:v>2.3061437347651625</c:v>
                </c:pt>
                <c:pt idx="1">
                  <c:v>1.8421042535975707</c:v>
                </c:pt>
                <c:pt idx="2">
                  <c:v>1.5706725413622105</c:v>
                </c:pt>
                <c:pt idx="3">
                  <c:v>1.3879947173687215</c:v>
                </c:pt>
                <c:pt idx="4">
                  <c:v>1.2546236931527894</c:v>
                </c:pt>
                <c:pt idx="5">
                  <c:v>1.1519092577249372</c:v>
                </c:pt>
                <c:pt idx="6">
                  <c:v>1.0697564921903904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5-4609-AB73-2B077C6F08AD}"/>
            </c:ext>
          </c:extLst>
        </c:ser>
        <c:ser>
          <c:idx val="1"/>
          <c:order val="1"/>
          <c:tx>
            <c:v>2 wt% NaCl with 0.2 wt% SiO2 NPs @ 25 °C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Sheet1!$AD$31:$AD$37</c:f>
              <c:numCache>
                <c:formatCode>0.00</c:formatCode>
                <c:ptCount val="7"/>
                <c:pt idx="0">
                  <c:v>336.95210768151782</c:v>
                </c:pt>
                <c:pt idx="1">
                  <c:v>505.4281615222767</c:v>
                </c:pt>
                <c:pt idx="2">
                  <c:v>673.90421536303563</c:v>
                </c:pt>
                <c:pt idx="3">
                  <c:v>842.38026920379446</c:v>
                </c:pt>
                <c:pt idx="4">
                  <c:v>1010.8563230445534</c:v>
                </c:pt>
                <c:pt idx="5">
                  <c:v>1179.3323768853122</c:v>
                </c:pt>
                <c:pt idx="6">
                  <c:v>1347.8084307260713</c:v>
                </c:pt>
              </c:numCache>
            </c:numRef>
          </c:xVal>
          <c:yVal>
            <c:numRef>
              <c:f>Sheet1!$AE$31:$AE$37</c:f>
              <c:numCache>
                <c:formatCode>0.0</c:formatCode>
                <c:ptCount val="7"/>
                <c:pt idx="0">
                  <c:v>3.2504544198715308</c:v>
                </c:pt>
                <c:pt idx="1">
                  <c:v>2.7344902342299453</c:v>
                </c:pt>
                <c:pt idx="2">
                  <c:v>2.4188837296064229</c:v>
                </c:pt>
                <c:pt idx="3">
                  <c:v>2.1993900437210225</c:v>
                </c:pt>
                <c:pt idx="4">
                  <c:v>2.0349197625751962</c:v>
                </c:pt>
                <c:pt idx="5">
                  <c:v>1.9054952615325602</c:v>
                </c:pt>
                <c:pt idx="6">
                  <c:v>1.800055543491033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5-4609-AB73-2B077C6F08AD}"/>
            </c:ext>
          </c:extLst>
        </c:ser>
        <c:ser>
          <c:idx val="2"/>
          <c:order val="2"/>
          <c:tx>
            <c:v>2 wt% NaCl with 0.2 wt% SiO2 NPs @ 50 °C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Sheet1!$AH$31:$AH$37</c:f>
              <c:numCache>
                <c:formatCode>0.0</c:formatCode>
                <c:ptCount val="7"/>
                <c:pt idx="0">
                  <c:v>332.70009755648556</c:v>
                </c:pt>
                <c:pt idx="1">
                  <c:v>499.05014633472837</c:v>
                </c:pt>
                <c:pt idx="2">
                  <c:v>665.40019511297112</c:v>
                </c:pt>
                <c:pt idx="3">
                  <c:v>831.75024389121381</c:v>
                </c:pt>
                <c:pt idx="4">
                  <c:v>998.10029266945673</c:v>
                </c:pt>
                <c:pt idx="5">
                  <c:v>1164.4503414476992</c:v>
                </c:pt>
                <c:pt idx="6">
                  <c:v>1330.8003902259422</c:v>
                </c:pt>
              </c:numCache>
            </c:numRef>
          </c:xVal>
          <c:yVal>
            <c:numRef>
              <c:f>Sheet1!$AI$31:$AI$37</c:f>
              <c:numCache>
                <c:formatCode>0.0</c:formatCode>
                <c:ptCount val="7"/>
                <c:pt idx="0">
                  <c:v>2.7391267376087525</c:v>
                </c:pt>
                <c:pt idx="1">
                  <c:v>2.3234679446937005</c:v>
                </c:pt>
                <c:pt idx="2">
                  <c:v>2.0673978105378503</c:v>
                </c:pt>
                <c:pt idx="3">
                  <c:v>1.8883751543748821</c:v>
                </c:pt>
                <c:pt idx="4">
                  <c:v>1.7536729775081896</c:v>
                </c:pt>
                <c:pt idx="5">
                  <c:v>1.6473083811814722</c:v>
                </c:pt>
                <c:pt idx="6">
                  <c:v>1.5604001261905827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B5-4609-AB73-2B077C6F08AD}"/>
            </c:ext>
          </c:extLst>
        </c:ser>
        <c:ser>
          <c:idx val="3"/>
          <c:order val="3"/>
          <c:tx>
            <c:v>2 wt% NaCl with 0.2 wt% SiO2 NPs @ 80 °C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Sheet1!$AL$31:$AL$37</c:f>
              <c:numCache>
                <c:formatCode>0.0</c:formatCode>
                <c:ptCount val="7"/>
                <c:pt idx="0">
                  <c:v>324.26308397840938</c:v>
                </c:pt>
                <c:pt idx="1">
                  <c:v>486.39462596761405</c:v>
                </c:pt>
                <c:pt idx="2">
                  <c:v>648.52616795681877</c:v>
                </c:pt>
                <c:pt idx="3">
                  <c:v>810.65770994602326</c:v>
                </c:pt>
                <c:pt idx="4">
                  <c:v>972.78925193522809</c:v>
                </c:pt>
                <c:pt idx="5">
                  <c:v>1134.9207939244325</c:v>
                </c:pt>
                <c:pt idx="6">
                  <c:v>1297.0523359136375</c:v>
                </c:pt>
              </c:numCache>
            </c:numRef>
          </c:xVal>
          <c:yVal>
            <c:numRef>
              <c:f>Sheet1!$AM$31:$AM$37</c:f>
              <c:numCache>
                <c:formatCode>0.0</c:formatCode>
                <c:ptCount val="7"/>
                <c:pt idx="0">
                  <c:v>2.4189310356697402</c:v>
                </c:pt>
                <c:pt idx="1">
                  <c:v>2.0897279933369588</c:v>
                </c:pt>
                <c:pt idx="2">
                  <c:v>1.8837005485929175</c:v>
                </c:pt>
                <c:pt idx="3">
                  <c:v>1.7379878320963842</c:v>
                </c:pt>
                <c:pt idx="4">
                  <c:v>1.6273393947210688</c:v>
                </c:pt>
                <c:pt idx="5">
                  <c:v>1.5393016549278355</c:v>
                </c:pt>
                <c:pt idx="6">
                  <c:v>1.4668990990009003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B5-4609-AB73-2B077C6F0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17120"/>
        <c:axId val="629911544"/>
      </c:scatterChart>
      <c:valAx>
        <c:axId val="629917120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Shear rate, 1/s</a:t>
                </a:r>
                <a:endParaRPr lang="en-GB" sz="1200" b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11544"/>
        <c:crosses val="autoZero"/>
        <c:crossBetween val="midCat"/>
      </c:valAx>
      <c:valAx>
        <c:axId val="629911544"/>
        <c:scaling>
          <c:orientation val="minMax"/>
          <c:max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Apparent viscosity, 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17120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1019666784359425"/>
          <c:y val="0.15691467297526127"/>
          <c:w val="0.23460783085731013"/>
          <c:h val="0.16207685147502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25773883281488"/>
          <c:y val="4.4599965405813402E-2"/>
          <c:w val="0.70584136287020061"/>
          <c:h val="0.77592467377944108"/>
        </c:manualLayout>
      </c:layout>
      <c:scatterChart>
        <c:scatterStyle val="lineMarker"/>
        <c:varyColors val="0"/>
        <c:ser>
          <c:idx val="0"/>
          <c:order val="0"/>
          <c:tx>
            <c:v>2 wt% NaCl @ 25 °C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Sheet1!$C$20:$C$26</c:f>
              <c:numCache>
                <c:formatCode>0.0</c:formatCode>
                <c:ptCount val="7"/>
                <c:pt idx="0">
                  <c:v>336.09471198618724</c:v>
                </c:pt>
                <c:pt idx="1">
                  <c:v>504.1420679792808</c:v>
                </c:pt>
                <c:pt idx="2">
                  <c:v>672.18942397237447</c:v>
                </c:pt>
                <c:pt idx="3">
                  <c:v>840.23677996546792</c:v>
                </c:pt>
                <c:pt idx="4">
                  <c:v>1008.2841359585616</c:v>
                </c:pt>
                <c:pt idx="5">
                  <c:v>1176.3314919516552</c:v>
                </c:pt>
                <c:pt idx="6">
                  <c:v>1344.3788479447489</c:v>
                </c:pt>
              </c:numCache>
            </c:numRef>
          </c:xVal>
          <c:yVal>
            <c:numRef>
              <c:f>Sheet1!$D$20:$D$26</c:f>
              <c:numCache>
                <c:formatCode>0.0</c:formatCode>
                <c:ptCount val="7"/>
                <c:pt idx="0">
                  <c:v>3.0469466657515487</c:v>
                </c:pt>
                <c:pt idx="1">
                  <c:v>2.5674471563101138</c:v>
                </c:pt>
                <c:pt idx="2">
                  <c:v>2.2737351997409672</c:v>
                </c:pt>
                <c:pt idx="3">
                  <c:v>2.0692586849518468</c:v>
                </c:pt>
                <c:pt idx="4">
                  <c:v>1.9159163625652933</c:v>
                </c:pt>
                <c:pt idx="5">
                  <c:v>1.7951672523550779</c:v>
                </c:pt>
                <c:pt idx="6">
                  <c:v>1.6967385142154809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E-461F-8AF8-9AFE6F86A243}"/>
            </c:ext>
          </c:extLst>
        </c:ser>
        <c:ser>
          <c:idx val="1"/>
          <c:order val="1"/>
          <c:tx>
            <c:v>2 wt% NaCl with 0.3 wt% XG @ 25 °C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Sheet1!$C$43:$C$49</c:f>
              <c:numCache>
                <c:formatCode>0.0</c:formatCode>
                <c:ptCount val="7"/>
                <c:pt idx="0">
                  <c:v>336.71513428098217</c:v>
                </c:pt>
                <c:pt idx="1">
                  <c:v>505.0727014214732</c:v>
                </c:pt>
                <c:pt idx="2">
                  <c:v>673.43026856196434</c:v>
                </c:pt>
                <c:pt idx="3">
                  <c:v>841.78783570245525</c:v>
                </c:pt>
                <c:pt idx="4">
                  <c:v>1010.1454028429464</c:v>
                </c:pt>
                <c:pt idx="5">
                  <c:v>1178.5029699834372</c:v>
                </c:pt>
                <c:pt idx="6">
                  <c:v>1346.8605371239287</c:v>
                </c:pt>
              </c:numCache>
            </c:numRef>
          </c:xVal>
          <c:yVal>
            <c:numRef>
              <c:f>Sheet1!$D$43:$D$49</c:f>
              <c:numCache>
                <c:formatCode>0.0</c:formatCode>
                <c:ptCount val="7"/>
                <c:pt idx="0">
                  <c:v>6.4424127576913142</c:v>
                </c:pt>
                <c:pt idx="1">
                  <c:v>5.4221876408997263</c:v>
                </c:pt>
                <c:pt idx="2">
                  <c:v>4.7978933712755047</c:v>
                </c:pt>
                <c:pt idx="3">
                  <c:v>4.3635951905861248</c:v>
                </c:pt>
                <c:pt idx="4">
                  <c:v>4.038095527025412</c:v>
                </c:pt>
                <c:pt idx="5">
                  <c:v>3.7819067269198436</c:v>
                </c:pt>
                <c:pt idx="6">
                  <c:v>3.5731614331365376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4E-461F-8AF8-9AFE6F86A243}"/>
            </c:ext>
          </c:extLst>
        </c:ser>
        <c:ser>
          <c:idx val="2"/>
          <c:order val="2"/>
          <c:tx>
            <c:v>2 wt% NaCl with 0.3 wt% XG @ 50 °C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Sheet1!$G$43:$G$49</c:f>
              <c:numCache>
                <c:formatCode>0.0</c:formatCode>
                <c:ptCount val="7"/>
                <c:pt idx="0">
                  <c:v>338.1507376588844</c:v>
                </c:pt>
                <c:pt idx="1">
                  <c:v>507.22610648832654</c:v>
                </c:pt>
                <c:pt idx="2">
                  <c:v>676.30147531776879</c:v>
                </c:pt>
                <c:pt idx="3">
                  <c:v>845.37684414721082</c:v>
                </c:pt>
                <c:pt idx="4">
                  <c:v>1014.4522129766531</c:v>
                </c:pt>
                <c:pt idx="5">
                  <c:v>1183.5275818060952</c:v>
                </c:pt>
                <c:pt idx="6">
                  <c:v>1352.6029506355376</c:v>
                </c:pt>
              </c:numCache>
            </c:numRef>
          </c:xVal>
          <c:yVal>
            <c:numRef>
              <c:f>Sheet1!$H$43:$H$49</c:f>
              <c:numCache>
                <c:formatCode>0.0</c:formatCode>
                <c:ptCount val="7"/>
                <c:pt idx="0">
                  <c:v>4.7523376759328126</c:v>
                </c:pt>
                <c:pt idx="1">
                  <c:v>3.9890647526921192</c:v>
                </c:pt>
                <c:pt idx="2">
                  <c:v>3.523080280787513</c:v>
                </c:pt>
                <c:pt idx="3">
                  <c:v>3.1994608180918931</c:v>
                </c:pt>
                <c:pt idx="4">
                  <c:v>2.9572383797907569</c:v>
                </c:pt>
                <c:pt idx="5">
                  <c:v>2.7668060087914159</c:v>
                </c:pt>
                <c:pt idx="6">
                  <c:v>2.6117871900669418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4E-461F-8AF8-9AFE6F86A243}"/>
            </c:ext>
          </c:extLst>
        </c:ser>
        <c:ser>
          <c:idx val="3"/>
          <c:order val="3"/>
          <c:tx>
            <c:v>2 wt% NaCl with 0.3 wt% XG @ 80 °C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Sheet1!$K$43:$K$49</c:f>
              <c:numCache>
                <c:formatCode>0.0</c:formatCode>
                <c:ptCount val="7"/>
                <c:pt idx="0">
                  <c:v>323.7611263178805</c:v>
                </c:pt>
                <c:pt idx="1">
                  <c:v>485.64168947682077</c:v>
                </c:pt>
                <c:pt idx="2">
                  <c:v>647.52225263576099</c:v>
                </c:pt>
                <c:pt idx="3">
                  <c:v>809.40281579470116</c:v>
                </c:pt>
                <c:pt idx="4">
                  <c:v>971.28337895364155</c:v>
                </c:pt>
                <c:pt idx="5">
                  <c:v>1133.1639421125817</c:v>
                </c:pt>
                <c:pt idx="6">
                  <c:v>1295.044505271522</c:v>
                </c:pt>
              </c:numCache>
            </c:numRef>
          </c:xVal>
          <c:yVal>
            <c:numRef>
              <c:f>Sheet1!$L$43:$L$49</c:f>
              <c:numCache>
                <c:formatCode>0.00</c:formatCode>
                <c:ptCount val="7"/>
                <c:pt idx="0">
                  <c:v>4.1525191313911725</c:v>
                </c:pt>
                <c:pt idx="1">
                  <c:v>3.59160510667206</c:v>
                </c:pt>
                <c:pt idx="2">
                  <c:v>3.2402088699833995</c:v>
                </c:pt>
                <c:pt idx="3">
                  <c:v>2.9914993505673966</c:v>
                </c:pt>
                <c:pt idx="4">
                  <c:v>2.8025279007486916</c:v>
                </c:pt>
                <c:pt idx="5">
                  <c:v>2.6520987383040491</c:v>
                </c:pt>
                <c:pt idx="6">
                  <c:v>2.5283335702782797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4E-461F-8AF8-9AFE6F86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17120"/>
        <c:axId val="629911544"/>
      </c:scatterChart>
      <c:valAx>
        <c:axId val="629917120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Shear rate, 1/s</a:t>
                </a:r>
                <a:endParaRPr lang="en-GB" sz="1200" b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11544"/>
        <c:crosses val="autoZero"/>
        <c:crossBetween val="midCat"/>
      </c:valAx>
      <c:valAx>
        <c:axId val="629911544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Apparent viscosity, 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17120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1019666784359425"/>
          <c:y val="0.15691467297526127"/>
          <c:w val="0.23460783085731013"/>
          <c:h val="0.16207685147502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25773883281488"/>
          <c:y val="4.4599965405813402E-2"/>
          <c:w val="0.70584136287020061"/>
          <c:h val="0.77592467377944108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Sheet1!$AD$20:$AD$26</c:f>
              <c:numCache>
                <c:formatCode>0</c:formatCode>
                <c:ptCount val="7"/>
                <c:pt idx="0">
                  <c:v>372.44301126415945</c:v>
                </c:pt>
                <c:pt idx="1">
                  <c:v>558.66451689623909</c:v>
                </c:pt>
                <c:pt idx="2">
                  <c:v>744.8860225283189</c:v>
                </c:pt>
                <c:pt idx="3">
                  <c:v>931.10752816039837</c:v>
                </c:pt>
                <c:pt idx="4">
                  <c:v>1117.3290337924782</c:v>
                </c:pt>
                <c:pt idx="5">
                  <c:v>1303.5505394245579</c:v>
                </c:pt>
                <c:pt idx="6">
                  <c:v>1489.7720450566378</c:v>
                </c:pt>
              </c:numCache>
            </c:numRef>
          </c:xVal>
          <c:yVal>
            <c:numRef>
              <c:f>Sheet1!$AE$20:$AE$26</c:f>
              <c:numCache>
                <c:formatCode>0.0</c:formatCode>
                <c:ptCount val="7"/>
                <c:pt idx="0">
                  <c:v>2.3061437347651625</c:v>
                </c:pt>
                <c:pt idx="1">
                  <c:v>1.8421042535975707</c:v>
                </c:pt>
                <c:pt idx="2">
                  <c:v>1.5706725413622105</c:v>
                </c:pt>
                <c:pt idx="3">
                  <c:v>1.3879947173687215</c:v>
                </c:pt>
                <c:pt idx="4">
                  <c:v>1.2546236931527894</c:v>
                </c:pt>
                <c:pt idx="5">
                  <c:v>1.1519092577249372</c:v>
                </c:pt>
                <c:pt idx="6">
                  <c:v>1.0697564921903904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F-4012-9ECB-FAF6C57B9819}"/>
            </c:ext>
          </c:extLst>
        </c:ser>
        <c:ser>
          <c:idx val="1"/>
          <c:order val="1"/>
          <c:tx>
            <c:v>2 wt% NaCl with 0.3 wt% XG @ 25 °C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Sheet1!$AD$43:$AD$49</c:f>
              <c:numCache>
                <c:formatCode>0.00</c:formatCode>
                <c:ptCount val="7"/>
                <c:pt idx="0">
                  <c:v>310.47906090269515</c:v>
                </c:pt>
                <c:pt idx="1">
                  <c:v>465.7185913540427</c:v>
                </c:pt>
                <c:pt idx="2">
                  <c:v>620.95812180539031</c:v>
                </c:pt>
                <c:pt idx="3">
                  <c:v>776.19765225673768</c:v>
                </c:pt>
                <c:pt idx="4">
                  <c:v>931.4371827080854</c:v>
                </c:pt>
                <c:pt idx="5">
                  <c:v>1086.6767131594329</c:v>
                </c:pt>
                <c:pt idx="6">
                  <c:v>1241.9162436107806</c:v>
                </c:pt>
              </c:numCache>
            </c:numRef>
          </c:xVal>
          <c:yVal>
            <c:numRef>
              <c:f>Sheet1!$AE$43:$AE$49</c:f>
              <c:numCache>
                <c:formatCode>0.00</c:formatCode>
                <c:ptCount val="7"/>
                <c:pt idx="0">
                  <c:v>4.8880611476372788</c:v>
                </c:pt>
                <c:pt idx="1">
                  <c:v>4.3806561224480065</c:v>
                </c:pt>
                <c:pt idx="2">
                  <c:v>4.0529217818481253</c:v>
                </c:pt>
                <c:pt idx="3">
                  <c:v>3.8156931797011011</c:v>
                </c:pt>
                <c:pt idx="4">
                  <c:v>3.6322083708052166</c:v>
                </c:pt>
                <c:pt idx="5">
                  <c:v>3.4839750621825454</c:v>
                </c:pt>
                <c:pt idx="6">
                  <c:v>3.3604683889273428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8F-4012-9ECB-FAF6C57B9819}"/>
            </c:ext>
          </c:extLst>
        </c:ser>
        <c:ser>
          <c:idx val="2"/>
          <c:order val="2"/>
          <c:tx>
            <c:v>2 wt% NaCl with 0.3 wt% XG @ 50 °C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Sheet1!$AH$43:$AH$49</c:f>
              <c:numCache>
                <c:formatCode>0.00</c:formatCode>
                <c:ptCount val="7"/>
                <c:pt idx="0">
                  <c:v>315.82753626446083</c:v>
                </c:pt>
                <c:pt idx="1">
                  <c:v>473.74130439669125</c:v>
                </c:pt>
                <c:pt idx="2">
                  <c:v>631.65507252892166</c:v>
                </c:pt>
                <c:pt idx="3">
                  <c:v>789.56884066115197</c:v>
                </c:pt>
                <c:pt idx="4">
                  <c:v>947.4826087933825</c:v>
                </c:pt>
                <c:pt idx="5">
                  <c:v>1105.3963769256127</c:v>
                </c:pt>
                <c:pt idx="6">
                  <c:v>1263.3101450578433</c:v>
                </c:pt>
              </c:numCache>
            </c:numRef>
          </c:xVal>
          <c:yVal>
            <c:numRef>
              <c:f>Sheet1!$AI$43:$AI$49</c:f>
              <c:numCache>
                <c:formatCode>0.00</c:formatCode>
                <c:ptCount val="7"/>
                <c:pt idx="0">
                  <c:v>3.755634761772773</c:v>
                </c:pt>
                <c:pt idx="1">
                  <c:v>3.3143198280611883</c:v>
                </c:pt>
                <c:pt idx="2">
                  <c:v>3.0330236904616785</c:v>
                </c:pt>
                <c:pt idx="3">
                  <c:v>2.8313818613400143</c:v>
                </c:pt>
                <c:pt idx="4">
                  <c:v>2.6766209160156511</c:v>
                </c:pt>
                <c:pt idx="5">
                  <c:v>2.5523908091918099</c:v>
                </c:pt>
                <c:pt idx="6">
                  <c:v>2.4494481733254228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8F-4012-9ECB-FAF6C57B9819}"/>
            </c:ext>
          </c:extLst>
        </c:ser>
        <c:ser>
          <c:idx val="3"/>
          <c:order val="3"/>
          <c:tx>
            <c:v>2 wt% NaCl with 0.3 wt% XG @ 80 °C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Sheet1!$AL$43:$AL$49</c:f>
              <c:numCache>
                <c:formatCode>0.00</c:formatCode>
                <c:ptCount val="7"/>
                <c:pt idx="0">
                  <c:v>320.84208458981385</c:v>
                </c:pt>
                <c:pt idx="1">
                  <c:v>481.26312688472075</c:v>
                </c:pt>
                <c:pt idx="2">
                  <c:v>641.6841691796277</c:v>
                </c:pt>
                <c:pt idx="3">
                  <c:v>802.10521147453449</c:v>
                </c:pt>
                <c:pt idx="4">
                  <c:v>962.5262537694415</c:v>
                </c:pt>
                <c:pt idx="5">
                  <c:v>1122.9472960643482</c:v>
                </c:pt>
                <c:pt idx="6">
                  <c:v>1283.3683383592554</c:v>
                </c:pt>
              </c:numCache>
            </c:numRef>
          </c:xVal>
          <c:yVal>
            <c:numRef>
              <c:f>Sheet1!$AM$43:$AM$49</c:f>
              <c:numCache>
                <c:formatCode>0.0</c:formatCode>
                <c:ptCount val="7"/>
                <c:pt idx="0">
                  <c:v>3.3592096329072243</c:v>
                </c:pt>
                <c:pt idx="1">
                  <c:v>2.926025005979104</c:v>
                </c:pt>
                <c:pt idx="2">
                  <c:v>2.6529947679360752</c:v>
                </c:pt>
                <c:pt idx="3">
                  <c:v>2.4588867916377648</c:v>
                </c:pt>
                <c:pt idx="4">
                  <c:v>2.3108796056274823</c:v>
                </c:pt>
                <c:pt idx="5">
                  <c:v>2.1927137396288265</c:v>
                </c:pt>
                <c:pt idx="6">
                  <c:v>2.0952491829468909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8F-4012-9ECB-FAF6C57B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17120"/>
        <c:axId val="629911544"/>
      </c:scatterChart>
      <c:valAx>
        <c:axId val="629917120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Shear rate, 1/s</a:t>
                </a:r>
                <a:endParaRPr lang="en-GB" sz="1200" b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11544"/>
        <c:crosses val="autoZero"/>
        <c:crossBetween val="midCat"/>
      </c:valAx>
      <c:valAx>
        <c:axId val="629911544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Apparent viscosity, 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17120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1019666784359425"/>
          <c:y val="0.15691467297526127"/>
          <c:w val="0.23460783085731013"/>
          <c:h val="0.16207685147502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25773883281488"/>
          <c:y val="4.4599965405813402E-2"/>
          <c:w val="0.70584136287020061"/>
          <c:h val="0.77592467377944108"/>
        </c:manualLayout>
      </c:layout>
      <c:scatterChart>
        <c:scatterStyle val="lineMarker"/>
        <c:varyColors val="0"/>
        <c:ser>
          <c:idx val="0"/>
          <c:order val="0"/>
          <c:tx>
            <c:v>2 wt% NaCl @ 25 °C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Sheet1!$AD$20:$AD$26</c:f>
              <c:numCache>
                <c:formatCode>0</c:formatCode>
                <c:ptCount val="7"/>
                <c:pt idx="0">
                  <c:v>372.44301126415945</c:v>
                </c:pt>
                <c:pt idx="1">
                  <c:v>558.66451689623909</c:v>
                </c:pt>
                <c:pt idx="2">
                  <c:v>744.8860225283189</c:v>
                </c:pt>
                <c:pt idx="3">
                  <c:v>931.10752816039837</c:v>
                </c:pt>
                <c:pt idx="4">
                  <c:v>1117.3290337924782</c:v>
                </c:pt>
                <c:pt idx="5">
                  <c:v>1303.5505394245579</c:v>
                </c:pt>
                <c:pt idx="6">
                  <c:v>1489.7720450566378</c:v>
                </c:pt>
              </c:numCache>
            </c:numRef>
          </c:xVal>
          <c:yVal>
            <c:numRef>
              <c:f>Sheet1!$AE$20:$AE$26</c:f>
              <c:numCache>
                <c:formatCode>0.0</c:formatCode>
                <c:ptCount val="7"/>
                <c:pt idx="0">
                  <c:v>2.3061437347651625</c:v>
                </c:pt>
                <c:pt idx="1">
                  <c:v>1.8421042535975707</c:v>
                </c:pt>
                <c:pt idx="2">
                  <c:v>1.5706725413622105</c:v>
                </c:pt>
                <c:pt idx="3">
                  <c:v>1.3879947173687215</c:v>
                </c:pt>
                <c:pt idx="4">
                  <c:v>1.2546236931527894</c:v>
                </c:pt>
                <c:pt idx="5">
                  <c:v>1.1519092577249372</c:v>
                </c:pt>
                <c:pt idx="6">
                  <c:v>1.0697564921903904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3-46FD-A8B7-802AA9A00E04}"/>
            </c:ext>
          </c:extLst>
        </c:ser>
        <c:ser>
          <c:idx val="1"/>
          <c:order val="1"/>
          <c:tx>
            <c:v>2 wt% NaCl with 0.2 wt% SiO2 NPs @ 25 °C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Sheet1!$AD$31:$AD$37</c:f>
              <c:numCache>
                <c:formatCode>0.00</c:formatCode>
                <c:ptCount val="7"/>
                <c:pt idx="0">
                  <c:v>336.95210768151782</c:v>
                </c:pt>
                <c:pt idx="1">
                  <c:v>505.4281615222767</c:v>
                </c:pt>
                <c:pt idx="2">
                  <c:v>673.90421536303563</c:v>
                </c:pt>
                <c:pt idx="3">
                  <c:v>842.38026920379446</c:v>
                </c:pt>
                <c:pt idx="4">
                  <c:v>1010.8563230445534</c:v>
                </c:pt>
                <c:pt idx="5">
                  <c:v>1179.3323768853122</c:v>
                </c:pt>
                <c:pt idx="6">
                  <c:v>1347.8084307260713</c:v>
                </c:pt>
              </c:numCache>
            </c:numRef>
          </c:xVal>
          <c:yVal>
            <c:numRef>
              <c:f>Sheet1!$AE$31:$AE$37</c:f>
              <c:numCache>
                <c:formatCode>0.0</c:formatCode>
                <c:ptCount val="7"/>
                <c:pt idx="0">
                  <c:v>3.2504544198715308</c:v>
                </c:pt>
                <c:pt idx="1">
                  <c:v>2.7344902342299453</c:v>
                </c:pt>
                <c:pt idx="2">
                  <c:v>2.4188837296064229</c:v>
                </c:pt>
                <c:pt idx="3">
                  <c:v>2.1993900437210225</c:v>
                </c:pt>
                <c:pt idx="4">
                  <c:v>2.0349197625751962</c:v>
                </c:pt>
                <c:pt idx="5">
                  <c:v>1.9054952615325602</c:v>
                </c:pt>
                <c:pt idx="6">
                  <c:v>1.800055543491033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C3-46FD-A8B7-802AA9A00E04}"/>
            </c:ext>
          </c:extLst>
        </c:ser>
        <c:ser>
          <c:idx val="2"/>
          <c:order val="2"/>
          <c:tx>
            <c:v>2 wt% NaCl with 0.2 wt% SiO2 NPs @ 50 °C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Sheet1!$AH$31:$AH$37</c:f>
              <c:numCache>
                <c:formatCode>0.0</c:formatCode>
                <c:ptCount val="7"/>
                <c:pt idx="0">
                  <c:v>332.70009755648556</c:v>
                </c:pt>
                <c:pt idx="1">
                  <c:v>499.05014633472837</c:v>
                </c:pt>
                <c:pt idx="2">
                  <c:v>665.40019511297112</c:v>
                </c:pt>
                <c:pt idx="3">
                  <c:v>831.75024389121381</c:v>
                </c:pt>
                <c:pt idx="4">
                  <c:v>998.10029266945673</c:v>
                </c:pt>
                <c:pt idx="5">
                  <c:v>1164.4503414476992</c:v>
                </c:pt>
                <c:pt idx="6">
                  <c:v>1330.8003902259422</c:v>
                </c:pt>
              </c:numCache>
            </c:numRef>
          </c:xVal>
          <c:yVal>
            <c:numRef>
              <c:f>Sheet1!$AI$31:$AI$37</c:f>
              <c:numCache>
                <c:formatCode>0.0</c:formatCode>
                <c:ptCount val="7"/>
                <c:pt idx="0">
                  <c:v>2.7391267376087525</c:v>
                </c:pt>
                <c:pt idx="1">
                  <c:v>2.3234679446937005</c:v>
                </c:pt>
                <c:pt idx="2">
                  <c:v>2.0673978105378503</c:v>
                </c:pt>
                <c:pt idx="3">
                  <c:v>1.8883751543748821</c:v>
                </c:pt>
                <c:pt idx="4">
                  <c:v>1.7536729775081896</c:v>
                </c:pt>
                <c:pt idx="5">
                  <c:v>1.6473083811814722</c:v>
                </c:pt>
                <c:pt idx="6">
                  <c:v>1.5604001261905827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C3-46FD-A8B7-802AA9A00E04}"/>
            </c:ext>
          </c:extLst>
        </c:ser>
        <c:ser>
          <c:idx val="3"/>
          <c:order val="3"/>
          <c:tx>
            <c:v>2 wt% NaCl with 0.2 wt% SiO2 NPs @ 80 °C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Sheet1!$AL$31:$AL$37</c:f>
              <c:numCache>
                <c:formatCode>0.0</c:formatCode>
                <c:ptCount val="7"/>
                <c:pt idx="0">
                  <c:v>324.26308397840938</c:v>
                </c:pt>
                <c:pt idx="1">
                  <c:v>486.39462596761405</c:v>
                </c:pt>
                <c:pt idx="2">
                  <c:v>648.52616795681877</c:v>
                </c:pt>
                <c:pt idx="3">
                  <c:v>810.65770994602326</c:v>
                </c:pt>
                <c:pt idx="4">
                  <c:v>972.78925193522809</c:v>
                </c:pt>
                <c:pt idx="5">
                  <c:v>1134.9207939244325</c:v>
                </c:pt>
                <c:pt idx="6">
                  <c:v>1297.0523359136375</c:v>
                </c:pt>
              </c:numCache>
            </c:numRef>
          </c:xVal>
          <c:yVal>
            <c:numRef>
              <c:f>Sheet1!$AM$31:$AM$37</c:f>
              <c:numCache>
                <c:formatCode>0.0</c:formatCode>
                <c:ptCount val="7"/>
                <c:pt idx="0">
                  <c:v>2.4189310356697402</c:v>
                </c:pt>
                <c:pt idx="1">
                  <c:v>2.0897279933369588</c:v>
                </c:pt>
                <c:pt idx="2">
                  <c:v>1.8837005485929175</c:v>
                </c:pt>
                <c:pt idx="3">
                  <c:v>1.7379878320963842</c:v>
                </c:pt>
                <c:pt idx="4">
                  <c:v>1.6273393947210688</c:v>
                </c:pt>
                <c:pt idx="5">
                  <c:v>1.5393016549278355</c:v>
                </c:pt>
                <c:pt idx="6">
                  <c:v>1.4668990990009003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C3-46FD-A8B7-802AA9A0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17120"/>
        <c:axId val="629911544"/>
      </c:scatterChart>
      <c:valAx>
        <c:axId val="629917120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Shear rate, 1/s</a:t>
                </a:r>
                <a:endParaRPr lang="en-GB" sz="1200" b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11544"/>
        <c:crosses val="autoZero"/>
        <c:crossBetween val="midCat"/>
      </c:valAx>
      <c:valAx>
        <c:axId val="629911544"/>
        <c:scaling>
          <c:orientation val="minMax"/>
          <c:max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Apparent viscosity, 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17120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1019666784359425"/>
          <c:y val="0.15691467297526127"/>
          <c:w val="0.23460783085731013"/>
          <c:h val="0.16207685147502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018648392005"/>
          <c:y val="4.9227494806798819E-2"/>
          <c:w val="0.71286714021760267"/>
          <c:h val="0.75676549321390407"/>
        </c:manualLayout>
      </c:layout>
      <c:scatterChart>
        <c:scatterStyle val="lineMarker"/>
        <c:varyColors val="0"/>
        <c:ser>
          <c:idx val="0"/>
          <c:order val="0"/>
          <c:tx>
            <c:v>2.0 wt% NaCl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Sheet1!$G$20:$G$26</c:f>
              <c:numCache>
                <c:formatCode>0.0</c:formatCode>
                <c:ptCount val="7"/>
                <c:pt idx="0">
                  <c:v>347.89964855742841</c:v>
                </c:pt>
                <c:pt idx="1">
                  <c:v>521.84947283614258</c:v>
                </c:pt>
                <c:pt idx="2">
                  <c:v>695.79929711485681</c:v>
                </c:pt>
                <c:pt idx="3">
                  <c:v>869.74912139357093</c:v>
                </c:pt>
                <c:pt idx="4">
                  <c:v>1043.6989456722852</c:v>
                </c:pt>
                <c:pt idx="5">
                  <c:v>1217.6487699509992</c:v>
                </c:pt>
                <c:pt idx="6">
                  <c:v>1391.5985942297136</c:v>
                </c:pt>
              </c:numCache>
            </c:numRef>
          </c:xVal>
          <c:yVal>
            <c:numRef>
              <c:f>Sheet1!$H$20:$H$26</c:f>
              <c:numCache>
                <c:formatCode>0.0</c:formatCode>
                <c:ptCount val="7"/>
                <c:pt idx="0">
                  <c:v>2.8068679063785553</c:v>
                </c:pt>
                <c:pt idx="1">
                  <c:v>2.3171194271686772</c:v>
                </c:pt>
                <c:pt idx="2">
                  <c:v>2.0223899102078575</c:v>
                </c:pt>
                <c:pt idx="3">
                  <c:v>1.8198523119619077</c:v>
                </c:pt>
                <c:pt idx="4">
                  <c:v>1.6695188753284129</c:v>
                </c:pt>
                <c:pt idx="5">
                  <c:v>1.5521446656560005</c:v>
                </c:pt>
                <c:pt idx="6" formatCode="0.00">
                  <c:v>1.4571618919493716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2-4358-8BA8-BACBCDC40BDA}"/>
            </c:ext>
          </c:extLst>
        </c:ser>
        <c:ser>
          <c:idx val="1"/>
          <c:order val="1"/>
          <c:tx>
            <c:v>2.0 wt% NaCl, 0.2 wt% SiO2 NPs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Sheet1!$G$31:$G$37</c:f>
              <c:numCache>
                <c:formatCode>0.00</c:formatCode>
                <c:ptCount val="7"/>
                <c:pt idx="0">
                  <c:v>355.54637404083877</c:v>
                </c:pt>
                <c:pt idx="1">
                  <c:v>533.31956106125813</c:v>
                </c:pt>
                <c:pt idx="2">
                  <c:v>711.09274808167754</c:v>
                </c:pt>
                <c:pt idx="3">
                  <c:v>888.86593510209673</c:v>
                </c:pt>
                <c:pt idx="4">
                  <c:v>1066.6391221225163</c:v>
                </c:pt>
                <c:pt idx="5">
                  <c:v>1244.4123091429353</c:v>
                </c:pt>
                <c:pt idx="6">
                  <c:v>1422.1854961633551</c:v>
                </c:pt>
              </c:numCache>
            </c:numRef>
          </c:xVal>
          <c:yVal>
            <c:numRef>
              <c:f>Sheet1!$H$31:$H$37</c:f>
              <c:numCache>
                <c:formatCode>0.00</c:formatCode>
                <c:ptCount val="7"/>
                <c:pt idx="0">
                  <c:v>4.1509138691050413</c:v>
                </c:pt>
                <c:pt idx="1">
                  <c:v>3.3875583367527509</c:v>
                </c:pt>
                <c:pt idx="2">
                  <c:v>2.9326989797517058</c:v>
                </c:pt>
                <c:pt idx="3">
                  <c:v>2.6223834149464564</c:v>
                </c:pt>
                <c:pt idx="4">
                  <c:v>2.3933738909851558</c:v>
                </c:pt>
                <c:pt idx="5">
                  <c:v>2.2154238057360698</c:v>
                </c:pt>
                <c:pt idx="6">
                  <c:v>2.0720071716860411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2-4358-8BA8-BACBCDC40BDA}"/>
            </c:ext>
          </c:extLst>
        </c:ser>
        <c:ser>
          <c:idx val="2"/>
          <c:order val="2"/>
          <c:tx>
            <c:v>2.0 wt% NaCl, 0.2 wt% SiO2 NPs, 0.3 wt% XG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Sheet1!$G$43:$G$49</c:f>
              <c:numCache>
                <c:formatCode>0.0</c:formatCode>
                <c:ptCount val="7"/>
                <c:pt idx="0">
                  <c:v>338.1507376588844</c:v>
                </c:pt>
                <c:pt idx="1">
                  <c:v>507.22610648832654</c:v>
                </c:pt>
                <c:pt idx="2">
                  <c:v>676.30147531776879</c:v>
                </c:pt>
                <c:pt idx="3">
                  <c:v>845.37684414721082</c:v>
                </c:pt>
                <c:pt idx="4">
                  <c:v>1014.4522129766531</c:v>
                </c:pt>
                <c:pt idx="5">
                  <c:v>1183.5275818060952</c:v>
                </c:pt>
                <c:pt idx="6">
                  <c:v>1352.6029506355376</c:v>
                </c:pt>
              </c:numCache>
            </c:numRef>
          </c:xVal>
          <c:yVal>
            <c:numRef>
              <c:f>Sheet1!$H$43:$H$49</c:f>
              <c:numCache>
                <c:formatCode>0.0</c:formatCode>
                <c:ptCount val="7"/>
                <c:pt idx="0">
                  <c:v>4.7523376759328126</c:v>
                </c:pt>
                <c:pt idx="1">
                  <c:v>3.9890647526921192</c:v>
                </c:pt>
                <c:pt idx="2">
                  <c:v>3.523080280787513</c:v>
                </c:pt>
                <c:pt idx="3">
                  <c:v>3.1994608180918931</c:v>
                </c:pt>
                <c:pt idx="4">
                  <c:v>2.9572383797907569</c:v>
                </c:pt>
                <c:pt idx="5">
                  <c:v>2.7668060087914159</c:v>
                </c:pt>
                <c:pt idx="6">
                  <c:v>2.6117871900669418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32-4358-8BA8-BACBCDC4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22368"/>
        <c:axId val="629922696"/>
      </c:scatterChart>
      <c:valAx>
        <c:axId val="62992236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Shear rate, 1/s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696"/>
        <c:crosses val="autoZero"/>
        <c:crossBetween val="midCat"/>
      </c:valAx>
      <c:valAx>
        <c:axId val="629922696"/>
        <c:scaling>
          <c:orientation val="minMax"/>
          <c:max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Apparent viscosity, cp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368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3789644991449945"/>
          <c:y val="7.9162280796607545E-2"/>
          <c:w val="0.33812413870525626"/>
          <c:h val="0.38071952145212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018648392005"/>
          <c:y val="4.9227494806798819E-2"/>
          <c:w val="0.71286714021760267"/>
          <c:h val="0.75676549321390407"/>
        </c:manualLayout>
      </c:layout>
      <c:scatterChart>
        <c:scatterStyle val="lineMarker"/>
        <c:varyColors val="0"/>
        <c:ser>
          <c:idx val="0"/>
          <c:order val="0"/>
          <c:tx>
            <c:v>2.0 wt% NaCl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Sheet1!$K$20:$K$26</c:f>
              <c:numCache>
                <c:formatCode>0.0</c:formatCode>
                <c:ptCount val="7"/>
                <c:pt idx="0">
                  <c:v>303.82869896604745</c:v>
                </c:pt>
                <c:pt idx="1">
                  <c:v>455.74304844907118</c:v>
                </c:pt>
                <c:pt idx="2">
                  <c:v>607.65739793209491</c:v>
                </c:pt>
                <c:pt idx="3">
                  <c:v>759.57174741511847</c:v>
                </c:pt>
                <c:pt idx="4">
                  <c:v>911.48609689814236</c:v>
                </c:pt>
                <c:pt idx="5">
                  <c:v>1063.4004463811659</c:v>
                </c:pt>
                <c:pt idx="6">
                  <c:v>1215.3147958641898</c:v>
                </c:pt>
              </c:numCache>
            </c:numRef>
          </c:xVal>
          <c:yVal>
            <c:numRef>
              <c:f>Sheet1!$L$20:$L$26</c:f>
              <c:numCache>
                <c:formatCode>0.0</c:formatCode>
                <c:ptCount val="7"/>
                <c:pt idx="0">
                  <c:v>1.9072431682845044</c:v>
                </c:pt>
                <c:pt idx="1">
                  <c:v>1.7467448962167607</c:v>
                </c:pt>
                <c:pt idx="2">
                  <c:v>1.6411291700917265</c:v>
                </c:pt>
                <c:pt idx="3">
                  <c:v>1.5636252467197433</c:v>
                </c:pt>
                <c:pt idx="4">
                  <c:v>1.5030249155217081</c:v>
                </c:pt>
                <c:pt idx="5">
                  <c:v>1.4536241042899762</c:v>
                </c:pt>
                <c:pt idx="6">
                  <c:v>1.4121455500341304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C-4378-9885-1D6060CDD296}"/>
            </c:ext>
          </c:extLst>
        </c:ser>
        <c:ser>
          <c:idx val="1"/>
          <c:order val="1"/>
          <c:tx>
            <c:v>2.0 wt% NaCl, 0.2 wt% SiO2 NPs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Sheet1!$K$31:$K$37</c:f>
              <c:numCache>
                <c:formatCode>0.0</c:formatCode>
                <c:ptCount val="7"/>
                <c:pt idx="0">
                  <c:v>384.59488369822202</c:v>
                </c:pt>
                <c:pt idx="1">
                  <c:v>576.89232554733292</c:v>
                </c:pt>
                <c:pt idx="2">
                  <c:v>769.18976739644404</c:v>
                </c:pt>
                <c:pt idx="3">
                  <c:v>961.48720924555482</c:v>
                </c:pt>
                <c:pt idx="4">
                  <c:v>1153.7846510946658</c:v>
                </c:pt>
                <c:pt idx="5">
                  <c:v>1346.0820929437768</c:v>
                </c:pt>
                <c:pt idx="6">
                  <c:v>1538.3795347928881</c:v>
                </c:pt>
              </c:numCache>
            </c:numRef>
          </c:xVal>
          <c:yVal>
            <c:numRef>
              <c:f>Sheet1!$L$31:$L$37</c:f>
              <c:numCache>
                <c:formatCode>0.0</c:formatCode>
                <c:ptCount val="7"/>
                <c:pt idx="0">
                  <c:v>3.6992180692376539</c:v>
                </c:pt>
                <c:pt idx="1">
                  <c:v>2.9172475470453332</c:v>
                </c:pt>
                <c:pt idx="2">
                  <c:v>2.4648850191312373</c:v>
                </c:pt>
                <c:pt idx="3">
                  <c:v>2.1629001496770264</c:v>
                </c:pt>
                <c:pt idx="4">
                  <c:v>1.9438377627981434</c:v>
                </c:pt>
                <c:pt idx="5">
                  <c:v>1.7760258400291229</c:v>
                </c:pt>
                <c:pt idx="6">
                  <c:v>1.6424168685977705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C-4378-9885-1D6060CDD296}"/>
            </c:ext>
          </c:extLst>
        </c:ser>
        <c:ser>
          <c:idx val="2"/>
          <c:order val="2"/>
          <c:tx>
            <c:v>2.0 wt% NaCl, 0.2 wt% SiO2 NPs, 0.3 wt% XG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Sheet1!$K$43:$K$49</c:f>
              <c:numCache>
                <c:formatCode>0.0</c:formatCode>
                <c:ptCount val="7"/>
                <c:pt idx="0">
                  <c:v>323.7611263178805</c:v>
                </c:pt>
                <c:pt idx="1">
                  <c:v>485.64168947682077</c:v>
                </c:pt>
                <c:pt idx="2">
                  <c:v>647.52225263576099</c:v>
                </c:pt>
                <c:pt idx="3">
                  <c:v>809.40281579470116</c:v>
                </c:pt>
                <c:pt idx="4">
                  <c:v>971.28337895364155</c:v>
                </c:pt>
                <c:pt idx="5">
                  <c:v>1133.1639421125817</c:v>
                </c:pt>
                <c:pt idx="6">
                  <c:v>1295.044505271522</c:v>
                </c:pt>
              </c:numCache>
            </c:numRef>
          </c:xVal>
          <c:yVal>
            <c:numRef>
              <c:f>Sheet1!$L$43:$L$49</c:f>
              <c:numCache>
                <c:formatCode>0.00</c:formatCode>
                <c:ptCount val="7"/>
                <c:pt idx="0">
                  <c:v>4.1525191313911725</c:v>
                </c:pt>
                <c:pt idx="1">
                  <c:v>3.59160510667206</c:v>
                </c:pt>
                <c:pt idx="2">
                  <c:v>3.2402088699833995</c:v>
                </c:pt>
                <c:pt idx="3">
                  <c:v>2.9914993505673966</c:v>
                </c:pt>
                <c:pt idx="4">
                  <c:v>2.8025279007486916</c:v>
                </c:pt>
                <c:pt idx="5">
                  <c:v>2.6520987383040491</c:v>
                </c:pt>
                <c:pt idx="6">
                  <c:v>2.5283335702782797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4C-4378-9885-1D6060CDD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22368"/>
        <c:axId val="629922696"/>
      </c:scatterChart>
      <c:valAx>
        <c:axId val="62992236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Shear rate, 1/s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696"/>
        <c:crosses val="autoZero"/>
        <c:crossBetween val="midCat"/>
      </c:valAx>
      <c:valAx>
        <c:axId val="629922696"/>
        <c:scaling>
          <c:orientation val="minMax"/>
          <c:max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Apparent viscosity, cp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368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3789644991449945"/>
          <c:y val="7.9162280796607545E-2"/>
          <c:w val="0.33812413870525626"/>
          <c:h val="0.38071952145212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018648392005"/>
          <c:y val="4.9227494806798819E-2"/>
          <c:w val="0.71286714021760267"/>
          <c:h val="0.75676549321390407"/>
        </c:manualLayout>
      </c:layout>
      <c:scatterChart>
        <c:scatterStyle val="lineMarker"/>
        <c:varyColors val="0"/>
        <c:ser>
          <c:idx val="0"/>
          <c:order val="0"/>
          <c:tx>
            <c:v>2.0 wt% NaCl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Sheet1!$AD$20:$AD$26</c:f>
              <c:numCache>
                <c:formatCode>0</c:formatCode>
                <c:ptCount val="7"/>
                <c:pt idx="0">
                  <c:v>372.44301126415945</c:v>
                </c:pt>
                <c:pt idx="1">
                  <c:v>558.66451689623909</c:v>
                </c:pt>
                <c:pt idx="2">
                  <c:v>744.8860225283189</c:v>
                </c:pt>
                <c:pt idx="3">
                  <c:v>931.10752816039837</c:v>
                </c:pt>
                <c:pt idx="4">
                  <c:v>1117.3290337924782</c:v>
                </c:pt>
                <c:pt idx="5">
                  <c:v>1303.5505394245579</c:v>
                </c:pt>
                <c:pt idx="6">
                  <c:v>1489.7720450566378</c:v>
                </c:pt>
              </c:numCache>
            </c:numRef>
          </c:xVal>
          <c:yVal>
            <c:numRef>
              <c:f>Sheet1!$AE$20:$AE$26</c:f>
              <c:numCache>
                <c:formatCode>0.0</c:formatCode>
                <c:ptCount val="7"/>
                <c:pt idx="0">
                  <c:v>2.3061437347651625</c:v>
                </c:pt>
                <c:pt idx="1">
                  <c:v>1.8421042535975707</c:v>
                </c:pt>
                <c:pt idx="2">
                  <c:v>1.5706725413622105</c:v>
                </c:pt>
                <c:pt idx="3">
                  <c:v>1.3879947173687215</c:v>
                </c:pt>
                <c:pt idx="4">
                  <c:v>1.2546236931527894</c:v>
                </c:pt>
                <c:pt idx="5">
                  <c:v>1.1519092577249372</c:v>
                </c:pt>
                <c:pt idx="6">
                  <c:v>1.0697564921903904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7-4EF3-AC30-1658565D757F}"/>
            </c:ext>
          </c:extLst>
        </c:ser>
        <c:ser>
          <c:idx val="1"/>
          <c:order val="1"/>
          <c:tx>
            <c:v>2.0 wt% NaCl, 0.2 wt% SiO2 NPs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Sheet1!$AD$31:$AD$37</c:f>
              <c:numCache>
                <c:formatCode>0.00</c:formatCode>
                <c:ptCount val="7"/>
                <c:pt idx="0">
                  <c:v>336.95210768151782</c:v>
                </c:pt>
                <c:pt idx="1">
                  <c:v>505.4281615222767</c:v>
                </c:pt>
                <c:pt idx="2">
                  <c:v>673.90421536303563</c:v>
                </c:pt>
                <c:pt idx="3">
                  <c:v>842.38026920379446</c:v>
                </c:pt>
                <c:pt idx="4">
                  <c:v>1010.8563230445534</c:v>
                </c:pt>
                <c:pt idx="5">
                  <c:v>1179.3323768853122</c:v>
                </c:pt>
                <c:pt idx="6">
                  <c:v>1347.8084307260713</c:v>
                </c:pt>
              </c:numCache>
            </c:numRef>
          </c:xVal>
          <c:yVal>
            <c:numRef>
              <c:f>Sheet1!$AE$31:$AE$37</c:f>
              <c:numCache>
                <c:formatCode>0.0</c:formatCode>
                <c:ptCount val="7"/>
                <c:pt idx="0">
                  <c:v>3.2504544198715308</c:v>
                </c:pt>
                <c:pt idx="1">
                  <c:v>2.7344902342299453</c:v>
                </c:pt>
                <c:pt idx="2">
                  <c:v>2.4188837296064229</c:v>
                </c:pt>
                <c:pt idx="3">
                  <c:v>2.1993900437210225</c:v>
                </c:pt>
                <c:pt idx="4">
                  <c:v>2.0349197625751962</c:v>
                </c:pt>
                <c:pt idx="5">
                  <c:v>1.9054952615325602</c:v>
                </c:pt>
                <c:pt idx="6">
                  <c:v>1.800055543491033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7-4EF3-AC30-1658565D757F}"/>
            </c:ext>
          </c:extLst>
        </c:ser>
        <c:ser>
          <c:idx val="2"/>
          <c:order val="2"/>
          <c:tx>
            <c:v>2.0 wt% NaCl, 0.2 wt% SiO2 NPs, 0.3 wt% XG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Sheet1!$AD$43:$AD$49</c:f>
              <c:numCache>
                <c:formatCode>0.00</c:formatCode>
                <c:ptCount val="7"/>
                <c:pt idx="0">
                  <c:v>310.47906090269515</c:v>
                </c:pt>
                <c:pt idx="1">
                  <c:v>465.7185913540427</c:v>
                </c:pt>
                <c:pt idx="2">
                  <c:v>620.95812180539031</c:v>
                </c:pt>
                <c:pt idx="3">
                  <c:v>776.19765225673768</c:v>
                </c:pt>
                <c:pt idx="4">
                  <c:v>931.4371827080854</c:v>
                </c:pt>
                <c:pt idx="5">
                  <c:v>1086.6767131594329</c:v>
                </c:pt>
                <c:pt idx="6">
                  <c:v>1241.9162436107806</c:v>
                </c:pt>
              </c:numCache>
            </c:numRef>
          </c:xVal>
          <c:yVal>
            <c:numRef>
              <c:f>Sheet1!$AE$43:$AE$49</c:f>
              <c:numCache>
                <c:formatCode>0.00</c:formatCode>
                <c:ptCount val="7"/>
                <c:pt idx="0">
                  <c:v>4.8880611476372788</c:v>
                </c:pt>
                <c:pt idx="1">
                  <c:v>4.3806561224480065</c:v>
                </c:pt>
                <c:pt idx="2">
                  <c:v>4.0529217818481253</c:v>
                </c:pt>
                <c:pt idx="3">
                  <c:v>3.8156931797011011</c:v>
                </c:pt>
                <c:pt idx="4">
                  <c:v>3.6322083708052166</c:v>
                </c:pt>
                <c:pt idx="5">
                  <c:v>3.4839750621825454</c:v>
                </c:pt>
                <c:pt idx="6">
                  <c:v>3.3604683889273428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B7-4EF3-AC30-1658565D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22368"/>
        <c:axId val="629922696"/>
      </c:scatterChart>
      <c:valAx>
        <c:axId val="62992236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Shear rate, 1/s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696"/>
        <c:crosses val="autoZero"/>
        <c:crossBetween val="midCat"/>
      </c:valAx>
      <c:valAx>
        <c:axId val="629922696"/>
        <c:scaling>
          <c:orientation val="minMax"/>
          <c:max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Apparent viscosity, cp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368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3789644991449945"/>
          <c:y val="7.9162280796607545E-2"/>
          <c:w val="0.33812413870525626"/>
          <c:h val="0.38071952145212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018648392005"/>
          <c:y val="4.9227494806798819E-2"/>
          <c:w val="0.71286714021760267"/>
          <c:h val="0.75676549321390407"/>
        </c:manualLayout>
      </c:layout>
      <c:scatterChart>
        <c:scatterStyle val="lineMarker"/>
        <c:varyColors val="0"/>
        <c:ser>
          <c:idx val="0"/>
          <c:order val="0"/>
          <c:tx>
            <c:v>2.0 wt% NaCl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Sheet1!$AH$20:$AH$26</c:f>
              <c:numCache>
                <c:formatCode>0.0</c:formatCode>
                <c:ptCount val="7"/>
                <c:pt idx="0">
                  <c:v>364.49906394046485</c:v>
                </c:pt>
                <c:pt idx="1">
                  <c:v>546.7485959106973</c:v>
                </c:pt>
                <c:pt idx="2">
                  <c:v>728.9981278809297</c:v>
                </c:pt>
                <c:pt idx="3">
                  <c:v>911.24765985116198</c:v>
                </c:pt>
                <c:pt idx="4">
                  <c:v>1093.4971918213946</c:v>
                </c:pt>
                <c:pt idx="5">
                  <c:v>1275.7467237916269</c:v>
                </c:pt>
                <c:pt idx="6">
                  <c:v>1457.9962557618594</c:v>
                </c:pt>
              </c:numCache>
            </c:numRef>
          </c:xVal>
          <c:yVal>
            <c:numRef>
              <c:f>Sheet1!$AI$20:$AI$26</c:f>
              <c:numCache>
                <c:formatCode>0.0</c:formatCode>
                <c:ptCount val="7"/>
                <c:pt idx="0">
                  <c:v>2.0396858698572617</c:v>
                </c:pt>
                <c:pt idx="1">
                  <c:v>1.6447945417128911</c:v>
                </c:pt>
                <c:pt idx="2">
                  <c:v>1.4119088764717538</c:v>
                </c:pt>
                <c:pt idx="3">
                  <c:v>1.2542280945234361</c:v>
                </c:pt>
                <c:pt idx="4">
                  <c:v>1.1385576807370037</c:v>
                </c:pt>
                <c:pt idx="5">
                  <c:v>1.0491229225601166</c:v>
                </c:pt>
                <c:pt idx="6">
                  <c:v>0.97734984828778348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6-4506-8AB1-35C774F38EF1}"/>
            </c:ext>
          </c:extLst>
        </c:ser>
        <c:ser>
          <c:idx val="1"/>
          <c:order val="1"/>
          <c:tx>
            <c:v>2.0 wt% NaCl, 0.2 wt% SiO2 NPs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Sheet1!$AH$31:$AH$37</c:f>
              <c:numCache>
                <c:formatCode>0.0</c:formatCode>
                <c:ptCount val="7"/>
                <c:pt idx="0">
                  <c:v>332.70009755648556</c:v>
                </c:pt>
                <c:pt idx="1">
                  <c:v>499.05014633472837</c:v>
                </c:pt>
                <c:pt idx="2">
                  <c:v>665.40019511297112</c:v>
                </c:pt>
                <c:pt idx="3">
                  <c:v>831.75024389121381</c:v>
                </c:pt>
                <c:pt idx="4">
                  <c:v>998.10029266945673</c:v>
                </c:pt>
                <c:pt idx="5">
                  <c:v>1164.4503414476992</c:v>
                </c:pt>
                <c:pt idx="6">
                  <c:v>1330.8003902259422</c:v>
                </c:pt>
              </c:numCache>
            </c:numRef>
          </c:xVal>
          <c:yVal>
            <c:numRef>
              <c:f>Sheet1!$AI$31:$AI$37</c:f>
              <c:numCache>
                <c:formatCode>0.0</c:formatCode>
                <c:ptCount val="7"/>
                <c:pt idx="0">
                  <c:v>2.7391267376087525</c:v>
                </c:pt>
                <c:pt idx="1">
                  <c:v>2.3234679446937005</c:v>
                </c:pt>
                <c:pt idx="2">
                  <c:v>2.0673978105378503</c:v>
                </c:pt>
                <c:pt idx="3">
                  <c:v>1.8883751543748821</c:v>
                </c:pt>
                <c:pt idx="4">
                  <c:v>1.7536729775081896</c:v>
                </c:pt>
                <c:pt idx="5">
                  <c:v>1.6473083811814722</c:v>
                </c:pt>
                <c:pt idx="6">
                  <c:v>1.5604001261905827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6-4506-8AB1-35C774F38EF1}"/>
            </c:ext>
          </c:extLst>
        </c:ser>
        <c:ser>
          <c:idx val="2"/>
          <c:order val="2"/>
          <c:tx>
            <c:v>2.0 wt% NaCl, 0.2 wt% SiO2 NPs, 0.3 wt% XG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Sheet1!$AH$43:$AH$49</c:f>
              <c:numCache>
                <c:formatCode>0.00</c:formatCode>
                <c:ptCount val="7"/>
                <c:pt idx="0">
                  <c:v>315.82753626446083</c:v>
                </c:pt>
                <c:pt idx="1">
                  <c:v>473.74130439669125</c:v>
                </c:pt>
                <c:pt idx="2">
                  <c:v>631.65507252892166</c:v>
                </c:pt>
                <c:pt idx="3">
                  <c:v>789.56884066115197</c:v>
                </c:pt>
                <c:pt idx="4">
                  <c:v>947.4826087933825</c:v>
                </c:pt>
                <c:pt idx="5">
                  <c:v>1105.3963769256127</c:v>
                </c:pt>
                <c:pt idx="6">
                  <c:v>1263.3101450578433</c:v>
                </c:pt>
              </c:numCache>
            </c:numRef>
          </c:xVal>
          <c:yVal>
            <c:numRef>
              <c:f>Sheet1!$AI$43:$AI$49</c:f>
              <c:numCache>
                <c:formatCode>0.00</c:formatCode>
                <c:ptCount val="7"/>
                <c:pt idx="0">
                  <c:v>3.755634761772773</c:v>
                </c:pt>
                <c:pt idx="1">
                  <c:v>3.3143198280611883</c:v>
                </c:pt>
                <c:pt idx="2">
                  <c:v>3.0330236904616785</c:v>
                </c:pt>
                <c:pt idx="3">
                  <c:v>2.8313818613400143</c:v>
                </c:pt>
                <c:pt idx="4">
                  <c:v>2.6766209160156511</c:v>
                </c:pt>
                <c:pt idx="5">
                  <c:v>2.5523908091918099</c:v>
                </c:pt>
                <c:pt idx="6">
                  <c:v>2.4494481733254228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A6-4506-8AB1-35C774F38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22368"/>
        <c:axId val="629922696"/>
      </c:scatterChart>
      <c:valAx>
        <c:axId val="62992236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Shear rate, 1/s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696"/>
        <c:crosses val="autoZero"/>
        <c:crossBetween val="midCat"/>
      </c:valAx>
      <c:valAx>
        <c:axId val="629922696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Apparent viscosity, cp</a:t>
                </a:r>
                <a:endParaRPr lang="en-GB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2368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3789644991449945"/>
          <c:y val="7.9162280796607545E-2"/>
          <c:w val="0.33812413870525626"/>
          <c:h val="0.38071952145212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423032</xdr:colOff>
      <xdr:row>5</xdr:row>
      <xdr:rowOff>20560</xdr:rowOff>
    </xdr:from>
    <xdr:to>
      <xdr:col>27</xdr:col>
      <xdr:colOff>506188</xdr:colOff>
      <xdr:row>17</xdr:row>
      <xdr:rowOff>117021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542018</xdr:colOff>
      <xdr:row>66</xdr:row>
      <xdr:rowOff>61232</xdr:rowOff>
    </xdr:from>
    <xdr:to>
      <xdr:col>19</xdr:col>
      <xdr:colOff>215446</xdr:colOff>
      <xdr:row>81</xdr:row>
      <xdr:rowOff>21847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99</xdr:row>
      <xdr:rowOff>0</xdr:rowOff>
    </xdr:from>
    <xdr:to>
      <xdr:col>17</xdr:col>
      <xdr:colOff>133350</xdr:colOff>
      <xdr:row>115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26729</xdr:colOff>
      <xdr:row>3</xdr:row>
      <xdr:rowOff>67379</xdr:rowOff>
    </xdr:from>
    <xdr:ext cx="3277539" cy="509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5662354" y="670629"/>
              <a:ext cx="3277539" cy="509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3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GB" sz="32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3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3200" b="0" i="1">
                            <a:latin typeface="Cambria Math" panose="02040503050406030204" pitchFamily="18" charset="0"/>
                          </a:rPr>
                          <m:t>𝐾</m:t>
                        </m:r>
                        <m:r>
                          <a:rPr lang="en-GB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×(</m:t>
                        </m:r>
                        <m:r>
                          <a:rPr lang="en-GB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  <m:r>
                          <a:rPr lang="en-GB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GB" sz="32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32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GB" sz="32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F8DEF91E-8318-4F5A-AD2A-1C669234ACBD}"/>
                </a:ext>
              </a:extLst>
            </xdr:cNvPr>
            <xdr:cNvSpPr txBox="1"/>
          </xdr:nvSpPr>
          <xdr:spPr>
            <a:xfrm>
              <a:off x="5662354" y="670629"/>
              <a:ext cx="3277539" cy="509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3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GB" sz="3200" i="0">
                  <a:latin typeface="Cambria Math" panose="02040503050406030204" pitchFamily="18" charset="0"/>
                </a:rPr>
                <a:t>=〖</a:t>
              </a:r>
              <a:r>
                <a:rPr lang="en-GB" sz="3200" b="0" i="0">
                  <a:latin typeface="Cambria Math" panose="02040503050406030204" pitchFamily="18" charset="0"/>
                </a:rPr>
                <a:t>𝐾</a:t>
              </a:r>
              <a:r>
                <a:rPr lang="en-GB" sz="3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×(𝛾)〗^(</a:t>
              </a:r>
              <a:r>
                <a:rPr lang="en-GB" sz="3200" b="0" i="0">
                  <a:latin typeface="Cambria Math" panose="02040503050406030204" pitchFamily="18" charset="0"/>
                </a:rPr>
                <a:t>𝑛−1)</a:t>
              </a:r>
              <a:endParaRPr lang="en-GB" sz="3200"/>
            </a:p>
          </xdr:txBody>
        </xdr:sp>
      </mc:Fallback>
    </mc:AlternateContent>
    <xdr:clientData/>
  </xdr:oneCellAnchor>
  <xdr:oneCellAnchor>
    <xdr:from>
      <xdr:col>32</xdr:col>
      <xdr:colOff>42604</xdr:colOff>
      <xdr:row>3</xdr:row>
      <xdr:rowOff>3879</xdr:rowOff>
    </xdr:from>
    <xdr:ext cx="3277539" cy="509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26077604" y="607129"/>
              <a:ext cx="3277539" cy="509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3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GB" sz="32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3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3200" b="0" i="1">
                            <a:latin typeface="Cambria Math" panose="02040503050406030204" pitchFamily="18" charset="0"/>
                          </a:rPr>
                          <m:t>𝐾</m:t>
                        </m:r>
                        <m:r>
                          <a:rPr lang="en-GB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×(</m:t>
                        </m:r>
                        <m:r>
                          <a:rPr lang="en-GB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  <m:r>
                          <a:rPr lang="en-GB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GB" sz="32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32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GB" sz="32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D238F0F6-8ABE-4E48-903D-C737328C2BD3}"/>
                </a:ext>
              </a:extLst>
            </xdr:cNvPr>
            <xdr:cNvSpPr txBox="1"/>
          </xdr:nvSpPr>
          <xdr:spPr>
            <a:xfrm>
              <a:off x="26077604" y="607129"/>
              <a:ext cx="3277539" cy="509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3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GB" sz="3200" i="0">
                  <a:latin typeface="Cambria Math" panose="02040503050406030204" pitchFamily="18" charset="0"/>
                </a:rPr>
                <a:t>=〖</a:t>
              </a:r>
              <a:r>
                <a:rPr lang="en-GB" sz="3200" b="0" i="0">
                  <a:latin typeface="Cambria Math" panose="02040503050406030204" pitchFamily="18" charset="0"/>
                </a:rPr>
                <a:t>𝐾</a:t>
              </a:r>
              <a:r>
                <a:rPr lang="en-GB" sz="3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×(𝛾)〗^(</a:t>
              </a:r>
              <a:r>
                <a:rPr lang="en-GB" sz="3200" b="0" i="0">
                  <a:latin typeface="Cambria Math" panose="02040503050406030204" pitchFamily="18" charset="0"/>
                </a:rPr>
                <a:t>𝑛−1)</a:t>
              </a:r>
              <a:endParaRPr lang="en-GB" sz="3200"/>
            </a:p>
          </xdr:txBody>
        </xdr:sp>
      </mc:Fallback>
    </mc:AlternateContent>
    <xdr:clientData/>
  </xdr:oneCellAnchor>
  <xdr:twoCellAnchor>
    <xdr:from>
      <xdr:col>5</xdr:col>
      <xdr:colOff>825500</xdr:colOff>
      <xdr:row>52</xdr:row>
      <xdr:rowOff>111125</xdr:rowOff>
    </xdr:from>
    <xdr:to>
      <xdr:col>12</xdr:col>
      <xdr:colOff>396875</xdr:colOff>
      <xdr:row>70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176893</xdr:colOff>
      <xdr:row>81</xdr:row>
      <xdr:rowOff>22680</xdr:rowOff>
    </xdr:from>
    <xdr:to>
      <xdr:col>14</xdr:col>
      <xdr:colOff>48759</xdr:colOff>
      <xdr:row>110</xdr:row>
      <xdr:rowOff>115664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163286</xdr:colOff>
      <xdr:row>19</xdr:row>
      <xdr:rowOff>95249</xdr:rowOff>
    </xdr:from>
    <xdr:to>
      <xdr:col>27</xdr:col>
      <xdr:colOff>246442</xdr:colOff>
      <xdr:row>31</xdr:row>
      <xdr:rowOff>164496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34</xdr:row>
      <xdr:rowOff>0</xdr:rowOff>
    </xdr:from>
    <xdr:to>
      <xdr:col>27</xdr:col>
      <xdr:colOff>83156</xdr:colOff>
      <xdr:row>46</xdr:row>
      <xdr:rowOff>123675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95250</xdr:colOff>
      <xdr:row>5</xdr:row>
      <xdr:rowOff>149678</xdr:rowOff>
    </xdr:from>
    <xdr:to>
      <xdr:col>54</xdr:col>
      <xdr:colOff>178406</xdr:colOff>
      <xdr:row>18</xdr:row>
      <xdr:rowOff>42031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476250</xdr:colOff>
      <xdr:row>20</xdr:row>
      <xdr:rowOff>142875</xdr:rowOff>
    </xdr:from>
    <xdr:to>
      <xdr:col>54</xdr:col>
      <xdr:colOff>559406</xdr:colOff>
      <xdr:row>32</xdr:row>
      <xdr:rowOff>178103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309563</xdr:colOff>
      <xdr:row>35</xdr:row>
      <xdr:rowOff>166688</xdr:rowOff>
    </xdr:from>
    <xdr:to>
      <xdr:col>53</xdr:col>
      <xdr:colOff>392719</xdr:colOff>
      <xdr:row>48</xdr:row>
      <xdr:rowOff>35229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714375</xdr:colOff>
      <xdr:row>19</xdr:row>
      <xdr:rowOff>79375</xdr:rowOff>
    </xdr:from>
    <xdr:to>
      <xdr:col>19</xdr:col>
      <xdr:colOff>416531</xdr:colOff>
      <xdr:row>31</xdr:row>
      <xdr:rowOff>159961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662CD03-37CA-4D1A-AE0D-80D8EDF08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333375</xdr:colOff>
      <xdr:row>33</xdr:row>
      <xdr:rowOff>127001</xdr:rowOff>
    </xdr:from>
    <xdr:to>
      <xdr:col>34</xdr:col>
      <xdr:colOff>238125</xdr:colOff>
      <xdr:row>48</xdr:row>
      <xdr:rowOff>174626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3E549C8-3B5E-43F0-A62B-C33CF22D7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31750</xdr:colOff>
      <xdr:row>18</xdr:row>
      <xdr:rowOff>15875</xdr:rowOff>
    </xdr:from>
    <xdr:to>
      <xdr:col>28</xdr:col>
      <xdr:colOff>285750</xdr:colOff>
      <xdr:row>34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5451AEA-1D45-42F0-AB29-955ADE949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873125</xdr:colOff>
      <xdr:row>19</xdr:row>
      <xdr:rowOff>206375</xdr:rowOff>
    </xdr:from>
    <xdr:to>
      <xdr:col>36</xdr:col>
      <xdr:colOff>469900</xdr:colOff>
      <xdr:row>33</xdr:row>
      <xdr:rowOff>139700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9267938-0B66-4D4E-A2C4-7B62B5C6A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206374</xdr:colOff>
      <xdr:row>31</xdr:row>
      <xdr:rowOff>165099</xdr:rowOff>
    </xdr:from>
    <xdr:to>
      <xdr:col>9</xdr:col>
      <xdr:colOff>1127124</xdr:colOff>
      <xdr:row>52</xdr:row>
      <xdr:rowOff>47624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82C3B0B-A538-43FD-8FF5-C3DA5CCFC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762000</xdr:colOff>
      <xdr:row>56</xdr:row>
      <xdr:rowOff>190500</xdr:rowOff>
    </xdr:from>
    <xdr:to>
      <xdr:col>10</xdr:col>
      <xdr:colOff>476250</xdr:colOff>
      <xdr:row>79</xdr:row>
      <xdr:rowOff>120650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3C73866-DC65-47EB-8ACB-B38F80D79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38</xdr:col>
      <xdr:colOff>254000</xdr:colOff>
      <xdr:row>32</xdr:row>
      <xdr:rowOff>63500</xdr:rowOff>
    </xdr:from>
    <xdr:to>
      <xdr:col>46</xdr:col>
      <xdr:colOff>454025</xdr:colOff>
      <xdr:row>46</xdr:row>
      <xdr:rowOff>92075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4B9B8EE-1FE8-4EF4-B6D0-D887C8968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984250</xdr:colOff>
      <xdr:row>31</xdr:row>
      <xdr:rowOff>15875</xdr:rowOff>
    </xdr:from>
    <xdr:to>
      <xdr:col>13</xdr:col>
      <xdr:colOff>591156</xdr:colOff>
      <xdr:row>43</xdr:row>
      <xdr:rowOff>144086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A00AADD-4099-42AB-B7CB-D9A9FB880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873125</xdr:colOff>
      <xdr:row>46</xdr:row>
      <xdr:rowOff>79375</xdr:rowOff>
    </xdr:from>
    <xdr:to>
      <xdr:col>13</xdr:col>
      <xdr:colOff>480031</xdr:colOff>
      <xdr:row>60</xdr:row>
      <xdr:rowOff>17086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B402057-D323-4EC6-8B35-228871E90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26729</xdr:colOff>
      <xdr:row>3</xdr:row>
      <xdr:rowOff>67379</xdr:rowOff>
    </xdr:from>
    <xdr:ext cx="3277539" cy="509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29FB5EC-70AE-46F6-8FAE-BD7B2717D4F4}"/>
                </a:ext>
              </a:extLst>
            </xdr:cNvPr>
            <xdr:cNvSpPr txBox="1"/>
          </xdr:nvSpPr>
          <xdr:spPr>
            <a:xfrm>
              <a:off x="5684579" y="657929"/>
              <a:ext cx="3277539" cy="509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3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GB" sz="32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3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3200" b="0" i="1">
                            <a:latin typeface="Cambria Math" panose="02040503050406030204" pitchFamily="18" charset="0"/>
                          </a:rPr>
                          <m:t>𝐾</m:t>
                        </m:r>
                        <m:r>
                          <a:rPr lang="en-GB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×(</m:t>
                        </m:r>
                        <m:r>
                          <a:rPr lang="en-GB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  <m:r>
                          <a:rPr lang="en-GB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GB" sz="32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32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GB" sz="3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29FB5EC-70AE-46F6-8FAE-BD7B2717D4F4}"/>
                </a:ext>
              </a:extLst>
            </xdr:cNvPr>
            <xdr:cNvSpPr txBox="1"/>
          </xdr:nvSpPr>
          <xdr:spPr>
            <a:xfrm>
              <a:off x="5684579" y="657929"/>
              <a:ext cx="3277539" cy="509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3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GB" sz="3200" i="0">
                  <a:latin typeface="Cambria Math" panose="02040503050406030204" pitchFamily="18" charset="0"/>
                </a:rPr>
                <a:t>=〖</a:t>
              </a:r>
              <a:r>
                <a:rPr lang="en-GB" sz="3200" b="0" i="0">
                  <a:latin typeface="Cambria Math" panose="02040503050406030204" pitchFamily="18" charset="0"/>
                </a:rPr>
                <a:t>𝐾</a:t>
              </a:r>
              <a:r>
                <a:rPr lang="en-GB" sz="3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×(𝛾)〗^(</a:t>
              </a:r>
              <a:r>
                <a:rPr lang="en-GB" sz="3200" b="0" i="0">
                  <a:latin typeface="Cambria Math" panose="02040503050406030204" pitchFamily="18" charset="0"/>
                </a:rPr>
                <a:t>𝑛−1)</a:t>
              </a:r>
              <a:endParaRPr lang="en-GB" sz="3200"/>
            </a:p>
          </xdr:txBody>
        </xdr:sp>
      </mc:Fallback>
    </mc:AlternateContent>
    <xdr:clientData/>
  </xdr:oneCellAnchor>
  <xdr:oneCellAnchor>
    <xdr:from>
      <xdr:col>32</xdr:col>
      <xdr:colOff>42604</xdr:colOff>
      <xdr:row>3</xdr:row>
      <xdr:rowOff>3879</xdr:rowOff>
    </xdr:from>
    <xdr:ext cx="3277539" cy="509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4B92FC1-56B6-4082-9456-76D1E4A9AC0F}"/>
                </a:ext>
              </a:extLst>
            </xdr:cNvPr>
            <xdr:cNvSpPr txBox="1"/>
          </xdr:nvSpPr>
          <xdr:spPr>
            <a:xfrm>
              <a:off x="25941079" y="594429"/>
              <a:ext cx="3277539" cy="509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3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GB" sz="32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3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3200" b="0" i="1">
                            <a:latin typeface="Cambria Math" panose="02040503050406030204" pitchFamily="18" charset="0"/>
                          </a:rPr>
                          <m:t>𝐾</m:t>
                        </m:r>
                        <m:r>
                          <a:rPr lang="en-GB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×(</m:t>
                        </m:r>
                        <m:r>
                          <a:rPr lang="en-GB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  <m:r>
                          <a:rPr lang="en-GB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GB" sz="32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32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GB" sz="3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4B92FC1-56B6-4082-9456-76D1E4A9AC0F}"/>
                </a:ext>
              </a:extLst>
            </xdr:cNvPr>
            <xdr:cNvSpPr txBox="1"/>
          </xdr:nvSpPr>
          <xdr:spPr>
            <a:xfrm>
              <a:off x="25941079" y="594429"/>
              <a:ext cx="3277539" cy="509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3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GB" sz="3200" i="0">
                  <a:latin typeface="Cambria Math" panose="02040503050406030204" pitchFamily="18" charset="0"/>
                </a:rPr>
                <a:t>=〖</a:t>
              </a:r>
              <a:r>
                <a:rPr lang="en-GB" sz="3200" b="0" i="0">
                  <a:latin typeface="Cambria Math" panose="02040503050406030204" pitchFamily="18" charset="0"/>
                </a:rPr>
                <a:t>𝐾</a:t>
              </a:r>
              <a:r>
                <a:rPr lang="en-GB" sz="3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×(𝛾)〗^(</a:t>
              </a:r>
              <a:r>
                <a:rPr lang="en-GB" sz="3200" b="0" i="0">
                  <a:latin typeface="Cambria Math" panose="02040503050406030204" pitchFamily="18" charset="0"/>
                </a:rPr>
                <a:t>𝑛−1)</a:t>
              </a:r>
              <a:endParaRPr lang="en-GB" sz="3200"/>
            </a:p>
          </xdr:txBody>
        </xdr:sp>
      </mc:Fallback>
    </mc:AlternateContent>
    <xdr:clientData/>
  </xdr:oneCellAnchor>
  <xdr:twoCellAnchor>
    <xdr:from>
      <xdr:col>3</xdr:col>
      <xdr:colOff>381000</xdr:colOff>
      <xdr:row>54</xdr:row>
      <xdr:rowOff>119063</xdr:rowOff>
    </xdr:from>
    <xdr:to>
      <xdr:col>9</xdr:col>
      <xdr:colOff>235556</xdr:colOff>
      <xdr:row>69</xdr:row>
      <xdr:rowOff>40899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0A46D98-4D1D-4DFE-89B7-88FC2D8A7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285750</xdr:colOff>
      <xdr:row>0</xdr:row>
      <xdr:rowOff>111579</xdr:rowOff>
    </xdr:from>
    <xdr:to>
      <xdr:col>26</xdr:col>
      <xdr:colOff>163285</xdr:colOff>
      <xdr:row>12</xdr:row>
      <xdr:rowOff>40822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1B19F29-F2B3-498F-BE1E-3922A50E9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394606</xdr:colOff>
      <xdr:row>13</xdr:row>
      <xdr:rowOff>13606</xdr:rowOff>
    </xdr:from>
    <xdr:to>
      <xdr:col>26</xdr:col>
      <xdr:colOff>108856</xdr:colOff>
      <xdr:row>27</xdr:row>
      <xdr:rowOff>174171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C0EF90E-3784-4C51-9DBF-0B3ED5272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340178</xdr:colOff>
      <xdr:row>28</xdr:row>
      <xdr:rowOff>0</xdr:rowOff>
    </xdr:from>
    <xdr:to>
      <xdr:col>26</xdr:col>
      <xdr:colOff>176892</xdr:colOff>
      <xdr:row>41</xdr:row>
      <xdr:rowOff>108856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DCA5D30-5A9E-4E11-A5CC-E17D97CBE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258536</xdr:colOff>
      <xdr:row>41</xdr:row>
      <xdr:rowOff>285750</xdr:rowOff>
    </xdr:from>
    <xdr:to>
      <xdr:col>26</xdr:col>
      <xdr:colOff>95250</xdr:colOff>
      <xdr:row>56</xdr:row>
      <xdr:rowOff>27213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62E105B-765B-40E6-8B7D-6CC71DABB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809965</xdr:colOff>
      <xdr:row>0</xdr:row>
      <xdr:rowOff>139132</xdr:rowOff>
    </xdr:from>
    <xdr:to>
      <xdr:col>39</xdr:col>
      <xdr:colOff>243907</xdr:colOff>
      <xdr:row>12</xdr:row>
      <xdr:rowOff>70076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4C7F6DC-872F-4BFA-893A-07D39B062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942975</xdr:colOff>
      <xdr:row>11</xdr:row>
      <xdr:rowOff>83344</xdr:rowOff>
    </xdr:from>
    <xdr:to>
      <xdr:col>39</xdr:col>
      <xdr:colOff>207169</xdr:colOff>
      <xdr:row>25</xdr:row>
      <xdr:rowOff>196284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7F19C2D-53BE-423D-BCA1-D82BF0EEE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881063</xdr:colOff>
      <xdr:row>25</xdr:row>
      <xdr:rowOff>47625</xdr:rowOff>
    </xdr:from>
    <xdr:to>
      <xdr:col>39</xdr:col>
      <xdr:colOff>145257</xdr:colOff>
      <xdr:row>40</xdr:row>
      <xdr:rowOff>53409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E8951E6-4D31-40EE-AB4F-25F171CF2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738187</xdr:colOff>
      <xdr:row>41</xdr:row>
      <xdr:rowOff>47626</xdr:rowOff>
    </xdr:from>
    <xdr:to>
      <xdr:col>39</xdr:col>
      <xdr:colOff>2381</xdr:colOff>
      <xdr:row>56</xdr:row>
      <xdr:rowOff>29597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0543868-0E2F-47AD-88C3-676E76206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</xdr:colOff>
      <xdr:row>0</xdr:row>
      <xdr:rowOff>0</xdr:rowOff>
    </xdr:from>
    <xdr:to>
      <xdr:col>8</xdr:col>
      <xdr:colOff>492918</xdr:colOff>
      <xdr:row>13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830C8-A5C2-4D1A-B290-1B8E0DFCC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136070</xdr:colOff>
      <xdr:row>14</xdr:row>
      <xdr:rowOff>92527</xdr:rowOff>
    </xdr:from>
    <xdr:to>
      <xdr:col>8</xdr:col>
      <xdr:colOff>302559</xdr:colOff>
      <xdr:row>28</xdr:row>
      <xdr:rowOff>168088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8AE6A8-F407-46C5-991F-21452C32C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104054</xdr:colOff>
      <xdr:row>31</xdr:row>
      <xdr:rowOff>157362</xdr:rowOff>
    </xdr:from>
    <xdr:to>
      <xdr:col>8</xdr:col>
      <xdr:colOff>528937</xdr:colOff>
      <xdr:row>47</xdr:row>
      <xdr:rowOff>75718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9DF1F-9973-48A7-8B9A-27500C253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168088</xdr:colOff>
      <xdr:row>47</xdr:row>
      <xdr:rowOff>151759</xdr:rowOff>
    </xdr:from>
    <xdr:to>
      <xdr:col>8</xdr:col>
      <xdr:colOff>592971</xdr:colOff>
      <xdr:row>63</xdr:row>
      <xdr:rowOff>59910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959D04-2074-4BF2-881C-DD38991C7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350704</xdr:colOff>
      <xdr:row>0</xdr:row>
      <xdr:rowOff>0</xdr:rowOff>
    </xdr:from>
    <xdr:to>
      <xdr:col>22</xdr:col>
      <xdr:colOff>215652</xdr:colOff>
      <xdr:row>13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EA2AEC-F562-4134-93D1-19A72FC56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326832</xdr:colOff>
      <xdr:row>13</xdr:row>
      <xdr:rowOff>69117</xdr:rowOff>
    </xdr:from>
    <xdr:to>
      <xdr:col>22</xdr:col>
      <xdr:colOff>22032</xdr:colOff>
      <xdr:row>30</xdr:row>
      <xdr:rowOff>27276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A80EF0-481E-42EF-B1B9-1AEE51382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298537</xdr:colOff>
      <xdr:row>30</xdr:row>
      <xdr:rowOff>35498</xdr:rowOff>
    </xdr:from>
    <xdr:to>
      <xdr:col>21</xdr:col>
      <xdr:colOff>598854</xdr:colOff>
      <xdr:row>46</xdr:row>
      <xdr:rowOff>184157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3BE2C9-9367-4129-9047-D22F6C380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267720</xdr:colOff>
      <xdr:row>47</xdr:row>
      <xdr:rowOff>137752</xdr:rowOff>
    </xdr:from>
    <xdr:to>
      <xdr:col>21</xdr:col>
      <xdr:colOff>572520</xdr:colOff>
      <xdr:row>64</xdr:row>
      <xdr:rowOff>95911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380790-58A1-4B8A-ACD4-885F9E3C2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11</xdr:col>
      <xdr:colOff>28576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390525</xdr:colOff>
      <xdr:row>16</xdr:row>
      <xdr:rowOff>9525</xdr:rowOff>
    </xdr:from>
    <xdr:to>
      <xdr:col>13</xdr:col>
      <xdr:colOff>139700</xdr:colOff>
      <xdr:row>34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13</xdr:row>
      <xdr:rowOff>171450</xdr:rowOff>
    </xdr:from>
    <xdr:to>
      <xdr:col>25</xdr:col>
      <xdr:colOff>244475</xdr:colOff>
      <xdr:row>32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575128</xdr:colOff>
      <xdr:row>59</xdr:row>
      <xdr:rowOff>68338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180974</xdr:colOff>
      <xdr:row>61</xdr:row>
      <xdr:rowOff>133350</xdr:rowOff>
    </xdr:from>
    <xdr:to>
      <xdr:col>16</xdr:col>
      <xdr:colOff>190499</xdr:colOff>
      <xdr:row>78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447675</xdr:colOff>
      <xdr:row>81</xdr:row>
      <xdr:rowOff>85725</xdr:rowOff>
    </xdr:from>
    <xdr:to>
      <xdr:col>15</xdr:col>
      <xdr:colOff>413203</xdr:colOff>
      <xdr:row>96</xdr:row>
      <xdr:rowOff>50876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180975</xdr:colOff>
      <xdr:row>96</xdr:row>
      <xdr:rowOff>0</xdr:rowOff>
    </xdr:from>
    <xdr:to>
      <xdr:col>21</xdr:col>
      <xdr:colOff>576943</xdr:colOff>
      <xdr:row>125</xdr:row>
      <xdr:rowOff>156484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266700</xdr:colOff>
      <xdr:row>126</xdr:row>
      <xdr:rowOff>142875</xdr:rowOff>
    </xdr:from>
    <xdr:to>
      <xdr:col>21</xdr:col>
      <xdr:colOff>90487</xdr:colOff>
      <xdr:row>156</xdr:row>
      <xdr:rowOff>45359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247650</xdr:colOff>
      <xdr:row>155</xdr:row>
      <xdr:rowOff>133350</xdr:rowOff>
    </xdr:from>
    <xdr:to>
      <xdr:col>22</xdr:col>
      <xdr:colOff>34018</xdr:colOff>
      <xdr:row>185</xdr:row>
      <xdr:rowOff>99334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191</xdr:row>
      <xdr:rowOff>0</xdr:rowOff>
    </xdr:from>
    <xdr:to>
      <xdr:col>24</xdr:col>
      <xdr:colOff>401410</xdr:colOff>
      <xdr:row>221</xdr:row>
      <xdr:rowOff>47627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.%20PhD%20Files\PhD%20Works\Experiments%20&amp;%20Lab%20Works\Experiments\Phase%202\Experiments%20Sheet\1.Paper%20Excel\All%20Data%20(%2095%25,%2075%2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gures"/>
    </sheetNames>
    <sheetDataSet>
      <sheetData sheetId="0">
        <row r="10">
          <cell r="C10">
            <v>311.12371584447004</v>
          </cell>
          <cell r="D10">
            <v>6.1738873400253249</v>
          </cell>
          <cell r="AD10">
            <v>321.96433306752738</v>
          </cell>
          <cell r="AE10">
            <v>4.4857638521088461</v>
          </cell>
        </row>
        <row r="11">
          <cell r="C11">
            <v>466.68557376670503</v>
          </cell>
          <cell r="D11">
            <v>5.5222491233580975</v>
          </cell>
          <cell r="AD11">
            <v>482.94649960129101</v>
          </cell>
          <cell r="AE11">
            <v>3.8965469425232495</v>
          </cell>
        </row>
        <row r="12">
          <cell r="C12">
            <v>622.24743168894008</v>
          </cell>
          <cell r="D12">
            <v>5.1020574964785377</v>
          </cell>
          <cell r="AD12">
            <v>643.92866613505475</v>
          </cell>
          <cell r="AE12">
            <v>3.5260518108847494</v>
          </cell>
        </row>
        <row r="13">
          <cell r="C13">
            <v>777.80928961117502</v>
          </cell>
          <cell r="D13">
            <v>4.7982779738103298</v>
          </cell>
          <cell r="AD13">
            <v>804.91083266881822</v>
          </cell>
          <cell r="AE13">
            <v>3.26311095967933</v>
          </cell>
        </row>
        <row r="14">
          <cell r="C14">
            <v>933.37114753341007</v>
          </cell>
          <cell r="D14">
            <v>4.5635482129052969</v>
          </cell>
          <cell r="AD14">
            <v>965.89299920258202</v>
          </cell>
          <cell r="AE14">
            <v>3.0628956083861518</v>
          </cell>
        </row>
        <row r="15">
          <cell r="C15">
            <v>1088.9330054556449</v>
          </cell>
          <cell r="D15">
            <v>4.3740685128625403</v>
          </cell>
          <cell r="AD15">
            <v>1126.8751657363455</v>
          </cell>
          <cell r="AE15">
            <v>2.9032308836970868</v>
          </cell>
        </row>
        <row r="16">
          <cell r="C16">
            <v>1244.4948633778802</v>
          </cell>
          <cell r="D16">
            <v>4.2163047790998522</v>
          </cell>
          <cell r="AD16">
            <v>1287.8573322701095</v>
          </cell>
          <cell r="AE16">
            <v>2.7716664949267451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A1F4-93EB-4F43-8EE7-0BD5D2E173A6}">
  <dimension ref="B1:AR61"/>
  <sheetViews>
    <sheetView zoomScale="50" zoomScaleNormal="50" workbookViewId="0">
      <selection activeCell="A8" sqref="A8:XFD8"/>
    </sheetView>
  </sheetViews>
  <sheetFormatPr defaultRowHeight="15" x14ac:dyDescent="0.25"/>
  <cols>
    <col min="2" max="2" width="17.5703125" customWidth="1"/>
    <col min="3" max="3" width="16" customWidth="1"/>
    <col min="4" max="4" width="15.28515625" customWidth="1"/>
    <col min="6" max="6" width="17.7109375" customWidth="1"/>
    <col min="7" max="7" width="15.28515625" customWidth="1"/>
    <col min="8" max="8" width="18.5703125" customWidth="1"/>
    <col min="10" max="10" width="18" customWidth="1"/>
    <col min="11" max="11" width="18.28515625" customWidth="1"/>
    <col min="12" max="12" width="15.5703125" customWidth="1"/>
    <col min="16" max="16" width="17.28515625" bestFit="1" customWidth="1"/>
    <col min="29" max="30" width="14.42578125" customWidth="1"/>
    <col min="31" max="31" width="16.28515625" customWidth="1"/>
    <col min="33" max="33" width="16" customWidth="1"/>
    <col min="34" max="34" width="15.5703125" customWidth="1"/>
    <col min="35" max="35" width="17.42578125" customWidth="1"/>
    <col min="37" max="37" width="14.85546875" customWidth="1"/>
    <col min="38" max="39" width="15.85546875" customWidth="1"/>
    <col min="42" max="42" width="11.7109375" customWidth="1"/>
    <col min="43" max="43" width="15.7109375" customWidth="1"/>
  </cols>
  <sheetData>
    <row r="1" spans="2:44" ht="15.75" thickBot="1" x14ac:dyDescent="0.3"/>
    <row r="2" spans="2:44" x14ac:dyDescent="0.25">
      <c r="F2" s="94" t="s">
        <v>5</v>
      </c>
      <c r="G2" s="95"/>
      <c r="H2" s="95"/>
      <c r="I2" s="95"/>
      <c r="J2" s="96"/>
      <c r="AF2" s="94" t="s">
        <v>6</v>
      </c>
      <c r="AG2" s="95"/>
      <c r="AH2" s="95"/>
      <c r="AI2" s="95"/>
      <c r="AJ2" s="96"/>
    </row>
    <row r="3" spans="2:44" ht="15.75" thickBot="1" x14ac:dyDescent="0.3">
      <c r="F3" s="97"/>
      <c r="G3" s="98"/>
      <c r="H3" s="98"/>
      <c r="I3" s="98"/>
      <c r="J3" s="99"/>
      <c r="AF3" s="100"/>
      <c r="AG3" s="101"/>
      <c r="AH3" s="101"/>
      <c r="AI3" s="101"/>
      <c r="AJ3" s="102"/>
    </row>
    <row r="4" spans="2:44" x14ac:dyDescent="0.25">
      <c r="E4" s="103"/>
      <c r="F4" s="104"/>
      <c r="G4" s="104"/>
      <c r="H4" s="104"/>
      <c r="I4" s="104"/>
      <c r="J4" s="104"/>
      <c r="K4" s="105"/>
      <c r="AE4" s="103"/>
      <c r="AF4" s="104"/>
      <c r="AG4" s="104"/>
      <c r="AH4" s="104"/>
      <c r="AI4" s="104"/>
      <c r="AJ4" s="104"/>
      <c r="AK4" s="105"/>
    </row>
    <row r="5" spans="2:44" x14ac:dyDescent="0.25">
      <c r="E5" s="106"/>
      <c r="F5" s="107"/>
      <c r="G5" s="107"/>
      <c r="H5" s="107"/>
      <c r="I5" s="107"/>
      <c r="J5" s="107"/>
      <c r="K5" s="108"/>
      <c r="AE5" s="106"/>
      <c r="AF5" s="107"/>
      <c r="AG5" s="107"/>
      <c r="AH5" s="107"/>
      <c r="AI5" s="107"/>
      <c r="AJ5" s="107"/>
      <c r="AK5" s="108"/>
    </row>
    <row r="6" spans="2:44" ht="15.75" thickBot="1" x14ac:dyDescent="0.3">
      <c r="E6" s="109"/>
      <c r="F6" s="110"/>
      <c r="G6" s="110"/>
      <c r="H6" s="110"/>
      <c r="I6" s="110"/>
      <c r="J6" s="110"/>
      <c r="K6" s="111"/>
      <c r="O6" t="s">
        <v>21</v>
      </c>
      <c r="AE6" s="109"/>
      <c r="AF6" s="110"/>
      <c r="AG6" s="110"/>
      <c r="AH6" s="110"/>
      <c r="AI6" s="110"/>
      <c r="AJ6" s="110"/>
      <c r="AK6" s="111"/>
    </row>
    <row r="7" spans="2:44" ht="15.75" thickBot="1" x14ac:dyDescent="0.3"/>
    <row r="8" spans="2:44" ht="15.75" thickBot="1" x14ac:dyDescent="0.3">
      <c r="B8" s="112" t="s">
        <v>9</v>
      </c>
      <c r="C8" s="113"/>
      <c r="D8" s="114"/>
      <c r="F8" s="115" t="s">
        <v>11</v>
      </c>
      <c r="G8" s="116"/>
      <c r="H8" s="117"/>
      <c r="J8" s="115" t="s">
        <v>12</v>
      </c>
      <c r="K8" s="116"/>
      <c r="L8" s="117"/>
      <c r="AC8" s="112" t="s">
        <v>9</v>
      </c>
      <c r="AD8" s="113"/>
      <c r="AE8" s="114"/>
      <c r="AG8" s="115" t="s">
        <v>11</v>
      </c>
      <c r="AH8" s="116"/>
      <c r="AI8" s="117"/>
      <c r="AK8" s="115" t="s">
        <v>12</v>
      </c>
      <c r="AL8" s="116"/>
      <c r="AM8" s="117"/>
    </row>
    <row r="9" spans="2:44" ht="27.75" customHeight="1" thickBot="1" x14ac:dyDescent="0.3">
      <c r="B9" s="1" t="s">
        <v>0</v>
      </c>
      <c r="C9" s="38" t="s">
        <v>8</v>
      </c>
      <c r="D9" s="38" t="s">
        <v>7</v>
      </c>
      <c r="F9" s="1" t="s">
        <v>0</v>
      </c>
      <c r="G9" s="38" t="s">
        <v>8</v>
      </c>
      <c r="H9" s="38" t="s">
        <v>7</v>
      </c>
      <c r="J9" s="1" t="s">
        <v>0</v>
      </c>
      <c r="K9" s="38" t="s">
        <v>8</v>
      </c>
      <c r="L9" s="38" t="s">
        <v>7</v>
      </c>
      <c r="N9" s="35" t="s">
        <v>2</v>
      </c>
      <c r="O9" s="36" t="s">
        <v>1</v>
      </c>
      <c r="P9" s="37" t="s">
        <v>3</v>
      </c>
      <c r="Q9" s="36" t="s">
        <v>4</v>
      </c>
      <c r="AC9" s="1" t="s">
        <v>0</v>
      </c>
      <c r="AD9" s="39" t="s">
        <v>8</v>
      </c>
      <c r="AE9" s="39" t="s">
        <v>7</v>
      </c>
      <c r="AG9" s="1" t="s">
        <v>0</v>
      </c>
      <c r="AH9" s="39" t="s">
        <v>8</v>
      </c>
      <c r="AI9" s="39" t="s">
        <v>7</v>
      </c>
      <c r="AK9" s="1" t="s">
        <v>0</v>
      </c>
      <c r="AL9" s="39" t="s">
        <v>8</v>
      </c>
      <c r="AM9" s="39" t="s">
        <v>7</v>
      </c>
      <c r="AO9" s="35" t="s">
        <v>2</v>
      </c>
      <c r="AP9" s="36" t="s">
        <v>1</v>
      </c>
      <c r="AQ9" s="37" t="s">
        <v>3</v>
      </c>
      <c r="AR9" s="36" t="s">
        <v>4</v>
      </c>
    </row>
    <row r="10" spans="2:44" ht="18.75" x14ac:dyDescent="0.3">
      <c r="B10" s="45">
        <v>1.9378872106666665</v>
      </c>
      <c r="C10" s="69">
        <v>311.12371584447004</v>
      </c>
      <c r="D10" s="32">
        <v>6.1738873400253249</v>
      </c>
      <c r="F10" s="12">
        <v>1.0353631266666667</v>
      </c>
      <c r="G10" s="42">
        <v>316.58999999999997</v>
      </c>
      <c r="H10" s="3">
        <v>3.5126862445056837</v>
      </c>
      <c r="J10" s="12">
        <v>1.0119209426666669</v>
      </c>
      <c r="K10" s="42">
        <v>319.80678823702647</v>
      </c>
      <c r="L10" s="3">
        <v>3.030704522576575</v>
      </c>
      <c r="N10" s="40">
        <v>25</v>
      </c>
      <c r="O10" s="30">
        <v>0.72489999999999999</v>
      </c>
      <c r="P10" s="26">
        <f>1000*0.0299</f>
        <v>29.9</v>
      </c>
      <c r="Q10" s="30">
        <v>0.97740000000000005</v>
      </c>
      <c r="AC10" s="45">
        <v>1.3479255800000003</v>
      </c>
      <c r="AD10" s="68">
        <v>321.96433306752738</v>
      </c>
      <c r="AE10" s="45">
        <v>4.4857638521088461</v>
      </c>
      <c r="AG10" s="12">
        <v>1.2932271506666668</v>
      </c>
      <c r="AH10" s="42">
        <v>356.37926082246128</v>
      </c>
      <c r="AI10" s="56">
        <v>3.3251573733491298</v>
      </c>
      <c r="AK10" s="12">
        <v>1.0197350039999999</v>
      </c>
      <c r="AL10" s="42">
        <v>338.17274575662691</v>
      </c>
      <c r="AM10" s="56">
        <v>2.9243790925544757</v>
      </c>
      <c r="AO10" s="24">
        <v>25</v>
      </c>
      <c r="AP10" s="30">
        <v>0.65269999999999995</v>
      </c>
      <c r="AQ10" s="26">
        <f>1000*0.0333</f>
        <v>33.300000000000004</v>
      </c>
      <c r="AR10" s="30">
        <v>0.96189999999999998</v>
      </c>
    </row>
    <row r="11" spans="2:44" ht="18.75" x14ac:dyDescent="0.3">
      <c r="B11" s="47">
        <v>2.7388284973333334</v>
      </c>
      <c r="C11" s="74">
        <v>466.68557376670503</v>
      </c>
      <c r="D11" s="33">
        <v>5.5222491233580975</v>
      </c>
      <c r="F11" s="14">
        <v>1.4924857146666666</v>
      </c>
      <c r="G11" s="43">
        <v>474.89</v>
      </c>
      <c r="H11" s="5">
        <v>3.09</v>
      </c>
      <c r="J11" s="14">
        <v>1.28932012</v>
      </c>
      <c r="K11" s="43">
        <v>479.71018235553964</v>
      </c>
      <c r="L11" s="5">
        <v>2.6467413804365862</v>
      </c>
      <c r="N11" s="40">
        <v>50</v>
      </c>
      <c r="O11" s="30">
        <v>0.78390000000000004</v>
      </c>
      <c r="P11" s="26">
        <f>1000*0.0121</f>
        <v>12.1</v>
      </c>
      <c r="Q11" s="30">
        <v>0.99080000000000001</v>
      </c>
      <c r="AC11" s="47">
        <v>2.1332387440000002</v>
      </c>
      <c r="AD11" s="73">
        <v>482.94649960129101</v>
      </c>
      <c r="AE11" s="47">
        <v>3.8965469425232495</v>
      </c>
      <c r="AG11" s="14">
        <v>1.4924857146666666</v>
      </c>
      <c r="AH11" s="43">
        <v>534.56889123369194</v>
      </c>
      <c r="AI11" s="58">
        <v>2.7104699748810721</v>
      </c>
      <c r="AK11" s="14">
        <v>1.2268076293333334</v>
      </c>
      <c r="AL11" s="43">
        <v>507.25911863494031</v>
      </c>
      <c r="AM11" s="58">
        <v>2.4545950582253919</v>
      </c>
      <c r="AO11" s="24">
        <v>50</v>
      </c>
      <c r="AP11" s="30">
        <v>0.49590000000000001</v>
      </c>
      <c r="AQ11" s="26">
        <f>1000*0.064303</f>
        <v>64.302999999999997</v>
      </c>
      <c r="AR11" s="30">
        <v>0.97770000000000001</v>
      </c>
    </row>
    <row r="12" spans="2:44" ht="19.5" thickBot="1" x14ac:dyDescent="0.35">
      <c r="B12" s="47">
        <v>2.9302730000000006</v>
      </c>
      <c r="C12" s="74">
        <v>622.24743168894008</v>
      </c>
      <c r="D12" s="33">
        <v>5.1020574964785377</v>
      </c>
      <c r="F12" s="14">
        <v>1.9261661186666668</v>
      </c>
      <c r="G12" s="43">
        <v>633.17999999999995</v>
      </c>
      <c r="H12" s="5">
        <v>2.82</v>
      </c>
      <c r="J12" s="14">
        <v>1.4651365000000003</v>
      </c>
      <c r="K12" s="43">
        <v>639.61357647405293</v>
      </c>
      <c r="L12" s="5">
        <v>2.404193814680391</v>
      </c>
      <c r="N12" s="41">
        <v>80</v>
      </c>
      <c r="O12" s="31">
        <v>0.66590000000000005</v>
      </c>
      <c r="P12" s="27">
        <f>1000*0.02081</f>
        <v>20.81</v>
      </c>
      <c r="Q12" s="31">
        <v>0.97470000000000001</v>
      </c>
      <c r="AC12" s="47">
        <v>2.28561294</v>
      </c>
      <c r="AD12" s="73">
        <v>643.92866613505475</v>
      </c>
      <c r="AE12" s="47">
        <v>3.5260518108847494</v>
      </c>
      <c r="AG12" s="14">
        <v>1.644859910666667</v>
      </c>
      <c r="AH12" s="43">
        <v>712.75852164492255</v>
      </c>
      <c r="AI12" s="58">
        <v>2.344568812203367</v>
      </c>
      <c r="AK12" s="14">
        <v>1.4260661933333334</v>
      </c>
      <c r="AL12" s="43">
        <v>676.34549151325382</v>
      </c>
      <c r="AM12" s="58">
        <v>2.1677980195356032</v>
      </c>
      <c r="AO12" s="25">
        <v>80</v>
      </c>
      <c r="AP12" s="31">
        <v>0.4718</v>
      </c>
      <c r="AQ12" s="27">
        <f>1000*0.0721833</f>
        <v>72.183300000000003</v>
      </c>
      <c r="AR12" s="31">
        <v>0.98899999999999999</v>
      </c>
    </row>
    <row r="13" spans="2:44" x14ac:dyDescent="0.25">
      <c r="B13" s="47">
        <v>3.5006994773333342</v>
      </c>
      <c r="C13" s="74">
        <v>777.80928961117502</v>
      </c>
      <c r="D13" s="33">
        <v>4.7982779738103298</v>
      </c>
      <c r="F13" s="14">
        <v>2.2348215413333334</v>
      </c>
      <c r="G13" s="43">
        <v>791.48</v>
      </c>
      <c r="H13" s="5">
        <v>2.63</v>
      </c>
      <c r="J13" s="14">
        <v>1.644859910666667</v>
      </c>
      <c r="K13" s="43">
        <v>799.51697059256605</v>
      </c>
      <c r="L13" s="5">
        <v>2.2314740468891978</v>
      </c>
      <c r="AC13" s="47">
        <v>2.5044066573333335</v>
      </c>
      <c r="AD13" s="73">
        <v>804.91083266881822</v>
      </c>
      <c r="AE13" s="47">
        <v>3.26311095967933</v>
      </c>
      <c r="AG13" s="14">
        <v>1.8870958120000003</v>
      </c>
      <c r="AH13" s="43">
        <v>890.94815205615305</v>
      </c>
      <c r="AI13" s="58">
        <v>2.0951284106888002</v>
      </c>
      <c r="AK13" s="14">
        <v>1.5979755426666669</v>
      </c>
      <c r="AL13" s="43">
        <v>845.43186439156705</v>
      </c>
      <c r="AM13" s="58">
        <v>1.9686267432010105</v>
      </c>
    </row>
    <row r="14" spans="2:44" x14ac:dyDescent="0.25">
      <c r="B14" s="47">
        <v>4.3680602853333346</v>
      </c>
      <c r="C14" s="74">
        <v>933.37114753341007</v>
      </c>
      <c r="D14" s="33">
        <v>4.5635482129052969</v>
      </c>
      <c r="F14" s="14">
        <v>2.3637535533333334</v>
      </c>
      <c r="G14" s="43">
        <v>949.77</v>
      </c>
      <c r="H14" s="5">
        <v>2.46</v>
      </c>
      <c r="J14" s="14">
        <v>1.9769575173333336</v>
      </c>
      <c r="K14" s="43">
        <v>959.42036471107929</v>
      </c>
      <c r="L14" s="5">
        <v>2.0996039727734646</v>
      </c>
      <c r="M14" s="18"/>
      <c r="AC14" s="47">
        <v>2.8482253560000004</v>
      </c>
      <c r="AD14" s="73">
        <v>965.89299920258202</v>
      </c>
      <c r="AE14" s="47">
        <v>3.0628956083861518</v>
      </c>
      <c r="AG14" s="14">
        <v>2.1762160813333336</v>
      </c>
      <c r="AH14" s="43">
        <v>1069.1377824673839</v>
      </c>
      <c r="AI14" s="5">
        <v>1.911152663165264</v>
      </c>
      <c r="AK14" s="14">
        <v>1.9027239346666669</v>
      </c>
      <c r="AL14" s="43">
        <v>1014.5182372698806</v>
      </c>
      <c r="AM14" s="58">
        <v>1.8195542156386009</v>
      </c>
      <c r="AN14" s="18"/>
    </row>
    <row r="15" spans="2:44" x14ac:dyDescent="0.25">
      <c r="B15" s="47">
        <v>5.0205344066666671</v>
      </c>
      <c r="C15" s="74">
        <v>1088.9330054556449</v>
      </c>
      <c r="D15" s="33">
        <v>4.3740685128625403</v>
      </c>
      <c r="F15" s="14">
        <v>0.54</v>
      </c>
      <c r="G15" s="43">
        <v>1108.07</v>
      </c>
      <c r="H15" s="5">
        <v>2.35</v>
      </c>
      <c r="J15" s="14">
        <v>2.2777988786666667</v>
      </c>
      <c r="K15" s="43">
        <v>1119.3237588295924</v>
      </c>
      <c r="L15" s="5">
        <v>1.9942080426421149</v>
      </c>
      <c r="M15" s="18"/>
      <c r="AC15" s="47">
        <v>3.2858127906666672</v>
      </c>
      <c r="AD15" s="73">
        <v>1126.8751657363455</v>
      </c>
      <c r="AE15" s="47">
        <v>2.9032308836970868</v>
      </c>
      <c r="AG15" s="14">
        <v>2.3129621546666668</v>
      </c>
      <c r="AH15" s="43">
        <v>1247.3274128786143</v>
      </c>
      <c r="AI15" s="5">
        <v>1.7682656207291299</v>
      </c>
      <c r="AK15" s="14">
        <v>2.0394700079999999</v>
      </c>
      <c r="AL15" s="43">
        <v>1183.6046101481938</v>
      </c>
      <c r="AM15" s="58">
        <v>1.7023571610763937</v>
      </c>
      <c r="AN15" s="18"/>
    </row>
    <row r="16" spans="2:44" ht="15.75" thickBot="1" x14ac:dyDescent="0.3">
      <c r="B16" s="49">
        <v>5.2354210933333336</v>
      </c>
      <c r="C16" s="71">
        <v>1244.4948633778802</v>
      </c>
      <c r="D16" s="34">
        <v>4.2163047790998522</v>
      </c>
      <c r="F16" s="16">
        <v>2.71</v>
      </c>
      <c r="G16" s="44">
        <v>1266.3599999999999</v>
      </c>
      <c r="H16" s="7">
        <v>2.21</v>
      </c>
      <c r="J16" s="16">
        <v>2.6177105466666668</v>
      </c>
      <c r="K16" s="44">
        <v>1279.2271529481059</v>
      </c>
      <c r="L16" s="7">
        <v>1.9071961174339158</v>
      </c>
      <c r="M16" s="18"/>
      <c r="AC16" s="49">
        <v>3.6296314893333337</v>
      </c>
      <c r="AD16" s="49">
        <v>1287.8573322701095</v>
      </c>
      <c r="AE16" s="49">
        <v>2.7716664949267451</v>
      </c>
      <c r="AG16" s="16">
        <v>2.5434769640000003</v>
      </c>
      <c r="AH16" s="44">
        <v>1425.5170432898451</v>
      </c>
      <c r="AI16" s="7">
        <v>1.6531557150391578</v>
      </c>
      <c r="AK16" s="16">
        <v>2.195751234666667</v>
      </c>
      <c r="AL16" s="44">
        <v>1352.6909830265076</v>
      </c>
      <c r="AM16" s="60">
        <v>1.6069559057740186</v>
      </c>
      <c r="AN16" s="18"/>
    </row>
    <row r="17" spans="2:44" ht="15.75" thickBot="1" x14ac:dyDescent="0.3">
      <c r="B17" s="51"/>
      <c r="C17" s="51"/>
      <c r="D17" s="52"/>
      <c r="F17" s="20"/>
      <c r="G17" s="18"/>
      <c r="H17" s="18"/>
      <c r="J17" s="20"/>
      <c r="K17" s="18"/>
      <c r="L17" s="18"/>
      <c r="M17" s="18"/>
      <c r="AC17" s="51"/>
      <c r="AD17" s="51"/>
      <c r="AE17" s="52"/>
      <c r="AG17" s="20"/>
      <c r="AH17" s="18"/>
      <c r="AI17" s="18"/>
      <c r="AK17" s="20"/>
      <c r="AL17" s="18"/>
      <c r="AM17" s="18"/>
      <c r="AN17" s="18"/>
    </row>
    <row r="18" spans="2:44" ht="15.75" thickBot="1" x14ac:dyDescent="0.3">
      <c r="B18" s="118" t="s">
        <v>10</v>
      </c>
      <c r="C18" s="119"/>
      <c r="D18" s="120"/>
      <c r="F18" s="112" t="s">
        <v>20</v>
      </c>
      <c r="G18" s="113"/>
      <c r="H18" s="114"/>
      <c r="J18" s="112" t="s">
        <v>19</v>
      </c>
      <c r="K18" s="113"/>
      <c r="L18" s="114"/>
      <c r="M18" s="17"/>
      <c r="AC18" s="118" t="s">
        <v>10</v>
      </c>
      <c r="AD18" s="119"/>
      <c r="AE18" s="120"/>
      <c r="AG18" s="112" t="s">
        <v>20</v>
      </c>
      <c r="AH18" s="113"/>
      <c r="AI18" s="114"/>
      <c r="AK18" s="112" t="s">
        <v>19</v>
      </c>
      <c r="AL18" s="113"/>
      <c r="AM18" s="114"/>
      <c r="AN18" s="17"/>
    </row>
    <row r="19" spans="2:44" ht="24" thickBot="1" x14ac:dyDescent="0.3">
      <c r="B19" s="53" t="s">
        <v>0</v>
      </c>
      <c r="C19" s="54" t="s">
        <v>8</v>
      </c>
      <c r="D19" s="54" t="s">
        <v>7</v>
      </c>
      <c r="F19" s="1" t="s">
        <v>0</v>
      </c>
      <c r="G19" s="38" t="s">
        <v>8</v>
      </c>
      <c r="H19" s="38" t="s">
        <v>7</v>
      </c>
      <c r="J19" s="1" t="s">
        <v>0</v>
      </c>
      <c r="K19" s="38" t="s">
        <v>8</v>
      </c>
      <c r="L19" s="38" t="s">
        <v>7</v>
      </c>
      <c r="M19" s="19"/>
      <c r="N19" s="35" t="s">
        <v>2</v>
      </c>
      <c r="O19" s="36" t="s">
        <v>1</v>
      </c>
      <c r="P19" s="37" t="s">
        <v>3</v>
      </c>
      <c r="Q19" s="36" t="s">
        <v>4</v>
      </c>
      <c r="AC19" s="53" t="s">
        <v>0</v>
      </c>
      <c r="AD19" s="61" t="s">
        <v>8</v>
      </c>
      <c r="AE19" s="61" t="s">
        <v>7</v>
      </c>
      <c r="AG19" s="1" t="s">
        <v>0</v>
      </c>
      <c r="AH19" s="39" t="s">
        <v>8</v>
      </c>
      <c r="AI19" s="39" t="s">
        <v>7</v>
      </c>
      <c r="AK19" s="1" t="s">
        <v>0</v>
      </c>
      <c r="AL19" s="38" t="s">
        <v>8</v>
      </c>
      <c r="AM19" s="38" t="s">
        <v>7</v>
      </c>
      <c r="AN19" s="19"/>
      <c r="AO19" s="21" t="s">
        <v>2</v>
      </c>
      <c r="AP19" s="22" t="s">
        <v>1</v>
      </c>
      <c r="AQ19" s="23" t="s">
        <v>3</v>
      </c>
      <c r="AR19" s="22" t="s">
        <v>4</v>
      </c>
    </row>
    <row r="20" spans="2:44" ht="18.75" x14ac:dyDescent="0.3">
      <c r="B20" s="55">
        <v>1.0119209426666669</v>
      </c>
      <c r="C20" s="32">
        <v>336.09471198618724</v>
      </c>
      <c r="D20" s="56">
        <v>3.0469466657515487</v>
      </c>
      <c r="F20" s="8">
        <v>0.78922019466666682</v>
      </c>
      <c r="G20" s="56">
        <v>347.89964855742841</v>
      </c>
      <c r="H20" s="32">
        <v>2.8068679063785553</v>
      </c>
      <c r="J20" s="8">
        <v>0.39070306666666671</v>
      </c>
      <c r="K20" s="56">
        <v>303.82869896604745</v>
      </c>
      <c r="L20" s="32">
        <v>1.9072431682845044</v>
      </c>
      <c r="M20" s="18"/>
      <c r="N20" s="40">
        <v>25</v>
      </c>
      <c r="O20" s="30">
        <v>0.57769999999999999</v>
      </c>
      <c r="P20" s="26">
        <f>1000*0.0355</f>
        <v>35.5</v>
      </c>
      <c r="Q20" s="30">
        <v>0.98329999999999995</v>
      </c>
      <c r="AC20" s="32">
        <v>1.0197350039999999</v>
      </c>
      <c r="AD20" s="68">
        <v>372.44301126415945</v>
      </c>
      <c r="AE20" s="45">
        <v>2.3061437347651625</v>
      </c>
      <c r="AG20" s="8">
        <v>0.85173268533333346</v>
      </c>
      <c r="AH20" s="56">
        <v>364.49906394046485</v>
      </c>
      <c r="AI20" s="32">
        <v>2.0396858698572617</v>
      </c>
      <c r="AK20" s="12">
        <v>0.74624285733333329</v>
      </c>
      <c r="AL20" s="56">
        <v>358.4006719317241</v>
      </c>
      <c r="AM20" s="32">
        <v>1.8336911510817455</v>
      </c>
      <c r="AN20" s="18"/>
      <c r="AO20" s="28">
        <v>25</v>
      </c>
      <c r="AP20" s="30">
        <v>0.44590000000000002</v>
      </c>
      <c r="AQ20" s="29">
        <f>1000*0.0613</f>
        <v>61.3</v>
      </c>
      <c r="AR20" s="30">
        <v>0.92779999999999996</v>
      </c>
    </row>
    <row r="21" spans="2:44" ht="18.75" x14ac:dyDescent="0.3">
      <c r="B21" s="57">
        <v>1.277599028</v>
      </c>
      <c r="C21" s="33">
        <v>504.1420679792808</v>
      </c>
      <c r="D21" s="58">
        <v>2.5674471563101138</v>
      </c>
      <c r="F21" s="9">
        <v>1.1564810773333334</v>
      </c>
      <c r="G21" s="58">
        <v>521.84947283614258</v>
      </c>
      <c r="H21" s="33">
        <v>2.3171194271686772</v>
      </c>
      <c r="J21" s="9">
        <v>0.35163276000000004</v>
      </c>
      <c r="K21" s="58">
        <v>455.74304844907118</v>
      </c>
      <c r="L21" s="33">
        <v>1.7467448962167607</v>
      </c>
      <c r="M21" s="18"/>
      <c r="N21" s="40">
        <v>50</v>
      </c>
      <c r="O21" s="30">
        <v>0.52710000000000001</v>
      </c>
      <c r="P21" s="26">
        <f>1000*0.0447</f>
        <v>44.699999999999996</v>
      </c>
      <c r="Q21" s="30">
        <v>0.95099999999999996</v>
      </c>
      <c r="AC21" s="33">
        <v>1.0783404640000001</v>
      </c>
      <c r="AD21" s="73">
        <v>558.66451689623909</v>
      </c>
      <c r="AE21" s="47">
        <v>1.8421042535975707</v>
      </c>
      <c r="AG21" s="9">
        <v>0.85954674666666675</v>
      </c>
      <c r="AH21" s="58">
        <v>546.7485959106973</v>
      </c>
      <c r="AI21" s="33">
        <v>1.6447945417128911</v>
      </c>
      <c r="AK21" s="14">
        <v>0.8048483173333334</v>
      </c>
      <c r="AL21" s="58">
        <v>537.6010078975861</v>
      </c>
      <c r="AM21" s="33">
        <v>1.4905397275183274</v>
      </c>
      <c r="AN21" s="18"/>
      <c r="AO21" s="24">
        <v>50</v>
      </c>
      <c r="AP21" s="30">
        <v>0.46929999999999999</v>
      </c>
      <c r="AQ21" s="24">
        <f>1000*0.046672</f>
        <v>46.671999999999997</v>
      </c>
      <c r="AR21" s="30">
        <v>0.97829999999999995</v>
      </c>
    </row>
    <row r="22" spans="2:44" ht="19.5" thickBot="1" x14ac:dyDescent="0.35">
      <c r="B22" s="57">
        <v>1.5159278986666667</v>
      </c>
      <c r="C22" s="33">
        <v>672.18942397237447</v>
      </c>
      <c r="D22" s="58">
        <v>2.2737351997409672</v>
      </c>
      <c r="F22" s="9">
        <v>1.4221591626666668</v>
      </c>
      <c r="G22" s="58">
        <v>695.79929711485681</v>
      </c>
      <c r="H22" s="33">
        <v>2.0223899102078575</v>
      </c>
      <c r="J22" s="9">
        <v>1.0158279733333335</v>
      </c>
      <c r="K22" s="58">
        <v>607.65739793209491</v>
      </c>
      <c r="L22" s="33">
        <v>1.6411291700917265</v>
      </c>
      <c r="M22" s="18"/>
      <c r="N22" s="41">
        <v>80</v>
      </c>
      <c r="O22" s="31">
        <v>0.78320000000000001</v>
      </c>
      <c r="P22" s="27">
        <f>1000*0.00568</f>
        <v>5.68</v>
      </c>
      <c r="Q22" s="31">
        <v>0.99460000000000004</v>
      </c>
      <c r="AC22" s="33">
        <v>1.1525740466666667</v>
      </c>
      <c r="AD22" s="73">
        <v>744.8860225283189</v>
      </c>
      <c r="AE22" s="47">
        <v>1.5706725413622105</v>
      </c>
      <c r="AG22" s="9">
        <v>1.0353631266666667</v>
      </c>
      <c r="AH22" s="58">
        <v>728.9981278809297</v>
      </c>
      <c r="AI22" s="33">
        <v>1.4119088764717538</v>
      </c>
      <c r="AK22" s="14">
        <v>0.91815220666666675</v>
      </c>
      <c r="AL22" s="58">
        <v>716.80134386344821</v>
      </c>
      <c r="AM22" s="33">
        <v>1.286766842415638</v>
      </c>
      <c r="AN22" s="18"/>
      <c r="AO22" s="25">
        <v>80</v>
      </c>
      <c r="AP22" s="31">
        <v>0.48899999999999999</v>
      </c>
      <c r="AQ22" s="27">
        <f>1000*0.03703</f>
        <v>37.03</v>
      </c>
      <c r="AR22" s="31">
        <v>0.99739999999999995</v>
      </c>
    </row>
    <row r="23" spans="2:44" x14ac:dyDescent="0.25">
      <c r="B23" s="57">
        <v>1.8167692600000003</v>
      </c>
      <c r="C23" s="33">
        <v>840.23677996546792</v>
      </c>
      <c r="D23" s="58">
        <v>2.0692586849518468</v>
      </c>
      <c r="F23" s="9">
        <v>1.6995583400000001</v>
      </c>
      <c r="G23" s="58">
        <v>869.74912139357093</v>
      </c>
      <c r="H23" s="33">
        <v>1.8198523119619077</v>
      </c>
      <c r="J23" s="9">
        <v>1.1760162306666666</v>
      </c>
      <c r="K23" s="58">
        <v>759.57174741511847</v>
      </c>
      <c r="L23" s="33">
        <v>1.5636252467197433</v>
      </c>
      <c r="M23" s="18"/>
      <c r="AC23" s="33">
        <v>1.2268076293333334</v>
      </c>
      <c r="AD23" s="73">
        <v>931.10752816039837</v>
      </c>
      <c r="AE23" s="47">
        <v>1.3879947173687215</v>
      </c>
      <c r="AG23" s="9">
        <v>1.1486670160000001</v>
      </c>
      <c r="AH23" s="58">
        <v>911.24765985116198</v>
      </c>
      <c r="AI23" s="33">
        <v>1.2542280945234361</v>
      </c>
      <c r="AK23" s="14">
        <v>1.0314560960000001</v>
      </c>
      <c r="AL23" s="58">
        <v>896.00167982931009</v>
      </c>
      <c r="AM23" s="33">
        <v>1.1480976943172589</v>
      </c>
      <c r="AN23" s="18"/>
    </row>
    <row r="24" spans="2:44" ht="18.75" x14ac:dyDescent="0.3">
      <c r="B24" s="57">
        <v>2.0433770386666672</v>
      </c>
      <c r="C24" s="33">
        <v>1008.2841359585616</v>
      </c>
      <c r="D24" s="58">
        <v>1.9159163625652933</v>
      </c>
      <c r="F24" s="9">
        <v>1.7581638000000002</v>
      </c>
      <c r="G24" s="58">
        <v>1043.6989456722852</v>
      </c>
      <c r="H24" s="33">
        <v>1.6695188753284129</v>
      </c>
      <c r="J24" s="9">
        <v>1.3322974573333335</v>
      </c>
      <c r="K24" s="58">
        <v>911.48609689814236</v>
      </c>
      <c r="L24" s="33">
        <v>1.5030249155217081</v>
      </c>
      <c r="M24" s="18"/>
      <c r="P24" s="63" t="s">
        <v>21</v>
      </c>
      <c r="AC24" s="33">
        <v>1.3518326106666667</v>
      </c>
      <c r="AD24" s="73">
        <v>1117.3290337924782</v>
      </c>
      <c r="AE24" s="47">
        <v>1.2546236931527894</v>
      </c>
      <c r="AG24" s="9">
        <v>1.2307146600000001</v>
      </c>
      <c r="AH24" s="58">
        <v>1093.4971918213946</v>
      </c>
      <c r="AI24" s="33">
        <v>1.1385576807370037</v>
      </c>
      <c r="AK24" s="14">
        <v>1.1174107706666667</v>
      </c>
      <c r="AL24" s="58">
        <v>1075.2020157951722</v>
      </c>
      <c r="AM24" s="33">
        <v>1.0459651820549798</v>
      </c>
      <c r="AN24" s="18"/>
    </row>
    <row r="25" spans="2:44" x14ac:dyDescent="0.25">
      <c r="B25" s="57">
        <v>2.0707262533333335</v>
      </c>
      <c r="C25" s="33">
        <v>1176.3314919516552</v>
      </c>
      <c r="D25" s="58">
        <v>1.7951672523550779</v>
      </c>
      <c r="F25" s="9">
        <v>1.8910028426666672</v>
      </c>
      <c r="G25" s="58">
        <v>1217.6487699509992</v>
      </c>
      <c r="H25" s="33">
        <v>1.5521446656560005</v>
      </c>
      <c r="J25" s="9">
        <v>1.5510911746666669</v>
      </c>
      <c r="K25" s="58">
        <v>1063.4004463811659</v>
      </c>
      <c r="L25" s="33">
        <v>1.4536241042899762</v>
      </c>
      <c r="M25" s="18"/>
      <c r="AC25" s="33">
        <v>1.4924857146666666</v>
      </c>
      <c r="AD25" s="73">
        <v>1303.5505394245579</v>
      </c>
      <c r="AE25" s="47">
        <v>1.1519092577249372</v>
      </c>
      <c r="AG25" s="9">
        <v>1.3049482426666668</v>
      </c>
      <c r="AH25" s="58">
        <v>1275.7467237916269</v>
      </c>
      <c r="AI25" s="33">
        <v>1.0491229225601166</v>
      </c>
      <c r="AK25" s="14">
        <v>1.2189935679999999</v>
      </c>
      <c r="AL25" s="58">
        <v>1254.4023517610342</v>
      </c>
      <c r="AM25" s="33">
        <v>0.96673494727579201</v>
      </c>
      <c r="AN25" s="18"/>
    </row>
    <row r="26" spans="2:44" ht="15.75" thickBot="1" x14ac:dyDescent="0.3">
      <c r="B26" s="59">
        <v>2.1723090506666667</v>
      </c>
      <c r="C26" s="34">
        <v>1344.3788479447489</v>
      </c>
      <c r="D26" s="60">
        <v>1.6967385142154809</v>
      </c>
      <c r="F26" s="10">
        <v>1.9339801800000005</v>
      </c>
      <c r="G26" s="60">
        <v>1391.5985942297136</v>
      </c>
      <c r="H26" s="10">
        <v>1.4571618919493716</v>
      </c>
      <c r="J26" s="10">
        <v>1.746442708</v>
      </c>
      <c r="K26" s="60">
        <v>1215.3147958641898</v>
      </c>
      <c r="L26" s="34">
        <v>1.4121455500341304</v>
      </c>
      <c r="M26" s="18"/>
      <c r="AC26" s="34">
        <v>1.6956513093333334</v>
      </c>
      <c r="AD26" s="70">
        <v>1489.7720450566378</v>
      </c>
      <c r="AE26" s="49">
        <v>1.0697564921903904</v>
      </c>
      <c r="AG26" s="10">
        <v>1.4612294693333336</v>
      </c>
      <c r="AH26" s="60">
        <v>1457.9962557618594</v>
      </c>
      <c r="AI26" s="34">
        <v>0.97734984828778348</v>
      </c>
      <c r="AK26" s="16">
        <v>1.2932271506666668</v>
      </c>
      <c r="AL26" s="60">
        <v>1433.6026877268964</v>
      </c>
      <c r="AM26" s="34">
        <v>0.90297044066746379</v>
      </c>
      <c r="AN26" s="18"/>
    </row>
    <row r="28" spans="2:44" ht="15.75" thickBot="1" x14ac:dyDescent="0.3"/>
    <row r="29" spans="2:44" ht="15.75" thickBot="1" x14ac:dyDescent="0.3">
      <c r="B29" s="112" t="s">
        <v>13</v>
      </c>
      <c r="C29" s="113"/>
      <c r="D29" s="114"/>
      <c r="F29" s="112" t="s">
        <v>18</v>
      </c>
      <c r="G29" s="113"/>
      <c r="H29" s="114"/>
      <c r="J29" s="112" t="s">
        <v>17</v>
      </c>
      <c r="K29" s="113"/>
      <c r="L29" s="114"/>
      <c r="M29" s="17"/>
      <c r="AC29" s="112" t="s">
        <v>13</v>
      </c>
      <c r="AD29" s="113"/>
      <c r="AE29" s="114"/>
      <c r="AG29" s="112" t="s">
        <v>18</v>
      </c>
      <c r="AH29" s="113"/>
      <c r="AI29" s="114"/>
      <c r="AK29" s="112" t="s">
        <v>17</v>
      </c>
      <c r="AL29" s="113"/>
      <c r="AM29" s="114"/>
      <c r="AN29" s="17"/>
    </row>
    <row r="30" spans="2:44" ht="24" thickBot="1" x14ac:dyDescent="0.3">
      <c r="B30" s="1" t="s">
        <v>0</v>
      </c>
      <c r="C30" s="38" t="s">
        <v>8</v>
      </c>
      <c r="D30" s="38" t="s">
        <v>7</v>
      </c>
      <c r="F30" s="1" t="s">
        <v>0</v>
      </c>
      <c r="G30" s="38" t="s">
        <v>8</v>
      </c>
      <c r="H30" s="38" t="s">
        <v>7</v>
      </c>
      <c r="J30" s="1" t="s">
        <v>0</v>
      </c>
      <c r="K30" s="38" t="s">
        <v>8</v>
      </c>
      <c r="L30" s="38" t="s">
        <v>7</v>
      </c>
      <c r="M30" s="19"/>
      <c r="N30" s="35" t="s">
        <v>2</v>
      </c>
      <c r="O30" s="36" t="s">
        <v>1</v>
      </c>
      <c r="P30" s="37" t="s">
        <v>3</v>
      </c>
      <c r="Q30" s="36" t="s">
        <v>4</v>
      </c>
      <c r="AC30" s="1" t="s">
        <v>0</v>
      </c>
      <c r="AD30" s="39" t="s">
        <v>8</v>
      </c>
      <c r="AE30" s="39" t="s">
        <v>7</v>
      </c>
      <c r="AG30" s="1" t="s">
        <v>0</v>
      </c>
      <c r="AH30" s="38" t="s">
        <v>8</v>
      </c>
      <c r="AI30" s="38" t="s">
        <v>7</v>
      </c>
      <c r="AK30" s="1" t="s">
        <v>0</v>
      </c>
      <c r="AL30" s="38" t="s">
        <v>8</v>
      </c>
      <c r="AM30" s="38" t="s">
        <v>7</v>
      </c>
      <c r="AN30" s="19"/>
      <c r="AO30" s="21" t="s">
        <v>2</v>
      </c>
      <c r="AP30" s="22" t="s">
        <v>1</v>
      </c>
      <c r="AQ30" s="23" t="s">
        <v>3</v>
      </c>
      <c r="AR30" s="22" t="s">
        <v>4</v>
      </c>
    </row>
    <row r="31" spans="2:44" ht="18.75" x14ac:dyDescent="0.3">
      <c r="B31" s="2">
        <v>1.5784403893333336</v>
      </c>
      <c r="C31" s="42">
        <v>357.60292852846914</v>
      </c>
      <c r="D31" s="56">
        <v>4.3014865837362253</v>
      </c>
      <c r="F31" s="8">
        <v>1.3987169786666667</v>
      </c>
      <c r="G31" s="3">
        <v>355.54637404083877</v>
      </c>
      <c r="H31" s="8">
        <v>4.1509138691050413</v>
      </c>
      <c r="J31" s="8">
        <v>1.4846716533333333</v>
      </c>
      <c r="K31" s="56">
        <v>384.59488369822202</v>
      </c>
      <c r="L31" s="32">
        <v>3.6992180692376539</v>
      </c>
      <c r="M31" s="18"/>
      <c r="N31" s="40">
        <v>25</v>
      </c>
      <c r="O31" s="30">
        <v>0.49170000000000003</v>
      </c>
      <c r="P31" s="26">
        <f>0.0854*1000</f>
        <v>85.4</v>
      </c>
      <c r="Q31" s="30">
        <v>0.9929</v>
      </c>
      <c r="AC31" s="12">
        <v>1.1564810773333334</v>
      </c>
      <c r="AD31" s="8">
        <v>336.95210768151782</v>
      </c>
      <c r="AE31" s="56">
        <v>3.2504544198715308</v>
      </c>
      <c r="AG31" s="8">
        <v>0.99238578933333332</v>
      </c>
      <c r="AH31" s="56">
        <v>332.70009755648556</v>
      </c>
      <c r="AI31" s="32">
        <v>2.7391267376087525</v>
      </c>
      <c r="AK31" s="8">
        <v>0.82829050133333348</v>
      </c>
      <c r="AL31" s="56">
        <v>324.26308397840938</v>
      </c>
      <c r="AM31" s="32">
        <v>2.4189310356697402</v>
      </c>
      <c r="AN31" s="18"/>
      <c r="AO31" s="24">
        <v>25</v>
      </c>
      <c r="AP31" s="30">
        <v>0.57369999999999999</v>
      </c>
      <c r="AQ31" s="26">
        <f>1000*0.03885</f>
        <v>38.85</v>
      </c>
      <c r="AR31" s="30">
        <v>0.95669999999999999</v>
      </c>
    </row>
    <row r="32" spans="2:44" ht="18.75" x14ac:dyDescent="0.3">
      <c r="B32" s="4">
        <v>1.8597465973333336</v>
      </c>
      <c r="C32" s="43">
        <v>536.40439279270367</v>
      </c>
      <c r="D32" s="58">
        <v>3.5003493074697927</v>
      </c>
      <c r="F32" s="9">
        <v>1.664395064</v>
      </c>
      <c r="G32" s="5">
        <v>533.31956106125813</v>
      </c>
      <c r="H32" s="9">
        <v>3.3875583367527509</v>
      </c>
      <c r="J32" s="9">
        <v>1.7190934933333335</v>
      </c>
      <c r="K32" s="58">
        <v>576.89232554733292</v>
      </c>
      <c r="L32" s="33">
        <v>2.9172475470453332</v>
      </c>
      <c r="M32" s="18"/>
      <c r="N32" s="40">
        <v>50</v>
      </c>
      <c r="O32" s="30">
        <v>0.49880000000000002</v>
      </c>
      <c r="P32" s="26">
        <f>0.079*1000</f>
        <v>79</v>
      </c>
      <c r="Q32" s="30">
        <v>0.99590000000000001</v>
      </c>
      <c r="AC32" s="14">
        <v>1.3713677640000002</v>
      </c>
      <c r="AD32" s="9">
        <v>505.4281615222767</v>
      </c>
      <c r="AE32" s="58">
        <v>2.7344902342299453</v>
      </c>
      <c r="AG32" s="9">
        <v>1.1369459240000004</v>
      </c>
      <c r="AH32" s="58">
        <v>499.05014633472837</v>
      </c>
      <c r="AI32" s="33">
        <v>2.3234679446937005</v>
      </c>
      <c r="AK32" s="9">
        <v>1.0509912493333333</v>
      </c>
      <c r="AL32" s="58">
        <v>486.39462596761405</v>
      </c>
      <c r="AM32" s="33">
        <v>2.0897279933369588</v>
      </c>
      <c r="AN32" s="18"/>
      <c r="AO32" s="24">
        <v>50</v>
      </c>
      <c r="AP32" s="30">
        <v>0.59409999999999996</v>
      </c>
      <c r="AQ32" s="26">
        <f>1000*0.028928</f>
        <v>28.927999999999997</v>
      </c>
      <c r="AR32" s="30">
        <v>0.9365</v>
      </c>
    </row>
    <row r="33" spans="2:44" ht="19.5" thickBot="1" x14ac:dyDescent="0.35">
      <c r="B33" s="4">
        <v>2.1058895293333335</v>
      </c>
      <c r="C33" s="43">
        <v>715.20585705693827</v>
      </c>
      <c r="D33" s="58">
        <v>3.0241618182826238</v>
      </c>
      <c r="F33" s="9">
        <v>1.863653628</v>
      </c>
      <c r="G33" s="5">
        <v>711.09274808167754</v>
      </c>
      <c r="H33" s="9">
        <v>2.9326989797517058</v>
      </c>
      <c r="J33" s="9">
        <v>1.7855130146666669</v>
      </c>
      <c r="K33" s="58">
        <v>769.18976739644404</v>
      </c>
      <c r="L33" s="33">
        <v>2.4648850191312373</v>
      </c>
      <c r="M33" s="18"/>
      <c r="N33" s="41">
        <v>80</v>
      </c>
      <c r="O33" s="31">
        <v>0.40860000000000002</v>
      </c>
      <c r="P33" s="27">
        <f>0.1274*1000</f>
        <v>127.40000000000002</v>
      </c>
      <c r="Q33" s="31">
        <v>0.96889999999999998</v>
      </c>
      <c r="AC33" s="14">
        <v>1.5784403893333336</v>
      </c>
      <c r="AD33" s="9">
        <v>673.90421536303563</v>
      </c>
      <c r="AE33" s="58">
        <v>2.4188837296064229</v>
      </c>
      <c r="AG33" s="9">
        <v>1.2736919973333334</v>
      </c>
      <c r="AH33" s="58">
        <v>665.40019511297112</v>
      </c>
      <c r="AI33" s="33">
        <v>2.0673978105378503</v>
      </c>
      <c r="AK33" s="9">
        <v>1.207272476</v>
      </c>
      <c r="AL33" s="58">
        <v>648.52616795681877</v>
      </c>
      <c r="AM33" s="33">
        <v>1.8837005485929175</v>
      </c>
      <c r="AN33" s="18"/>
      <c r="AO33" s="25">
        <v>80</v>
      </c>
      <c r="AP33" s="31">
        <v>0.63919999999999999</v>
      </c>
      <c r="AQ33" s="27">
        <f>1000*0.01947</f>
        <v>19.470000000000002</v>
      </c>
      <c r="AR33" s="31">
        <v>0.97570000000000001</v>
      </c>
    </row>
    <row r="34" spans="2:44" x14ac:dyDescent="0.25">
      <c r="B34" s="4">
        <v>2.3676605840000002</v>
      </c>
      <c r="C34" s="43">
        <v>894.00732132117264</v>
      </c>
      <c r="D34" s="58">
        <v>2.6998874881580304</v>
      </c>
      <c r="F34" s="9">
        <v>2.3676605840000002</v>
      </c>
      <c r="G34" s="5">
        <v>888.86593510209673</v>
      </c>
      <c r="H34" s="9">
        <v>2.6223834149464564</v>
      </c>
      <c r="J34" s="9">
        <v>1.9339801800000005</v>
      </c>
      <c r="K34" s="58">
        <v>961.48720924555482</v>
      </c>
      <c r="L34" s="33">
        <v>2.1629001496770264</v>
      </c>
      <c r="M34" s="18"/>
      <c r="AC34" s="14">
        <v>1.656581002666667</v>
      </c>
      <c r="AD34" s="9">
        <v>842.38026920379446</v>
      </c>
      <c r="AE34" s="58">
        <v>2.1993900437210225</v>
      </c>
      <c r="AG34" s="9">
        <v>1.4612294693333336</v>
      </c>
      <c r="AH34" s="58">
        <v>831.75024389121381</v>
      </c>
      <c r="AI34" s="33">
        <v>1.8883751543748821</v>
      </c>
      <c r="AK34" s="9">
        <v>1.3752747946666668</v>
      </c>
      <c r="AL34" s="58">
        <v>810.65770994602326</v>
      </c>
      <c r="AM34" s="33">
        <v>1.7379878320963842</v>
      </c>
      <c r="AN34" s="18"/>
    </row>
    <row r="35" spans="2:44" x14ac:dyDescent="0.25">
      <c r="B35" s="4">
        <v>2.6255246080000001</v>
      </c>
      <c r="C35" s="43">
        <v>1072.8087855854073</v>
      </c>
      <c r="D35" s="58">
        <v>2.4609219441311403</v>
      </c>
      <c r="F35" s="9">
        <v>2.5473839946666668</v>
      </c>
      <c r="G35" s="5">
        <v>1066.6391221225163</v>
      </c>
      <c r="H35" s="9">
        <v>2.3933738909851558</v>
      </c>
      <c r="J35" s="9">
        <v>2.1918442040000001</v>
      </c>
      <c r="K35" s="58">
        <v>1153.7846510946658</v>
      </c>
      <c r="L35" s="33">
        <v>1.9438377627981434</v>
      </c>
      <c r="M35" s="18"/>
      <c r="AC35" s="14">
        <v>2.0511911</v>
      </c>
      <c r="AD35" s="9">
        <v>1010.8563230445534</v>
      </c>
      <c r="AE35" s="58">
        <v>2.0349197625751962</v>
      </c>
      <c r="AG35" s="9">
        <v>1.6800231866666668</v>
      </c>
      <c r="AH35" s="58">
        <v>998.10029266945673</v>
      </c>
      <c r="AI35" s="33">
        <v>1.7536729775081896</v>
      </c>
      <c r="AK35" s="9">
        <v>1.6175106959999999</v>
      </c>
      <c r="AL35" s="58">
        <v>972.78925193522809</v>
      </c>
      <c r="AM35" s="33">
        <v>1.6273393947210688</v>
      </c>
      <c r="AN35" s="18"/>
    </row>
    <row r="36" spans="2:44" x14ac:dyDescent="0.25">
      <c r="B36" s="4">
        <v>2.9068308160000007</v>
      </c>
      <c r="C36" s="43">
        <v>1251.6102498496418</v>
      </c>
      <c r="D36" s="58">
        <v>2.2754578006528932</v>
      </c>
      <c r="F36" s="9">
        <v>2.7661777120000002</v>
      </c>
      <c r="G36" s="5">
        <v>1244.4123091429353</v>
      </c>
      <c r="H36" s="9">
        <v>2.2154238057360698</v>
      </c>
      <c r="J36" s="9">
        <v>2.430173074666667</v>
      </c>
      <c r="K36" s="58">
        <v>1346.0820929437768</v>
      </c>
      <c r="L36" s="33">
        <v>1.7760258400291229</v>
      </c>
      <c r="M36" s="18"/>
      <c r="AC36" s="14">
        <v>2.3793816759999999</v>
      </c>
      <c r="AD36" s="9">
        <v>1179.3323768853122</v>
      </c>
      <c r="AE36" s="58">
        <v>1.9054952615325602</v>
      </c>
      <c r="AG36" s="9">
        <v>1.9300731493333338</v>
      </c>
      <c r="AH36" s="58">
        <v>1164.4503414476992</v>
      </c>
      <c r="AI36" s="33">
        <v>1.6473083811814722</v>
      </c>
      <c r="AK36" s="9">
        <v>1.8323973826666671</v>
      </c>
      <c r="AL36" s="58">
        <v>1134.9207939244325</v>
      </c>
      <c r="AM36" s="33">
        <v>1.5393016549278355</v>
      </c>
      <c r="AN36" s="18"/>
    </row>
    <row r="37" spans="2:44" ht="15.75" thickBot="1" x14ac:dyDescent="0.3">
      <c r="B37" s="6">
        <v>3.0865542266666672</v>
      </c>
      <c r="C37" s="44">
        <v>1430.4117141138765</v>
      </c>
      <c r="D37" s="60">
        <v>2.1261381443656013</v>
      </c>
      <c r="F37" s="10">
        <v>2.9615292453333337</v>
      </c>
      <c r="G37" s="7">
        <v>1422.1854961633551</v>
      </c>
      <c r="H37" s="10">
        <v>2.0720071716860411</v>
      </c>
      <c r="J37" s="10">
        <v>2.7232003746666669</v>
      </c>
      <c r="K37" s="60">
        <v>1538.3795347928881</v>
      </c>
      <c r="L37" s="34">
        <v>1.6424168685977705</v>
      </c>
      <c r="M37" s="18"/>
      <c r="AC37" s="16">
        <v>2.5317558720000002</v>
      </c>
      <c r="AD37" s="10">
        <v>1347.8084307260713</v>
      </c>
      <c r="AE37" s="60">
        <v>1.800055543491033</v>
      </c>
      <c r="AG37" s="10">
        <v>2.3403113693333339</v>
      </c>
      <c r="AH37" s="60">
        <v>1330.8003902259422</v>
      </c>
      <c r="AI37" s="34">
        <v>1.5604001261905827</v>
      </c>
      <c r="AK37" s="10">
        <v>2.0941684373333334</v>
      </c>
      <c r="AL37" s="60">
        <v>1297.0523359136375</v>
      </c>
      <c r="AM37" s="34">
        <v>1.4668990990009003</v>
      </c>
      <c r="AN37" s="18"/>
    </row>
    <row r="40" spans="2:44" ht="15.75" thickBot="1" x14ac:dyDescent="0.3"/>
    <row r="41" spans="2:44" ht="20.25" customHeight="1" thickBot="1" x14ac:dyDescent="0.3">
      <c r="B41" s="112" t="s">
        <v>14</v>
      </c>
      <c r="C41" s="113"/>
      <c r="D41" s="114"/>
      <c r="F41" s="112" t="s">
        <v>15</v>
      </c>
      <c r="G41" s="113"/>
      <c r="H41" s="114"/>
      <c r="J41" s="112" t="s">
        <v>16</v>
      </c>
      <c r="K41" s="113"/>
      <c r="L41" s="114"/>
      <c r="M41" s="17"/>
      <c r="AC41" s="112" t="s">
        <v>14</v>
      </c>
      <c r="AD41" s="113"/>
      <c r="AE41" s="114"/>
      <c r="AG41" s="112" t="s">
        <v>15</v>
      </c>
      <c r="AH41" s="113"/>
      <c r="AI41" s="114"/>
      <c r="AK41" s="112" t="s">
        <v>16</v>
      </c>
      <c r="AL41" s="113"/>
      <c r="AM41" s="114"/>
      <c r="AN41" s="17"/>
    </row>
    <row r="42" spans="2:44" ht="24" thickBot="1" x14ac:dyDescent="0.3">
      <c r="B42" s="1" t="s">
        <v>0</v>
      </c>
      <c r="C42" s="38" t="s">
        <v>8</v>
      </c>
      <c r="D42" s="38" t="s">
        <v>7</v>
      </c>
      <c r="F42" s="1" t="s">
        <v>0</v>
      </c>
      <c r="G42" s="38" t="s">
        <v>8</v>
      </c>
      <c r="H42" s="38" t="s">
        <v>7</v>
      </c>
      <c r="J42" s="1" t="s">
        <v>0</v>
      </c>
      <c r="K42" s="38" t="s">
        <v>8</v>
      </c>
      <c r="L42" s="38" t="s">
        <v>7</v>
      </c>
      <c r="M42" s="19"/>
      <c r="N42" s="21" t="s">
        <v>2</v>
      </c>
      <c r="O42" s="22" t="s">
        <v>1</v>
      </c>
      <c r="P42" s="23" t="s">
        <v>3</v>
      </c>
      <c r="Q42" s="22" t="s">
        <v>4</v>
      </c>
      <c r="AC42" s="1" t="s">
        <v>0</v>
      </c>
      <c r="AD42" s="39" t="s">
        <v>8</v>
      </c>
      <c r="AE42" s="39" t="s">
        <v>7</v>
      </c>
      <c r="AG42" s="1" t="s">
        <v>0</v>
      </c>
      <c r="AH42" s="38" t="s">
        <v>8</v>
      </c>
      <c r="AI42" s="38" t="s">
        <v>7</v>
      </c>
      <c r="AK42" s="1" t="s">
        <v>0</v>
      </c>
      <c r="AL42" s="38" t="s">
        <v>8</v>
      </c>
      <c r="AM42" s="38" t="s">
        <v>7</v>
      </c>
      <c r="AN42" s="19"/>
      <c r="AO42" s="21" t="s">
        <v>2</v>
      </c>
      <c r="AP42" s="22" t="s">
        <v>1</v>
      </c>
      <c r="AQ42" s="23" t="s">
        <v>3</v>
      </c>
      <c r="AR42" s="22" t="s">
        <v>4</v>
      </c>
    </row>
    <row r="43" spans="2:44" ht="18.75" x14ac:dyDescent="0.3">
      <c r="B43" s="2">
        <v>2.2777988786666667</v>
      </c>
      <c r="C43" s="32">
        <v>336.71513428098217</v>
      </c>
      <c r="D43" s="56">
        <v>6.4424127576913142</v>
      </c>
      <c r="F43" s="11">
        <v>1.6956513093333334</v>
      </c>
      <c r="G43" s="46">
        <v>338.1507376588844</v>
      </c>
      <c r="H43" s="45">
        <v>4.7523376759328126</v>
      </c>
      <c r="J43" s="2">
        <v>1.3987169786666667</v>
      </c>
      <c r="K43" s="46">
        <v>323.7611263178805</v>
      </c>
      <c r="L43" s="12">
        <v>4.1525191313911725</v>
      </c>
      <c r="M43" s="20"/>
      <c r="N43" s="24">
        <v>25</v>
      </c>
      <c r="O43" s="40">
        <v>0.57479999999999998</v>
      </c>
      <c r="P43" s="64">
        <f>1000*0.0765</f>
        <v>76.5</v>
      </c>
      <c r="Q43" s="30">
        <v>0.97540000000000004</v>
      </c>
      <c r="AC43" s="2">
        <v>1.4534154080000004</v>
      </c>
      <c r="AD43" s="8">
        <v>310.47906090269515</v>
      </c>
      <c r="AE43" s="3">
        <v>4.8880611476372788</v>
      </c>
      <c r="AG43" s="11">
        <v>1.2541568440000002</v>
      </c>
      <c r="AH43" s="12">
        <v>315.82753626446083</v>
      </c>
      <c r="AI43" s="12">
        <v>3.755634761772773</v>
      </c>
      <c r="AK43" s="2">
        <v>1.1642951386666667</v>
      </c>
      <c r="AL43" s="11">
        <v>320.84208458981385</v>
      </c>
      <c r="AM43" s="45">
        <v>3.3592096329072243</v>
      </c>
      <c r="AN43" s="20"/>
      <c r="AO43" s="24">
        <v>25</v>
      </c>
      <c r="AP43" s="30">
        <v>0.72789999999999999</v>
      </c>
      <c r="AQ43" s="26">
        <f>1000*0.02305</f>
        <v>23.05</v>
      </c>
      <c r="AR43" s="30">
        <v>0.97109999999999996</v>
      </c>
    </row>
    <row r="44" spans="2:44" ht="18.75" x14ac:dyDescent="0.3">
      <c r="B44" s="4">
        <v>2.5044066573333335</v>
      </c>
      <c r="C44" s="33">
        <v>505.0727014214732</v>
      </c>
      <c r="D44" s="58">
        <v>5.4221876408997263</v>
      </c>
      <c r="F44" s="13">
        <v>2.0472840693333336</v>
      </c>
      <c r="G44" s="48">
        <v>507.22610648832654</v>
      </c>
      <c r="H44" s="47">
        <v>3.9890647526921192</v>
      </c>
      <c r="J44" s="4">
        <v>1.6214177266666672</v>
      </c>
      <c r="K44" s="48">
        <v>485.64168947682077</v>
      </c>
      <c r="L44" s="14">
        <v>3.59160510667206</v>
      </c>
      <c r="M44" s="20"/>
      <c r="N44" s="24">
        <v>50</v>
      </c>
      <c r="O44" s="40">
        <v>0.56820000000000004</v>
      </c>
      <c r="P44" s="65">
        <f>1000*0.0587</f>
        <v>58.7</v>
      </c>
      <c r="Q44" s="30">
        <v>0.96099999999999997</v>
      </c>
      <c r="AC44" s="4">
        <v>2.2660777866666666</v>
      </c>
      <c r="AD44" s="9">
        <v>465.7185913540427</v>
      </c>
      <c r="AE44" s="5">
        <v>4.3806561224480065</v>
      </c>
      <c r="AG44" s="13">
        <v>1.4885786840000004</v>
      </c>
      <c r="AH44" s="14">
        <v>473.74130439669125</v>
      </c>
      <c r="AI44" s="14">
        <v>3.3143198280611883</v>
      </c>
      <c r="AK44" s="4">
        <v>1.3830888560000001</v>
      </c>
      <c r="AL44" s="13">
        <v>481.26312688472075</v>
      </c>
      <c r="AM44" s="47">
        <v>2.926025005979104</v>
      </c>
      <c r="AN44" s="20"/>
      <c r="AO44" s="24">
        <v>50</v>
      </c>
      <c r="AP44" s="30">
        <v>0.69169999999999998</v>
      </c>
      <c r="AQ44" s="26">
        <f>1000*0.0221</f>
        <v>22.1</v>
      </c>
      <c r="AR44" s="30">
        <v>0.96450000000000002</v>
      </c>
    </row>
    <row r="45" spans="2:44" ht="19.5" thickBot="1" x14ac:dyDescent="0.35">
      <c r="B45" s="4">
        <v>3.2506495146666667</v>
      </c>
      <c r="C45" s="33">
        <v>673.43026856196434</v>
      </c>
      <c r="D45" s="58">
        <v>4.7978933712755047</v>
      </c>
      <c r="F45" s="13">
        <v>2.1996582653333339</v>
      </c>
      <c r="G45" s="48">
        <v>676.30147531776879</v>
      </c>
      <c r="H45" s="47">
        <v>3.523080280787513</v>
      </c>
      <c r="J45" s="4">
        <v>2.0707262533333335</v>
      </c>
      <c r="K45" s="48">
        <v>647.52225263576099</v>
      </c>
      <c r="L45" s="14">
        <v>3.2402088699833995</v>
      </c>
      <c r="M45" s="20"/>
      <c r="N45" s="25">
        <v>80</v>
      </c>
      <c r="O45" s="41">
        <v>0.6421</v>
      </c>
      <c r="P45" s="66">
        <f>1000*0.0329</f>
        <v>32.9</v>
      </c>
      <c r="Q45" s="31">
        <v>0.98099999999999998</v>
      </c>
      <c r="AC45" s="4">
        <v>2.5200347800000005</v>
      </c>
      <c r="AD45" s="9">
        <v>620.95812180539031</v>
      </c>
      <c r="AE45" s="5">
        <v>4.0529217818481253</v>
      </c>
      <c r="AG45" s="13">
        <v>1.9574223640000001</v>
      </c>
      <c r="AH45" s="14">
        <v>631.65507252892166</v>
      </c>
      <c r="AI45" s="14">
        <v>3.0330236904616785</v>
      </c>
      <c r="AK45" s="4">
        <v>1.6253247573333334</v>
      </c>
      <c r="AL45" s="13">
        <v>641.6841691796277</v>
      </c>
      <c r="AM45" s="47">
        <v>2.6529947679360752</v>
      </c>
      <c r="AN45" s="20"/>
      <c r="AO45" s="25">
        <v>80</v>
      </c>
      <c r="AP45" s="31">
        <v>0.65949999999999998</v>
      </c>
      <c r="AQ45" s="27">
        <f>1000*0.02396</f>
        <v>23.959999999999997</v>
      </c>
      <c r="AR45" s="31">
        <v>0.93530000000000002</v>
      </c>
    </row>
    <row r="46" spans="2:44" x14ac:dyDescent="0.25">
      <c r="B46" s="4">
        <v>3.8210759920000004</v>
      </c>
      <c r="C46" s="33">
        <v>841.78783570245525</v>
      </c>
      <c r="D46" s="58">
        <v>4.3635951905861248</v>
      </c>
      <c r="F46" s="13">
        <v>2.5630121173333333</v>
      </c>
      <c r="G46" s="48">
        <v>845.37684414721082</v>
      </c>
      <c r="H46" s="47">
        <v>3.1994608180918931</v>
      </c>
      <c r="J46" s="4">
        <v>2.5630121173333333</v>
      </c>
      <c r="K46" s="48">
        <v>809.40281579470116</v>
      </c>
      <c r="L46" s="14">
        <v>2.9914993505673966</v>
      </c>
      <c r="M46" s="20"/>
      <c r="AC46" s="4">
        <v>2.699758190666667</v>
      </c>
      <c r="AD46" s="9">
        <v>776.19765225673768</v>
      </c>
      <c r="AE46" s="5">
        <v>3.8156931797011011</v>
      </c>
      <c r="AG46" s="13">
        <v>2.1644949893333334</v>
      </c>
      <c r="AH46" s="14">
        <v>789.56884066115197</v>
      </c>
      <c r="AI46" s="14">
        <v>2.8313818613400143</v>
      </c>
      <c r="AK46" s="4">
        <v>1.8558395666666669</v>
      </c>
      <c r="AL46" s="13">
        <v>802.10521147453449</v>
      </c>
      <c r="AM46" s="47">
        <v>2.4588867916377648</v>
      </c>
      <c r="AN46" s="20"/>
    </row>
    <row r="47" spans="2:44" x14ac:dyDescent="0.25">
      <c r="B47" s="4">
        <v>4.0359626786666674</v>
      </c>
      <c r="C47" s="33">
        <v>1010.1454028429464</v>
      </c>
      <c r="D47" s="58">
        <v>4.038095527025412</v>
      </c>
      <c r="F47" s="13">
        <v>2.9263659693333337</v>
      </c>
      <c r="G47" s="48">
        <v>1014.4522129766531</v>
      </c>
      <c r="H47" s="47">
        <v>2.9572383797907569</v>
      </c>
      <c r="J47" s="4">
        <v>2.680223037333334</v>
      </c>
      <c r="K47" s="48">
        <v>971.28337895364155</v>
      </c>
      <c r="L47" s="14">
        <v>2.8025279007486916</v>
      </c>
      <c r="M47" s="20"/>
      <c r="AC47" s="4">
        <v>3.3991166800000001</v>
      </c>
      <c r="AD47" s="9">
        <v>931.4371827080854</v>
      </c>
      <c r="AE47" s="5">
        <v>3.6322083708052166</v>
      </c>
      <c r="AG47" s="13">
        <v>2.2817059093333332</v>
      </c>
      <c r="AH47" s="14">
        <v>947.4826087933825</v>
      </c>
      <c r="AI47" s="14">
        <v>2.6766209160156511</v>
      </c>
      <c r="AK47" s="4">
        <v>1.9691434560000001</v>
      </c>
      <c r="AL47" s="13">
        <v>962.5262537694415</v>
      </c>
      <c r="AM47" s="47">
        <v>2.3108796056274823</v>
      </c>
      <c r="AN47" s="20"/>
    </row>
    <row r="48" spans="2:44" x14ac:dyDescent="0.25">
      <c r="B48" s="4">
        <v>4.4618290213333349</v>
      </c>
      <c r="C48" s="33">
        <v>1178.5029699834372</v>
      </c>
      <c r="D48" s="58">
        <v>3.7819067269198436</v>
      </c>
      <c r="F48" s="13">
        <v>3.3326971586666669</v>
      </c>
      <c r="G48" s="48">
        <v>1183.5275818060952</v>
      </c>
      <c r="H48" s="47">
        <v>2.7668060087914159</v>
      </c>
      <c r="J48" s="4">
        <v>3.0826471960000004</v>
      </c>
      <c r="K48" s="48">
        <v>1133.1639421125817</v>
      </c>
      <c r="L48" s="14">
        <v>2.6520987383040491</v>
      </c>
      <c r="M48" s="20"/>
      <c r="AC48" s="4">
        <v>3.7390283480000002</v>
      </c>
      <c r="AD48" s="9">
        <v>1086.6767131594329</v>
      </c>
      <c r="AE48" s="5">
        <v>3.4839750621825454</v>
      </c>
      <c r="AG48" s="13">
        <v>2.938087061333333</v>
      </c>
      <c r="AH48" s="14">
        <v>1105.3963769256127</v>
      </c>
      <c r="AI48" s="14">
        <v>2.5523908091918099</v>
      </c>
      <c r="AK48" s="4">
        <v>2.5942683626666669</v>
      </c>
      <c r="AL48" s="13">
        <v>1122.9472960643482</v>
      </c>
      <c r="AM48" s="47">
        <v>2.1927137396288265</v>
      </c>
      <c r="AN48" s="20"/>
    </row>
    <row r="49" spans="2:40" ht="15.75" thickBot="1" x14ac:dyDescent="0.3">
      <c r="B49" s="6">
        <v>4.8329969346666664</v>
      </c>
      <c r="C49" s="34">
        <v>1346.8605371239287</v>
      </c>
      <c r="D49" s="60">
        <v>3.5731614331365376</v>
      </c>
      <c r="F49" s="15">
        <v>3.8132619306666675</v>
      </c>
      <c r="G49" s="50">
        <v>1352.6029506355376</v>
      </c>
      <c r="H49" s="49">
        <v>2.6117871900669418</v>
      </c>
      <c r="J49" s="6">
        <v>3.2076721773333339</v>
      </c>
      <c r="K49" s="50">
        <v>1295.044505271522</v>
      </c>
      <c r="L49" s="16">
        <v>2.5283335702782797</v>
      </c>
      <c r="M49" s="20"/>
      <c r="AC49" s="6">
        <v>4.3328970093333332</v>
      </c>
      <c r="AD49" s="10">
        <v>1241.9162436107806</v>
      </c>
      <c r="AE49" s="7">
        <v>3.3604683889273428</v>
      </c>
      <c r="AG49" s="15">
        <v>3.3287901280000001</v>
      </c>
      <c r="AH49" s="16">
        <v>1263.3101450578433</v>
      </c>
      <c r="AI49" s="16">
        <v>2.4494481733254228</v>
      </c>
      <c r="AK49" s="6">
        <v>3.0279487666666669</v>
      </c>
      <c r="AL49" s="15">
        <v>1283.3683383592554</v>
      </c>
      <c r="AM49" s="49">
        <v>2.0952491829468909</v>
      </c>
      <c r="AN49" s="20"/>
    </row>
    <row r="51" spans="2:40" ht="15.75" thickBot="1" x14ac:dyDescent="0.3"/>
    <row r="52" spans="2:40" ht="15.75" thickBot="1" x14ac:dyDescent="0.3">
      <c r="Y52" s="91">
        <v>0.95</v>
      </c>
      <c r="Z52" s="93"/>
      <c r="AA52" s="92"/>
    </row>
    <row r="53" spans="2:40" ht="15.75" thickBot="1" x14ac:dyDescent="0.3">
      <c r="S53" s="91">
        <v>0.75</v>
      </c>
      <c r="T53" s="92"/>
      <c r="V53" s="91">
        <v>0.95</v>
      </c>
      <c r="W53" s="92"/>
      <c r="Y53" s="83">
        <v>25</v>
      </c>
      <c r="Z53" s="56">
        <v>6.1738873400253249</v>
      </c>
      <c r="AA53" s="81">
        <v>4.2163047790998522</v>
      </c>
    </row>
    <row r="54" spans="2:40" ht="15.75" thickBot="1" x14ac:dyDescent="0.3">
      <c r="S54" s="68">
        <v>321.96433306752738</v>
      </c>
      <c r="T54" s="45">
        <v>4.4857638521088461</v>
      </c>
      <c r="U54" s="72"/>
      <c r="V54" s="69">
        <v>311.12371584447004</v>
      </c>
      <c r="W54" s="32">
        <v>6.1738873400253249</v>
      </c>
      <c r="Y54" s="83">
        <v>50</v>
      </c>
      <c r="Z54" s="56">
        <v>3.51</v>
      </c>
      <c r="AA54" s="60">
        <v>2.2000000000000002</v>
      </c>
    </row>
    <row r="55" spans="2:40" ht="15.75" thickBot="1" x14ac:dyDescent="0.3">
      <c r="S55" s="70">
        <v>1287.8573322701095</v>
      </c>
      <c r="T55" s="49">
        <v>2.7716664949267451</v>
      </c>
      <c r="U55" s="72"/>
      <c r="V55" s="71">
        <v>1244.4948633778802</v>
      </c>
      <c r="W55" s="34">
        <v>4.2163047790998522</v>
      </c>
      <c r="Y55" s="66">
        <v>80</v>
      </c>
      <c r="Z55" s="82">
        <v>3.030704522576575</v>
      </c>
      <c r="AA55" s="60">
        <v>1.9071961174339158</v>
      </c>
    </row>
    <row r="56" spans="2:40" ht="15.75" thickBot="1" x14ac:dyDescent="0.3">
      <c r="S56" s="67"/>
      <c r="T56" s="72"/>
      <c r="U56" s="72"/>
      <c r="V56" s="67"/>
      <c r="W56" s="72"/>
    </row>
    <row r="57" spans="2:40" ht="15.75" thickBot="1" x14ac:dyDescent="0.3">
      <c r="S57" s="42">
        <v>356.37926082246128</v>
      </c>
      <c r="T57" s="56">
        <v>3.3251573733491298</v>
      </c>
      <c r="U57" s="72"/>
      <c r="V57" s="42">
        <v>303.74770116631805</v>
      </c>
      <c r="W57" s="56">
        <v>3.51</v>
      </c>
      <c r="Y57" s="91">
        <v>0.75</v>
      </c>
      <c r="Z57" s="93"/>
      <c r="AA57" s="92"/>
    </row>
    <row r="58" spans="2:40" ht="15.75" thickBot="1" x14ac:dyDescent="0.3">
      <c r="S58" s="44">
        <v>1425.5170432898451</v>
      </c>
      <c r="T58" s="60">
        <v>1.8</v>
      </c>
      <c r="U58" s="72"/>
      <c r="V58" s="44">
        <v>1266.3599999999999</v>
      </c>
      <c r="Y58" s="83">
        <v>25</v>
      </c>
      <c r="Z58" s="45">
        <v>4.4857638521088461</v>
      </c>
      <c r="AA58" s="84">
        <v>2.7716664949267451</v>
      </c>
    </row>
    <row r="59" spans="2:40" ht="15.75" thickBot="1" x14ac:dyDescent="0.3">
      <c r="S59" s="67"/>
      <c r="T59" s="72"/>
      <c r="U59" s="72"/>
      <c r="V59" s="67"/>
      <c r="W59" s="72"/>
      <c r="Y59" s="83">
        <v>50</v>
      </c>
      <c r="Z59" s="56">
        <v>3.3251573733491298</v>
      </c>
      <c r="AA59" s="60">
        <v>1.8</v>
      </c>
    </row>
    <row r="60" spans="2:40" ht="15.75" thickBot="1" x14ac:dyDescent="0.3">
      <c r="S60" s="42">
        <v>338.17274575662691</v>
      </c>
      <c r="T60" s="56">
        <v>2.9243790925544757</v>
      </c>
      <c r="U60" s="72"/>
      <c r="V60" s="42">
        <v>319.80678823702647</v>
      </c>
      <c r="W60" s="56">
        <v>3.030704522576575</v>
      </c>
      <c r="Y60" s="66">
        <v>80</v>
      </c>
      <c r="Z60" s="81">
        <v>2.9243790925544757</v>
      </c>
      <c r="AA60" s="60">
        <v>1.6069559057740186</v>
      </c>
    </row>
    <row r="61" spans="2:40" ht="15.75" thickBot="1" x14ac:dyDescent="0.3">
      <c r="S61" s="44">
        <v>1352.6909830265076</v>
      </c>
      <c r="T61" s="60">
        <v>1.6069559057740186</v>
      </c>
      <c r="U61" s="72"/>
      <c r="V61" s="44">
        <v>1279.2271529481059</v>
      </c>
      <c r="W61" s="60">
        <v>1.9071961174339158</v>
      </c>
    </row>
  </sheetData>
  <mergeCells count="32">
    <mergeCell ref="B8:D8"/>
    <mergeCell ref="F8:H8"/>
    <mergeCell ref="J8:L8"/>
    <mergeCell ref="B29:D29"/>
    <mergeCell ref="B41:D41"/>
    <mergeCell ref="F29:H29"/>
    <mergeCell ref="J29:L29"/>
    <mergeCell ref="F41:H41"/>
    <mergeCell ref="J41:L41"/>
    <mergeCell ref="B18:D18"/>
    <mergeCell ref="F18:H18"/>
    <mergeCell ref="J18:L18"/>
    <mergeCell ref="AC41:AE41"/>
    <mergeCell ref="AG41:AI41"/>
    <mergeCell ref="AK41:AM41"/>
    <mergeCell ref="AC8:AE8"/>
    <mergeCell ref="AG8:AI8"/>
    <mergeCell ref="AK8:AM8"/>
    <mergeCell ref="AC18:AE18"/>
    <mergeCell ref="AG18:AI18"/>
    <mergeCell ref="AK18:AM18"/>
    <mergeCell ref="AF2:AJ3"/>
    <mergeCell ref="E4:K6"/>
    <mergeCell ref="AE4:AK6"/>
    <mergeCell ref="AC29:AE29"/>
    <mergeCell ref="AG29:AI29"/>
    <mergeCell ref="AK29:AM29"/>
    <mergeCell ref="V53:W53"/>
    <mergeCell ref="S53:T53"/>
    <mergeCell ref="Y52:AA52"/>
    <mergeCell ref="Y57:AA57"/>
    <mergeCell ref="F2:J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E828-466F-4E1C-A665-FEE6D94D26F2}">
  <dimension ref="B1:AR61"/>
  <sheetViews>
    <sheetView zoomScale="80" zoomScaleNormal="80" workbookViewId="0">
      <selection activeCell="AL45" sqref="AL45"/>
    </sheetView>
  </sheetViews>
  <sheetFormatPr defaultRowHeight="15" x14ac:dyDescent="0.25"/>
  <cols>
    <col min="2" max="2" width="17.5703125" customWidth="1"/>
    <col min="3" max="3" width="16" customWidth="1"/>
    <col min="4" max="4" width="15.28515625" customWidth="1"/>
    <col min="6" max="6" width="17.7109375" customWidth="1"/>
    <col min="7" max="7" width="15.28515625" customWidth="1"/>
    <col min="8" max="8" width="18.5703125" customWidth="1"/>
    <col min="10" max="10" width="18" customWidth="1"/>
    <col min="11" max="11" width="18.28515625" customWidth="1"/>
    <col min="12" max="12" width="15.5703125" customWidth="1"/>
    <col min="16" max="16" width="17.28515625" bestFit="1" customWidth="1"/>
    <col min="29" max="30" width="14.42578125" customWidth="1"/>
    <col min="31" max="31" width="16.28515625" customWidth="1"/>
    <col min="33" max="33" width="16" customWidth="1"/>
    <col min="34" max="34" width="15.5703125" customWidth="1"/>
    <col min="35" max="35" width="17.42578125" customWidth="1"/>
    <col min="37" max="37" width="14.85546875" customWidth="1"/>
    <col min="38" max="39" width="15.85546875" customWidth="1"/>
    <col min="42" max="42" width="11.7109375" customWidth="1"/>
    <col min="43" max="43" width="15.7109375" customWidth="1"/>
  </cols>
  <sheetData>
    <row r="1" spans="2:44" ht="15.75" thickBot="1" x14ac:dyDescent="0.3"/>
    <row r="2" spans="2:44" x14ac:dyDescent="0.25">
      <c r="F2" s="94" t="s">
        <v>5</v>
      </c>
      <c r="G2" s="95"/>
      <c r="H2" s="95"/>
      <c r="I2" s="95"/>
      <c r="J2" s="96"/>
      <c r="AF2" s="94" t="s">
        <v>6</v>
      </c>
      <c r="AG2" s="95"/>
      <c r="AH2" s="95"/>
      <c r="AI2" s="95"/>
      <c r="AJ2" s="96"/>
    </row>
    <row r="3" spans="2:44" ht="15.75" thickBot="1" x14ac:dyDescent="0.3">
      <c r="F3" s="97"/>
      <c r="G3" s="98"/>
      <c r="H3" s="98"/>
      <c r="I3" s="98"/>
      <c r="J3" s="99"/>
      <c r="AF3" s="100"/>
      <c r="AG3" s="101"/>
      <c r="AH3" s="101"/>
      <c r="AI3" s="101"/>
      <c r="AJ3" s="102"/>
    </row>
    <row r="4" spans="2:44" x14ac:dyDescent="0.25">
      <c r="E4" s="103"/>
      <c r="F4" s="104"/>
      <c r="G4" s="104"/>
      <c r="H4" s="104"/>
      <c r="I4" s="104"/>
      <c r="J4" s="104"/>
      <c r="K4" s="105"/>
      <c r="AE4" s="103"/>
      <c r="AF4" s="104"/>
      <c r="AG4" s="104"/>
      <c r="AH4" s="104"/>
      <c r="AI4" s="104"/>
      <c r="AJ4" s="104"/>
      <c r="AK4" s="105"/>
    </row>
    <row r="5" spans="2:44" x14ac:dyDescent="0.25">
      <c r="E5" s="106"/>
      <c r="F5" s="107"/>
      <c r="G5" s="107"/>
      <c r="H5" s="107"/>
      <c r="I5" s="107"/>
      <c r="J5" s="107"/>
      <c r="K5" s="108"/>
      <c r="AE5" s="106"/>
      <c r="AF5" s="107"/>
      <c r="AG5" s="107"/>
      <c r="AH5" s="107"/>
      <c r="AI5" s="107"/>
      <c r="AJ5" s="107"/>
      <c r="AK5" s="108"/>
    </row>
    <row r="6" spans="2:44" ht="15.75" thickBot="1" x14ac:dyDescent="0.3">
      <c r="E6" s="109"/>
      <c r="F6" s="110"/>
      <c r="G6" s="110"/>
      <c r="H6" s="110"/>
      <c r="I6" s="110"/>
      <c r="J6" s="110"/>
      <c r="K6" s="111"/>
      <c r="O6" t="s">
        <v>21</v>
      </c>
      <c r="AE6" s="109"/>
      <c r="AF6" s="110"/>
      <c r="AG6" s="110"/>
      <c r="AH6" s="110"/>
      <c r="AI6" s="110"/>
      <c r="AJ6" s="110"/>
      <c r="AK6" s="111"/>
    </row>
    <row r="7" spans="2:44" ht="15.75" thickBot="1" x14ac:dyDescent="0.3"/>
    <row r="8" spans="2:44" ht="15.75" thickBot="1" x14ac:dyDescent="0.3">
      <c r="B8" s="112" t="s">
        <v>9</v>
      </c>
      <c r="C8" s="113"/>
      <c r="D8" s="114"/>
      <c r="F8" s="115" t="s">
        <v>11</v>
      </c>
      <c r="G8" s="116"/>
      <c r="H8" s="117"/>
      <c r="J8" s="115" t="s">
        <v>12</v>
      </c>
      <c r="K8" s="116"/>
      <c r="L8" s="117"/>
      <c r="AC8" s="112" t="s">
        <v>9</v>
      </c>
      <c r="AD8" s="113"/>
      <c r="AE8" s="114"/>
      <c r="AG8" s="115" t="s">
        <v>11</v>
      </c>
      <c r="AH8" s="116"/>
      <c r="AI8" s="117"/>
      <c r="AK8" s="115" t="s">
        <v>12</v>
      </c>
      <c r="AL8" s="116"/>
      <c r="AM8" s="117"/>
    </row>
    <row r="9" spans="2:44" ht="27.75" customHeight="1" thickBot="1" x14ac:dyDescent="0.3">
      <c r="B9" s="1" t="s">
        <v>0</v>
      </c>
      <c r="C9" s="38" t="s">
        <v>8</v>
      </c>
      <c r="D9" s="38" t="s">
        <v>7</v>
      </c>
      <c r="F9" s="1" t="s">
        <v>0</v>
      </c>
      <c r="G9" s="38" t="s">
        <v>8</v>
      </c>
      <c r="H9" s="38" t="s">
        <v>7</v>
      </c>
      <c r="J9" s="1" t="s">
        <v>0</v>
      </c>
      <c r="K9" s="38" t="s">
        <v>8</v>
      </c>
      <c r="L9" s="38" t="s">
        <v>7</v>
      </c>
      <c r="N9" s="35" t="s">
        <v>2</v>
      </c>
      <c r="O9" s="36" t="s">
        <v>1</v>
      </c>
      <c r="P9" s="37" t="s">
        <v>3</v>
      </c>
      <c r="Q9" s="36" t="s">
        <v>4</v>
      </c>
      <c r="AC9" s="1" t="s">
        <v>0</v>
      </c>
      <c r="AD9" s="39" t="s">
        <v>8</v>
      </c>
      <c r="AE9" s="39" t="s">
        <v>7</v>
      </c>
      <c r="AG9" s="1" t="s">
        <v>0</v>
      </c>
      <c r="AH9" s="39" t="s">
        <v>8</v>
      </c>
      <c r="AI9" s="39" t="s">
        <v>7</v>
      </c>
      <c r="AK9" s="1" t="s">
        <v>0</v>
      </c>
      <c r="AL9" s="39" t="s">
        <v>8</v>
      </c>
      <c r="AM9" s="39" t="s">
        <v>7</v>
      </c>
      <c r="AO9" s="35" t="s">
        <v>2</v>
      </c>
      <c r="AP9" s="36" t="s">
        <v>1</v>
      </c>
      <c r="AQ9" s="37" t="s">
        <v>3</v>
      </c>
      <c r="AR9" s="36" t="s">
        <v>4</v>
      </c>
    </row>
    <row r="10" spans="2:44" ht="18.75" x14ac:dyDescent="0.3">
      <c r="B10" s="45">
        <v>1.9378872106666665</v>
      </c>
      <c r="C10" s="69">
        <v>311.12371584447004</v>
      </c>
      <c r="D10" s="32">
        <v>6.1738873400253249</v>
      </c>
      <c r="F10" s="12">
        <v>1.0353631266666667</v>
      </c>
      <c r="G10" s="42">
        <v>316.58999999999997</v>
      </c>
      <c r="H10" s="3">
        <v>3.5126862445056837</v>
      </c>
      <c r="J10" s="12">
        <v>1.0119209426666669</v>
      </c>
      <c r="K10" s="42">
        <v>319.80678823702647</v>
      </c>
      <c r="L10" s="3">
        <v>3.030704522576575</v>
      </c>
      <c r="N10" s="40">
        <v>25</v>
      </c>
      <c r="O10" s="9">
        <v>0.72489999999999999</v>
      </c>
      <c r="P10" s="85">
        <f>1000*0.0299</f>
        <v>29.9</v>
      </c>
      <c r="Q10" s="30">
        <v>0.97740000000000005</v>
      </c>
      <c r="AC10" s="45">
        <v>1.3479255800000003</v>
      </c>
      <c r="AD10" s="68">
        <v>321.96433306752738</v>
      </c>
      <c r="AE10" s="45">
        <v>4.4857638521088461</v>
      </c>
      <c r="AG10" s="12">
        <v>1.2932271506666668</v>
      </c>
      <c r="AH10" s="42">
        <v>356.37926082246128</v>
      </c>
      <c r="AI10" s="56">
        <v>3.3251573733491298</v>
      </c>
      <c r="AK10" s="12">
        <v>1.0197350039999999</v>
      </c>
      <c r="AL10" s="42">
        <v>338.17274575662691</v>
      </c>
      <c r="AM10" s="56">
        <v>2.9243790925544757</v>
      </c>
      <c r="AO10" s="76">
        <v>25</v>
      </c>
      <c r="AP10" s="9">
        <v>0.65269999999999995</v>
      </c>
      <c r="AQ10" s="85">
        <f>1000*0.0333</f>
        <v>33.300000000000004</v>
      </c>
      <c r="AR10" s="30">
        <v>0.96189999999999998</v>
      </c>
    </row>
    <row r="11" spans="2:44" ht="18.75" x14ac:dyDescent="0.3">
      <c r="B11" s="47">
        <v>2.7388284973333334</v>
      </c>
      <c r="C11" s="74">
        <v>466.68557376670503</v>
      </c>
      <c r="D11" s="33">
        <v>5.5222491233580975</v>
      </c>
      <c r="F11" s="14">
        <v>1.4924857146666666</v>
      </c>
      <c r="G11" s="43">
        <v>474.89</v>
      </c>
      <c r="H11" s="5">
        <v>3.09</v>
      </c>
      <c r="J11" s="14">
        <v>1.28932012</v>
      </c>
      <c r="K11" s="43">
        <v>479.71018235553964</v>
      </c>
      <c r="L11" s="5">
        <v>2.6467413804365862</v>
      </c>
      <c r="N11" s="40">
        <v>50</v>
      </c>
      <c r="O11" s="9">
        <v>0.78390000000000004</v>
      </c>
      <c r="P11" s="85">
        <f>1000*0.0121</f>
        <v>12.1</v>
      </c>
      <c r="Q11" s="30">
        <v>0.99080000000000001</v>
      </c>
      <c r="AC11" s="47">
        <v>2.1332387440000002</v>
      </c>
      <c r="AD11" s="73">
        <v>482.94649960129101</v>
      </c>
      <c r="AE11" s="47">
        <v>3.8965469425232495</v>
      </c>
      <c r="AG11" s="14">
        <v>1.4924857146666666</v>
      </c>
      <c r="AH11" s="43">
        <v>534.56889123369194</v>
      </c>
      <c r="AI11" s="58">
        <v>2.7104699748810721</v>
      </c>
      <c r="AK11" s="14">
        <v>1.2268076293333334</v>
      </c>
      <c r="AL11" s="43">
        <v>507.25911863494031</v>
      </c>
      <c r="AM11" s="58">
        <v>2.4545950582253919</v>
      </c>
      <c r="AO11" s="76">
        <v>50</v>
      </c>
      <c r="AP11" s="9">
        <v>0.49590000000000001</v>
      </c>
      <c r="AQ11" s="85">
        <f>1000*0.064303</f>
        <v>64.302999999999997</v>
      </c>
      <c r="AR11" s="30">
        <v>0.97770000000000001</v>
      </c>
    </row>
    <row r="12" spans="2:44" ht="19.5" thickBot="1" x14ac:dyDescent="0.35">
      <c r="B12" s="47">
        <v>2.9302730000000006</v>
      </c>
      <c r="C12" s="74">
        <v>622.24743168894008</v>
      </c>
      <c r="D12" s="33">
        <v>5.1020574964785377</v>
      </c>
      <c r="F12" s="14">
        <v>1.9261661186666668</v>
      </c>
      <c r="G12" s="43">
        <v>633.17999999999995</v>
      </c>
      <c r="H12" s="5">
        <v>2.82</v>
      </c>
      <c r="J12" s="14">
        <v>1.4651365000000003</v>
      </c>
      <c r="K12" s="43">
        <v>639.61357647405293</v>
      </c>
      <c r="L12" s="5">
        <v>2.404193814680391</v>
      </c>
      <c r="N12" s="41">
        <v>80</v>
      </c>
      <c r="O12" s="10">
        <v>0.66590000000000005</v>
      </c>
      <c r="P12" s="86">
        <f>1000*0.02081</f>
        <v>20.81</v>
      </c>
      <c r="Q12" s="31">
        <v>0.97470000000000001</v>
      </c>
      <c r="AC12" s="47">
        <v>2.28561294</v>
      </c>
      <c r="AD12" s="73">
        <v>643.92866613505475</v>
      </c>
      <c r="AE12" s="47">
        <v>3.5260518108847494</v>
      </c>
      <c r="AG12" s="14">
        <v>1.644859910666667</v>
      </c>
      <c r="AH12" s="43">
        <v>712.75852164492255</v>
      </c>
      <c r="AI12" s="58">
        <v>2.344568812203367</v>
      </c>
      <c r="AK12" s="14">
        <v>1.4260661933333334</v>
      </c>
      <c r="AL12" s="43">
        <v>676.34549151325382</v>
      </c>
      <c r="AM12" s="58">
        <v>2.1677980195356032</v>
      </c>
      <c r="AO12" s="79">
        <v>80</v>
      </c>
      <c r="AP12" s="10">
        <v>0.4718</v>
      </c>
      <c r="AQ12" s="86">
        <f>1000*0.0721833</f>
        <v>72.183300000000003</v>
      </c>
      <c r="AR12" s="31">
        <v>0.98899999999999999</v>
      </c>
    </row>
    <row r="13" spans="2:44" x14ac:dyDescent="0.25">
      <c r="B13" s="47">
        <v>3.5006994773333342</v>
      </c>
      <c r="C13" s="74">
        <v>777.80928961117502</v>
      </c>
      <c r="D13" s="33">
        <v>4.7982779738103298</v>
      </c>
      <c r="F13" s="14">
        <v>2.2348215413333334</v>
      </c>
      <c r="G13" s="43">
        <v>791.48</v>
      </c>
      <c r="H13" s="5">
        <v>2.63</v>
      </c>
      <c r="J13" s="14">
        <v>1.644859910666667</v>
      </c>
      <c r="K13" s="43">
        <v>799.51697059256605</v>
      </c>
      <c r="L13" s="5">
        <v>2.2314740468891978</v>
      </c>
      <c r="AC13" s="47">
        <v>2.5044066573333335</v>
      </c>
      <c r="AD13" s="73">
        <v>804.91083266881822</v>
      </c>
      <c r="AE13" s="47">
        <v>3.26311095967933</v>
      </c>
      <c r="AG13" s="14">
        <v>1.8870958120000003</v>
      </c>
      <c r="AH13" s="43">
        <v>890.94815205615305</v>
      </c>
      <c r="AI13" s="58">
        <v>2.0951284106888002</v>
      </c>
      <c r="AK13" s="14">
        <v>1.5979755426666669</v>
      </c>
      <c r="AL13" s="43">
        <v>845.43186439156705</v>
      </c>
      <c r="AM13" s="58">
        <v>1.9686267432010105</v>
      </c>
    </row>
    <row r="14" spans="2:44" x14ac:dyDescent="0.25">
      <c r="B14" s="47">
        <v>4.3680602853333346</v>
      </c>
      <c r="C14" s="74">
        <v>933.37114753341007</v>
      </c>
      <c r="D14" s="33">
        <v>4.5635482129052969</v>
      </c>
      <c r="F14" s="14">
        <v>2.3637535533333334</v>
      </c>
      <c r="G14" s="43">
        <v>949.77</v>
      </c>
      <c r="H14" s="5">
        <v>2.46</v>
      </c>
      <c r="J14" s="14">
        <v>1.9769575173333336</v>
      </c>
      <c r="K14" s="43">
        <v>959.42036471107929</v>
      </c>
      <c r="L14" s="5">
        <v>2.0996039727734646</v>
      </c>
      <c r="M14" s="18"/>
      <c r="AC14" s="47">
        <v>2.8482253560000004</v>
      </c>
      <c r="AD14" s="73">
        <v>965.89299920258202</v>
      </c>
      <c r="AE14" s="47">
        <v>3.0628956083861518</v>
      </c>
      <c r="AG14" s="14">
        <v>2.1762160813333336</v>
      </c>
      <c r="AH14" s="43">
        <v>1069.1377824673839</v>
      </c>
      <c r="AI14" s="5">
        <v>1.911152663165264</v>
      </c>
      <c r="AK14" s="14">
        <v>1.9027239346666669</v>
      </c>
      <c r="AL14" s="43">
        <v>1014.5182372698806</v>
      </c>
      <c r="AM14" s="58">
        <v>1.8195542156386009</v>
      </c>
      <c r="AN14" s="18"/>
    </row>
    <row r="15" spans="2:44" x14ac:dyDescent="0.25">
      <c r="B15" s="47">
        <v>5.0205344066666671</v>
      </c>
      <c r="C15" s="74">
        <v>1088.9330054556449</v>
      </c>
      <c r="D15" s="33">
        <v>4.3740685128625403</v>
      </c>
      <c r="F15" s="14">
        <v>0.54</v>
      </c>
      <c r="G15" s="43">
        <v>1108.07</v>
      </c>
      <c r="H15" s="5">
        <v>2.35</v>
      </c>
      <c r="J15" s="14">
        <v>2.2777988786666667</v>
      </c>
      <c r="K15" s="43">
        <v>1119.3237588295924</v>
      </c>
      <c r="L15" s="5">
        <v>1.9942080426421149</v>
      </c>
      <c r="M15" s="18"/>
      <c r="AC15" s="47">
        <v>3.2858127906666672</v>
      </c>
      <c r="AD15" s="73">
        <v>1126.8751657363455</v>
      </c>
      <c r="AE15" s="47">
        <v>2.9032308836970868</v>
      </c>
      <c r="AG15" s="14">
        <v>2.3129621546666668</v>
      </c>
      <c r="AH15" s="43">
        <v>1247.3274128786143</v>
      </c>
      <c r="AI15" s="5">
        <v>1.7682656207291299</v>
      </c>
      <c r="AK15" s="14">
        <v>2.0394700079999999</v>
      </c>
      <c r="AL15" s="43">
        <v>1183.6046101481938</v>
      </c>
      <c r="AM15" s="58">
        <v>1.7023571610763937</v>
      </c>
      <c r="AN15" s="18"/>
    </row>
    <row r="16" spans="2:44" ht="15.75" thickBot="1" x14ac:dyDescent="0.3">
      <c r="B16" s="49">
        <v>5.2354210933333336</v>
      </c>
      <c r="C16" s="71">
        <v>1244.4948633778802</v>
      </c>
      <c r="D16" s="34">
        <v>4.2163047790998522</v>
      </c>
      <c r="F16" s="16">
        <v>2.71</v>
      </c>
      <c r="G16" s="44">
        <v>1266.3599999999999</v>
      </c>
      <c r="H16" s="7">
        <v>2.21</v>
      </c>
      <c r="J16" s="16">
        <v>2.6177105466666668</v>
      </c>
      <c r="K16" s="44">
        <v>1279.2271529481059</v>
      </c>
      <c r="L16" s="7">
        <v>1.9071961174339158</v>
      </c>
      <c r="M16" s="18"/>
      <c r="AC16" s="49">
        <v>3.6296314893333337</v>
      </c>
      <c r="AD16" s="49">
        <v>1287.8573322701095</v>
      </c>
      <c r="AE16" s="49">
        <v>2.7716664949267451</v>
      </c>
      <c r="AG16" s="16">
        <v>2.5434769640000003</v>
      </c>
      <c r="AH16" s="44">
        <v>1425.5170432898451</v>
      </c>
      <c r="AI16" s="7">
        <v>1.6531557150391578</v>
      </c>
      <c r="AK16" s="16">
        <v>2.195751234666667</v>
      </c>
      <c r="AL16" s="44">
        <v>1352.6909830265076</v>
      </c>
      <c r="AM16" s="60">
        <v>1.6069559057740186</v>
      </c>
      <c r="AN16" s="18"/>
    </row>
    <row r="17" spans="2:44" ht="15.75" thickBot="1" x14ac:dyDescent="0.3">
      <c r="B17" s="51"/>
      <c r="C17" s="51"/>
      <c r="D17" s="52"/>
      <c r="F17" s="20"/>
      <c r="G17" s="18"/>
      <c r="H17" s="18"/>
      <c r="J17" s="20"/>
      <c r="K17" s="18"/>
      <c r="L17" s="18"/>
      <c r="M17" s="18"/>
      <c r="AC17" s="51"/>
      <c r="AD17" s="51"/>
      <c r="AE17" s="52"/>
      <c r="AG17" s="20"/>
      <c r="AH17" s="18"/>
      <c r="AI17" s="18"/>
      <c r="AK17" s="20"/>
      <c r="AL17" s="18"/>
      <c r="AM17" s="18"/>
      <c r="AN17" s="18"/>
    </row>
    <row r="18" spans="2:44" ht="15.75" thickBot="1" x14ac:dyDescent="0.3">
      <c r="B18" s="118" t="s">
        <v>10</v>
      </c>
      <c r="C18" s="119"/>
      <c r="D18" s="120"/>
      <c r="F18" s="112" t="s">
        <v>20</v>
      </c>
      <c r="G18" s="113"/>
      <c r="H18" s="114"/>
      <c r="J18" s="112" t="s">
        <v>19</v>
      </c>
      <c r="K18" s="113"/>
      <c r="L18" s="114"/>
      <c r="M18" s="77"/>
      <c r="AC18" s="118" t="s">
        <v>10</v>
      </c>
      <c r="AD18" s="119"/>
      <c r="AE18" s="120"/>
      <c r="AG18" s="112" t="s">
        <v>20</v>
      </c>
      <c r="AH18" s="113"/>
      <c r="AI18" s="114"/>
      <c r="AK18" s="112" t="s">
        <v>19</v>
      </c>
      <c r="AL18" s="113"/>
      <c r="AM18" s="114"/>
      <c r="AN18" s="77"/>
    </row>
    <row r="19" spans="2:44" ht="24" thickBot="1" x14ac:dyDescent="0.3">
      <c r="B19" s="53" t="s">
        <v>0</v>
      </c>
      <c r="C19" s="54" t="s">
        <v>8</v>
      </c>
      <c r="D19" s="54" t="s">
        <v>7</v>
      </c>
      <c r="F19" s="1" t="s">
        <v>0</v>
      </c>
      <c r="G19" s="38" t="s">
        <v>8</v>
      </c>
      <c r="H19" s="38" t="s">
        <v>7</v>
      </c>
      <c r="J19" s="1" t="s">
        <v>0</v>
      </c>
      <c r="K19" s="38" t="s">
        <v>8</v>
      </c>
      <c r="L19" s="38" t="s">
        <v>7</v>
      </c>
      <c r="M19" s="19"/>
      <c r="N19" s="35" t="s">
        <v>2</v>
      </c>
      <c r="O19" s="36" t="s">
        <v>1</v>
      </c>
      <c r="P19" s="37" t="s">
        <v>3</v>
      </c>
      <c r="Q19" s="36" t="s">
        <v>4</v>
      </c>
      <c r="AC19" s="53" t="s">
        <v>0</v>
      </c>
      <c r="AD19" s="61" t="s">
        <v>8</v>
      </c>
      <c r="AE19" s="61" t="s">
        <v>7</v>
      </c>
      <c r="AG19" s="1" t="s">
        <v>0</v>
      </c>
      <c r="AH19" s="39" t="s">
        <v>8</v>
      </c>
      <c r="AI19" s="39" t="s">
        <v>7</v>
      </c>
      <c r="AK19" s="1" t="s">
        <v>0</v>
      </c>
      <c r="AL19" s="38" t="s">
        <v>8</v>
      </c>
      <c r="AM19" s="38" t="s">
        <v>7</v>
      </c>
      <c r="AN19" s="19"/>
      <c r="AO19" s="21" t="s">
        <v>2</v>
      </c>
      <c r="AP19" s="22" t="s">
        <v>1</v>
      </c>
      <c r="AQ19" s="23" t="s">
        <v>3</v>
      </c>
      <c r="AR19" s="22" t="s">
        <v>4</v>
      </c>
    </row>
    <row r="20" spans="2:44" ht="18.75" x14ac:dyDescent="0.3">
      <c r="B20" s="55">
        <v>1.0119209426666669</v>
      </c>
      <c r="C20" s="32">
        <v>336.09471198618724</v>
      </c>
      <c r="D20" s="56">
        <v>3.0469466657515487</v>
      </c>
      <c r="F20" s="8">
        <v>0.78922019466666682</v>
      </c>
      <c r="G20" s="56">
        <v>347.89964855742841</v>
      </c>
      <c r="H20" s="32">
        <v>2.8068679063785553</v>
      </c>
      <c r="J20" s="8">
        <v>0.39070306666666671</v>
      </c>
      <c r="K20" s="56">
        <v>303.82869896604745</v>
      </c>
      <c r="L20" s="32">
        <v>1.9072431682845044</v>
      </c>
      <c r="M20" s="18"/>
      <c r="N20" s="40">
        <v>25</v>
      </c>
      <c r="O20" s="9">
        <v>0.57769999999999999</v>
      </c>
      <c r="P20" s="85">
        <f>1000*0.0355</f>
        <v>35.5</v>
      </c>
      <c r="Q20" s="30">
        <v>0.98329999999999995</v>
      </c>
      <c r="AC20" s="32">
        <v>1.0197350039999999</v>
      </c>
      <c r="AD20" s="68">
        <v>372.44301126415945</v>
      </c>
      <c r="AE20" s="45">
        <v>2.3061437347651625</v>
      </c>
      <c r="AG20" s="8">
        <v>0.85173268533333346</v>
      </c>
      <c r="AH20" s="56">
        <v>364.49906394046485</v>
      </c>
      <c r="AI20" s="32">
        <v>2.0396858698572617</v>
      </c>
      <c r="AK20" s="12">
        <v>0.74624285733333329</v>
      </c>
      <c r="AL20" s="56">
        <v>358.4006719317241</v>
      </c>
      <c r="AM20" s="32">
        <v>1.8336911510817455</v>
      </c>
      <c r="AN20" s="18"/>
      <c r="AO20" s="75">
        <v>25</v>
      </c>
      <c r="AP20" s="9">
        <v>0.44590000000000002</v>
      </c>
      <c r="AQ20" s="89">
        <f>1000*0.0613</f>
        <v>61.3</v>
      </c>
      <c r="AR20" s="30">
        <v>0.92779999999999996</v>
      </c>
    </row>
    <row r="21" spans="2:44" ht="18.75" x14ac:dyDescent="0.3">
      <c r="B21" s="57">
        <v>1.277599028</v>
      </c>
      <c r="C21" s="33">
        <v>504.1420679792808</v>
      </c>
      <c r="D21" s="58">
        <v>2.5674471563101138</v>
      </c>
      <c r="F21" s="9">
        <v>1.1564810773333334</v>
      </c>
      <c r="G21" s="58">
        <v>521.84947283614258</v>
      </c>
      <c r="H21" s="33">
        <v>2.3171194271686772</v>
      </c>
      <c r="J21" s="9">
        <v>0.35163276000000004</v>
      </c>
      <c r="K21" s="58">
        <v>455.74304844907118</v>
      </c>
      <c r="L21" s="33">
        <v>1.7467448962167607</v>
      </c>
      <c r="M21" s="18"/>
      <c r="N21" s="40">
        <v>50</v>
      </c>
      <c r="O21" s="9">
        <v>0.52710000000000001</v>
      </c>
      <c r="P21" s="85">
        <f>1000*0.0447</f>
        <v>44.699999999999996</v>
      </c>
      <c r="Q21" s="30">
        <v>0.95099999999999996</v>
      </c>
      <c r="AC21" s="33">
        <v>1.0783404640000001</v>
      </c>
      <c r="AD21" s="73">
        <v>558.66451689623909</v>
      </c>
      <c r="AE21" s="47">
        <v>1.8421042535975707</v>
      </c>
      <c r="AG21" s="9">
        <v>0.85954674666666675</v>
      </c>
      <c r="AH21" s="58">
        <v>546.7485959106973</v>
      </c>
      <c r="AI21" s="33">
        <v>1.6447945417128911</v>
      </c>
      <c r="AK21" s="14">
        <v>0.8048483173333334</v>
      </c>
      <c r="AL21" s="58">
        <v>537.6010078975861</v>
      </c>
      <c r="AM21" s="33">
        <v>1.4905397275183274</v>
      </c>
      <c r="AN21" s="18"/>
      <c r="AO21" s="76">
        <v>50</v>
      </c>
      <c r="AP21" s="9">
        <v>0.46929999999999999</v>
      </c>
      <c r="AQ21" s="90">
        <f>1000*0.046672</f>
        <v>46.671999999999997</v>
      </c>
      <c r="AR21" s="30">
        <v>0.97829999999999995</v>
      </c>
    </row>
    <row r="22" spans="2:44" ht="19.5" thickBot="1" x14ac:dyDescent="0.35">
      <c r="B22" s="57">
        <v>1.5159278986666667</v>
      </c>
      <c r="C22" s="33">
        <v>672.18942397237447</v>
      </c>
      <c r="D22" s="58">
        <v>2.2737351997409672</v>
      </c>
      <c r="F22" s="9">
        <v>1.4221591626666668</v>
      </c>
      <c r="G22" s="58">
        <v>695.79929711485681</v>
      </c>
      <c r="H22" s="33">
        <v>2.0223899102078575</v>
      </c>
      <c r="J22" s="9">
        <v>1.0158279733333335</v>
      </c>
      <c r="K22" s="58">
        <v>607.65739793209491</v>
      </c>
      <c r="L22" s="33">
        <v>1.6411291700917265</v>
      </c>
      <c r="M22" s="18"/>
      <c r="N22" s="41">
        <v>80</v>
      </c>
      <c r="O22" s="10">
        <v>0.78320000000000001</v>
      </c>
      <c r="P22" s="86">
        <f>1000*0.00568</f>
        <v>5.68</v>
      </c>
      <c r="Q22" s="31">
        <v>0.99460000000000004</v>
      </c>
      <c r="AC22" s="33">
        <v>1.1525740466666667</v>
      </c>
      <c r="AD22" s="73">
        <v>744.8860225283189</v>
      </c>
      <c r="AE22" s="47">
        <v>1.5706725413622105</v>
      </c>
      <c r="AG22" s="9">
        <v>1.0353631266666667</v>
      </c>
      <c r="AH22" s="58">
        <v>728.9981278809297</v>
      </c>
      <c r="AI22" s="33">
        <v>1.4119088764717538</v>
      </c>
      <c r="AK22" s="14">
        <v>0.91815220666666675</v>
      </c>
      <c r="AL22" s="58">
        <v>716.80134386344821</v>
      </c>
      <c r="AM22" s="33">
        <v>1.286766842415638</v>
      </c>
      <c r="AN22" s="18"/>
      <c r="AO22" s="79">
        <v>80</v>
      </c>
      <c r="AP22" s="10">
        <v>0.48899999999999999</v>
      </c>
      <c r="AQ22" s="86">
        <f>1000*0.03703</f>
        <v>37.03</v>
      </c>
      <c r="AR22" s="31">
        <v>0.99739999999999995</v>
      </c>
    </row>
    <row r="23" spans="2:44" x14ac:dyDescent="0.25">
      <c r="B23" s="57">
        <v>1.8167692600000003</v>
      </c>
      <c r="C23" s="33">
        <v>840.23677996546792</v>
      </c>
      <c r="D23" s="58">
        <v>2.0692586849518468</v>
      </c>
      <c r="F23" s="9">
        <v>1.6995583400000001</v>
      </c>
      <c r="G23" s="58">
        <v>869.74912139357093</v>
      </c>
      <c r="H23" s="33">
        <v>1.8198523119619077</v>
      </c>
      <c r="J23" s="9">
        <v>1.1760162306666666</v>
      </c>
      <c r="K23" s="58">
        <v>759.57174741511847</v>
      </c>
      <c r="L23" s="33">
        <v>1.5636252467197433</v>
      </c>
      <c r="M23" s="18"/>
      <c r="AC23" s="33">
        <v>1.2268076293333334</v>
      </c>
      <c r="AD23" s="73">
        <v>931.10752816039837</v>
      </c>
      <c r="AE23" s="47">
        <v>1.3879947173687215</v>
      </c>
      <c r="AG23" s="9">
        <v>1.1486670160000001</v>
      </c>
      <c r="AH23" s="58">
        <v>911.24765985116198</v>
      </c>
      <c r="AI23" s="33">
        <v>1.2542280945234361</v>
      </c>
      <c r="AK23" s="14">
        <v>1.0314560960000001</v>
      </c>
      <c r="AL23" s="58">
        <v>896.00167982931009</v>
      </c>
      <c r="AM23" s="33">
        <v>1.1480976943172589</v>
      </c>
      <c r="AN23" s="18"/>
    </row>
    <row r="24" spans="2:44" ht="18.75" x14ac:dyDescent="0.3">
      <c r="B24" s="57">
        <v>2.0433770386666672</v>
      </c>
      <c r="C24" s="33">
        <v>1008.2841359585616</v>
      </c>
      <c r="D24" s="58">
        <v>1.9159163625652933</v>
      </c>
      <c r="F24" s="9">
        <v>1.7581638000000002</v>
      </c>
      <c r="G24" s="58">
        <v>1043.6989456722852</v>
      </c>
      <c r="H24" s="33">
        <v>1.6695188753284129</v>
      </c>
      <c r="J24" s="9">
        <v>1.3322974573333335</v>
      </c>
      <c r="K24" s="58">
        <v>911.48609689814236</v>
      </c>
      <c r="L24" s="33">
        <v>1.5030249155217081</v>
      </c>
      <c r="M24" s="18"/>
      <c r="P24" s="63" t="s">
        <v>21</v>
      </c>
      <c r="AC24" s="33">
        <v>1.3518326106666667</v>
      </c>
      <c r="AD24" s="73">
        <v>1117.3290337924782</v>
      </c>
      <c r="AE24" s="47">
        <v>1.2546236931527894</v>
      </c>
      <c r="AG24" s="9">
        <v>1.2307146600000001</v>
      </c>
      <c r="AH24" s="58">
        <v>1093.4971918213946</v>
      </c>
      <c r="AI24" s="33">
        <v>1.1385576807370037</v>
      </c>
      <c r="AK24" s="14">
        <v>1.1174107706666667</v>
      </c>
      <c r="AL24" s="58">
        <v>1075.2020157951722</v>
      </c>
      <c r="AM24" s="33">
        <v>1.0459651820549798</v>
      </c>
      <c r="AN24" s="18"/>
    </row>
    <row r="25" spans="2:44" x14ac:dyDescent="0.25">
      <c r="B25" s="57">
        <v>2.0707262533333335</v>
      </c>
      <c r="C25" s="33">
        <v>1176.3314919516552</v>
      </c>
      <c r="D25" s="58">
        <v>1.7951672523550779</v>
      </c>
      <c r="F25" s="9">
        <v>1.8910028426666672</v>
      </c>
      <c r="G25" s="58">
        <v>1217.6487699509992</v>
      </c>
      <c r="H25" s="33">
        <v>1.5521446656560005</v>
      </c>
      <c r="J25" s="9">
        <v>1.5510911746666669</v>
      </c>
      <c r="K25" s="58">
        <v>1063.4004463811659</v>
      </c>
      <c r="L25" s="33">
        <v>1.4536241042899762</v>
      </c>
      <c r="M25" s="18"/>
      <c r="AC25" s="33">
        <v>1.4924857146666666</v>
      </c>
      <c r="AD25" s="73">
        <v>1303.5505394245579</v>
      </c>
      <c r="AE25" s="47">
        <v>1.1519092577249372</v>
      </c>
      <c r="AG25" s="9">
        <v>1.3049482426666668</v>
      </c>
      <c r="AH25" s="58">
        <v>1275.7467237916269</v>
      </c>
      <c r="AI25" s="33">
        <v>1.0491229225601166</v>
      </c>
      <c r="AK25" s="14">
        <v>1.2189935679999999</v>
      </c>
      <c r="AL25" s="58">
        <v>1254.4023517610342</v>
      </c>
      <c r="AM25" s="33">
        <v>0.96673494727579201</v>
      </c>
      <c r="AN25" s="18"/>
    </row>
    <row r="26" spans="2:44" ht="15.75" thickBot="1" x14ac:dyDescent="0.3">
      <c r="B26" s="59">
        <v>2.1723090506666667</v>
      </c>
      <c r="C26" s="34">
        <v>1344.3788479447489</v>
      </c>
      <c r="D26" s="60">
        <v>1.6967385142154809</v>
      </c>
      <c r="F26" s="10">
        <v>1.9339801800000005</v>
      </c>
      <c r="G26" s="60">
        <v>1391.5985942297136</v>
      </c>
      <c r="H26" s="10">
        <v>1.4571618919493716</v>
      </c>
      <c r="J26" s="10">
        <v>1.746442708</v>
      </c>
      <c r="K26" s="60">
        <v>1215.3147958641898</v>
      </c>
      <c r="L26" s="34">
        <v>1.4121455500341304</v>
      </c>
      <c r="M26" s="18"/>
      <c r="AC26" s="34">
        <v>1.6956513093333334</v>
      </c>
      <c r="AD26" s="70">
        <v>1489.7720450566378</v>
      </c>
      <c r="AE26" s="49">
        <v>1.0697564921903904</v>
      </c>
      <c r="AG26" s="10">
        <v>1.4612294693333336</v>
      </c>
      <c r="AH26" s="60">
        <v>1457.9962557618594</v>
      </c>
      <c r="AI26" s="34">
        <v>0.97734984828778348</v>
      </c>
      <c r="AK26" s="16">
        <v>1.2932271506666668</v>
      </c>
      <c r="AL26" s="60">
        <v>1433.6026877268964</v>
      </c>
      <c r="AM26" s="34">
        <v>0.90297044066746379</v>
      </c>
      <c r="AN26" s="18"/>
    </row>
    <row r="28" spans="2:44" ht="15.75" thickBot="1" x14ac:dyDescent="0.3"/>
    <row r="29" spans="2:44" ht="15.75" thickBot="1" x14ac:dyDescent="0.3">
      <c r="B29" s="112" t="s">
        <v>13</v>
      </c>
      <c r="C29" s="113"/>
      <c r="D29" s="114"/>
      <c r="F29" s="112" t="s">
        <v>18</v>
      </c>
      <c r="G29" s="113"/>
      <c r="H29" s="114"/>
      <c r="J29" s="112" t="s">
        <v>17</v>
      </c>
      <c r="K29" s="113"/>
      <c r="L29" s="114"/>
      <c r="M29" s="77"/>
      <c r="AC29" s="112" t="s">
        <v>13</v>
      </c>
      <c r="AD29" s="113"/>
      <c r="AE29" s="114"/>
      <c r="AG29" s="112" t="s">
        <v>18</v>
      </c>
      <c r="AH29" s="113"/>
      <c r="AI29" s="114"/>
      <c r="AK29" s="112" t="s">
        <v>17</v>
      </c>
      <c r="AL29" s="113"/>
      <c r="AM29" s="114"/>
      <c r="AN29" s="77"/>
    </row>
    <row r="30" spans="2:44" ht="24" thickBot="1" x14ac:dyDescent="0.3">
      <c r="B30" s="1" t="s">
        <v>0</v>
      </c>
      <c r="C30" s="38" t="s">
        <v>8</v>
      </c>
      <c r="D30" s="38" t="s">
        <v>7</v>
      </c>
      <c r="F30" s="1" t="s">
        <v>0</v>
      </c>
      <c r="G30" s="38" t="s">
        <v>8</v>
      </c>
      <c r="H30" s="38" t="s">
        <v>7</v>
      </c>
      <c r="J30" s="1" t="s">
        <v>0</v>
      </c>
      <c r="K30" s="38" t="s">
        <v>8</v>
      </c>
      <c r="L30" s="38" t="s">
        <v>7</v>
      </c>
      <c r="M30" s="19"/>
      <c r="N30" s="35" t="s">
        <v>2</v>
      </c>
      <c r="O30" s="36" t="s">
        <v>1</v>
      </c>
      <c r="P30" s="37" t="s">
        <v>3</v>
      </c>
      <c r="Q30" s="36" t="s">
        <v>4</v>
      </c>
      <c r="AC30" s="1" t="s">
        <v>0</v>
      </c>
      <c r="AD30" s="39" t="s">
        <v>8</v>
      </c>
      <c r="AE30" s="39" t="s">
        <v>7</v>
      </c>
      <c r="AG30" s="1" t="s">
        <v>0</v>
      </c>
      <c r="AH30" s="38" t="s">
        <v>8</v>
      </c>
      <c r="AI30" s="38" t="s">
        <v>7</v>
      </c>
      <c r="AK30" s="1" t="s">
        <v>0</v>
      </c>
      <c r="AL30" s="38" t="s">
        <v>8</v>
      </c>
      <c r="AM30" s="38" t="s">
        <v>7</v>
      </c>
      <c r="AN30" s="19"/>
      <c r="AO30" s="21" t="s">
        <v>2</v>
      </c>
      <c r="AP30" s="22" t="s">
        <v>1</v>
      </c>
      <c r="AQ30" s="23" t="s">
        <v>3</v>
      </c>
      <c r="AR30" s="22" t="s">
        <v>4</v>
      </c>
    </row>
    <row r="31" spans="2:44" ht="18.75" x14ac:dyDescent="0.3">
      <c r="B31" s="2">
        <v>1.5784403893333336</v>
      </c>
      <c r="C31" s="42">
        <v>357.60292852846914</v>
      </c>
      <c r="D31" s="56">
        <v>4.3014865837362253</v>
      </c>
      <c r="F31" s="8">
        <v>1.3987169786666667</v>
      </c>
      <c r="G31" s="3">
        <v>355.54637404083877</v>
      </c>
      <c r="H31" s="8">
        <v>4.1509138691050413</v>
      </c>
      <c r="J31" s="8">
        <v>1.4846716533333333</v>
      </c>
      <c r="K31" s="56">
        <v>384.59488369822202</v>
      </c>
      <c r="L31" s="32">
        <v>3.6992180692376539</v>
      </c>
      <c r="M31" s="18"/>
      <c r="N31" s="40">
        <v>25</v>
      </c>
      <c r="O31" s="9">
        <v>0.49170000000000003</v>
      </c>
      <c r="P31" s="85">
        <f>0.0854*1000</f>
        <v>85.4</v>
      </c>
      <c r="Q31" s="30">
        <v>0.9929</v>
      </c>
      <c r="AC31" s="12">
        <v>1.1564810773333334</v>
      </c>
      <c r="AD31" s="8">
        <v>336.95210768151782</v>
      </c>
      <c r="AE31" s="56">
        <v>3.2504544198715308</v>
      </c>
      <c r="AG31" s="8">
        <v>0.99238578933333332</v>
      </c>
      <c r="AH31" s="56">
        <v>332.70009755648556</v>
      </c>
      <c r="AI31" s="32">
        <v>2.7391267376087525</v>
      </c>
      <c r="AK31" s="8">
        <v>0.82829050133333348</v>
      </c>
      <c r="AL31" s="56">
        <v>324.26308397840938</v>
      </c>
      <c r="AM31" s="32">
        <v>2.4189310356697402</v>
      </c>
      <c r="AN31" s="18"/>
      <c r="AO31" s="76">
        <v>25</v>
      </c>
      <c r="AP31" s="9">
        <v>0.57369999999999999</v>
      </c>
      <c r="AQ31" s="58">
        <f>1000*0.03885</f>
        <v>38.85</v>
      </c>
      <c r="AR31" s="30">
        <v>0.95669999999999999</v>
      </c>
    </row>
    <row r="32" spans="2:44" ht="18.75" x14ac:dyDescent="0.3">
      <c r="B32" s="4">
        <v>1.8597465973333336</v>
      </c>
      <c r="C32" s="43">
        <v>536.40439279270367</v>
      </c>
      <c r="D32" s="58">
        <v>3.5003493074697927</v>
      </c>
      <c r="F32" s="9">
        <v>1.664395064</v>
      </c>
      <c r="G32" s="5">
        <v>533.31956106125813</v>
      </c>
      <c r="H32" s="9">
        <v>3.3875583367527509</v>
      </c>
      <c r="J32" s="9">
        <v>1.7190934933333335</v>
      </c>
      <c r="K32" s="58">
        <v>576.89232554733292</v>
      </c>
      <c r="L32" s="33">
        <v>2.9172475470453332</v>
      </c>
      <c r="M32" s="18"/>
      <c r="N32" s="40">
        <v>50</v>
      </c>
      <c r="O32" s="9">
        <v>0.49880000000000002</v>
      </c>
      <c r="P32" s="85">
        <f>0.079*1000</f>
        <v>79</v>
      </c>
      <c r="Q32" s="30">
        <v>0.99590000000000001</v>
      </c>
      <c r="AC32" s="14">
        <v>1.3713677640000002</v>
      </c>
      <c r="AD32" s="9">
        <v>505.4281615222767</v>
      </c>
      <c r="AE32" s="58">
        <v>2.7344902342299453</v>
      </c>
      <c r="AG32" s="9">
        <v>1.1369459240000004</v>
      </c>
      <c r="AH32" s="58">
        <v>499.05014633472837</v>
      </c>
      <c r="AI32" s="33">
        <v>2.3234679446937005</v>
      </c>
      <c r="AK32" s="9">
        <v>1.0509912493333333</v>
      </c>
      <c r="AL32" s="58">
        <v>486.39462596761405</v>
      </c>
      <c r="AM32" s="33">
        <v>2.0897279933369588</v>
      </c>
      <c r="AN32" s="18"/>
      <c r="AO32" s="76">
        <v>50</v>
      </c>
      <c r="AP32" s="9">
        <v>0.59409999999999996</v>
      </c>
      <c r="AQ32" s="58">
        <f>1000*0.028928</f>
        <v>28.927999999999997</v>
      </c>
      <c r="AR32" s="30">
        <v>0.9365</v>
      </c>
    </row>
    <row r="33" spans="2:44" ht="19.5" thickBot="1" x14ac:dyDescent="0.35">
      <c r="B33" s="4">
        <v>2.1058895293333335</v>
      </c>
      <c r="C33" s="43">
        <v>715.20585705693827</v>
      </c>
      <c r="D33" s="58">
        <v>3.0241618182826238</v>
      </c>
      <c r="F33" s="9">
        <v>1.863653628</v>
      </c>
      <c r="G33" s="5">
        <v>711.09274808167754</v>
      </c>
      <c r="H33" s="9">
        <v>2.9326989797517058</v>
      </c>
      <c r="J33" s="9">
        <v>1.7855130146666669</v>
      </c>
      <c r="K33" s="58">
        <v>769.18976739644404</v>
      </c>
      <c r="L33" s="33">
        <v>2.4648850191312373</v>
      </c>
      <c r="M33" s="18"/>
      <c r="N33" s="41">
        <v>80</v>
      </c>
      <c r="O33" s="10">
        <v>0.40860000000000002</v>
      </c>
      <c r="P33" s="86">
        <f>0.1274*1000</f>
        <v>127.40000000000002</v>
      </c>
      <c r="Q33" s="31">
        <v>0.96889999999999998</v>
      </c>
      <c r="AC33" s="14">
        <v>1.5784403893333336</v>
      </c>
      <c r="AD33" s="9">
        <v>673.90421536303563</v>
      </c>
      <c r="AE33" s="58">
        <v>2.4188837296064229</v>
      </c>
      <c r="AG33" s="9">
        <v>1.2736919973333334</v>
      </c>
      <c r="AH33" s="58">
        <v>665.40019511297112</v>
      </c>
      <c r="AI33" s="33">
        <v>2.0673978105378503</v>
      </c>
      <c r="AK33" s="9">
        <v>1.207272476</v>
      </c>
      <c r="AL33" s="58">
        <v>648.52616795681877</v>
      </c>
      <c r="AM33" s="33">
        <v>1.8837005485929175</v>
      </c>
      <c r="AN33" s="18"/>
      <c r="AO33" s="79">
        <v>80</v>
      </c>
      <c r="AP33" s="10">
        <v>0.63919999999999999</v>
      </c>
      <c r="AQ33" s="60">
        <f>1000*0.01947</f>
        <v>19.470000000000002</v>
      </c>
      <c r="AR33" s="31">
        <v>0.97570000000000001</v>
      </c>
    </row>
    <row r="34" spans="2:44" x14ac:dyDescent="0.25">
      <c r="B34" s="4">
        <v>2.3676605840000002</v>
      </c>
      <c r="C34" s="43">
        <v>894.00732132117264</v>
      </c>
      <c r="D34" s="58">
        <v>2.6998874881580304</v>
      </c>
      <c r="F34" s="9">
        <v>2.3676605840000002</v>
      </c>
      <c r="G34" s="5">
        <v>888.86593510209673</v>
      </c>
      <c r="H34" s="9">
        <v>2.6223834149464564</v>
      </c>
      <c r="J34" s="9">
        <v>1.9339801800000005</v>
      </c>
      <c r="K34" s="58">
        <v>961.48720924555482</v>
      </c>
      <c r="L34" s="33">
        <v>2.1629001496770264</v>
      </c>
      <c r="M34" s="18"/>
      <c r="AC34" s="14">
        <v>1.656581002666667</v>
      </c>
      <c r="AD34" s="9">
        <v>842.38026920379446</v>
      </c>
      <c r="AE34" s="58">
        <v>2.1993900437210225</v>
      </c>
      <c r="AG34" s="9">
        <v>1.4612294693333336</v>
      </c>
      <c r="AH34" s="58">
        <v>831.75024389121381</v>
      </c>
      <c r="AI34" s="33">
        <v>1.8883751543748821</v>
      </c>
      <c r="AK34" s="9">
        <v>1.3752747946666668</v>
      </c>
      <c r="AL34" s="58">
        <v>810.65770994602326</v>
      </c>
      <c r="AM34" s="33">
        <v>1.7379878320963842</v>
      </c>
      <c r="AN34" s="18"/>
    </row>
    <row r="35" spans="2:44" x14ac:dyDescent="0.25">
      <c r="B35" s="4">
        <v>2.6255246080000001</v>
      </c>
      <c r="C35" s="43">
        <v>1072.8087855854073</v>
      </c>
      <c r="D35" s="58">
        <v>2.4609219441311403</v>
      </c>
      <c r="F35" s="9">
        <v>2.5473839946666668</v>
      </c>
      <c r="G35" s="5">
        <v>1066.6391221225163</v>
      </c>
      <c r="H35" s="9">
        <v>2.3933738909851558</v>
      </c>
      <c r="J35" s="9">
        <v>2.1918442040000001</v>
      </c>
      <c r="K35" s="58">
        <v>1153.7846510946658</v>
      </c>
      <c r="L35" s="33">
        <v>1.9438377627981434</v>
      </c>
      <c r="M35" s="18"/>
      <c r="AC35" s="14">
        <v>2.0511911</v>
      </c>
      <c r="AD35" s="9">
        <v>1010.8563230445534</v>
      </c>
      <c r="AE35" s="58">
        <v>2.0349197625751962</v>
      </c>
      <c r="AG35" s="9">
        <v>1.6800231866666668</v>
      </c>
      <c r="AH35" s="58">
        <v>998.10029266945673</v>
      </c>
      <c r="AI35" s="33">
        <v>1.7536729775081896</v>
      </c>
      <c r="AK35" s="9">
        <v>1.6175106959999999</v>
      </c>
      <c r="AL35" s="58">
        <v>972.78925193522809</v>
      </c>
      <c r="AM35" s="33">
        <v>1.6273393947210688</v>
      </c>
      <c r="AN35" s="18"/>
    </row>
    <row r="36" spans="2:44" x14ac:dyDescent="0.25">
      <c r="B36" s="4">
        <v>2.9068308160000007</v>
      </c>
      <c r="C36" s="43">
        <v>1251.6102498496418</v>
      </c>
      <c r="D36" s="58">
        <v>2.2754578006528932</v>
      </c>
      <c r="F36" s="9">
        <v>2.7661777120000002</v>
      </c>
      <c r="G36" s="5">
        <v>1244.4123091429353</v>
      </c>
      <c r="H36" s="9">
        <v>2.2154238057360698</v>
      </c>
      <c r="J36" s="9">
        <v>2.430173074666667</v>
      </c>
      <c r="K36" s="58">
        <v>1346.0820929437768</v>
      </c>
      <c r="L36" s="33">
        <v>1.7760258400291229</v>
      </c>
      <c r="M36" s="18"/>
      <c r="AC36" s="14">
        <v>2.3793816759999999</v>
      </c>
      <c r="AD36" s="9">
        <v>1179.3323768853122</v>
      </c>
      <c r="AE36" s="58">
        <v>1.9054952615325602</v>
      </c>
      <c r="AG36" s="9">
        <v>1.9300731493333338</v>
      </c>
      <c r="AH36" s="58">
        <v>1164.4503414476992</v>
      </c>
      <c r="AI36" s="33">
        <v>1.6473083811814722</v>
      </c>
      <c r="AK36" s="9">
        <v>1.8323973826666671</v>
      </c>
      <c r="AL36" s="58">
        <v>1134.9207939244325</v>
      </c>
      <c r="AM36" s="33">
        <v>1.5393016549278355</v>
      </c>
      <c r="AN36" s="18"/>
    </row>
    <row r="37" spans="2:44" ht="15.75" thickBot="1" x14ac:dyDescent="0.3">
      <c r="B37" s="6">
        <v>3.0865542266666672</v>
      </c>
      <c r="C37" s="44">
        <v>1430.4117141138765</v>
      </c>
      <c r="D37" s="60">
        <v>2.1261381443656013</v>
      </c>
      <c r="F37" s="10">
        <v>2.9615292453333337</v>
      </c>
      <c r="G37" s="7">
        <v>1422.1854961633551</v>
      </c>
      <c r="H37" s="10">
        <v>2.0720071716860411</v>
      </c>
      <c r="J37" s="10">
        <v>2.7232003746666669</v>
      </c>
      <c r="K37" s="60">
        <v>1538.3795347928881</v>
      </c>
      <c r="L37" s="34">
        <v>1.6424168685977705</v>
      </c>
      <c r="M37" s="18"/>
      <c r="AC37" s="16">
        <v>2.5317558720000002</v>
      </c>
      <c r="AD37" s="10">
        <v>1347.8084307260713</v>
      </c>
      <c r="AE37" s="60">
        <v>1.800055543491033</v>
      </c>
      <c r="AG37" s="10">
        <v>2.3403113693333339</v>
      </c>
      <c r="AH37" s="60">
        <v>1330.8003902259422</v>
      </c>
      <c r="AI37" s="34">
        <v>1.5604001261905827</v>
      </c>
      <c r="AK37" s="10">
        <v>2.0941684373333334</v>
      </c>
      <c r="AL37" s="60">
        <v>1297.0523359136375</v>
      </c>
      <c r="AM37" s="34">
        <v>1.4668990990009003</v>
      </c>
      <c r="AN37" s="18"/>
    </row>
    <row r="40" spans="2:44" ht="15.75" thickBot="1" x14ac:dyDescent="0.3"/>
    <row r="41" spans="2:44" ht="20.25" customHeight="1" thickBot="1" x14ac:dyDescent="0.3">
      <c r="B41" s="112" t="s">
        <v>14</v>
      </c>
      <c r="C41" s="113"/>
      <c r="D41" s="114"/>
      <c r="F41" s="112" t="s">
        <v>15</v>
      </c>
      <c r="G41" s="113"/>
      <c r="H41" s="114"/>
      <c r="J41" s="112" t="s">
        <v>16</v>
      </c>
      <c r="K41" s="113"/>
      <c r="L41" s="114"/>
      <c r="M41" s="77"/>
      <c r="AC41" s="112" t="s">
        <v>14</v>
      </c>
      <c r="AD41" s="113"/>
      <c r="AE41" s="114"/>
      <c r="AG41" s="112" t="s">
        <v>15</v>
      </c>
      <c r="AH41" s="113"/>
      <c r="AI41" s="114"/>
      <c r="AK41" s="112" t="s">
        <v>16</v>
      </c>
      <c r="AL41" s="113"/>
      <c r="AM41" s="114"/>
      <c r="AN41" s="77"/>
    </row>
    <row r="42" spans="2:44" ht="24" thickBot="1" x14ac:dyDescent="0.3">
      <c r="B42" s="1" t="s">
        <v>0</v>
      </c>
      <c r="C42" s="38" t="s">
        <v>8</v>
      </c>
      <c r="D42" s="38" t="s">
        <v>7</v>
      </c>
      <c r="F42" s="1" t="s">
        <v>0</v>
      </c>
      <c r="G42" s="38" t="s">
        <v>8</v>
      </c>
      <c r="H42" s="38" t="s">
        <v>7</v>
      </c>
      <c r="J42" s="1" t="s">
        <v>0</v>
      </c>
      <c r="K42" s="38" t="s">
        <v>8</v>
      </c>
      <c r="L42" s="38" t="s">
        <v>7</v>
      </c>
      <c r="M42" s="19"/>
      <c r="N42" s="21" t="s">
        <v>2</v>
      </c>
      <c r="O42" s="22" t="s">
        <v>1</v>
      </c>
      <c r="P42" s="23" t="s">
        <v>3</v>
      </c>
      <c r="Q42" s="22" t="s">
        <v>4</v>
      </c>
      <c r="AC42" s="1" t="s">
        <v>0</v>
      </c>
      <c r="AD42" s="39" t="s">
        <v>8</v>
      </c>
      <c r="AE42" s="39" t="s">
        <v>7</v>
      </c>
      <c r="AG42" s="1" t="s">
        <v>0</v>
      </c>
      <c r="AH42" s="38" t="s">
        <v>8</v>
      </c>
      <c r="AI42" s="38" t="s">
        <v>7</v>
      </c>
      <c r="AK42" s="1" t="s">
        <v>0</v>
      </c>
      <c r="AL42" s="38" t="s">
        <v>8</v>
      </c>
      <c r="AM42" s="38" t="s">
        <v>7</v>
      </c>
      <c r="AN42" s="19"/>
      <c r="AO42" s="21" t="s">
        <v>2</v>
      </c>
      <c r="AP42" s="22" t="s">
        <v>1</v>
      </c>
      <c r="AQ42" s="23" t="s">
        <v>3</v>
      </c>
      <c r="AR42" s="22" t="s">
        <v>4</v>
      </c>
    </row>
    <row r="43" spans="2:44" ht="18.75" x14ac:dyDescent="0.3">
      <c r="B43" s="2">
        <v>2.2777988786666667</v>
      </c>
      <c r="C43" s="32">
        <v>336.71513428098217</v>
      </c>
      <c r="D43" s="56">
        <v>6.4424127576913142</v>
      </c>
      <c r="F43" s="11">
        <v>1.6956513093333334</v>
      </c>
      <c r="G43" s="46">
        <v>338.1507376588844</v>
      </c>
      <c r="H43" s="45">
        <v>4.7523376759328126</v>
      </c>
      <c r="J43" s="2">
        <v>1.3987169786666667</v>
      </c>
      <c r="K43" s="46">
        <v>323.7611263178805</v>
      </c>
      <c r="L43" s="12">
        <v>4.1525191313911725</v>
      </c>
      <c r="M43" s="20"/>
      <c r="N43" s="76">
        <v>25</v>
      </c>
      <c r="O43" s="87">
        <v>0.57479999999999998</v>
      </c>
      <c r="P43" s="42">
        <f>1000*0.0765</f>
        <v>76.5</v>
      </c>
      <c r="Q43" s="30">
        <v>0.97540000000000004</v>
      </c>
      <c r="AC43" s="2">
        <v>1.4534154080000004</v>
      </c>
      <c r="AD43" s="8">
        <v>310.47906090269515</v>
      </c>
      <c r="AE43" s="3">
        <v>4.8880611476372788</v>
      </c>
      <c r="AG43" s="11">
        <v>1.2541568440000002</v>
      </c>
      <c r="AH43" s="12">
        <v>315.82753626446083</v>
      </c>
      <c r="AI43" s="12">
        <v>3.755634761772773</v>
      </c>
      <c r="AK43" s="2">
        <v>1.1642951386666667</v>
      </c>
      <c r="AL43" s="11">
        <v>320.84208458981385</v>
      </c>
      <c r="AM43" s="45">
        <v>3.3592096329072243</v>
      </c>
      <c r="AN43" s="20"/>
      <c r="AO43" s="76">
        <v>25</v>
      </c>
      <c r="AP43" s="30">
        <v>0.72789999999999999</v>
      </c>
      <c r="AQ43" s="78">
        <f>1000*0.02305</f>
        <v>23.05</v>
      </c>
      <c r="AR43" s="30">
        <v>0.97109999999999996</v>
      </c>
    </row>
    <row r="44" spans="2:44" ht="18.75" x14ac:dyDescent="0.3">
      <c r="B44" s="4">
        <v>2.5044066573333335</v>
      </c>
      <c r="C44" s="33">
        <v>505.0727014214732</v>
      </c>
      <c r="D44" s="58">
        <v>5.4221876408997263</v>
      </c>
      <c r="F44" s="13">
        <v>2.0472840693333336</v>
      </c>
      <c r="G44" s="48">
        <v>507.22610648832654</v>
      </c>
      <c r="H44" s="47">
        <v>3.9890647526921192</v>
      </c>
      <c r="J44" s="4">
        <v>1.6214177266666672</v>
      </c>
      <c r="K44" s="48">
        <v>485.64168947682077</v>
      </c>
      <c r="L44" s="14">
        <v>3.59160510667206</v>
      </c>
      <c r="M44" s="20"/>
      <c r="N44" s="76">
        <v>50</v>
      </c>
      <c r="O44" s="87">
        <v>0.56820000000000004</v>
      </c>
      <c r="P44" s="43">
        <f>1000*0.0587</f>
        <v>58.7</v>
      </c>
      <c r="Q44" s="30">
        <v>0.96099999999999997</v>
      </c>
      <c r="AC44" s="4">
        <v>2.2660777866666666</v>
      </c>
      <c r="AD44" s="9">
        <v>465.7185913540427</v>
      </c>
      <c r="AE44" s="5">
        <v>4.3806561224480065</v>
      </c>
      <c r="AG44" s="13">
        <v>1.4885786840000004</v>
      </c>
      <c r="AH44" s="14">
        <v>473.74130439669125</v>
      </c>
      <c r="AI44" s="14">
        <v>3.3143198280611883</v>
      </c>
      <c r="AK44" s="4">
        <v>1.3830888560000001</v>
      </c>
      <c r="AL44" s="13">
        <v>481.26312688472075</v>
      </c>
      <c r="AM44" s="47">
        <v>2.926025005979104</v>
      </c>
      <c r="AN44" s="20"/>
      <c r="AO44" s="76">
        <v>50</v>
      </c>
      <c r="AP44" s="30">
        <v>0.69169999999999998</v>
      </c>
      <c r="AQ44" s="78">
        <f>1000*0.0221</f>
        <v>22.1</v>
      </c>
      <c r="AR44" s="30">
        <v>0.96450000000000002</v>
      </c>
    </row>
    <row r="45" spans="2:44" ht="19.5" thickBot="1" x14ac:dyDescent="0.35">
      <c r="B45" s="4">
        <v>3.2506495146666667</v>
      </c>
      <c r="C45" s="33">
        <v>673.43026856196434</v>
      </c>
      <c r="D45" s="58">
        <v>4.7978933712755047</v>
      </c>
      <c r="F45" s="13">
        <v>2.1996582653333339</v>
      </c>
      <c r="G45" s="48">
        <v>676.30147531776879</v>
      </c>
      <c r="H45" s="47">
        <v>3.523080280787513</v>
      </c>
      <c r="J45" s="4">
        <v>2.0707262533333335</v>
      </c>
      <c r="K45" s="48">
        <v>647.52225263576099</v>
      </c>
      <c r="L45" s="14">
        <v>3.2402088699833995</v>
      </c>
      <c r="M45" s="20"/>
      <c r="N45" s="79">
        <v>80</v>
      </c>
      <c r="O45" s="88">
        <v>0.6421</v>
      </c>
      <c r="P45" s="44">
        <f>1000*0.0329</f>
        <v>32.9</v>
      </c>
      <c r="Q45" s="31">
        <v>0.98099999999999998</v>
      </c>
      <c r="AC45" s="4">
        <v>2.5200347800000005</v>
      </c>
      <c r="AD45" s="9">
        <v>620.95812180539031</v>
      </c>
      <c r="AE45" s="5">
        <v>4.0529217818481253</v>
      </c>
      <c r="AG45" s="13">
        <v>1.9574223640000001</v>
      </c>
      <c r="AH45" s="14">
        <v>631.65507252892166</v>
      </c>
      <c r="AI45" s="14">
        <v>3.0330236904616785</v>
      </c>
      <c r="AK45" s="4">
        <v>1.6253247573333334</v>
      </c>
      <c r="AL45" s="13">
        <v>641.6841691796277</v>
      </c>
      <c r="AM45" s="47">
        <v>2.6529947679360752</v>
      </c>
      <c r="AN45" s="20"/>
      <c r="AO45" s="79">
        <v>80</v>
      </c>
      <c r="AP45" s="31">
        <v>0.65949999999999998</v>
      </c>
      <c r="AQ45" s="80">
        <f>1000*0.02396</f>
        <v>23.959999999999997</v>
      </c>
      <c r="AR45" s="31">
        <v>0.93530000000000002</v>
      </c>
    </row>
    <row r="46" spans="2:44" x14ac:dyDescent="0.25">
      <c r="B46" s="4">
        <v>3.8210759920000004</v>
      </c>
      <c r="C46" s="33">
        <v>841.78783570245525</v>
      </c>
      <c r="D46" s="58">
        <v>4.3635951905861248</v>
      </c>
      <c r="F46" s="13">
        <v>2.5630121173333333</v>
      </c>
      <c r="G46" s="48">
        <v>845.37684414721082</v>
      </c>
      <c r="H46" s="47">
        <v>3.1994608180918931</v>
      </c>
      <c r="J46" s="4">
        <v>2.5630121173333333</v>
      </c>
      <c r="K46" s="48">
        <v>809.40281579470116</v>
      </c>
      <c r="L46" s="14">
        <v>2.9914993505673966</v>
      </c>
      <c r="M46" s="20"/>
      <c r="AC46" s="4">
        <v>2.699758190666667</v>
      </c>
      <c r="AD46" s="9">
        <v>776.19765225673768</v>
      </c>
      <c r="AE46" s="5">
        <v>3.8156931797011011</v>
      </c>
      <c r="AG46" s="13">
        <v>2.1644949893333334</v>
      </c>
      <c r="AH46" s="14">
        <v>789.56884066115197</v>
      </c>
      <c r="AI46" s="14">
        <v>2.8313818613400143</v>
      </c>
      <c r="AK46" s="4">
        <v>1.8558395666666669</v>
      </c>
      <c r="AL46" s="13">
        <v>802.10521147453449</v>
      </c>
      <c r="AM46" s="47">
        <v>2.4588867916377648</v>
      </c>
      <c r="AN46" s="20"/>
    </row>
    <row r="47" spans="2:44" x14ac:dyDescent="0.25">
      <c r="B47" s="4">
        <v>4.0359626786666674</v>
      </c>
      <c r="C47" s="33">
        <v>1010.1454028429464</v>
      </c>
      <c r="D47" s="58">
        <v>4.038095527025412</v>
      </c>
      <c r="F47" s="13">
        <v>2.9263659693333337</v>
      </c>
      <c r="G47" s="48">
        <v>1014.4522129766531</v>
      </c>
      <c r="H47" s="47">
        <v>2.9572383797907569</v>
      </c>
      <c r="J47" s="4">
        <v>2.680223037333334</v>
      </c>
      <c r="K47" s="48">
        <v>971.28337895364155</v>
      </c>
      <c r="L47" s="14">
        <v>2.8025279007486916</v>
      </c>
      <c r="M47" s="20"/>
      <c r="AC47" s="4">
        <v>3.3991166800000001</v>
      </c>
      <c r="AD47" s="9">
        <v>931.4371827080854</v>
      </c>
      <c r="AE47" s="5">
        <v>3.6322083708052166</v>
      </c>
      <c r="AG47" s="13">
        <v>2.2817059093333332</v>
      </c>
      <c r="AH47" s="14">
        <v>947.4826087933825</v>
      </c>
      <c r="AI47" s="14">
        <v>2.6766209160156511</v>
      </c>
      <c r="AK47" s="4">
        <v>1.9691434560000001</v>
      </c>
      <c r="AL47" s="13">
        <v>962.5262537694415</v>
      </c>
      <c r="AM47" s="47">
        <v>2.3108796056274823</v>
      </c>
      <c r="AN47" s="20"/>
    </row>
    <row r="48" spans="2:44" x14ac:dyDescent="0.25">
      <c r="B48" s="4">
        <v>4.4618290213333349</v>
      </c>
      <c r="C48" s="33">
        <v>1178.5029699834372</v>
      </c>
      <c r="D48" s="58">
        <v>3.7819067269198436</v>
      </c>
      <c r="F48" s="13">
        <v>3.3326971586666669</v>
      </c>
      <c r="G48" s="48">
        <v>1183.5275818060952</v>
      </c>
      <c r="H48" s="47">
        <v>2.7668060087914159</v>
      </c>
      <c r="J48" s="4">
        <v>3.0826471960000004</v>
      </c>
      <c r="K48" s="48">
        <v>1133.1639421125817</v>
      </c>
      <c r="L48" s="14">
        <v>2.6520987383040491</v>
      </c>
      <c r="M48" s="20"/>
      <c r="AC48" s="4">
        <v>3.7390283480000002</v>
      </c>
      <c r="AD48" s="9">
        <v>1086.6767131594329</v>
      </c>
      <c r="AE48" s="5">
        <v>3.4839750621825454</v>
      </c>
      <c r="AG48" s="13">
        <v>2.938087061333333</v>
      </c>
      <c r="AH48" s="14">
        <v>1105.3963769256127</v>
      </c>
      <c r="AI48" s="14">
        <v>2.5523908091918099</v>
      </c>
      <c r="AK48" s="4">
        <v>2.5942683626666669</v>
      </c>
      <c r="AL48" s="13">
        <v>1122.9472960643482</v>
      </c>
      <c r="AM48" s="47">
        <v>2.1927137396288265</v>
      </c>
      <c r="AN48" s="20"/>
    </row>
    <row r="49" spans="2:40" ht="15.75" thickBot="1" x14ac:dyDescent="0.3">
      <c r="B49" s="6">
        <v>4.8329969346666664</v>
      </c>
      <c r="C49" s="34">
        <v>1346.8605371239287</v>
      </c>
      <c r="D49" s="60">
        <v>3.5731614331365376</v>
      </c>
      <c r="F49" s="15">
        <v>3.8132619306666675</v>
      </c>
      <c r="G49" s="50">
        <v>1352.6029506355376</v>
      </c>
      <c r="H49" s="49">
        <v>2.6117871900669418</v>
      </c>
      <c r="J49" s="6">
        <v>3.2076721773333339</v>
      </c>
      <c r="K49" s="50">
        <v>1295.044505271522</v>
      </c>
      <c r="L49" s="16">
        <v>2.5283335702782797</v>
      </c>
      <c r="M49" s="20"/>
      <c r="AC49" s="6">
        <v>4.3328970093333332</v>
      </c>
      <c r="AD49" s="10">
        <v>1241.9162436107806</v>
      </c>
      <c r="AE49" s="7">
        <v>3.3604683889273428</v>
      </c>
      <c r="AG49" s="15">
        <v>3.3287901280000001</v>
      </c>
      <c r="AH49" s="16">
        <v>1263.3101450578433</v>
      </c>
      <c r="AI49" s="16">
        <v>2.4494481733254228</v>
      </c>
      <c r="AK49" s="6">
        <v>3.0279487666666669</v>
      </c>
      <c r="AL49" s="15">
        <v>1283.3683383592554</v>
      </c>
      <c r="AM49" s="49">
        <v>2.0952491829468909</v>
      </c>
      <c r="AN49" s="20"/>
    </row>
    <row r="51" spans="2:40" ht="15.75" thickBot="1" x14ac:dyDescent="0.3"/>
    <row r="52" spans="2:40" ht="15.75" thickBot="1" x14ac:dyDescent="0.3">
      <c r="Y52" s="91">
        <v>0.95</v>
      </c>
      <c r="Z52" s="93"/>
      <c r="AA52" s="92"/>
    </row>
    <row r="53" spans="2:40" ht="15.75" thickBot="1" x14ac:dyDescent="0.3">
      <c r="S53" s="91">
        <v>0.75</v>
      </c>
      <c r="T53" s="92"/>
      <c r="V53" s="91">
        <v>0.95</v>
      </c>
      <c r="W53" s="92"/>
      <c r="Y53" s="83">
        <v>25</v>
      </c>
      <c r="Z53" s="56">
        <v>6.1738873400253249</v>
      </c>
      <c r="AA53" s="81">
        <v>4.2163047790998522</v>
      </c>
    </row>
    <row r="54" spans="2:40" ht="15.75" thickBot="1" x14ac:dyDescent="0.3">
      <c r="S54" s="68">
        <v>321.96433306752738</v>
      </c>
      <c r="T54" s="45">
        <v>4.4857638521088461</v>
      </c>
      <c r="U54" s="72"/>
      <c r="V54" s="69">
        <v>311.12371584447004</v>
      </c>
      <c r="W54" s="32">
        <v>6.1738873400253249</v>
      </c>
      <c r="Y54" s="83">
        <v>50</v>
      </c>
      <c r="Z54" s="56">
        <v>3.51</v>
      </c>
      <c r="AA54" s="60">
        <v>2.2000000000000002</v>
      </c>
    </row>
    <row r="55" spans="2:40" ht="15.75" thickBot="1" x14ac:dyDescent="0.3">
      <c r="S55" s="70">
        <v>1287.8573322701095</v>
      </c>
      <c r="T55" s="49">
        <v>2.7716664949267451</v>
      </c>
      <c r="U55" s="72"/>
      <c r="V55" s="71">
        <v>1244.4948633778802</v>
      </c>
      <c r="W55" s="34">
        <v>4.2163047790998522</v>
      </c>
      <c r="Y55" s="66">
        <v>80</v>
      </c>
      <c r="Z55" s="82">
        <v>3.030704522576575</v>
      </c>
      <c r="AA55" s="60">
        <v>1.9071961174339158</v>
      </c>
    </row>
    <row r="56" spans="2:40" ht="15.75" thickBot="1" x14ac:dyDescent="0.3">
      <c r="S56" s="67"/>
      <c r="T56" s="72"/>
      <c r="U56" s="72"/>
      <c r="V56" s="67"/>
      <c r="W56" s="72"/>
    </row>
    <row r="57" spans="2:40" ht="15.75" thickBot="1" x14ac:dyDescent="0.3">
      <c r="S57" s="42">
        <v>356.37926082246128</v>
      </c>
      <c r="T57" s="56">
        <v>3.3251573733491298</v>
      </c>
      <c r="U57" s="72"/>
      <c r="V57" s="42">
        <v>303.74770116631805</v>
      </c>
      <c r="W57" s="56">
        <v>3.51</v>
      </c>
      <c r="Y57" s="91">
        <v>0.75</v>
      </c>
      <c r="Z57" s="93"/>
      <c r="AA57" s="92"/>
    </row>
    <row r="58" spans="2:40" ht="15.75" thickBot="1" x14ac:dyDescent="0.3">
      <c r="S58" s="44">
        <v>1425.5170432898451</v>
      </c>
      <c r="T58" s="60">
        <v>1.8</v>
      </c>
      <c r="U58" s="72"/>
      <c r="V58" s="44">
        <v>1266.3599999999999</v>
      </c>
      <c r="Y58" s="83">
        <v>25</v>
      </c>
      <c r="Z58" s="45">
        <v>4.4857638521088461</v>
      </c>
      <c r="AA58" s="84">
        <v>2.7716664949267451</v>
      </c>
    </row>
    <row r="59" spans="2:40" ht="15.75" thickBot="1" x14ac:dyDescent="0.3">
      <c r="S59" s="67"/>
      <c r="T59" s="72"/>
      <c r="U59" s="72"/>
      <c r="V59" s="67"/>
      <c r="W59" s="72"/>
      <c r="Y59" s="83">
        <v>50</v>
      </c>
      <c r="Z59" s="56">
        <v>3.3251573733491298</v>
      </c>
      <c r="AA59" s="60">
        <v>1.8</v>
      </c>
    </row>
    <row r="60" spans="2:40" ht="15.75" thickBot="1" x14ac:dyDescent="0.3">
      <c r="S60" s="42">
        <v>338.17274575662691</v>
      </c>
      <c r="T60" s="56">
        <v>2.9243790925544757</v>
      </c>
      <c r="U60" s="72"/>
      <c r="V60" s="42">
        <v>319.80678823702647</v>
      </c>
      <c r="W60" s="56">
        <v>3.030704522576575</v>
      </c>
      <c r="Y60" s="66">
        <v>80</v>
      </c>
      <c r="Z60" s="81">
        <v>2.9243790925544757</v>
      </c>
      <c r="AA60" s="60">
        <v>1.6069559057740186</v>
      </c>
    </row>
    <row r="61" spans="2:40" ht="15.75" thickBot="1" x14ac:dyDescent="0.3">
      <c r="S61" s="44">
        <v>1352.6909830265076</v>
      </c>
      <c r="T61" s="60">
        <v>1.6069559057740186</v>
      </c>
      <c r="U61" s="72"/>
      <c r="V61" s="44">
        <v>1279.2271529481059</v>
      </c>
      <c r="W61" s="60">
        <v>1.9071961174339158</v>
      </c>
    </row>
  </sheetData>
  <mergeCells count="32">
    <mergeCell ref="B8:D8"/>
    <mergeCell ref="F8:H8"/>
    <mergeCell ref="J8:L8"/>
    <mergeCell ref="AC8:AE8"/>
    <mergeCell ref="AG8:AI8"/>
    <mergeCell ref="AK18:AM18"/>
    <mergeCell ref="F2:J3"/>
    <mergeCell ref="AF2:AJ3"/>
    <mergeCell ref="E4:K6"/>
    <mergeCell ref="AE4:AK6"/>
    <mergeCell ref="AK8:AM8"/>
    <mergeCell ref="B18:D18"/>
    <mergeCell ref="F18:H18"/>
    <mergeCell ref="J18:L18"/>
    <mergeCell ref="AC18:AE18"/>
    <mergeCell ref="AG18:AI18"/>
    <mergeCell ref="AC41:AE41"/>
    <mergeCell ref="AG41:AI41"/>
    <mergeCell ref="AK41:AM41"/>
    <mergeCell ref="B29:D29"/>
    <mergeCell ref="F29:H29"/>
    <mergeCell ref="J29:L29"/>
    <mergeCell ref="AC29:AE29"/>
    <mergeCell ref="AG29:AI29"/>
    <mergeCell ref="AK29:AM29"/>
    <mergeCell ref="Y52:AA52"/>
    <mergeCell ref="S53:T53"/>
    <mergeCell ref="V53:W53"/>
    <mergeCell ref="Y57:AA57"/>
    <mergeCell ref="B41:D41"/>
    <mergeCell ref="F41:H41"/>
    <mergeCell ref="J41:L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8BC9-FAF5-47F5-9D2A-ED9C91006F43}">
  <dimension ref="A1"/>
  <sheetViews>
    <sheetView tabSelected="1" zoomScale="85" zoomScaleNormal="85" workbookViewId="0">
      <selection activeCell="J37" sqref="J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38E9-F40E-4857-8B60-8D54F0A50B6D}">
  <dimension ref="P41"/>
  <sheetViews>
    <sheetView topLeftCell="A254" zoomScaleNormal="100" workbookViewId="0">
      <selection activeCell="A282" sqref="A282"/>
    </sheetView>
  </sheetViews>
  <sheetFormatPr defaultRowHeight="15" x14ac:dyDescent="0.25"/>
  <sheetData>
    <row r="41" spans="16:16" x14ac:dyDescent="0.25">
      <c r="P41" s="62" t="s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N &amp; 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ahmed</cp:lastModifiedBy>
  <dcterms:created xsi:type="dcterms:W3CDTF">2020-03-08T15:04:14Z</dcterms:created>
  <dcterms:modified xsi:type="dcterms:W3CDTF">2020-09-27T19:04:02Z</dcterms:modified>
</cp:coreProperties>
</file>