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abuti\Documents\EXCEL PATRICK\"/>
    </mc:Choice>
  </mc:AlternateContent>
  <xr:revisionPtr revIDLastSave="0" documentId="13_ncr:1_{E605542E-FC08-404B-B761-C4D879C3E505}" xr6:coauthVersionLast="47" xr6:coauthVersionMax="47" xr10:uidLastSave="{00000000-0000-0000-0000-000000000000}"/>
  <bookViews>
    <workbookView xWindow="1380" yWindow="2280" windowWidth="15375" windowHeight="7875" tabRatio="0" xr2:uid="{80D6CC09-313D-4923-8F79-6D07B6298D3D}"/>
  </bookViews>
  <sheets>
    <sheet name="APP" sheetId="1" r:id="rId1"/>
    <sheet name="APOIO" sheetId="3" r:id="rId2"/>
  </sheets>
  <definedNames>
    <definedName name="aporte">APP!$D$20</definedName>
    <definedName name="patrimonio">APP!$D$23</definedName>
    <definedName name="periodo">APP!$D$21</definedName>
    <definedName name="rendimento_carteira">APP!$D$15</definedName>
    <definedName name="rendimento_mensal">APP!$D$22</definedName>
    <definedName name="salario">APP!$D$14</definedName>
    <definedName name="sug_investimento">APP!$D$16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0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3" i="3"/>
  <c r="D37" i="1" l="1"/>
  <c r="C29" i="1"/>
  <c r="D29" i="1" s="1"/>
  <c r="C30" i="1"/>
  <c r="D30" i="1" s="1"/>
  <c r="C31" i="1"/>
  <c r="D31" i="1" s="1"/>
  <c r="C32" i="1"/>
  <c r="D32" i="1" s="1"/>
  <c r="C28" i="1"/>
  <c r="D28" i="1" s="1"/>
  <c r="D16" i="1"/>
  <c r="D23" i="1"/>
  <c r="D24" i="1" s="1"/>
  <c r="D42" i="1" l="1"/>
  <c r="D44" i="1"/>
  <c r="D41" i="1"/>
  <c r="D43" i="1"/>
  <c r="D40" i="1"/>
  <c r="D45" i="1"/>
  <c r="D46" i="1" l="1"/>
</calcChain>
</file>

<file path=xl/sharedStrings.xml><?xml version="1.0" encoding="utf-8"?>
<sst xmlns="http://schemas.openxmlformats.org/spreadsheetml/2006/main" count="70" uniqueCount="36">
  <si>
    <t>Rendimento Mensal</t>
  </si>
  <si>
    <t>Quanto investir por mês?</t>
  </si>
  <si>
    <t>Por quantos anos ?</t>
  </si>
  <si>
    <t>Taxa de rendimento /mês</t>
  </si>
  <si>
    <t>Pratimônio acumulado?</t>
  </si>
  <si>
    <t>Dividendos mensais?</t>
  </si>
  <si>
    <t>Cenários</t>
  </si>
  <si>
    <t>Em 2 anos</t>
  </si>
  <si>
    <t>Em 5 anos</t>
  </si>
  <si>
    <t>Em 10 anos</t>
  </si>
  <si>
    <t>Em 20 anos</t>
  </si>
  <si>
    <t>Em 30 anos</t>
  </si>
  <si>
    <t>Dividendos mensais</t>
  </si>
  <si>
    <t>Configurações</t>
  </si>
  <si>
    <t>Salário</t>
  </si>
  <si>
    <t>Rendimento Carteira</t>
  </si>
  <si>
    <t>Sugestão de Investimento</t>
  </si>
  <si>
    <t>Perfil</t>
  </si>
  <si>
    <t>Investimento por perfil</t>
  </si>
  <si>
    <t>Moderado</t>
  </si>
  <si>
    <t>Arrojado</t>
  </si>
  <si>
    <t>Valor a ser investido</t>
  </si>
  <si>
    <t>Valores</t>
  </si>
  <si>
    <t>Percentual Sugerido</t>
  </si>
  <si>
    <t>Tipos de FII</t>
  </si>
  <si>
    <t>CHAVE</t>
  </si>
  <si>
    <t>PERFIL</t>
  </si>
  <si>
    <t>PERCENTUAL</t>
  </si>
  <si>
    <t>TIPO DE FII</t>
  </si>
  <si>
    <t>PAPEL</t>
  </si>
  <si>
    <t>TIJOLO</t>
  </si>
  <si>
    <t>HIBRIDO</t>
  </si>
  <si>
    <t>FOFs</t>
  </si>
  <si>
    <t>DESENVOLVIMENTO</t>
  </si>
  <si>
    <t>HOTELARIAS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</si>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</sst>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24"/>
      <color theme="3"/>
      <name val="Segoe UI Semibold"/>
      <family val="2"/>
    </font>
    <font>
      <b/>
      <sz val="24"/>
      <color rgb="FF2A2A00"/>
      <name val="Segoe UI Semibold"/>
      <family val="2"/>
    </font>
    <font>
      <b/>
      <sz val="11"/>
      <color theme="3"/>
      <name val="Segoe UI Semibold"/>
      <family val="2"/>
    </font>
    <font>
      <sz val="12"/>
      <color theme="1"/>
      <name val="Segoe UI Light"/>
      <family val="2"/>
    </font>
    <font>
      <b/>
      <sz val="12"/>
      <color theme="1"/>
      <name val="Consolas"/>
      <family val="3"/>
    </font>
    <font>
      <b/>
      <sz val="12"/>
      <color theme="1"/>
      <name val="Segoe UI Light"/>
      <family val="2"/>
    </font>
    <font>
      <sz val="12"/>
      <color theme="3"/>
      <name val="Segoe UI Light"/>
      <family val="2"/>
    </font>
    <font>
      <b/>
      <sz val="12"/>
      <name val="Segoe UI Light"/>
      <family val="2"/>
    </font>
    <font>
      <sz val="12"/>
      <name val="Segoe UI Light"/>
      <family val="2"/>
    </font>
    <font>
      <sz val="12"/>
      <color theme="1"/>
      <name val="Consolas"/>
      <family val="3"/>
    </font>
    <font>
      <b/>
      <sz val="1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ADA47"/>
        <bgColor indexed="64"/>
      </patternFill>
    </fill>
    <fill>
      <patternFill patternType="solid">
        <fgColor rgb="FFD9D9D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ck">
        <color rgb="FF2A2A00"/>
      </bottom>
      <diagonal/>
    </border>
    <border>
      <left/>
      <right/>
      <top/>
      <bottom style="thick">
        <color theme="3" tint="9.9948118533890809E-2"/>
      </bottom>
      <diagonal/>
    </border>
    <border>
      <left/>
      <right/>
      <top/>
      <bottom style="thick">
        <color rgb="FF002060"/>
      </bottom>
      <diagonal/>
    </border>
    <border>
      <left/>
      <right/>
      <top style="thick">
        <color theme="3" tint="9.9948118533890809E-2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rgb="FF2A2A00"/>
      </bottom>
      <diagonal/>
    </border>
    <border>
      <left/>
      <right/>
      <top style="thick">
        <color rgb="FF2A2A00"/>
      </top>
      <bottom style="medium">
        <color theme="0" tint="-0.24994659260841701"/>
      </bottom>
      <diagonal/>
    </border>
    <border>
      <left/>
      <right/>
      <top style="thick">
        <color rgb="FF2A2A00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thick">
        <color rgb="FF002060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3" tint="9.9917600024414813E-2"/>
      </bottom>
      <diagonal/>
    </border>
    <border>
      <left/>
      <right/>
      <top style="medium">
        <color theme="0" tint="-0.24994659260841701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thick">
        <color rgb="FF002060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thick">
        <color rgb="FF002060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3" tint="9.991760002441481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3" tint="9.9917600024414813E-2"/>
      </bottom>
      <diagonal/>
    </border>
    <border>
      <left/>
      <right/>
      <top/>
      <bottom style="thick">
        <color theme="3" tint="9.9978637043366805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ck">
        <color theme="0" tint="-0.14996795556505021"/>
      </bottom>
      <diagonal/>
    </border>
    <border>
      <left/>
      <right/>
      <top style="thick">
        <color theme="0" tint="-0.14996795556505021"/>
      </top>
      <bottom style="thick">
        <color theme="0" tint="-0.14996795556505021"/>
      </bottom>
      <diagonal/>
    </border>
    <border>
      <left/>
      <right/>
      <top style="thick">
        <color theme="0" tint="-0.149967955565050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50">
    <xf numFmtId="0" fontId="0" fillId="0" borderId="0" xfId="0"/>
    <xf numFmtId="0" fontId="5" fillId="4" borderId="4" xfId="3" applyFont="1" applyFill="1" applyBorder="1" applyAlignment="1" applyProtection="1">
      <alignment horizontal="left"/>
    </xf>
    <xf numFmtId="0" fontId="6" fillId="2" borderId="6" xfId="3" applyFont="1" applyFill="1" applyBorder="1" applyAlignment="1" applyProtection="1">
      <alignment horizontal="center" vertical="center"/>
    </xf>
    <xf numFmtId="0" fontId="0" fillId="0" borderId="22" xfId="0" applyBorder="1"/>
    <xf numFmtId="9" fontId="0" fillId="0" borderId="0" xfId="2" applyFont="1"/>
    <xf numFmtId="9" fontId="0" fillId="0" borderId="22" xfId="2" applyFont="1" applyBorder="1"/>
    <xf numFmtId="9" fontId="0" fillId="0" borderId="0" xfId="2" applyFont="1" applyFill="1" applyBorder="1"/>
    <xf numFmtId="9" fontId="0" fillId="0" borderId="0" xfId="0" applyNumberFormat="1"/>
    <xf numFmtId="164" fontId="8" fillId="0" borderId="9" xfId="1" applyNumberFormat="1" applyFont="1" applyBorder="1" applyAlignment="1" applyProtection="1">
      <alignment horizontal="center" vertical="center"/>
    </xf>
    <xf numFmtId="9" fontId="8" fillId="0" borderId="3" xfId="2" applyFont="1" applyBorder="1" applyAlignment="1" applyProtection="1">
      <alignment horizontal="center" vertical="center"/>
    </xf>
    <xf numFmtId="164" fontId="8" fillId="0" borderId="8" xfId="2" applyNumberFormat="1" applyFont="1" applyBorder="1" applyAlignment="1" applyProtection="1">
      <alignment horizontal="center"/>
    </xf>
    <xf numFmtId="164" fontId="8" fillId="0" borderId="7" xfId="1" applyNumberFormat="1" applyFont="1" applyBorder="1" applyAlignment="1" applyProtection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0" fontId="8" fillId="0" borderId="3" xfId="2" applyNumberFormat="1" applyFont="1" applyBorder="1" applyAlignment="1" applyProtection="1">
      <alignment horizontal="center"/>
    </xf>
    <xf numFmtId="8" fontId="8" fillId="3" borderId="14" xfId="0" applyNumberFormat="1" applyFont="1" applyFill="1" applyBorder="1" applyAlignment="1">
      <alignment horizontal="center"/>
    </xf>
    <xf numFmtId="8" fontId="8" fillId="3" borderId="13" xfId="0" applyNumberFormat="1" applyFont="1" applyFill="1" applyBorder="1" applyAlignment="1">
      <alignment horizontal="center"/>
    </xf>
    <xf numFmtId="0" fontId="7" fillId="5" borderId="12" xfId="0" applyFont="1" applyFill="1" applyBorder="1" applyAlignment="1">
      <alignment horizontal="left" indent="2"/>
    </xf>
    <xf numFmtId="164" fontId="8" fillId="5" borderId="18" xfId="1" applyNumberFormat="1" applyFont="1" applyFill="1" applyBorder="1" applyAlignment="1" applyProtection="1">
      <alignment horizontal="center" vertical="center"/>
    </xf>
    <xf numFmtId="164" fontId="8" fillId="5" borderId="19" xfId="0" applyNumberFormat="1" applyFont="1" applyFill="1" applyBorder="1" applyAlignment="1">
      <alignment horizontal="center"/>
    </xf>
    <xf numFmtId="0" fontId="7" fillId="5" borderId="11" xfId="0" applyFont="1" applyFill="1" applyBorder="1" applyAlignment="1">
      <alignment horizontal="left" indent="2"/>
    </xf>
    <xf numFmtId="164" fontId="8" fillId="5" borderId="15" xfId="1" applyNumberFormat="1" applyFont="1" applyFill="1" applyBorder="1" applyAlignment="1" applyProtection="1">
      <alignment horizontal="center" vertical="center"/>
    </xf>
    <xf numFmtId="164" fontId="8" fillId="5" borderId="17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left" indent="2"/>
    </xf>
    <xf numFmtId="164" fontId="8" fillId="5" borderId="20" xfId="1" applyNumberFormat="1" applyFont="1" applyFill="1" applyBorder="1" applyAlignment="1" applyProtection="1">
      <alignment horizontal="center" vertical="center"/>
    </xf>
    <xf numFmtId="164" fontId="8" fillId="5" borderId="21" xfId="0" applyNumberFormat="1" applyFont="1" applyFill="1" applyBorder="1" applyAlignment="1">
      <alignment horizontal="center"/>
    </xf>
    <xf numFmtId="0" fontId="11" fillId="5" borderId="10" xfId="4" applyFont="1" applyFill="1" applyBorder="1" applyProtection="1"/>
    <xf numFmtId="164" fontId="12" fillId="5" borderId="11" xfId="0" applyNumberFormat="1" applyFont="1" applyFill="1" applyBorder="1" applyAlignment="1">
      <alignment horizontal="left"/>
    </xf>
    <xf numFmtId="0" fontId="12" fillId="0" borderId="11" xfId="0" applyFont="1" applyBorder="1" applyAlignment="1">
      <alignment horizontal="left" indent="2"/>
    </xf>
    <xf numFmtId="0" fontId="9" fillId="0" borderId="15" xfId="0" applyFont="1" applyBorder="1" applyAlignment="1">
      <alignment horizontal="left" indent="1"/>
    </xf>
    <xf numFmtId="0" fontId="9" fillId="0" borderId="16" xfId="0" applyFont="1" applyBorder="1" applyAlignment="1">
      <alignment horizontal="left" indent="1"/>
    </xf>
    <xf numFmtId="0" fontId="7" fillId="0" borderId="15" xfId="0" applyFont="1" applyBorder="1"/>
    <xf numFmtId="9" fontId="13" fillId="0" borderId="16" xfId="2" applyFont="1" applyBorder="1" applyAlignment="1" applyProtection="1">
      <alignment horizontal="center"/>
    </xf>
    <xf numFmtId="164" fontId="14" fillId="0" borderId="17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5" fillId="4" borderId="4" xfId="3" applyFont="1" applyFill="1" applyBorder="1" applyAlignment="1" applyProtection="1">
      <alignment horizontal="left"/>
    </xf>
    <xf numFmtId="0" fontId="10" fillId="5" borderId="10" xfId="4" applyFont="1" applyFill="1" applyBorder="1" applyAlignment="1" applyProtection="1">
      <alignment horizontal="left" indent="2"/>
    </xf>
    <xf numFmtId="0" fontId="7" fillId="0" borderId="9" xfId="0" applyFont="1" applyBorder="1" applyAlignment="1">
      <alignment horizontal="left" indent="2"/>
    </xf>
    <xf numFmtId="0" fontId="7" fillId="0" borderId="3" xfId="0" applyFont="1" applyBorder="1" applyAlignment="1">
      <alignment horizontal="left" indent="2"/>
    </xf>
    <xf numFmtId="164" fontId="7" fillId="0" borderId="8" xfId="2" applyNumberFormat="1" applyFont="1" applyBorder="1" applyAlignment="1" applyProtection="1">
      <alignment horizontal="left" indent="2"/>
    </xf>
    <xf numFmtId="0" fontId="7" fillId="0" borderId="24" xfId="0" applyFont="1" applyBorder="1" applyAlignment="1">
      <alignment horizontal="left" indent="2"/>
    </xf>
    <xf numFmtId="0" fontId="7" fillId="0" borderId="25" xfId="0" applyFont="1" applyBorder="1" applyAlignment="1">
      <alignment horizontal="left" indent="2"/>
    </xf>
    <xf numFmtId="0" fontId="7" fillId="0" borderId="26" xfId="0" applyFont="1" applyBorder="1" applyAlignment="1">
      <alignment horizontal="left" indent="2"/>
    </xf>
    <xf numFmtId="0" fontId="9" fillId="3" borderId="23" xfId="0" applyFont="1" applyFill="1" applyBorder="1" applyAlignment="1">
      <alignment horizontal="left" indent="2"/>
    </xf>
    <xf numFmtId="8" fontId="9" fillId="3" borderId="13" xfId="0" applyNumberFormat="1" applyFont="1" applyFill="1" applyBorder="1" applyAlignment="1">
      <alignment horizontal="left" indent="2"/>
    </xf>
    <xf numFmtId="0" fontId="4" fillId="2" borderId="5" xfId="3" applyFont="1" applyFill="1" applyBorder="1" applyAlignment="1" applyProtection="1">
      <alignment horizontal="left"/>
    </xf>
    <xf numFmtId="0" fontId="7" fillId="0" borderId="1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5" borderId="11" xfId="0" applyFont="1" applyFill="1" applyBorder="1" applyAlignment="1">
      <alignment horizontal="left" indent="2"/>
    </xf>
    <xf numFmtId="0" fontId="7" fillId="0" borderId="11" xfId="0" applyFont="1" applyBorder="1" applyAlignment="1">
      <alignment horizontal="left" indent="2"/>
    </xf>
    <xf numFmtId="0" fontId="4" fillId="2" borderId="6" xfId="3" applyFont="1" applyFill="1" applyBorder="1" applyAlignment="1" applyProtection="1">
      <alignment horizontal="left"/>
    </xf>
  </cellXfs>
  <cellStyles count="5">
    <cellStyle name="Moeda" xfId="1" builtinId="4"/>
    <cellStyle name="Normal" xfId="0" builtinId="0"/>
    <cellStyle name="Porcentagem" xfId="2" builtinId="5"/>
    <cellStyle name="Título 1" xfId="3" builtinId="16"/>
    <cellStyle name="Título 3" xfId="4" builtinId="18"/>
  </cellStyles>
  <dxfs count="0"/>
  <tableStyles count="0" defaultTableStyle="TableStyleMedium2" defaultPivotStyle="PivotStyleLight16"/>
  <colors>
    <mruColors>
      <color rgb="FFCC0099"/>
      <color rgb="FF66FFFF"/>
      <color rgb="FFFFFF00"/>
      <color rgb="FFFFFF66"/>
      <color rgb="FFDADA47"/>
      <color rgb="FF00FF00"/>
      <color rgb="FF002060"/>
      <color rgb="FF000000"/>
      <color rgb="FFD9D9D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APP!$C$39</c:f>
              <c:strCache>
                <c:ptCount val="1"/>
                <c:pt idx="0">
                  <c:v>Percentual Sugerido</c:v>
                </c:pt>
              </c:strCache>
            </c:strRef>
          </c:tx>
          <c:spPr>
            <a:solidFill>
              <a:srgbClr val="000000">
                <a:alpha val="40000"/>
              </a:srgbClr>
            </a:solidFill>
            <a:ln>
              <a:solidFill>
                <a:schemeClr val="bg1">
                  <a:alpha val="27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rgbClr val="FFC000">
                  <a:alpha val="40000"/>
                </a:srgbClr>
              </a:solidFill>
              <a:ln>
                <a:solidFill>
                  <a:schemeClr val="bg1">
                    <a:alpha val="2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B5-4799-B22A-81D853563AD8}"/>
              </c:ext>
            </c:extLst>
          </c:dPt>
          <c:dPt>
            <c:idx val="1"/>
            <c:bubble3D val="0"/>
            <c:spPr>
              <a:solidFill>
                <a:srgbClr val="FF0000">
                  <a:alpha val="40000"/>
                </a:srgbClr>
              </a:solidFill>
              <a:ln>
                <a:solidFill>
                  <a:schemeClr val="bg1">
                    <a:alpha val="2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6B5-4799-B22A-81D853563AD8}"/>
              </c:ext>
            </c:extLst>
          </c:dPt>
          <c:dPt>
            <c:idx val="2"/>
            <c:bubble3D val="0"/>
            <c:spPr>
              <a:solidFill>
                <a:srgbClr val="7030A0">
                  <a:alpha val="40000"/>
                </a:srgbClr>
              </a:solidFill>
              <a:ln>
                <a:solidFill>
                  <a:schemeClr val="bg1">
                    <a:alpha val="2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B5-4799-B22A-81D853563AD8}"/>
              </c:ext>
            </c:extLst>
          </c:dPt>
          <c:dPt>
            <c:idx val="3"/>
            <c:bubble3D val="0"/>
            <c:spPr>
              <a:solidFill>
                <a:srgbClr val="002060">
                  <a:alpha val="40000"/>
                </a:srgbClr>
              </a:solidFill>
              <a:ln>
                <a:solidFill>
                  <a:schemeClr val="bg1">
                    <a:alpha val="2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6B5-4799-B22A-81D853563AD8}"/>
              </c:ext>
            </c:extLst>
          </c:dPt>
          <c:dPt>
            <c:idx val="4"/>
            <c:bubble3D val="0"/>
            <c:spPr>
              <a:solidFill>
                <a:srgbClr val="66FFFF">
                  <a:alpha val="74118"/>
                </a:srgbClr>
              </a:solidFill>
              <a:ln>
                <a:solidFill>
                  <a:schemeClr val="bg1">
                    <a:alpha val="2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B5-4799-B22A-81D853563AD8}"/>
              </c:ext>
            </c:extLst>
          </c:dPt>
          <c:dPt>
            <c:idx val="5"/>
            <c:bubble3D val="0"/>
            <c:spPr>
              <a:solidFill>
                <a:srgbClr val="CC0099">
                  <a:alpha val="34902"/>
                </a:srgbClr>
              </a:solidFill>
              <a:ln>
                <a:solidFill>
                  <a:schemeClr val="bg1">
                    <a:alpha val="2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B5-4799-B22A-81D853563AD8}"/>
              </c:ext>
            </c:extLst>
          </c:dPt>
          <c:dLbls>
            <c:numFmt formatCode="General" sourceLinked="0"/>
            <c:spPr>
              <a:noFill/>
              <a:ln w="9525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APP!$B$40:$B$45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APP!$C$40:$C$45</c:f>
              <c:numCache>
                <c:formatCode>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0.15</c:v>
                </c:pt>
                <c:pt idx="3">
                  <c:v>0.1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5-4799-B22A-81D853563AD8}"/>
            </c:ext>
          </c:extLst>
        </c:ser>
        <c:ser>
          <c:idx val="1"/>
          <c:order val="1"/>
          <c:tx>
            <c:strRef>
              <c:f>APP!$D$39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2B7-472D-9DED-CD4695137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2B7-472D-9DED-CD4695137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2B7-472D-9DED-CD4695137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2B7-472D-9DED-CD4695137C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2B7-472D-9DED-CD4695137C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2B7-472D-9DED-CD4695137CF0}"/>
              </c:ext>
            </c:extLst>
          </c:dPt>
          <c:dLbls>
            <c:spPr>
              <a:solidFill>
                <a:schemeClr val="lt1">
                  <a:alpha val="75000"/>
                </a:schemeClr>
              </a:solidFill>
              <a:ln w="9525"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APP!$B$40:$B$45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APP!$D$40:$D$45</c:f>
              <c:numCache>
                <c:formatCode>"R$"\ #,##0.00</c:formatCode>
                <c:ptCount val="6"/>
                <c:pt idx="0">
                  <c:v>150</c:v>
                </c:pt>
                <c:pt idx="1">
                  <c:v>225</c:v>
                </c:pt>
                <c:pt idx="2">
                  <c:v>112.5</c:v>
                </c:pt>
                <c:pt idx="3">
                  <c:v>75</c:v>
                </c:pt>
                <c:pt idx="4">
                  <c:v>112.5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5-4799-B22A-81D853563A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13014</xdr:colOff>
      <xdr:row>1</xdr:row>
      <xdr:rowOff>61233</xdr:rowOff>
    </xdr:from>
    <xdr:to>
      <xdr:col>3</xdr:col>
      <xdr:colOff>1360122</xdr:colOff>
      <xdr:row>7</xdr:row>
      <xdr:rowOff>165857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6F35F2D-3BCD-71AA-A7D5-287BF71E8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40" y="251733"/>
          <a:ext cx="4933477" cy="1247624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/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>
    <xdr:from>
      <xdr:col>0</xdr:col>
      <xdr:colOff>14287</xdr:colOff>
      <xdr:row>49</xdr:row>
      <xdr:rowOff>90487</xdr:rowOff>
    </xdr:from>
    <xdr:to>
      <xdr:col>5</xdr:col>
      <xdr:colOff>250030</xdr:colOff>
      <xdr:row>65</xdr:row>
      <xdr:rowOff>119063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5930F12-BD86-A2F2-30BD-D718BE723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9302-AB36-4044-A398-53076550D15C}">
  <dimension ref="A1:XFC77"/>
  <sheetViews>
    <sheetView showGridLines="0" tabSelected="1" topLeftCell="A6" zoomScale="115" zoomScaleNormal="115" workbookViewId="0">
      <selection activeCell="A67" sqref="A67:XFD67"/>
    </sheetView>
  </sheetViews>
  <sheetFormatPr defaultColWidth="0" defaultRowHeight="15" zeroHeight="1" x14ac:dyDescent="0.25"/>
  <cols>
    <col min="1" max="1" width="1.7109375" customWidth="1"/>
    <col min="2" max="2" width="28" bestFit="1" customWidth="1"/>
    <col min="3" max="3" width="25.85546875" bestFit="1" customWidth="1"/>
    <col min="4" max="4" width="20.85546875" bestFit="1" customWidth="1"/>
    <col min="5" max="5" width="1.7109375" customWidth="1"/>
    <col min="6" max="16383" width="9.140625" hidden="1"/>
    <col min="16384" max="16384" width="2.57031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x14ac:dyDescent="0.25"/>
    <row r="11" spans="2:4" x14ac:dyDescent="0.25"/>
    <row r="12" spans="2:4" x14ac:dyDescent="0.25"/>
    <row r="13" spans="2:4" ht="38.25" thickBot="1" x14ac:dyDescent="0.75">
      <c r="B13" s="34" t="s">
        <v>13</v>
      </c>
      <c r="C13" s="34"/>
      <c r="D13" s="34"/>
    </row>
    <row r="14" spans="2:4" ht="18" customHeight="1" thickTop="1" thickBot="1" x14ac:dyDescent="0.35">
      <c r="B14" s="36" t="s">
        <v>14</v>
      </c>
      <c r="C14" s="36"/>
      <c r="D14" s="8">
        <v>2500</v>
      </c>
    </row>
    <row r="15" spans="2:4" ht="15.75" customHeight="1" thickBot="1" x14ac:dyDescent="0.35">
      <c r="B15" s="37" t="s">
        <v>15</v>
      </c>
      <c r="C15" s="37"/>
      <c r="D15" s="9">
        <v>8.8999999999999999E-3</v>
      </c>
    </row>
    <row r="16" spans="2:4" ht="15.75" customHeight="1" thickBot="1" x14ac:dyDescent="0.35">
      <c r="B16" s="38" t="s">
        <v>16</v>
      </c>
      <c r="C16" s="38"/>
      <c r="D16" s="10">
        <f>salario*0.3</f>
        <v>750</v>
      </c>
    </row>
    <row r="17" spans="2:4" x14ac:dyDescent="0.25"/>
    <row r="18" spans="2:4" x14ac:dyDescent="0.25"/>
    <row r="19" spans="2:4" ht="38.25" thickBot="1" x14ac:dyDescent="0.75">
      <c r="B19" s="44" t="s">
        <v>0</v>
      </c>
      <c r="C19" s="44"/>
      <c r="D19" s="44"/>
    </row>
    <row r="20" spans="2:4" ht="18.75" thickTop="1" thickBot="1" x14ac:dyDescent="0.35">
      <c r="B20" s="39" t="s">
        <v>1</v>
      </c>
      <c r="C20" s="39"/>
      <c r="D20" s="11">
        <v>750</v>
      </c>
    </row>
    <row r="21" spans="2:4" ht="18.75" thickTop="1" thickBot="1" x14ac:dyDescent="0.35">
      <c r="B21" s="40" t="s">
        <v>2</v>
      </c>
      <c r="C21" s="40"/>
      <c r="D21" s="12">
        <v>10</v>
      </c>
    </row>
    <row r="22" spans="2:4" ht="18.75" thickTop="1" thickBot="1" x14ac:dyDescent="0.35">
      <c r="B22" s="41" t="s">
        <v>3</v>
      </c>
      <c r="C22" s="41"/>
      <c r="D22" s="13">
        <v>1.0789999999999999E-2</v>
      </c>
    </row>
    <row r="23" spans="2:4" ht="18" thickBot="1" x14ac:dyDescent="0.35">
      <c r="B23" s="42" t="s">
        <v>4</v>
      </c>
      <c r="C23" s="42"/>
      <c r="D23" s="14">
        <f>FV(rendimento_mensal,periodo*12,aporte)*-1</f>
        <v>182463.15939762915</v>
      </c>
    </row>
    <row r="24" spans="2:4" ht="18" thickBot="1" x14ac:dyDescent="0.35">
      <c r="B24" s="43" t="s">
        <v>5</v>
      </c>
      <c r="C24" s="43"/>
      <c r="D24" s="15">
        <f>patrimonio*rendimento_carteira</f>
        <v>1623.9221186388993</v>
      </c>
    </row>
    <row r="25" spans="2:4" x14ac:dyDescent="0.25"/>
    <row r="26" spans="2:4" x14ac:dyDescent="0.25"/>
    <row r="27" spans="2:4" ht="38.25" thickBot="1" x14ac:dyDescent="0.75">
      <c r="B27" s="49" t="s">
        <v>6</v>
      </c>
      <c r="C27" s="49"/>
      <c r="D27" s="2" t="s">
        <v>12</v>
      </c>
    </row>
    <row r="28" spans="2:4" ht="18.75" thickTop="1" thickBot="1" x14ac:dyDescent="0.35">
      <c r="B28" s="16" t="s">
        <v>7</v>
      </c>
      <c r="C28" s="17">
        <f>FV(rendimento_mensal, MID(B28, FIND(" ",B28)+1, 2)*12, aporte)*-1</f>
        <v>20420.720473233912</v>
      </c>
      <c r="D28" s="18">
        <f>C28*rendimento_carteira</f>
        <v>181.74441221178182</v>
      </c>
    </row>
    <row r="29" spans="2:4" ht="18" thickBot="1" x14ac:dyDescent="0.35">
      <c r="B29" s="19" t="s">
        <v>8</v>
      </c>
      <c r="C29" s="20">
        <f>FV(rendimento_mensal, MID(B29, FIND(" ",B29)+1, 2)*12, aporte)*-1</f>
        <v>62832.685498865736</v>
      </c>
      <c r="D29" s="21">
        <f>C29*rendimento_carteira</f>
        <v>559.21090093990506</v>
      </c>
    </row>
    <row r="30" spans="2:4" ht="18" thickBot="1" x14ac:dyDescent="0.35">
      <c r="B30" s="19" t="s">
        <v>9</v>
      </c>
      <c r="C30" s="20">
        <f>FV(rendimento_mensal, MID(B30, FIND(" ",B30)+1, 2)*12, aporte)*-1</f>
        <v>182463.15939762915</v>
      </c>
      <c r="D30" s="21">
        <f>C30*rendimento_carteira</f>
        <v>1623.9221186388993</v>
      </c>
    </row>
    <row r="31" spans="2:4" ht="18" thickBot="1" x14ac:dyDescent="0.35">
      <c r="B31" s="19" t="s">
        <v>10</v>
      </c>
      <c r="C31" s="20">
        <f>FV(rendimento_mensal, MID(B31, FIND(" ",B31)+1, 2)*12, aporte)*-1</f>
        <v>843898.8000728105</v>
      </c>
      <c r="D31" s="21">
        <f>C31*rendimento_carteira</f>
        <v>7510.6993206480138</v>
      </c>
    </row>
    <row r="32" spans="2:4" ht="18" thickBot="1" x14ac:dyDescent="0.35">
      <c r="B32" s="22" t="s">
        <v>11</v>
      </c>
      <c r="C32" s="23">
        <f>FV(rendimento_mensal, MID(B32, FIND(" ",B32)+1, 2)*12, aporte)*-1</f>
        <v>3241627.2412535357</v>
      </c>
      <c r="D32" s="24">
        <f>C32*rendimento_carteira</f>
        <v>28850.482447156468</v>
      </c>
    </row>
    <row r="33" spans="2:4" x14ac:dyDescent="0.25"/>
    <row r="34" spans="2:4" x14ac:dyDescent="0.25"/>
    <row r="35" spans="2:4" ht="38.25" thickBot="1" x14ac:dyDescent="0.75">
      <c r="B35" s="34" t="s">
        <v>18</v>
      </c>
      <c r="C35" s="34"/>
      <c r="D35" s="1"/>
    </row>
    <row r="36" spans="2:4" ht="18.75" thickTop="1" thickBot="1" x14ac:dyDescent="0.35">
      <c r="B36" s="35" t="s">
        <v>17</v>
      </c>
      <c r="C36" s="35"/>
      <c r="D36" s="25" t="s">
        <v>20</v>
      </c>
    </row>
    <row r="37" spans="2:4" ht="18" thickBot="1" x14ac:dyDescent="0.35">
      <c r="B37" s="47" t="s">
        <v>21</v>
      </c>
      <c r="C37" s="47"/>
      <c r="D37" s="26">
        <f>aporte</f>
        <v>750</v>
      </c>
    </row>
    <row r="38" spans="2:4" ht="18" thickBot="1" x14ac:dyDescent="0.35">
      <c r="B38" s="48"/>
      <c r="C38" s="48"/>
      <c r="D38" s="27"/>
    </row>
    <row r="39" spans="2:4" ht="18" thickBot="1" x14ac:dyDescent="0.35">
      <c r="B39" s="28" t="s">
        <v>24</v>
      </c>
      <c r="C39" s="29" t="s">
        <v>23</v>
      </c>
      <c r="D39" s="33" t="s">
        <v>22</v>
      </c>
    </row>
    <row r="40" spans="2:4" ht="18" thickBot="1" x14ac:dyDescent="0.35">
      <c r="B40" s="30" t="s">
        <v>29</v>
      </c>
      <c r="C40" s="31">
        <f>VLOOKUP($D$36&amp;"-"&amp;B40,APOIO!$A:$D,4,)</f>
        <v>0.2</v>
      </c>
      <c r="D40" s="32">
        <f>$D$37*C40</f>
        <v>150</v>
      </c>
    </row>
    <row r="41" spans="2:4" ht="18" thickBot="1" x14ac:dyDescent="0.35">
      <c r="B41" s="30" t="s">
        <v>30</v>
      </c>
      <c r="C41" s="31">
        <f>VLOOKUP($D$36&amp;"-"&amp;B41,APOIO!$A:$D,4,)</f>
        <v>0.3</v>
      </c>
      <c r="D41" s="32">
        <f t="shared" ref="D41:D45" si="0">$D$37*C41</f>
        <v>225</v>
      </c>
    </row>
    <row r="42" spans="2:4" ht="18" thickBot="1" x14ac:dyDescent="0.35">
      <c r="B42" s="30" t="s">
        <v>31</v>
      </c>
      <c r="C42" s="31">
        <f>VLOOKUP($D$36&amp;"-"&amp;B42,APOIO!$A:$D,4,)</f>
        <v>0.15</v>
      </c>
      <c r="D42" s="32">
        <f t="shared" si="0"/>
        <v>112.5</v>
      </c>
    </row>
    <row r="43" spans="2:4" ht="18" thickBot="1" x14ac:dyDescent="0.35">
      <c r="B43" s="30" t="s">
        <v>32</v>
      </c>
      <c r="C43" s="31">
        <f>VLOOKUP($D$36&amp;"-"&amp;B43,APOIO!$A:$D,4,)</f>
        <v>0.1</v>
      </c>
      <c r="D43" s="32">
        <f t="shared" si="0"/>
        <v>75</v>
      </c>
    </row>
    <row r="44" spans="2:4" ht="18" thickBot="1" x14ac:dyDescent="0.35">
      <c r="B44" s="30" t="s">
        <v>33</v>
      </c>
      <c r="C44" s="31">
        <f>VLOOKUP($D$36&amp;"-"&amp;B44,APOIO!$A:$D,4,)</f>
        <v>0.15</v>
      </c>
      <c r="D44" s="32">
        <f t="shared" si="0"/>
        <v>112.5</v>
      </c>
    </row>
    <row r="45" spans="2:4" ht="18" thickBot="1" x14ac:dyDescent="0.35">
      <c r="B45" s="30" t="s">
        <v>34</v>
      </c>
      <c r="C45" s="31">
        <f>VLOOKUP($D$36&amp;"-"&amp;B45,APOIO!$A:$D,4,)</f>
        <v>0.1</v>
      </c>
      <c r="D45" s="32">
        <f t="shared" si="0"/>
        <v>75</v>
      </c>
    </row>
    <row r="46" spans="2:4" ht="18" thickBot="1" x14ac:dyDescent="0.35">
      <c r="B46" s="45"/>
      <c r="C46" s="46"/>
      <c r="D46" s="32">
        <f>SUM(D40:D45)</f>
        <v>750</v>
      </c>
    </row>
    <row r="47" spans="2:4" x14ac:dyDescent="0.25"/>
    <row r="48" spans="2:4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ht="15.75" hidden="1" customHeight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</sheetData>
  <mergeCells count="16">
    <mergeCell ref="B46:C46"/>
    <mergeCell ref="B37:C37"/>
    <mergeCell ref="B38:C38"/>
    <mergeCell ref="B27:C27"/>
    <mergeCell ref="B35:C35"/>
    <mergeCell ref="B36:C36"/>
    <mergeCell ref="B13:D13"/>
    <mergeCell ref="B14:C14"/>
    <mergeCell ref="B15:C15"/>
    <mergeCell ref="B16:C16"/>
    <mergeCell ref="B20:C20"/>
    <mergeCell ref="B21:C21"/>
    <mergeCell ref="B22:C22"/>
    <mergeCell ref="B23:C23"/>
    <mergeCell ref="B24:C24"/>
    <mergeCell ref="B19:D19"/>
  </mergeCells>
  <dataValidations count="1">
    <dataValidation type="list" allowBlank="1" showInputMessage="1" showErrorMessage="1" sqref="D36" xr:uid="{C0324747-1A37-4AEA-821D-4E601AA8A2ED}">
      <formula1>"Conservador,Moderado,Arrojado"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8500-AE7F-4E1C-BB3F-CF348F790B00}">
  <dimension ref="A2:D20"/>
  <sheetViews>
    <sheetView topLeftCell="XFD1" workbookViewId="0">
      <selection activeCell="E1" sqref="E1:XFD1048576"/>
    </sheetView>
  </sheetViews>
  <sheetFormatPr defaultColWidth="0" defaultRowHeight="15" x14ac:dyDescent="0.25"/>
  <cols>
    <col min="1" max="1" width="30.85546875" hidden="1" customWidth="1"/>
    <col min="2" max="2" width="12.140625" hidden="1" customWidth="1"/>
    <col min="3" max="3" width="18.5703125" hidden="1" customWidth="1"/>
    <col min="4" max="4" width="12.140625" hidden="1" customWidth="1"/>
    <col min="5" max="16384" width="9.140625" hidden="1"/>
  </cols>
  <sheetData>
    <row r="2" spans="1:4" x14ac:dyDescent="0.25">
      <c r="A2" t="s">
        <v>25</v>
      </c>
      <c r="B2" t="s">
        <v>26</v>
      </c>
      <c r="C2" t="s">
        <v>28</v>
      </c>
      <c r="D2" t="s">
        <v>27</v>
      </c>
    </row>
    <row r="3" spans="1:4" x14ac:dyDescent="0.25">
      <c r="A3" t="str">
        <f>B3&amp;"-"&amp;C3</f>
        <v>Conservador-PAPEL</v>
      </c>
      <c r="B3" t="s">
        <v>35</v>
      </c>
      <c r="C3" t="s">
        <v>29</v>
      </c>
      <c r="D3" s="7">
        <v>0.3</v>
      </c>
    </row>
    <row r="4" spans="1:4" x14ac:dyDescent="0.25">
      <c r="A4" t="str">
        <f t="shared" ref="A4:A20" si="0">B4&amp;"-"&amp;C4</f>
        <v>Conservador-TIJOLO</v>
      </c>
      <c r="B4" t="s">
        <v>35</v>
      </c>
      <c r="C4" t="s">
        <v>30</v>
      </c>
      <c r="D4" s="7">
        <v>0.5</v>
      </c>
    </row>
    <row r="5" spans="1:4" x14ac:dyDescent="0.25">
      <c r="A5" t="str">
        <f t="shared" si="0"/>
        <v>Conservador-HIBRIDO</v>
      </c>
      <c r="B5" t="s">
        <v>35</v>
      </c>
      <c r="C5" t="s">
        <v>31</v>
      </c>
      <c r="D5" s="7">
        <v>0.1</v>
      </c>
    </row>
    <row r="6" spans="1:4" x14ac:dyDescent="0.25">
      <c r="A6" t="str">
        <f t="shared" si="0"/>
        <v>Conservador-FOFs</v>
      </c>
      <c r="B6" t="s">
        <v>35</v>
      </c>
      <c r="C6" t="s">
        <v>32</v>
      </c>
      <c r="D6" s="7">
        <v>0.1</v>
      </c>
    </row>
    <row r="7" spans="1:4" x14ac:dyDescent="0.25">
      <c r="A7" t="str">
        <f t="shared" si="0"/>
        <v>Conservador-DESENVOLVIMENTO</v>
      </c>
      <c r="B7" t="s">
        <v>35</v>
      </c>
      <c r="C7" t="s">
        <v>33</v>
      </c>
      <c r="D7" s="4">
        <v>0</v>
      </c>
    </row>
    <row r="8" spans="1:4" ht="15.75" thickBot="1" x14ac:dyDescent="0.3">
      <c r="A8" s="3" t="str">
        <f t="shared" si="0"/>
        <v>Conservador-HOTELARIAS</v>
      </c>
      <c r="B8" s="3" t="s">
        <v>35</v>
      </c>
      <c r="C8" s="3" t="s">
        <v>34</v>
      </c>
      <c r="D8" s="5">
        <v>0</v>
      </c>
    </row>
    <row r="9" spans="1:4" ht="15.75" thickTop="1" x14ac:dyDescent="0.25">
      <c r="A9" t="str">
        <f t="shared" si="0"/>
        <v>Moderado-PAPEL</v>
      </c>
      <c r="B9" t="s">
        <v>19</v>
      </c>
      <c r="C9" t="s">
        <v>29</v>
      </c>
      <c r="D9" s="6">
        <v>0.25</v>
      </c>
    </row>
    <row r="10" spans="1:4" x14ac:dyDescent="0.25">
      <c r="A10" t="str">
        <f t="shared" si="0"/>
        <v>Moderado-TIJOLO</v>
      </c>
      <c r="B10" t="s">
        <v>19</v>
      </c>
      <c r="C10" t="s">
        <v>30</v>
      </c>
      <c r="D10" s="6">
        <v>0.4</v>
      </c>
    </row>
    <row r="11" spans="1:4" x14ac:dyDescent="0.25">
      <c r="A11" t="str">
        <f t="shared" si="0"/>
        <v>Moderado-HIBRIDO</v>
      </c>
      <c r="B11" t="s">
        <v>19</v>
      </c>
      <c r="C11" t="s">
        <v>31</v>
      </c>
      <c r="D11" s="6">
        <v>0.15</v>
      </c>
    </row>
    <row r="12" spans="1:4" x14ac:dyDescent="0.25">
      <c r="A12" t="str">
        <f t="shared" si="0"/>
        <v>Moderado-FOFs</v>
      </c>
      <c r="B12" t="s">
        <v>19</v>
      </c>
      <c r="C12" t="s">
        <v>32</v>
      </c>
      <c r="D12" s="6">
        <v>0.1</v>
      </c>
    </row>
    <row r="13" spans="1:4" x14ac:dyDescent="0.25">
      <c r="A13" t="str">
        <f t="shared" si="0"/>
        <v>Moderado-DESENVOLVIMENTO</v>
      </c>
      <c r="B13" t="s">
        <v>19</v>
      </c>
      <c r="C13" t="s">
        <v>33</v>
      </c>
      <c r="D13" s="6">
        <v>0.05</v>
      </c>
    </row>
    <row r="14" spans="1:4" ht="15.75" thickBot="1" x14ac:dyDescent="0.3">
      <c r="A14" s="3" t="str">
        <f t="shared" si="0"/>
        <v>Moderado-HOTELARIAS</v>
      </c>
      <c r="B14" s="3" t="s">
        <v>19</v>
      </c>
      <c r="C14" s="3" t="s">
        <v>34</v>
      </c>
      <c r="D14" s="5">
        <v>0.05</v>
      </c>
    </row>
    <row r="15" spans="1:4" ht="15.75" thickTop="1" x14ac:dyDescent="0.25">
      <c r="A15" t="str">
        <f t="shared" si="0"/>
        <v>Arrojado-PAPEL</v>
      </c>
      <c r="B15" t="s">
        <v>20</v>
      </c>
      <c r="C15" t="s">
        <v>29</v>
      </c>
      <c r="D15" s="6">
        <v>0.2</v>
      </c>
    </row>
    <row r="16" spans="1:4" x14ac:dyDescent="0.25">
      <c r="A16" t="str">
        <f t="shared" si="0"/>
        <v>Arrojado-TIJOLO</v>
      </c>
      <c r="B16" t="s">
        <v>20</v>
      </c>
      <c r="C16" t="s">
        <v>30</v>
      </c>
      <c r="D16" s="6">
        <v>0.3</v>
      </c>
    </row>
    <row r="17" spans="1:4" x14ac:dyDescent="0.25">
      <c r="A17" t="str">
        <f t="shared" si="0"/>
        <v>Arrojado-HIBRIDO</v>
      </c>
      <c r="B17" t="s">
        <v>20</v>
      </c>
      <c r="C17" t="s">
        <v>31</v>
      </c>
      <c r="D17" s="6">
        <v>0.15</v>
      </c>
    </row>
    <row r="18" spans="1:4" x14ac:dyDescent="0.25">
      <c r="A18" t="str">
        <f t="shared" si="0"/>
        <v>Arrojado-FOFs</v>
      </c>
      <c r="B18" t="s">
        <v>20</v>
      </c>
      <c r="C18" t="s">
        <v>32</v>
      </c>
      <c r="D18" s="6">
        <v>0.1</v>
      </c>
    </row>
    <row r="19" spans="1:4" x14ac:dyDescent="0.25">
      <c r="A19" t="str">
        <f t="shared" si="0"/>
        <v>Arrojado-DESENVOLVIMENTO</v>
      </c>
      <c r="B19" t="s">
        <v>20</v>
      </c>
      <c r="C19" t="s">
        <v>33</v>
      </c>
      <c r="D19" s="6">
        <v>0.15</v>
      </c>
    </row>
    <row r="20" spans="1:4" x14ac:dyDescent="0.25">
      <c r="A20" t="str">
        <f t="shared" si="0"/>
        <v>Arrojado-HOTELARIAS</v>
      </c>
      <c r="B20" t="s">
        <v>20</v>
      </c>
      <c r="C20" t="s">
        <v>34</v>
      </c>
      <c r="D20" s="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APOIO</vt:lpstr>
      <vt:lpstr>aporte</vt:lpstr>
      <vt:lpstr>patrimonio</vt:lpstr>
      <vt:lpstr>periodo</vt:lpstr>
      <vt:lpstr>rendimento_carteira</vt:lpstr>
      <vt:lpstr>rendimento_mensal</vt:lpstr>
      <vt:lpstr>salario</vt:lpstr>
      <vt:lpstr>sug_investimento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Patrick Silva Vieira</dc:creator>
  <cp:lastModifiedBy>Marcos Patrick Silva Vieira</cp:lastModifiedBy>
  <dcterms:created xsi:type="dcterms:W3CDTF">2025-06-05T18:32:25Z</dcterms:created>
  <dcterms:modified xsi:type="dcterms:W3CDTF">2025-06-06T23:14:03Z</dcterms:modified>
</cp:coreProperties>
</file>