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/src/maana/sim/logistics/excel/"/>
    </mc:Choice>
  </mc:AlternateContent>
  <xr:revisionPtr revIDLastSave="0" documentId="13_ncr:1_{8EB907B8-7544-B54A-B26B-6E3F0777649B}" xr6:coauthVersionLast="46" xr6:coauthVersionMax="46" xr10:uidLastSave="{00000000-0000-0000-0000-000000000000}"/>
  <bookViews>
    <workbookView xWindow="0" yWindow="0" windowWidth="33600" windowHeight="21000" activeTab="3" xr2:uid="{6186B0CE-D524-424B-92F7-82F59092DAB0}"/>
  </bookViews>
  <sheets>
    <sheet name="City (Consumer)" sheetId="1" r:id="rId1"/>
    <sheet name="Producer (Outputs)" sheetId="2" r:id="rId2"/>
    <sheet name="Producer (Inputs)" sheetId="3" r:id="rId3"/>
    <sheet name="Facility" sheetId="4" r:id="rId4"/>
    <sheet name="Supply Dep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3" i="4"/>
  <c r="D15" i="2"/>
  <c r="D8" i="2"/>
  <c r="D9" i="2" s="1"/>
  <c r="D16" i="2" s="1"/>
  <c r="C9" i="2"/>
  <c r="C12" i="1"/>
  <c r="C13" i="1" s="1"/>
  <c r="D6" i="2"/>
  <c r="E8" i="2" s="1"/>
  <c r="C10" i="1"/>
  <c r="D18" i="2" l="1"/>
  <c r="E6" i="2"/>
  <c r="E15" i="2"/>
  <c r="E9" i="2"/>
  <c r="E16" i="2" s="1"/>
  <c r="D12" i="1"/>
  <c r="D14" i="1" s="1"/>
  <c r="C16" i="1"/>
  <c r="C14" i="1"/>
  <c r="E18" i="2" l="1"/>
  <c r="F6" i="2"/>
  <c r="F15" i="2"/>
  <c r="F8" i="2"/>
  <c r="D4" i="1"/>
  <c r="E12" i="1" s="1"/>
  <c r="E4" i="1" s="1"/>
  <c r="E16" i="1" s="1"/>
  <c r="D13" i="1"/>
  <c r="D16" i="1" l="1"/>
  <c r="G8" i="2"/>
  <c r="F9" i="2"/>
  <c r="F16" i="2" s="1"/>
  <c r="F18" i="2" s="1"/>
  <c r="G6" i="2"/>
  <c r="G15" i="2"/>
  <c r="E13" i="1"/>
  <c r="E14" i="1"/>
  <c r="F12" i="1"/>
  <c r="F4" i="1" s="1"/>
  <c r="F16" i="1" s="1"/>
  <c r="F13" i="1"/>
  <c r="G12" i="1" l="1"/>
  <c r="G4" i="1" s="1"/>
  <c r="G16" i="1" s="1"/>
  <c r="H6" i="2"/>
  <c r="H15" i="2"/>
  <c r="H8" i="2"/>
  <c r="G9" i="2"/>
  <c r="G16" i="2" s="1"/>
  <c r="G18" i="2" s="1"/>
  <c r="F14" i="1"/>
  <c r="H12" i="1"/>
  <c r="H4" i="1" s="1"/>
  <c r="H16" i="1" s="1"/>
  <c r="G14" i="1"/>
  <c r="G13" i="1"/>
  <c r="I8" i="2" l="1"/>
  <c r="H9" i="2"/>
  <c r="H16" i="2" s="1"/>
  <c r="H18" i="2" s="1"/>
  <c r="I6" i="2"/>
  <c r="I15" i="2"/>
  <c r="I12" i="1"/>
  <c r="I4" i="1" s="1"/>
  <c r="I16" i="1" s="1"/>
  <c r="H14" i="1"/>
  <c r="H13" i="1"/>
  <c r="J6" i="2" l="1"/>
  <c r="J15" i="2"/>
  <c r="J8" i="2"/>
  <c r="I9" i="2"/>
  <c r="I16" i="2" s="1"/>
  <c r="I18" i="2" s="1"/>
  <c r="J12" i="1"/>
  <c r="J4" i="1" s="1"/>
  <c r="J16" i="1" s="1"/>
  <c r="I13" i="1"/>
  <c r="I14" i="1"/>
  <c r="K8" i="2" l="1"/>
  <c r="J9" i="2"/>
  <c r="J16" i="2" s="1"/>
  <c r="J18" i="2" s="1"/>
  <c r="K6" i="2"/>
  <c r="K15" i="2"/>
  <c r="K12" i="1"/>
  <c r="K4" i="1" s="1"/>
  <c r="K16" i="1" s="1"/>
  <c r="J13" i="1"/>
  <c r="J14" i="1"/>
  <c r="L6" i="2" l="1"/>
  <c r="L15" i="2"/>
  <c r="L8" i="2"/>
  <c r="K9" i="2"/>
  <c r="K16" i="2" s="1"/>
  <c r="K18" i="2" s="1"/>
  <c r="L12" i="1"/>
  <c r="L4" i="1" s="1"/>
  <c r="L16" i="1" s="1"/>
  <c r="K13" i="1"/>
  <c r="K14" i="1"/>
  <c r="M8" i="2" l="1"/>
  <c r="L9" i="2"/>
  <c r="L16" i="2" s="1"/>
  <c r="L18" i="2" s="1"/>
  <c r="M6" i="2"/>
  <c r="N6" i="2" s="1"/>
  <c r="M15" i="2"/>
  <c r="M12" i="1"/>
  <c r="M4" i="1" s="1"/>
  <c r="M16" i="1" s="1"/>
  <c r="L14" i="1"/>
  <c r="L13" i="1"/>
  <c r="N15" i="2" l="1"/>
  <c r="O6" i="2"/>
  <c r="P6" i="2" s="1"/>
  <c r="Q6" i="2" s="1"/>
  <c r="N8" i="2"/>
  <c r="N9" i="2" s="1"/>
  <c r="N16" i="2" s="1"/>
  <c r="M9" i="2"/>
  <c r="M16" i="2" s="1"/>
  <c r="M18" i="2" s="1"/>
  <c r="N12" i="1"/>
  <c r="N4" i="1" s="1"/>
  <c r="N16" i="1" s="1"/>
  <c r="M13" i="1"/>
  <c r="M14" i="1"/>
  <c r="O8" i="2" l="1"/>
  <c r="O15" i="2"/>
  <c r="N18" i="2"/>
  <c r="O12" i="1"/>
  <c r="O4" i="1" s="1"/>
  <c r="O16" i="1" s="1"/>
  <c r="N13" i="1"/>
  <c r="N14" i="1"/>
  <c r="P15" i="2" l="1"/>
  <c r="P8" i="2"/>
  <c r="O9" i="2"/>
  <c r="O16" i="2" s="1"/>
  <c r="O18" i="2" s="1"/>
  <c r="P12" i="1"/>
  <c r="P4" i="1" s="1"/>
  <c r="P16" i="1" s="1"/>
  <c r="O13" i="1"/>
  <c r="O14" i="1"/>
  <c r="Q8" i="2" l="1"/>
  <c r="Q9" i="2" s="1"/>
  <c r="Q16" i="2" s="1"/>
  <c r="P9" i="2"/>
  <c r="P16" i="2" s="1"/>
  <c r="P18" i="2" s="1"/>
  <c r="Q15" i="2"/>
  <c r="Q12" i="1"/>
  <c r="Q4" i="1" s="1"/>
  <c r="Q16" i="1" s="1"/>
  <c r="P14" i="1"/>
  <c r="P13" i="1"/>
  <c r="Q18" i="2" l="1"/>
  <c r="Q13" i="1"/>
  <c r="Q14" i="1"/>
</calcChain>
</file>

<file path=xl/sharedStrings.xml><?xml version="1.0" encoding="utf-8"?>
<sst xmlns="http://schemas.openxmlformats.org/spreadsheetml/2006/main" count="31" uniqueCount="30">
  <si>
    <t>Res. Amt</t>
  </si>
  <si>
    <t>Res. Cap</t>
  </si>
  <si>
    <t>Res. %</t>
  </si>
  <si>
    <t>Pop.</t>
  </si>
  <si>
    <t>Pop. Growth Rate</t>
  </si>
  <si>
    <t>Step</t>
  </si>
  <si>
    <t>Pop. Decline Rate</t>
  </si>
  <si>
    <t>Consumption Per Person</t>
  </si>
  <si>
    <t>Price Per Unit</t>
  </si>
  <si>
    <t>Need</t>
  </si>
  <si>
    <t>Min Price Basis %</t>
  </si>
  <si>
    <t>Min Price Basis</t>
  </si>
  <si>
    <t>Yield</t>
  </si>
  <si>
    <t>Storage Cap</t>
  </si>
  <si>
    <t>Storage Amt</t>
  </si>
  <si>
    <t>Cost Per Unit</t>
  </si>
  <si>
    <t>Resource Capacity</t>
  </si>
  <si>
    <t>Total Yield</t>
  </si>
  <si>
    <t>Scarcity</t>
  </si>
  <si>
    <t>Base Cost Per Unit</t>
  </si>
  <si>
    <t>Stoppage Surcharge Factor</t>
  </si>
  <si>
    <t>Scarcity Surcharge Factor</t>
  </si>
  <si>
    <t>Stoppage Surcharge Rate</t>
  </si>
  <si>
    <t>Scarcity Surcharge Rate</t>
  </si>
  <si>
    <t>Facility</t>
  </si>
  <si>
    <t>Vehicle</t>
  </si>
  <si>
    <t>Per vehicle input</t>
  </si>
  <si>
    <t>Input modifier</t>
  </si>
  <si>
    <t>Num vehicles</t>
  </si>
  <si>
    <t>Input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</si>
</sst>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3270-Medium"/>
    </font>
    <font>
      <sz val="12"/>
      <color rgb="FFFF0000"/>
      <name val="3270-Medium"/>
    </font>
    <font>
      <sz val="12"/>
      <name val="3270-Medium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3" fillId="0" borderId="0" xfId="0" applyNumberFormat="1" applyFont="1"/>
    <xf numFmtId="166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BC2A-2ECC-6A4F-9258-F491AF04E3E3}">
  <sheetPr>
    <tabColor theme="4"/>
  </sheetPr>
  <dimension ref="B2:Q16"/>
  <sheetViews>
    <sheetView workbookViewId="0">
      <selection activeCell="D16" sqref="D16"/>
    </sheetView>
  </sheetViews>
  <sheetFormatPr baseColWidth="10" defaultColWidth="10.83203125" defaultRowHeight="15"/>
  <cols>
    <col min="1" max="1" width="10.83203125" style="2"/>
    <col min="2" max="2" width="23.5" style="1" bestFit="1" customWidth="1"/>
    <col min="3" max="3" width="8.1640625" style="2" bestFit="1" customWidth="1"/>
    <col min="4" max="17" width="7.1640625" style="2" bestFit="1" customWidth="1"/>
    <col min="18" max="16384" width="10.83203125" style="2"/>
  </cols>
  <sheetData>
    <row r="2" spans="2:17" s="9" customFormat="1">
      <c r="B2" s="8" t="s">
        <v>5</v>
      </c>
      <c r="C2" s="9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</row>
    <row r="4" spans="2:17">
      <c r="B4" s="1" t="s">
        <v>3</v>
      </c>
      <c r="C4" s="6">
        <v>100</v>
      </c>
      <c r="D4" s="2">
        <f>IF(D12&gt;0,_xlfn.FLOOR.MATH(C$4+(C$4*$C$5)),_xlfn.FLOOR.MATH(C$4-(C$4*$C$6)))</f>
        <v>110</v>
      </c>
      <c r="E4" s="2">
        <f t="shared" ref="E4:Q4" si="0">IF(E12&gt;0,_xlfn.FLOOR.MATH(D$4+(D$4*$C$5)),_xlfn.FLOOR.MATH(D$4-(D$4*$C$6)))</f>
        <v>121</v>
      </c>
      <c r="F4" s="2">
        <f t="shared" si="0"/>
        <v>133</v>
      </c>
      <c r="G4" s="2">
        <f t="shared" si="0"/>
        <v>146</v>
      </c>
      <c r="H4" s="2">
        <f t="shared" si="0"/>
        <v>160</v>
      </c>
      <c r="I4" s="2">
        <f t="shared" si="0"/>
        <v>176</v>
      </c>
      <c r="J4" s="2">
        <f t="shared" si="0"/>
        <v>193</v>
      </c>
      <c r="K4" s="2">
        <f t="shared" si="0"/>
        <v>173</v>
      </c>
      <c r="L4" s="2">
        <f t="shared" si="0"/>
        <v>155</v>
      </c>
      <c r="M4" s="2">
        <f t="shared" si="0"/>
        <v>139</v>
      </c>
      <c r="N4" s="2">
        <f t="shared" si="0"/>
        <v>125</v>
      </c>
      <c r="O4" s="2">
        <f t="shared" si="0"/>
        <v>112</v>
      </c>
      <c r="P4" s="2">
        <f t="shared" si="0"/>
        <v>100</v>
      </c>
      <c r="Q4" s="2">
        <f t="shared" si="0"/>
        <v>90</v>
      </c>
    </row>
    <row r="5" spans="2:17">
      <c r="B5" s="1" t="s">
        <v>4</v>
      </c>
      <c r="C5" s="6">
        <v>0.1</v>
      </c>
    </row>
    <row r="6" spans="2:17">
      <c r="B6" s="1" t="s">
        <v>6</v>
      </c>
      <c r="C6" s="6">
        <v>0.1</v>
      </c>
    </row>
    <row r="7" spans="2:17">
      <c r="B7" s="1" t="s">
        <v>7</v>
      </c>
      <c r="C7" s="6">
        <v>1</v>
      </c>
    </row>
    <row r="9" spans="2:17">
      <c r="B9" s="1" t="s">
        <v>10</v>
      </c>
      <c r="C9" s="5">
        <v>0.7</v>
      </c>
    </row>
    <row r="10" spans="2:17">
      <c r="B10" s="1" t="s">
        <v>11</v>
      </c>
      <c r="C10" s="4">
        <f>C11*C9</f>
        <v>700</v>
      </c>
    </row>
    <row r="11" spans="2:17">
      <c r="B11" s="1" t="s">
        <v>1</v>
      </c>
      <c r="C11" s="6">
        <v>1000</v>
      </c>
    </row>
    <row r="12" spans="2:17">
      <c r="B12" s="1" t="s">
        <v>0</v>
      </c>
      <c r="C12" s="7">
        <f>C11</f>
        <v>1000</v>
      </c>
      <c r="D12" s="2">
        <f>MAX(C12-(C4*$C$7),0)</f>
        <v>900</v>
      </c>
      <c r="E12" s="2">
        <f t="shared" ref="E12:Q12" si="1">MAX(D12-(D4*$C$7),0)</f>
        <v>790</v>
      </c>
      <c r="F12" s="2">
        <f t="shared" si="1"/>
        <v>669</v>
      </c>
      <c r="G12" s="2">
        <f t="shared" si="1"/>
        <v>536</v>
      </c>
      <c r="H12" s="2">
        <f t="shared" si="1"/>
        <v>390</v>
      </c>
      <c r="I12" s="2">
        <f t="shared" si="1"/>
        <v>230</v>
      </c>
      <c r="J12" s="2">
        <f t="shared" si="1"/>
        <v>54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2:17">
      <c r="B13" s="1" t="s">
        <v>2</v>
      </c>
      <c r="C13" s="3">
        <f>C12/C11</f>
        <v>1</v>
      </c>
      <c r="D13" s="3">
        <f>D12/$C$11</f>
        <v>0.9</v>
      </c>
      <c r="E13" s="3">
        <f t="shared" ref="E13:H13" si="2">E12/$C$11</f>
        <v>0.79</v>
      </c>
      <c r="F13" s="3">
        <f t="shared" si="2"/>
        <v>0.66900000000000004</v>
      </c>
      <c r="G13" s="3">
        <f t="shared" si="2"/>
        <v>0.53600000000000003</v>
      </c>
      <c r="H13" s="3">
        <f t="shared" si="2"/>
        <v>0.39</v>
      </c>
      <c r="I13" s="3">
        <f t="shared" ref="I13" si="3">I12/$C$11</f>
        <v>0.23</v>
      </c>
      <c r="J13" s="3">
        <f t="shared" ref="J13" si="4">J12/$C$11</f>
        <v>5.3999999999999999E-2</v>
      </c>
      <c r="K13" s="3">
        <f t="shared" ref="K13" si="5">K12/$C$11</f>
        <v>0</v>
      </c>
      <c r="L13" s="3">
        <f t="shared" ref="L13" si="6">L12/$C$11</f>
        <v>0</v>
      </c>
      <c r="M13" s="3">
        <f t="shared" ref="M13" si="7">M12/$C$11</f>
        <v>0</v>
      </c>
      <c r="N13" s="3">
        <f t="shared" ref="N13" si="8">N12/$C$11</f>
        <v>0</v>
      </c>
      <c r="O13" s="3">
        <f t="shared" ref="O13" si="9">O12/$C$11</f>
        <v>0</v>
      </c>
      <c r="P13" s="3">
        <f t="shared" ref="P13" si="10">P12/$C$11</f>
        <v>0</v>
      </c>
      <c r="Q13" s="3">
        <f t="shared" ref="Q13" si="11">Q12/$C$11</f>
        <v>0</v>
      </c>
    </row>
    <row r="14" spans="2:17">
      <c r="B14" s="1" t="s">
        <v>9</v>
      </c>
      <c r="C14" s="2">
        <f>$C$11-C12</f>
        <v>0</v>
      </c>
      <c r="D14" s="2">
        <f t="shared" ref="D14:Q14" si="12">$C$11-D12</f>
        <v>100</v>
      </c>
      <c r="E14" s="2">
        <f t="shared" si="12"/>
        <v>210</v>
      </c>
      <c r="F14" s="2">
        <f t="shared" si="12"/>
        <v>331</v>
      </c>
      <c r="G14" s="2">
        <f t="shared" si="12"/>
        <v>464</v>
      </c>
      <c r="H14" s="2">
        <f t="shared" si="12"/>
        <v>610</v>
      </c>
      <c r="I14" s="2">
        <f t="shared" si="12"/>
        <v>770</v>
      </c>
      <c r="J14" s="2">
        <f t="shared" si="12"/>
        <v>946</v>
      </c>
      <c r="K14" s="2">
        <f t="shared" si="12"/>
        <v>1000</v>
      </c>
      <c r="L14" s="2">
        <f t="shared" si="12"/>
        <v>1000</v>
      </c>
      <c r="M14" s="2">
        <f t="shared" si="12"/>
        <v>1000</v>
      </c>
      <c r="N14" s="2">
        <f t="shared" si="12"/>
        <v>1000</v>
      </c>
      <c r="O14" s="2">
        <f t="shared" si="12"/>
        <v>1000</v>
      </c>
      <c r="P14" s="2">
        <f t="shared" si="12"/>
        <v>1000</v>
      </c>
      <c r="Q14" s="2">
        <f t="shared" si="12"/>
        <v>1000</v>
      </c>
    </row>
    <row r="16" spans="2:17" s="9" customFormat="1">
      <c r="B16" s="8" t="s">
        <v>8</v>
      </c>
      <c r="C16" s="10">
        <f>C4/C12</f>
        <v>0.1</v>
      </c>
      <c r="D16" s="11">
        <f t="shared" ref="D16:Q16" si="13">D4/MAX(D12,$C$10)</f>
        <v>0.12222222222222222</v>
      </c>
      <c r="E16" s="11">
        <f t="shared" si="13"/>
        <v>0.15316455696202533</v>
      </c>
      <c r="F16" s="11">
        <f t="shared" si="13"/>
        <v>0.19</v>
      </c>
      <c r="G16" s="11">
        <f t="shared" si="13"/>
        <v>0.20857142857142857</v>
      </c>
      <c r="H16" s="11">
        <f t="shared" si="13"/>
        <v>0.22857142857142856</v>
      </c>
      <c r="I16" s="11">
        <f t="shared" si="13"/>
        <v>0.25142857142857145</v>
      </c>
      <c r="J16" s="11">
        <f t="shared" si="13"/>
        <v>0.27571428571428569</v>
      </c>
      <c r="K16" s="11">
        <f t="shared" si="13"/>
        <v>0.24714285714285714</v>
      </c>
      <c r="L16" s="11">
        <f t="shared" si="13"/>
        <v>0.22142857142857142</v>
      </c>
      <c r="M16" s="11">
        <f t="shared" si="13"/>
        <v>0.19857142857142857</v>
      </c>
      <c r="N16" s="11">
        <f t="shared" si="13"/>
        <v>0.17857142857142858</v>
      </c>
      <c r="O16" s="11">
        <f t="shared" si="13"/>
        <v>0.16</v>
      </c>
      <c r="P16" s="11">
        <f t="shared" si="13"/>
        <v>0.14285714285714285</v>
      </c>
      <c r="Q16" s="11">
        <f t="shared" si="13"/>
        <v>0.12857142857142856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8920-6819-D34E-90EE-2429F9F8C65D}">
  <sheetPr>
    <tabColor theme="9"/>
  </sheetPr>
  <dimension ref="B2:Q18"/>
  <sheetViews>
    <sheetView workbookViewId="0">
      <selection activeCell="C12" sqref="C12"/>
    </sheetView>
  </sheetViews>
  <sheetFormatPr baseColWidth="10" defaultColWidth="10.83203125" defaultRowHeight="15"/>
  <cols>
    <col min="1" max="1" width="10.83203125" style="2"/>
    <col min="2" max="2" width="26.6640625" style="1" bestFit="1" customWidth="1"/>
    <col min="3" max="12" width="7.1640625" style="2" bestFit="1" customWidth="1"/>
    <col min="13" max="17" width="6.1640625" style="2" bestFit="1" customWidth="1"/>
    <col min="18" max="16384" width="10.83203125" style="2"/>
  </cols>
  <sheetData>
    <row r="2" spans="2:17" s="9" customFormat="1">
      <c r="B2" s="8" t="s">
        <v>5</v>
      </c>
      <c r="C2" s="9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</row>
    <row r="4" spans="2:17">
      <c r="B4" s="1" t="s">
        <v>12</v>
      </c>
      <c r="C4" s="6">
        <v>100</v>
      </c>
    </row>
    <row r="5" spans="2:17">
      <c r="B5" s="1" t="s">
        <v>13</v>
      </c>
      <c r="C5" s="6">
        <v>1000</v>
      </c>
    </row>
    <row r="6" spans="2:17">
      <c r="B6" s="1" t="s">
        <v>14</v>
      </c>
      <c r="C6" s="2">
        <v>0</v>
      </c>
      <c r="D6" s="2">
        <f>MIN(C6+$C$4,$C$5)</f>
        <v>100</v>
      </c>
      <c r="E6" s="2">
        <f t="shared" ref="E6:Q6" si="0">MIN(D6+$C$4,$C$5)</f>
        <v>200</v>
      </c>
      <c r="F6" s="2">
        <f t="shared" si="0"/>
        <v>300</v>
      </c>
      <c r="G6" s="2">
        <f t="shared" si="0"/>
        <v>400</v>
      </c>
      <c r="H6" s="2">
        <f t="shared" si="0"/>
        <v>500</v>
      </c>
      <c r="I6" s="2">
        <f t="shared" si="0"/>
        <v>600</v>
      </c>
      <c r="J6" s="2">
        <f t="shared" si="0"/>
        <v>700</v>
      </c>
      <c r="K6" s="2">
        <f t="shared" si="0"/>
        <v>800</v>
      </c>
      <c r="L6" s="2">
        <f t="shared" si="0"/>
        <v>900</v>
      </c>
      <c r="M6" s="2">
        <f t="shared" si="0"/>
        <v>1000</v>
      </c>
      <c r="N6" s="2">
        <f t="shared" si="0"/>
        <v>1000</v>
      </c>
      <c r="O6" s="2">
        <f t="shared" si="0"/>
        <v>1000</v>
      </c>
      <c r="P6" s="2">
        <f t="shared" si="0"/>
        <v>1000</v>
      </c>
      <c r="Q6" s="2">
        <f t="shared" si="0"/>
        <v>1000</v>
      </c>
    </row>
    <row r="7" spans="2:17">
      <c r="B7" s="1" t="s">
        <v>16</v>
      </c>
      <c r="C7" s="6">
        <v>100000</v>
      </c>
    </row>
    <row r="8" spans="2:17">
      <c r="B8" s="1" t="s">
        <v>17</v>
      </c>
      <c r="C8" s="2">
        <v>0</v>
      </c>
      <c r="D8" s="2">
        <f>IF(C$6&lt;$C$5,C8+$C$4,C8)</f>
        <v>100</v>
      </c>
      <c r="E8" s="2">
        <f t="shared" ref="E8:Q8" si="1">IF(D$6&lt;$C$5,D8+$C$4,D8)</f>
        <v>200</v>
      </c>
      <c r="F8" s="2">
        <f t="shared" si="1"/>
        <v>300</v>
      </c>
      <c r="G8" s="2">
        <f t="shared" si="1"/>
        <v>400</v>
      </c>
      <c r="H8" s="2">
        <f t="shared" si="1"/>
        <v>500</v>
      </c>
      <c r="I8" s="2">
        <f t="shared" si="1"/>
        <v>600</v>
      </c>
      <c r="J8" s="2">
        <f t="shared" si="1"/>
        <v>700</v>
      </c>
      <c r="K8" s="2">
        <f t="shared" si="1"/>
        <v>800</v>
      </c>
      <c r="L8" s="2">
        <f t="shared" si="1"/>
        <v>900</v>
      </c>
      <c r="M8" s="2">
        <f t="shared" si="1"/>
        <v>1000</v>
      </c>
      <c r="N8" s="2">
        <f t="shared" si="1"/>
        <v>1000</v>
      </c>
      <c r="O8" s="2">
        <f t="shared" si="1"/>
        <v>1000</v>
      </c>
      <c r="P8" s="2">
        <f t="shared" si="1"/>
        <v>1000</v>
      </c>
      <c r="Q8" s="2">
        <f t="shared" si="1"/>
        <v>1000</v>
      </c>
    </row>
    <row r="9" spans="2:17">
      <c r="B9" s="1" t="s">
        <v>18</v>
      </c>
      <c r="C9" s="2">
        <f>C8/$C$7</f>
        <v>0</v>
      </c>
      <c r="D9" s="2">
        <f t="shared" ref="D9:Q9" si="2">D8/$C$7</f>
        <v>1E-3</v>
      </c>
      <c r="E9" s="2">
        <f t="shared" si="2"/>
        <v>2E-3</v>
      </c>
      <c r="F9" s="2">
        <f t="shared" si="2"/>
        <v>3.0000000000000001E-3</v>
      </c>
      <c r="G9" s="2">
        <f t="shared" si="2"/>
        <v>4.0000000000000001E-3</v>
      </c>
      <c r="H9" s="2">
        <f t="shared" si="2"/>
        <v>5.0000000000000001E-3</v>
      </c>
      <c r="I9" s="2">
        <f t="shared" si="2"/>
        <v>6.0000000000000001E-3</v>
      </c>
      <c r="J9" s="2">
        <f t="shared" si="2"/>
        <v>7.0000000000000001E-3</v>
      </c>
      <c r="K9" s="2">
        <f t="shared" si="2"/>
        <v>8.0000000000000002E-3</v>
      </c>
      <c r="L9" s="2">
        <f t="shared" si="2"/>
        <v>8.9999999999999993E-3</v>
      </c>
      <c r="M9" s="2">
        <f t="shared" si="2"/>
        <v>0.01</v>
      </c>
      <c r="N9" s="2">
        <f t="shared" si="2"/>
        <v>0.01</v>
      </c>
      <c r="O9" s="2">
        <f t="shared" si="2"/>
        <v>0.01</v>
      </c>
      <c r="P9" s="2">
        <f t="shared" si="2"/>
        <v>0.01</v>
      </c>
      <c r="Q9" s="2">
        <f t="shared" si="2"/>
        <v>0.01</v>
      </c>
    </row>
    <row r="11" spans="2:17">
      <c r="B11" s="1" t="s">
        <v>19</v>
      </c>
      <c r="C11" s="12">
        <v>1</v>
      </c>
    </row>
    <row r="12" spans="2:17">
      <c r="B12" s="1" t="s">
        <v>22</v>
      </c>
      <c r="C12" s="12">
        <v>0.1</v>
      </c>
    </row>
    <row r="13" spans="2:17">
      <c r="B13" s="1" t="s">
        <v>23</v>
      </c>
      <c r="C13" s="6">
        <v>0.1</v>
      </c>
    </row>
    <row r="15" spans="2:17">
      <c r="B15" s="1" t="s">
        <v>20</v>
      </c>
      <c r="D15" s="2">
        <f>IF(C$6=$C$5,C15+$C$12,0)</f>
        <v>0</v>
      </c>
      <c r="E15" s="2">
        <f t="shared" ref="E15:Q15" si="3">IF(D$6=$C$5,D15+$C$12,0)</f>
        <v>0</v>
      </c>
      <c r="F15" s="2">
        <f t="shared" si="3"/>
        <v>0</v>
      </c>
      <c r="G15" s="2">
        <f t="shared" si="3"/>
        <v>0</v>
      </c>
      <c r="H15" s="2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0</v>
      </c>
      <c r="L15" s="2">
        <f t="shared" si="3"/>
        <v>0</v>
      </c>
      <c r="M15" s="2">
        <f t="shared" si="3"/>
        <v>0</v>
      </c>
      <c r="N15" s="2">
        <f t="shared" si="3"/>
        <v>0.1</v>
      </c>
      <c r="O15" s="2">
        <f t="shared" si="3"/>
        <v>0.2</v>
      </c>
      <c r="P15" s="2">
        <f t="shared" si="3"/>
        <v>0.30000000000000004</v>
      </c>
      <c r="Q15" s="2">
        <f t="shared" si="3"/>
        <v>0.4</v>
      </c>
    </row>
    <row r="16" spans="2:17">
      <c r="B16" s="1" t="s">
        <v>21</v>
      </c>
      <c r="D16" s="2">
        <f>$C$13*D9</f>
        <v>1E-4</v>
      </c>
      <c r="E16" s="2">
        <f t="shared" ref="E16:Q16" si="4">$C$13*E9</f>
        <v>2.0000000000000001E-4</v>
      </c>
      <c r="F16" s="2">
        <f t="shared" si="4"/>
        <v>3.0000000000000003E-4</v>
      </c>
      <c r="G16" s="2">
        <f t="shared" si="4"/>
        <v>4.0000000000000002E-4</v>
      </c>
      <c r="H16" s="2">
        <f t="shared" si="4"/>
        <v>5.0000000000000001E-4</v>
      </c>
      <c r="I16" s="2">
        <f t="shared" si="4"/>
        <v>6.0000000000000006E-4</v>
      </c>
      <c r="J16" s="2">
        <f t="shared" si="4"/>
        <v>7.000000000000001E-4</v>
      </c>
      <c r="K16" s="2">
        <f t="shared" si="4"/>
        <v>8.0000000000000004E-4</v>
      </c>
      <c r="L16" s="2">
        <f t="shared" si="4"/>
        <v>8.9999999999999998E-4</v>
      </c>
      <c r="M16" s="2">
        <f t="shared" si="4"/>
        <v>1E-3</v>
      </c>
      <c r="N16" s="2">
        <f t="shared" si="4"/>
        <v>1E-3</v>
      </c>
      <c r="O16" s="2">
        <f t="shared" si="4"/>
        <v>1E-3</v>
      </c>
      <c r="P16" s="2">
        <f t="shared" si="4"/>
        <v>1E-3</v>
      </c>
      <c r="Q16" s="2">
        <f t="shared" si="4"/>
        <v>1E-3</v>
      </c>
    </row>
    <row r="18" spans="2:17" s="9" customFormat="1">
      <c r="B18" s="8" t="s">
        <v>15</v>
      </c>
      <c r="D18" s="9">
        <f>$C$11+D15+D16</f>
        <v>1.0001</v>
      </c>
      <c r="E18" s="9">
        <f t="shared" ref="E18:Q18" si="5">$C$11+E15+E16</f>
        <v>1.0002</v>
      </c>
      <c r="F18" s="9">
        <f t="shared" si="5"/>
        <v>1.0003</v>
      </c>
      <c r="G18" s="9">
        <f t="shared" si="5"/>
        <v>1.0004</v>
      </c>
      <c r="H18" s="9">
        <f t="shared" si="5"/>
        <v>1.0004999999999999</v>
      </c>
      <c r="I18" s="9">
        <f t="shared" si="5"/>
        <v>1.0005999999999999</v>
      </c>
      <c r="J18" s="9">
        <f t="shared" si="5"/>
        <v>1.0006999999999999</v>
      </c>
      <c r="K18" s="9">
        <f t="shared" si="5"/>
        <v>1.0007999999999999</v>
      </c>
      <c r="L18" s="9">
        <f t="shared" si="5"/>
        <v>1.0008999999999999</v>
      </c>
      <c r="M18" s="9">
        <f t="shared" si="5"/>
        <v>1.0009999999999999</v>
      </c>
      <c r="N18" s="9">
        <f t="shared" si="5"/>
        <v>1.101</v>
      </c>
      <c r="O18" s="9">
        <f t="shared" si="5"/>
        <v>1.2009999999999998</v>
      </c>
      <c r="P18" s="9">
        <f t="shared" si="5"/>
        <v>1.3009999999999999</v>
      </c>
      <c r="Q18" s="9">
        <f t="shared" si="5"/>
        <v>1.4009999999999998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AE8C-6FB2-CA44-91CE-FCA8645AEF7F}">
  <dimension ref="A1"/>
  <sheetViews>
    <sheetView workbookViewId="0">
      <selection activeCell="B5" sqref="B5"/>
    </sheetView>
  </sheetViews>
  <sheetFormatPr baseColWidth="10" defaultRowHeight="15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5546-16E2-3943-9B62-4040BE10F70F}">
  <dimension ref="B2:H6"/>
  <sheetViews>
    <sheetView tabSelected="1" workbookViewId="0">
      <selection activeCell="B8" sqref="B8"/>
    </sheetView>
  </sheetViews>
  <sheetFormatPr baseColWidth="10" defaultRowHeight="15"/>
  <cols>
    <col min="1" max="1" width="10.83203125" style="1"/>
    <col min="2" max="2" width="18.33203125" style="1" bestFit="1" customWidth="1"/>
    <col min="3" max="4" width="10.83203125" style="1"/>
    <col min="5" max="5" width="15.1640625" style="1" bestFit="1" customWidth="1"/>
    <col min="6" max="16384" width="10.83203125" style="1"/>
  </cols>
  <sheetData>
    <row r="2" spans="2:8" s="8" customFormat="1">
      <c r="B2" s="8" t="s">
        <v>24</v>
      </c>
      <c r="E2" s="8" t="s">
        <v>25</v>
      </c>
      <c r="H2" s="8" t="s">
        <v>29</v>
      </c>
    </row>
    <row r="3" spans="2:8">
      <c r="B3" s="1" t="s">
        <v>26</v>
      </c>
      <c r="C3" s="12">
        <v>1</v>
      </c>
      <c r="D3" s="12"/>
      <c r="E3" s="1" t="s">
        <v>27</v>
      </c>
      <c r="F3" s="12">
        <v>1</v>
      </c>
      <c r="H3" s="13">
        <f>$C$3*$C$4*F3</f>
        <v>2</v>
      </c>
    </row>
    <row r="4" spans="2:8">
      <c r="B4" s="1" t="s">
        <v>28</v>
      </c>
      <c r="C4" s="1">
        <v>2</v>
      </c>
      <c r="F4" s="12">
        <v>1.5</v>
      </c>
      <c r="H4" s="13">
        <f t="shared" ref="H4:H6" si="0">$C$3*$C$4*F4</f>
        <v>3</v>
      </c>
    </row>
    <row r="5" spans="2:8">
      <c r="F5" s="12">
        <v>2</v>
      </c>
      <c r="H5" s="13">
        <f t="shared" si="0"/>
        <v>4</v>
      </c>
    </row>
    <row r="6" spans="2:8">
      <c r="F6" s="12">
        <v>2.5</v>
      </c>
      <c r="H6" s="13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4EDD-CAFD-9D44-B85E-7B5A12119060}">
  <dimension ref="A1"/>
  <sheetViews>
    <sheetView workbookViewId="0">
      <selection sqref="A1:XFD104857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 (Consumer)</vt:lpstr>
      <vt:lpstr>Producer (Outputs)</vt:lpstr>
      <vt:lpstr>Producer (Inputs)</vt:lpstr>
      <vt:lpstr>Facility</vt:lpstr>
      <vt:lpstr>Supply 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2021-02-06T12:29:31Z</dcterms:created>
  <dcterms:modified xsi:type="dcterms:W3CDTF">2021-02-15T14:59:11Z</dcterms:modified>
</cp:coreProperties>
</file>