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n\Judo\ITA-ToernooiManager\"/>
    </mc:Choice>
  </mc:AlternateContent>
  <xr:revisionPtr revIDLastSave="0" documentId="8_{99BA1422-E2DF-45AC-9AA1-3A2753D6844C}" xr6:coauthVersionLast="47" xr6:coauthVersionMax="47" xr10:uidLastSave="{00000000-0000-0000-0000-000000000000}"/>
  <bookViews>
    <workbookView xWindow="1395" yWindow="2010" windowWidth="15705" windowHeight="13485" activeTab="3" xr2:uid="{DF1AB60F-9BCA-4B0C-B067-813BBEE09F2E}"/>
  </bookViews>
  <sheets>
    <sheet name="MaxPoule5" sheetId="4" r:id="rId1"/>
    <sheet name="MaxPoule4" sheetId="1" r:id="rId2"/>
    <sheet name="BoomWedstrijden" sheetId="2" r:id="rId3"/>
    <sheet name="Deelnemers202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3" l="1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B2" i="4"/>
  <c r="B3" i="4"/>
  <c r="B4" i="4"/>
  <c r="B5" i="4"/>
  <c r="B6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7" i="4"/>
  <c r="K16" i="4"/>
  <c r="I16" i="4"/>
  <c r="C21" i="3"/>
  <c r="C20" i="3"/>
  <c r="C22" i="3"/>
  <c r="D2" i="3"/>
  <c r="D9" i="3"/>
  <c r="D10" i="3"/>
  <c r="E8" i="4"/>
  <c r="E9" i="4" s="1"/>
  <c r="E8" i="1"/>
  <c r="E9" i="1" s="1"/>
  <c r="L6" i="4"/>
  <c r="I6" i="4"/>
  <c r="N6" i="4" s="1"/>
  <c r="H6" i="4"/>
  <c r="L5" i="4"/>
  <c r="I5" i="4"/>
  <c r="N5" i="4" s="1"/>
  <c r="H5" i="4"/>
  <c r="L4" i="4"/>
  <c r="I4" i="4"/>
  <c r="N4" i="4" s="1"/>
  <c r="H4" i="4"/>
  <c r="L3" i="4"/>
  <c r="I3" i="4"/>
  <c r="N3" i="4" s="1"/>
  <c r="H3" i="4"/>
  <c r="A3" i="4"/>
  <c r="A4" i="4" s="1"/>
  <c r="L2" i="4"/>
  <c r="I2" i="4"/>
  <c r="N2" i="4" s="1"/>
  <c r="H2" i="4"/>
  <c r="C9" i="3"/>
  <c r="C10" i="3"/>
  <c r="C2" i="3"/>
  <c r="N3" i="1"/>
  <c r="N4" i="1"/>
  <c r="N5" i="1"/>
  <c r="N6" i="1"/>
  <c r="N7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2" i="1"/>
  <c r="B34" i="2"/>
  <c r="D34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6" i="2"/>
  <c r="D6" i="2" s="1"/>
  <c r="K60" i="1"/>
  <c r="K61" i="1"/>
  <c r="K62" i="1"/>
  <c r="K63" i="1"/>
  <c r="K64" i="1"/>
  <c r="K6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I3" i="1"/>
  <c r="I4" i="1"/>
  <c r="I5" i="1"/>
  <c r="I6" i="1"/>
  <c r="I7" i="1"/>
  <c r="I8" i="1"/>
  <c r="N8" i="1" s="1"/>
  <c r="I2" i="1"/>
  <c r="F7" i="1"/>
  <c r="F8" i="1" s="1"/>
  <c r="H3" i="1"/>
  <c r="H4" i="1"/>
  <c r="H5" i="1"/>
  <c r="H6" i="1"/>
  <c r="H7" i="1"/>
  <c r="H2" i="1"/>
  <c r="A61" i="1"/>
  <c r="B61" i="1"/>
  <c r="A62" i="1"/>
  <c r="B62" i="1"/>
  <c r="A63" i="1"/>
  <c r="B63" i="1" s="1"/>
  <c r="A33" i="1"/>
  <c r="B33" i="1" s="1"/>
  <c r="A34" i="1"/>
  <c r="B34" i="1" s="1"/>
  <c r="A4" i="1"/>
  <c r="B4" i="1"/>
  <c r="A5" i="1"/>
  <c r="B5" i="1" s="1"/>
  <c r="B3" i="1"/>
  <c r="B2" i="1"/>
  <c r="A3" i="1"/>
  <c r="K21" i="3" l="1"/>
  <c r="L21" i="3"/>
  <c r="K22" i="3"/>
  <c r="L22" i="3"/>
  <c r="L20" i="3"/>
  <c r="K20" i="3"/>
  <c r="C7" i="3"/>
  <c r="C8" i="3"/>
  <c r="E10" i="1"/>
  <c r="A5" i="4"/>
  <c r="H8" i="1"/>
  <c r="F9" i="1"/>
  <c r="I9" i="1" s="1"/>
  <c r="N9" i="1" s="1"/>
  <c r="H9" i="1"/>
  <c r="A64" i="1"/>
  <c r="A35" i="1"/>
  <c r="A6" i="1"/>
  <c r="E11" i="1" l="1"/>
  <c r="F10" i="1"/>
  <c r="H10" i="1"/>
  <c r="A6" i="4"/>
  <c r="A7" i="4" s="1"/>
  <c r="B64" i="1"/>
  <c r="A65" i="1"/>
  <c r="B35" i="1"/>
  <c r="A36" i="1"/>
  <c r="A7" i="1"/>
  <c r="F11" i="1" l="1"/>
  <c r="I10" i="1"/>
  <c r="N10" i="1" s="1"/>
  <c r="E12" i="1"/>
  <c r="I11" i="1"/>
  <c r="N11" i="1" s="1"/>
  <c r="C3" i="3" s="1"/>
  <c r="A8" i="4"/>
  <c r="B65" i="1"/>
  <c r="B36" i="1"/>
  <c r="A37" i="1"/>
  <c r="B7" i="1"/>
  <c r="A8" i="1"/>
  <c r="E13" i="1" l="1"/>
  <c r="C17" i="3"/>
  <c r="C4" i="3"/>
  <c r="F12" i="1"/>
  <c r="H11" i="1"/>
  <c r="A9" i="4"/>
  <c r="B37" i="1"/>
  <c r="A38" i="1"/>
  <c r="A9" i="1"/>
  <c r="B8" i="1"/>
  <c r="F13" i="1" l="1"/>
  <c r="H12" i="1"/>
  <c r="I12" i="1"/>
  <c r="N12" i="1" s="1"/>
  <c r="E14" i="1"/>
  <c r="I13" i="1"/>
  <c r="N13" i="1" s="1"/>
  <c r="H13" i="1"/>
  <c r="A10" i="4"/>
  <c r="A39" i="1"/>
  <c r="B38" i="1"/>
  <c r="A10" i="1"/>
  <c r="B9" i="1"/>
  <c r="F14" i="1" l="1"/>
  <c r="F15" i="1" s="1"/>
  <c r="F16" i="1" s="1"/>
  <c r="F17" i="1" s="1"/>
  <c r="E15" i="1"/>
  <c r="I14" i="1"/>
  <c r="N14" i="1" s="1"/>
  <c r="H14" i="1"/>
  <c r="A11" i="4"/>
  <c r="A40" i="1"/>
  <c r="B39" i="1"/>
  <c r="A11" i="1"/>
  <c r="B10" i="1"/>
  <c r="C18" i="3" l="1"/>
  <c r="C11" i="3"/>
  <c r="E16" i="1"/>
  <c r="I15" i="1"/>
  <c r="N15" i="1" s="1"/>
  <c r="H15" i="1"/>
  <c r="A12" i="4"/>
  <c r="K10" i="4"/>
  <c r="L10" i="4" s="1"/>
  <c r="A41" i="1"/>
  <c r="B40" i="1"/>
  <c r="A12" i="1"/>
  <c r="B11" i="1"/>
  <c r="E17" i="1" l="1"/>
  <c r="I16" i="1"/>
  <c r="N16" i="1" s="1"/>
  <c r="C5" i="3" s="1"/>
  <c r="H16" i="1"/>
  <c r="A13" i="4"/>
  <c r="H10" i="4"/>
  <c r="K11" i="4"/>
  <c r="L11" i="4" s="1"/>
  <c r="A42" i="1"/>
  <c r="B41" i="1"/>
  <c r="B12" i="1"/>
  <c r="A13" i="1"/>
  <c r="E18" i="1" l="1"/>
  <c r="I17" i="1"/>
  <c r="N17" i="1" s="1"/>
  <c r="C6" i="3" s="1"/>
  <c r="H17" i="1"/>
  <c r="I11" i="4"/>
  <c r="N11" i="4" s="1"/>
  <c r="D3" i="3" s="1"/>
  <c r="H11" i="4"/>
  <c r="I10" i="4"/>
  <c r="N10" i="4" s="1"/>
  <c r="A14" i="4"/>
  <c r="K12" i="4"/>
  <c r="L12" i="4" s="1"/>
  <c r="B42" i="1"/>
  <c r="A43" i="1"/>
  <c r="B13" i="1"/>
  <c r="A14" i="1"/>
  <c r="D4" i="3" l="1"/>
  <c r="D17" i="3"/>
  <c r="E19" i="1"/>
  <c r="F18" i="1"/>
  <c r="F19" i="1" s="1"/>
  <c r="F20" i="1" s="1"/>
  <c r="F21" i="1" s="1"/>
  <c r="H18" i="1"/>
  <c r="I18" i="1"/>
  <c r="N18" i="1" s="1"/>
  <c r="C16" i="3" s="1"/>
  <c r="I12" i="4"/>
  <c r="N12" i="4" s="1"/>
  <c r="H12" i="4"/>
  <c r="K13" i="4"/>
  <c r="L13" i="4" s="1"/>
  <c r="A15" i="4"/>
  <c r="B43" i="1"/>
  <c r="A44" i="1"/>
  <c r="B14" i="1"/>
  <c r="A15" i="1"/>
  <c r="E20" i="1" l="1"/>
  <c r="H19" i="1"/>
  <c r="I19" i="1"/>
  <c r="N19" i="1" s="1"/>
  <c r="I13" i="4"/>
  <c r="N13" i="4" s="1"/>
  <c r="H13" i="4"/>
  <c r="K14" i="4"/>
  <c r="L14" i="4" s="1"/>
  <c r="A16" i="4"/>
  <c r="B44" i="1"/>
  <c r="A45" i="1"/>
  <c r="B15" i="1"/>
  <c r="A16" i="1"/>
  <c r="E21" i="1" l="1"/>
  <c r="I20" i="1"/>
  <c r="N20" i="1" s="1"/>
  <c r="H20" i="1"/>
  <c r="K15" i="4"/>
  <c r="L15" i="4" s="1"/>
  <c r="A17" i="4"/>
  <c r="I14" i="4"/>
  <c r="N14" i="4" s="1"/>
  <c r="B45" i="1"/>
  <c r="A46" i="1"/>
  <c r="B16" i="1"/>
  <c r="A17" i="1"/>
  <c r="D11" i="3" l="1"/>
  <c r="D18" i="3"/>
  <c r="I21" i="1"/>
  <c r="N21" i="1" s="1"/>
  <c r="C13" i="3" s="1"/>
  <c r="H21" i="1"/>
  <c r="E22" i="1"/>
  <c r="H14" i="4"/>
  <c r="L16" i="4"/>
  <c r="H15" i="4"/>
  <c r="A18" i="4"/>
  <c r="A47" i="1"/>
  <c r="B46" i="1"/>
  <c r="A18" i="1"/>
  <c r="B17" i="1"/>
  <c r="E23" i="1" l="1"/>
  <c r="F22" i="1"/>
  <c r="F23" i="1" s="1"/>
  <c r="F24" i="1" s="1"/>
  <c r="F25" i="1" s="1"/>
  <c r="K17" i="4"/>
  <c r="L17" i="4" s="1"/>
  <c r="I15" i="4"/>
  <c r="N15" i="4" s="1"/>
  <c r="A19" i="4"/>
  <c r="B47" i="1"/>
  <c r="A48" i="1"/>
  <c r="B18" i="1"/>
  <c r="A19" i="1"/>
  <c r="H22" i="1" l="1"/>
  <c r="I22" i="1"/>
  <c r="N22" i="1" s="1"/>
  <c r="H23" i="1"/>
  <c r="E24" i="1"/>
  <c r="I23" i="1"/>
  <c r="N23" i="1" s="1"/>
  <c r="K18" i="4"/>
  <c r="L18" i="4" s="1"/>
  <c r="N16" i="4"/>
  <c r="D5" i="3" s="1"/>
  <c r="A20" i="4"/>
  <c r="H16" i="4"/>
  <c r="I17" i="4"/>
  <c r="N17" i="4" s="1"/>
  <c r="D6" i="3" s="1"/>
  <c r="H17" i="4"/>
  <c r="A49" i="1"/>
  <c r="B48" i="1"/>
  <c r="A20" i="1"/>
  <c r="B19" i="1"/>
  <c r="E25" i="1" l="1"/>
  <c r="I24" i="1"/>
  <c r="N24" i="1" s="1"/>
  <c r="H24" i="1"/>
  <c r="K19" i="4"/>
  <c r="L19" i="4" s="1"/>
  <c r="I18" i="4"/>
  <c r="N18" i="4" s="1"/>
  <c r="D16" i="3" s="1"/>
  <c r="A21" i="4"/>
  <c r="A50" i="1"/>
  <c r="B49" i="1"/>
  <c r="B20" i="1"/>
  <c r="A21" i="1"/>
  <c r="E26" i="1" l="1"/>
  <c r="I25" i="1"/>
  <c r="N25" i="1" s="1"/>
  <c r="C12" i="3" s="1"/>
  <c r="H25" i="1"/>
  <c r="K20" i="4"/>
  <c r="L20" i="4" s="1"/>
  <c r="H18" i="4"/>
  <c r="H19" i="4"/>
  <c r="A22" i="4"/>
  <c r="B50" i="1"/>
  <c r="A51" i="1"/>
  <c r="B21" i="1"/>
  <c r="A22" i="1"/>
  <c r="E27" i="1" l="1"/>
  <c r="F26" i="1"/>
  <c r="F27" i="1" s="1"/>
  <c r="F28" i="1" s="1"/>
  <c r="F29" i="1" s="1"/>
  <c r="I26" i="1"/>
  <c r="N26" i="1" s="1"/>
  <c r="H26" i="1"/>
  <c r="K21" i="4"/>
  <c r="L21" i="4" s="1"/>
  <c r="I19" i="4"/>
  <c r="N19" i="4" s="1"/>
  <c r="A23" i="4"/>
  <c r="I20" i="4"/>
  <c r="N20" i="4" s="1"/>
  <c r="H20" i="4"/>
  <c r="A52" i="1"/>
  <c r="B51" i="1"/>
  <c r="B22" i="1"/>
  <c r="A23" i="1"/>
  <c r="C15" i="3" l="1"/>
  <c r="C14" i="3"/>
  <c r="E28" i="1"/>
  <c r="H27" i="1"/>
  <c r="I27" i="1"/>
  <c r="N27" i="1" s="1"/>
  <c r="K22" i="4"/>
  <c r="L22" i="4" s="1"/>
  <c r="A24" i="4"/>
  <c r="H21" i="4"/>
  <c r="I21" i="4"/>
  <c r="N21" i="4" s="1"/>
  <c r="D13" i="3" s="1"/>
  <c r="A53" i="1"/>
  <c r="B52" i="1"/>
  <c r="B23" i="1"/>
  <c r="A24" i="1"/>
  <c r="E29" i="1" l="1"/>
  <c r="H28" i="1"/>
  <c r="I28" i="1"/>
  <c r="N28" i="1" s="1"/>
  <c r="K23" i="4"/>
  <c r="L23" i="4" s="1"/>
  <c r="A25" i="4"/>
  <c r="I22" i="4"/>
  <c r="N22" i="4" s="1"/>
  <c r="H22" i="4"/>
  <c r="B53" i="1"/>
  <c r="A54" i="1"/>
  <c r="B24" i="1"/>
  <c r="A25" i="1"/>
  <c r="E30" i="1" l="1"/>
  <c r="I29" i="1"/>
  <c r="N29" i="1" s="1"/>
  <c r="H29" i="1"/>
  <c r="K24" i="4"/>
  <c r="L24" i="4" s="1"/>
  <c r="A26" i="4"/>
  <c r="I23" i="4"/>
  <c r="N23" i="4" s="1"/>
  <c r="H23" i="4"/>
  <c r="B54" i="1"/>
  <c r="A55" i="1"/>
  <c r="B25" i="1"/>
  <c r="A26" i="1"/>
  <c r="E31" i="1" l="1"/>
  <c r="F30" i="1"/>
  <c r="F31" i="1" s="1"/>
  <c r="F32" i="1" s="1"/>
  <c r="F33" i="1" s="1"/>
  <c r="I30" i="1"/>
  <c r="N30" i="1" s="1"/>
  <c r="H30" i="1"/>
  <c r="K25" i="4"/>
  <c r="L25" i="4" s="1"/>
  <c r="I24" i="4"/>
  <c r="N24" i="4" s="1"/>
  <c r="H24" i="4"/>
  <c r="A27" i="4"/>
  <c r="A56" i="1"/>
  <c r="B55" i="1"/>
  <c r="B26" i="1"/>
  <c r="A27" i="1"/>
  <c r="E32" i="1" l="1"/>
  <c r="H31" i="1"/>
  <c r="I31" i="1"/>
  <c r="N31" i="1" s="1"/>
  <c r="K26" i="4"/>
  <c r="L26" i="4" s="1"/>
  <c r="I25" i="4"/>
  <c r="N25" i="4" s="1"/>
  <c r="D12" i="3" s="1"/>
  <c r="D20" i="3" s="1"/>
  <c r="H25" i="4"/>
  <c r="A28" i="4"/>
  <c r="A57" i="1"/>
  <c r="B56" i="1"/>
  <c r="A28" i="1"/>
  <c r="B27" i="1"/>
  <c r="E33" i="1" l="1"/>
  <c r="I32" i="1"/>
  <c r="N32" i="1" s="1"/>
  <c r="H32" i="1"/>
  <c r="K27" i="4"/>
  <c r="L27" i="4" s="1"/>
  <c r="A29" i="4"/>
  <c r="A58" i="1"/>
  <c r="B57" i="1"/>
  <c r="B28" i="1"/>
  <c r="A29" i="1"/>
  <c r="H33" i="1" l="1"/>
  <c r="E34" i="1"/>
  <c r="I33" i="1"/>
  <c r="N33" i="1" s="1"/>
  <c r="K28" i="4"/>
  <c r="L28" i="4" s="1"/>
  <c r="A30" i="4"/>
  <c r="H26" i="4"/>
  <c r="I26" i="4"/>
  <c r="N26" i="4" s="1"/>
  <c r="I27" i="4"/>
  <c r="N27" i="4" s="1"/>
  <c r="H27" i="4"/>
  <c r="B58" i="1"/>
  <c r="A59" i="1"/>
  <c r="A30" i="1"/>
  <c r="B29" i="1"/>
  <c r="D14" i="3" l="1"/>
  <c r="D15" i="3"/>
  <c r="E35" i="1"/>
  <c r="F34" i="1"/>
  <c r="F35" i="1" s="1"/>
  <c r="F36" i="1" s="1"/>
  <c r="F37" i="1" s="1"/>
  <c r="H34" i="1"/>
  <c r="K29" i="4"/>
  <c r="L29" i="4" s="1"/>
  <c r="A31" i="4"/>
  <c r="I28" i="4"/>
  <c r="N28" i="4" s="1"/>
  <c r="H28" i="4"/>
  <c r="B59" i="1"/>
  <c r="A60" i="1"/>
  <c r="B60" i="1" s="1"/>
  <c r="B30" i="1"/>
  <c r="A31" i="1"/>
  <c r="I34" i="1" l="1"/>
  <c r="N34" i="1" s="1"/>
  <c r="E36" i="1"/>
  <c r="I35" i="1"/>
  <c r="N35" i="1" s="1"/>
  <c r="H35" i="1"/>
  <c r="A32" i="4"/>
  <c r="I29" i="4"/>
  <c r="N29" i="4" s="1"/>
  <c r="H29" i="4"/>
  <c r="K30" i="4"/>
  <c r="L30" i="4" s="1"/>
  <c r="B31" i="1"/>
  <c r="A32" i="1"/>
  <c r="B32" i="1" s="1"/>
  <c r="E37" i="1" l="1"/>
  <c r="I36" i="1"/>
  <c r="N36" i="1" s="1"/>
  <c r="H36" i="1"/>
  <c r="K31" i="4"/>
  <c r="L31" i="4" s="1"/>
  <c r="H30" i="4"/>
  <c r="A33" i="4"/>
  <c r="H37" i="1" l="1"/>
  <c r="I37" i="1"/>
  <c r="N37" i="1" s="1"/>
  <c r="E38" i="1"/>
  <c r="K32" i="4"/>
  <c r="L32" i="4" s="1"/>
  <c r="A34" i="4"/>
  <c r="I30" i="4"/>
  <c r="N30" i="4" s="1"/>
  <c r="E39" i="1" l="1"/>
  <c r="F38" i="1"/>
  <c r="F39" i="1" s="1"/>
  <c r="F40" i="1" s="1"/>
  <c r="F41" i="1" s="1"/>
  <c r="I38" i="1"/>
  <c r="N38" i="1" s="1"/>
  <c r="H38" i="1"/>
  <c r="A35" i="4"/>
  <c r="H31" i="4"/>
  <c r="I31" i="4"/>
  <c r="N31" i="4" s="1"/>
  <c r="K33" i="4"/>
  <c r="L33" i="4" s="1"/>
  <c r="I32" i="4"/>
  <c r="N32" i="4" s="1"/>
  <c r="H32" i="4"/>
  <c r="H39" i="1" l="1"/>
  <c r="E40" i="1"/>
  <c r="I39" i="1"/>
  <c r="N39" i="1" s="1"/>
  <c r="K34" i="4"/>
  <c r="L34" i="4" s="1"/>
  <c r="I33" i="4"/>
  <c r="N33" i="4" s="1"/>
  <c r="H33" i="4"/>
  <c r="A36" i="4"/>
  <c r="E41" i="1" l="1"/>
  <c r="H40" i="1"/>
  <c r="I40" i="1"/>
  <c r="N40" i="1" s="1"/>
  <c r="K35" i="4"/>
  <c r="L35" i="4" s="1"/>
  <c r="I34" i="4"/>
  <c r="N34" i="4" s="1"/>
  <c r="A37" i="4"/>
  <c r="E42" i="1" l="1"/>
  <c r="H41" i="1"/>
  <c r="I41" i="1"/>
  <c r="N41" i="1" s="1"/>
  <c r="K36" i="4"/>
  <c r="L36" i="4" s="1"/>
  <c r="A38" i="4"/>
  <c r="H34" i="4"/>
  <c r="E43" i="1" l="1"/>
  <c r="F42" i="1"/>
  <c r="F43" i="1" s="1"/>
  <c r="F44" i="1" s="1"/>
  <c r="F45" i="1" s="1"/>
  <c r="I42" i="1"/>
  <c r="N42" i="1" s="1"/>
  <c r="H42" i="1"/>
  <c r="A39" i="4"/>
  <c r="H35" i="4"/>
  <c r="I35" i="4"/>
  <c r="N35" i="4" s="1"/>
  <c r="I36" i="4"/>
  <c r="N36" i="4" s="1"/>
  <c r="H36" i="4"/>
  <c r="K37" i="4"/>
  <c r="L37" i="4" s="1"/>
  <c r="E44" i="1" l="1"/>
  <c r="I43" i="1"/>
  <c r="N43" i="1" s="1"/>
  <c r="H43" i="1"/>
  <c r="H37" i="4"/>
  <c r="I37" i="4"/>
  <c r="N37" i="4" s="1"/>
  <c r="K38" i="4"/>
  <c r="L38" i="4" s="1"/>
  <c r="A40" i="4"/>
  <c r="E45" i="1" l="1"/>
  <c r="I44" i="1"/>
  <c r="N44" i="1" s="1"/>
  <c r="H44" i="1"/>
  <c r="A41" i="4"/>
  <c r="K39" i="4"/>
  <c r="L39" i="4" s="1"/>
  <c r="I38" i="4"/>
  <c r="N38" i="4" s="1"/>
  <c r="H38" i="4"/>
  <c r="E46" i="1" l="1"/>
  <c r="H45" i="1"/>
  <c r="I45" i="1"/>
  <c r="N45" i="1" s="1"/>
  <c r="K40" i="4"/>
  <c r="L40" i="4" s="1"/>
  <c r="I39" i="4"/>
  <c r="N39" i="4" s="1"/>
  <c r="H39" i="4"/>
  <c r="A42" i="4"/>
  <c r="E47" i="1" l="1"/>
  <c r="F46" i="1"/>
  <c r="F47" i="1" s="1"/>
  <c r="F48" i="1" s="1"/>
  <c r="F49" i="1" s="1"/>
  <c r="K41" i="4"/>
  <c r="L41" i="4" s="1"/>
  <c r="I40" i="4"/>
  <c r="N40" i="4" s="1"/>
  <c r="H40" i="4"/>
  <c r="A43" i="4"/>
  <c r="I46" i="1" l="1"/>
  <c r="N46" i="1" s="1"/>
  <c r="H46" i="1"/>
  <c r="E48" i="1"/>
  <c r="I47" i="1"/>
  <c r="N47" i="1" s="1"/>
  <c r="H47" i="1"/>
  <c r="K42" i="4"/>
  <c r="L42" i="4" s="1"/>
  <c r="I41" i="4"/>
  <c r="N41" i="4" s="1"/>
  <c r="H41" i="4"/>
  <c r="A44" i="4"/>
  <c r="E49" i="1" l="1"/>
  <c r="I48" i="1"/>
  <c r="N48" i="1" s="1"/>
  <c r="H48" i="1"/>
  <c r="K43" i="4"/>
  <c r="L43" i="4" s="1"/>
  <c r="A45" i="4"/>
  <c r="H42" i="4"/>
  <c r="E50" i="1" l="1"/>
  <c r="H49" i="1"/>
  <c r="I49" i="1"/>
  <c r="N49" i="1" s="1"/>
  <c r="I42" i="4"/>
  <c r="N42" i="4" s="1"/>
  <c r="A46" i="4"/>
  <c r="H43" i="4"/>
  <c r="K44" i="4"/>
  <c r="L44" i="4" s="1"/>
  <c r="E51" i="1" l="1"/>
  <c r="F50" i="1"/>
  <c r="F51" i="1" s="1"/>
  <c r="F52" i="1" s="1"/>
  <c r="F53" i="1" s="1"/>
  <c r="I44" i="4"/>
  <c r="N44" i="4" s="1"/>
  <c r="H44" i="4"/>
  <c r="I43" i="4"/>
  <c r="N43" i="4" s="1"/>
  <c r="A47" i="4"/>
  <c r="K45" i="4"/>
  <c r="L45" i="4" s="1"/>
  <c r="H50" i="1" l="1"/>
  <c r="I50" i="1"/>
  <c r="N50" i="1" s="1"/>
  <c r="E52" i="1"/>
  <c r="I51" i="1"/>
  <c r="N51" i="1" s="1"/>
  <c r="H51" i="1"/>
  <c r="I45" i="4"/>
  <c r="N45" i="4" s="1"/>
  <c r="H45" i="4"/>
  <c r="K46" i="4"/>
  <c r="L46" i="4" s="1"/>
  <c r="A48" i="4"/>
  <c r="H52" i="1" l="1"/>
  <c r="I52" i="1"/>
  <c r="N52" i="1" s="1"/>
  <c r="E53" i="1"/>
  <c r="K47" i="4"/>
  <c r="L47" i="4" s="1"/>
  <c r="A49" i="4"/>
  <c r="H53" i="1" l="1"/>
  <c r="E54" i="1"/>
  <c r="I53" i="1"/>
  <c r="N53" i="1" s="1"/>
  <c r="H46" i="4"/>
  <c r="I46" i="4"/>
  <c r="N46" i="4" s="1"/>
  <c r="A50" i="4"/>
  <c r="K48" i="4"/>
  <c r="L48" i="4" s="1"/>
  <c r="I47" i="4"/>
  <c r="N47" i="4" s="1"/>
  <c r="H47" i="4"/>
  <c r="E55" i="1" l="1"/>
  <c r="F54" i="1"/>
  <c r="F55" i="1" s="1"/>
  <c r="F56" i="1" s="1"/>
  <c r="F57" i="1" s="1"/>
  <c r="H54" i="1"/>
  <c r="K49" i="4"/>
  <c r="L49" i="4" s="1"/>
  <c r="I48" i="4"/>
  <c r="N48" i="4" s="1"/>
  <c r="H48" i="4"/>
  <c r="A51" i="4"/>
  <c r="E56" i="1" l="1"/>
  <c r="I55" i="1"/>
  <c r="N55" i="1" s="1"/>
  <c r="H55" i="1"/>
  <c r="I54" i="1"/>
  <c r="N54" i="1" s="1"/>
  <c r="I49" i="4"/>
  <c r="N49" i="4" s="1"/>
  <c r="H49" i="4"/>
  <c r="A52" i="4"/>
  <c r="K50" i="4"/>
  <c r="L50" i="4" s="1"/>
  <c r="E57" i="1" l="1"/>
  <c r="H56" i="1"/>
  <c r="I56" i="1"/>
  <c r="N56" i="1" s="1"/>
  <c r="I50" i="4"/>
  <c r="N50" i="4" s="1"/>
  <c r="H50" i="4"/>
  <c r="A53" i="4"/>
  <c r="K51" i="4"/>
  <c r="L51" i="4" s="1"/>
  <c r="E58" i="1" l="1"/>
  <c r="I57" i="1"/>
  <c r="N57" i="1" s="1"/>
  <c r="H57" i="1"/>
  <c r="I51" i="4"/>
  <c r="N51" i="4" s="1"/>
  <c r="H51" i="4"/>
  <c r="K52" i="4"/>
  <c r="L52" i="4" s="1"/>
  <c r="A54" i="4"/>
  <c r="F58" i="1" l="1"/>
  <c r="F59" i="1" s="1"/>
  <c r="F60" i="1" s="1"/>
  <c r="F61" i="1" s="1"/>
  <c r="H58" i="1"/>
  <c r="E59" i="1"/>
  <c r="I58" i="1"/>
  <c r="N58" i="1" s="1"/>
  <c r="K53" i="4"/>
  <c r="L53" i="4" s="1"/>
  <c r="I52" i="4"/>
  <c r="N52" i="4" s="1"/>
  <c r="H52" i="4"/>
  <c r="A55" i="4"/>
  <c r="E60" i="1" l="1"/>
  <c r="I59" i="1"/>
  <c r="N59" i="1" s="1"/>
  <c r="H59" i="1"/>
  <c r="K54" i="4"/>
  <c r="L54" i="4" s="1"/>
  <c r="A56" i="4"/>
  <c r="H53" i="4"/>
  <c r="I53" i="4"/>
  <c r="N53" i="4" s="1"/>
  <c r="I60" i="1" l="1"/>
  <c r="N60" i="1" s="1"/>
  <c r="E61" i="1"/>
  <c r="H60" i="1"/>
  <c r="A57" i="4"/>
  <c r="I54" i="4"/>
  <c r="N54" i="4" s="1"/>
  <c r="K55" i="4"/>
  <c r="L55" i="4" s="1"/>
  <c r="I61" i="1" l="1"/>
  <c r="N61" i="1" s="1"/>
  <c r="E62" i="1"/>
  <c r="H61" i="1"/>
  <c r="I55" i="4"/>
  <c r="N55" i="4" s="1"/>
  <c r="H55" i="4"/>
  <c r="K56" i="4"/>
  <c r="L56" i="4" s="1"/>
  <c r="A58" i="4"/>
  <c r="H54" i="4"/>
  <c r="F62" i="1" l="1"/>
  <c r="F63" i="1" s="1"/>
  <c r="F64" i="1" s="1"/>
  <c r="F65" i="1" s="1"/>
  <c r="H62" i="1"/>
  <c r="E63" i="1"/>
  <c r="I62" i="1"/>
  <c r="N62" i="1" s="1"/>
  <c r="A59" i="4"/>
  <c r="K57" i="4"/>
  <c r="L57" i="4" s="1"/>
  <c r="I56" i="4"/>
  <c r="N56" i="4" s="1"/>
  <c r="H56" i="4"/>
  <c r="E64" i="1" l="1"/>
  <c r="I63" i="1"/>
  <c r="N63" i="1" s="1"/>
  <c r="H63" i="1"/>
  <c r="I57" i="4"/>
  <c r="N57" i="4" s="1"/>
  <c r="H57" i="4"/>
  <c r="A60" i="4"/>
  <c r="K58" i="4"/>
  <c r="L58" i="4" s="1"/>
  <c r="E65" i="1" l="1"/>
  <c r="I64" i="1"/>
  <c r="N64" i="1" s="1"/>
  <c r="H64" i="1"/>
  <c r="K59" i="4"/>
  <c r="L59" i="4" s="1"/>
  <c r="I58" i="4"/>
  <c r="N58" i="4" s="1"/>
  <c r="A61" i="4"/>
  <c r="H65" i="1" l="1"/>
  <c r="I65" i="1"/>
  <c r="N65" i="1" s="1"/>
  <c r="K60" i="4"/>
  <c r="L60" i="4" s="1"/>
  <c r="H58" i="4"/>
  <c r="A62" i="4"/>
  <c r="K61" i="4" l="1"/>
  <c r="L61" i="4" s="1"/>
  <c r="A63" i="4"/>
  <c r="H59" i="4"/>
  <c r="I59" i="4"/>
  <c r="N59" i="4" s="1"/>
  <c r="I60" i="4"/>
  <c r="N60" i="4" s="1"/>
  <c r="H60" i="4"/>
  <c r="I61" i="4" l="1"/>
  <c r="N61" i="4" s="1"/>
  <c r="H61" i="4"/>
  <c r="K62" i="4"/>
  <c r="L62" i="4" s="1"/>
  <c r="A64" i="4"/>
  <c r="K63" i="4" l="1"/>
  <c r="L63" i="4" s="1"/>
  <c r="A65" i="4"/>
  <c r="H62" i="4"/>
  <c r="I62" i="4"/>
  <c r="N62" i="4" s="1"/>
  <c r="K65" i="4" l="1"/>
  <c r="L65" i="4" s="1"/>
  <c r="I63" i="4"/>
  <c r="N63" i="4" s="1"/>
  <c r="H63" i="4"/>
  <c r="K64" i="4"/>
  <c r="L64" i="4" s="1"/>
  <c r="I64" i="4" l="1"/>
  <c r="N64" i="4" s="1"/>
  <c r="H64" i="4"/>
  <c r="I65" i="4" l="1"/>
  <c r="N65" i="4" s="1"/>
  <c r="H65" i="4"/>
  <c r="K7" i="4"/>
  <c r="L7" i="4" s="1"/>
  <c r="I7" i="4"/>
  <c r="H7" i="4"/>
  <c r="N7" i="4" l="1"/>
  <c r="I8" i="4"/>
  <c r="L8" i="4"/>
  <c r="N8" i="4" s="1"/>
  <c r="K8" i="4"/>
  <c r="B8" i="4"/>
  <c r="H8" i="4"/>
  <c r="D8" i="3" l="1"/>
  <c r="D7" i="3"/>
  <c r="D21" i="3" l="1"/>
  <c r="D22" i="3"/>
  <c r="I9" i="4"/>
  <c r="H9" i="4"/>
  <c r="B9" i="4"/>
  <c r="K9" i="4" s="1"/>
  <c r="L9" i="4" s="1"/>
  <c r="N9" i="4" l="1"/>
</calcChain>
</file>

<file path=xl/sharedStrings.xml><?xml version="1.0" encoding="utf-8"?>
<sst xmlns="http://schemas.openxmlformats.org/spreadsheetml/2006/main" count="76" uniqueCount="55">
  <si>
    <t>Deelenemers</t>
  </si>
  <si>
    <t>Poules</t>
  </si>
  <si>
    <t>#3</t>
  </si>
  <si>
    <t>#4</t>
  </si>
  <si>
    <t>#1</t>
  </si>
  <si>
    <t>#2</t>
  </si>
  <si>
    <t>#5</t>
  </si>
  <si>
    <t>Totaal</t>
  </si>
  <si>
    <t>#poule wedstrijden</t>
  </si>
  <si>
    <t>#PerTabel</t>
  </si>
  <si>
    <t>#Wedstrijden</t>
  </si>
  <si>
    <t>#Deelnemers boom</t>
  </si>
  <si>
    <t>#westrijden (worst case)</t>
  </si>
  <si>
    <t>Boom</t>
  </si>
  <si>
    <t>Herkansingen (enkel)</t>
  </si>
  <si>
    <t>V-U15-36</t>
  </si>
  <si>
    <t>V-U15-40</t>
  </si>
  <si>
    <t>V-U15-44</t>
  </si>
  <si>
    <t>V-U15-48</t>
  </si>
  <si>
    <t>V-U15-52</t>
  </si>
  <si>
    <t>V-U15-57</t>
  </si>
  <si>
    <t>V-U15-63</t>
  </si>
  <si>
    <t>V-U15+63</t>
  </si>
  <si>
    <t>M-U15-34</t>
  </si>
  <si>
    <t>M-U15-38</t>
  </si>
  <si>
    <t>M-U15-42</t>
  </si>
  <si>
    <t>M-U15-46</t>
  </si>
  <si>
    <t>M-U15-50</t>
  </si>
  <si>
    <t>M-U15-55</t>
  </si>
  <si>
    <t>M-U15-60</t>
  </si>
  <si>
    <t>M-U15-66</t>
  </si>
  <si>
    <t>M-U15+66</t>
  </si>
  <si>
    <t>Deelnemers</t>
  </si>
  <si>
    <t>#Wedstrijden(max4)</t>
  </si>
  <si>
    <t>#Wedstrijden(max5)</t>
  </si>
  <si>
    <t>Weg1</t>
  </si>
  <si>
    <t>Weg2</t>
  </si>
  <si>
    <t>V-U18-40</t>
  </si>
  <si>
    <t>V-U18-44</t>
  </si>
  <si>
    <t>V-U18-48</t>
  </si>
  <si>
    <t>V-U18-52</t>
  </si>
  <si>
    <t>V-U18-57</t>
  </si>
  <si>
    <t>V-U18-63</t>
  </si>
  <si>
    <t>V-U18-70</t>
  </si>
  <si>
    <t>V-U18+70</t>
  </si>
  <si>
    <t>M-U18-46</t>
  </si>
  <si>
    <t>M-U18-50</t>
  </si>
  <si>
    <t>M-U18-55</t>
  </si>
  <si>
    <t>M-U18-60</t>
  </si>
  <si>
    <t>M-U18-66</t>
  </si>
  <si>
    <t>M-U18-73</t>
  </si>
  <si>
    <t>M-U18-81</t>
  </si>
  <si>
    <t>M-U18-90</t>
  </si>
  <si>
    <t>M-U18+90</t>
  </si>
  <si>
    <t>Tatami (optimal)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</si>
</sst>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2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MaxPoule5!$I$1</c:f>
              <c:strCache>
                <c:ptCount val="1"/>
                <c:pt idx="0">
                  <c:v>#poule wedstrijden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MaxPoule5!$A$2:$A$65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MaxPoule5!$I$2:$I$65</c:f>
              <c:numCache>
                <c:formatCode>General</c:formatCode>
                <c:ptCount val="6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15</c:v>
                </c:pt>
                <c:pt idx="13">
                  <c:v>18</c:v>
                </c:pt>
                <c:pt idx="14">
                  <c:v>21</c:v>
                </c:pt>
                <c:pt idx="15">
                  <c:v>24</c:v>
                </c:pt>
                <c:pt idx="16">
                  <c:v>28</c:v>
                </c:pt>
                <c:pt idx="17">
                  <c:v>32</c:v>
                </c:pt>
                <c:pt idx="18">
                  <c:v>36</c:v>
                </c:pt>
                <c:pt idx="19">
                  <c:v>40</c:v>
                </c:pt>
                <c:pt idx="20">
                  <c:v>27</c:v>
                </c:pt>
                <c:pt idx="21">
                  <c:v>30</c:v>
                </c:pt>
                <c:pt idx="22">
                  <c:v>33</c:v>
                </c:pt>
                <c:pt idx="23">
                  <c:v>24</c:v>
                </c:pt>
                <c:pt idx="24">
                  <c:v>27</c:v>
                </c:pt>
                <c:pt idx="25">
                  <c:v>30</c:v>
                </c:pt>
                <c:pt idx="26">
                  <c:v>33</c:v>
                </c:pt>
                <c:pt idx="27">
                  <c:v>36</c:v>
                </c:pt>
                <c:pt idx="28">
                  <c:v>39</c:v>
                </c:pt>
                <c:pt idx="29">
                  <c:v>42</c:v>
                </c:pt>
                <c:pt idx="30">
                  <c:v>45</c:v>
                </c:pt>
                <c:pt idx="31">
                  <c:v>48</c:v>
                </c:pt>
                <c:pt idx="32">
                  <c:v>52</c:v>
                </c:pt>
                <c:pt idx="33">
                  <c:v>56</c:v>
                </c:pt>
                <c:pt idx="34">
                  <c:v>60</c:v>
                </c:pt>
                <c:pt idx="35">
                  <c:v>64</c:v>
                </c:pt>
                <c:pt idx="36">
                  <c:v>68</c:v>
                </c:pt>
                <c:pt idx="37">
                  <c:v>72</c:v>
                </c:pt>
                <c:pt idx="38">
                  <c:v>76</c:v>
                </c:pt>
                <c:pt idx="39">
                  <c:v>80</c:v>
                </c:pt>
                <c:pt idx="40">
                  <c:v>51</c:v>
                </c:pt>
                <c:pt idx="41">
                  <c:v>54</c:v>
                </c:pt>
                <c:pt idx="42">
                  <c:v>51</c:v>
                </c:pt>
                <c:pt idx="43">
                  <c:v>48</c:v>
                </c:pt>
                <c:pt idx="44">
                  <c:v>45</c:v>
                </c:pt>
                <c:pt idx="45">
                  <c:v>42</c:v>
                </c:pt>
                <c:pt idx="46">
                  <c:v>39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C-4EEE-9AFD-737C731BB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81071"/>
        <c:axId val="243182319"/>
      </c:scatterChart>
      <c:valAx>
        <c:axId val="24318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82319"/>
        <c:crosses val="autoZero"/>
        <c:crossBetween val="midCat"/>
      </c:valAx>
      <c:valAx>
        <c:axId val="2431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8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MaxPoule5!$L$1</c:f>
              <c:strCache>
                <c:ptCount val="1"/>
                <c:pt idx="0">
                  <c:v>#Wedstrijden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MaxPoule5!$A$2:$A$65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MaxPoule5!$L$2:$L$65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9-43A1-BE68-28181A220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81071"/>
        <c:axId val="243182319"/>
      </c:scatterChart>
      <c:valAx>
        <c:axId val="24318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82319"/>
        <c:crosses val="autoZero"/>
        <c:crossBetween val="midCat"/>
      </c:valAx>
      <c:valAx>
        <c:axId val="2431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8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MaxPoule5!$N$1</c:f>
              <c:strCache>
                <c:ptCount val="1"/>
                <c:pt idx="0">
                  <c:v>Totaal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MaxPoule5!$A$2:$A$65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MaxPoule5!$N$2:$N$65</c:f>
              <c:numCache>
                <c:formatCode>General</c:formatCode>
                <c:ptCount val="6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19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37</c:v>
                </c:pt>
                <c:pt idx="17">
                  <c:v>41</c:v>
                </c:pt>
                <c:pt idx="18">
                  <c:v>45</c:v>
                </c:pt>
                <c:pt idx="19">
                  <c:v>49</c:v>
                </c:pt>
                <c:pt idx="20">
                  <c:v>42</c:v>
                </c:pt>
                <c:pt idx="21">
                  <c:v>45</c:v>
                </c:pt>
                <c:pt idx="22">
                  <c:v>48</c:v>
                </c:pt>
                <c:pt idx="23">
                  <c:v>43</c:v>
                </c:pt>
                <c:pt idx="24">
                  <c:v>46</c:v>
                </c:pt>
                <c:pt idx="25">
                  <c:v>49</c:v>
                </c:pt>
                <c:pt idx="26">
                  <c:v>52</c:v>
                </c:pt>
                <c:pt idx="27">
                  <c:v>55</c:v>
                </c:pt>
                <c:pt idx="28">
                  <c:v>58</c:v>
                </c:pt>
                <c:pt idx="29">
                  <c:v>61</c:v>
                </c:pt>
                <c:pt idx="30">
                  <c:v>64</c:v>
                </c:pt>
                <c:pt idx="31">
                  <c:v>67</c:v>
                </c:pt>
                <c:pt idx="32">
                  <c:v>71</c:v>
                </c:pt>
                <c:pt idx="33">
                  <c:v>75</c:v>
                </c:pt>
                <c:pt idx="34">
                  <c:v>79</c:v>
                </c:pt>
                <c:pt idx="35">
                  <c:v>83</c:v>
                </c:pt>
                <c:pt idx="36">
                  <c:v>87</c:v>
                </c:pt>
                <c:pt idx="37">
                  <c:v>91</c:v>
                </c:pt>
                <c:pt idx="38">
                  <c:v>95</c:v>
                </c:pt>
                <c:pt idx="39">
                  <c:v>99</c:v>
                </c:pt>
                <c:pt idx="40">
                  <c:v>80</c:v>
                </c:pt>
                <c:pt idx="41">
                  <c:v>83</c:v>
                </c:pt>
                <c:pt idx="42">
                  <c:v>80</c:v>
                </c:pt>
                <c:pt idx="43">
                  <c:v>77</c:v>
                </c:pt>
                <c:pt idx="44">
                  <c:v>74</c:v>
                </c:pt>
                <c:pt idx="45">
                  <c:v>71</c:v>
                </c:pt>
                <c:pt idx="46">
                  <c:v>68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0-4DAD-A422-97614C7B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81071"/>
        <c:axId val="243182319"/>
      </c:scatterChart>
      <c:valAx>
        <c:axId val="24318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82319"/>
        <c:crosses val="autoZero"/>
        <c:crossBetween val="midCat"/>
      </c:valAx>
      <c:valAx>
        <c:axId val="2431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8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MaxPoule4!$I$1</c:f>
              <c:strCache>
                <c:ptCount val="1"/>
                <c:pt idx="0">
                  <c:v>#poule wedstrijden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MaxPoule4!$A$2:$A$65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MaxPoule4!$I$2:$I$65</c:f>
              <c:numCache>
                <c:formatCode>General</c:formatCode>
                <c:ptCount val="6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9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15</c:v>
                </c:pt>
                <c:pt idx="13">
                  <c:v>18</c:v>
                </c:pt>
                <c:pt idx="14">
                  <c:v>21</c:v>
                </c:pt>
                <c:pt idx="15">
                  <c:v>24</c:v>
                </c:pt>
                <c:pt idx="16">
                  <c:v>21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27</c:v>
                </c:pt>
                <c:pt idx="21">
                  <c:v>30</c:v>
                </c:pt>
                <c:pt idx="22">
                  <c:v>33</c:v>
                </c:pt>
                <c:pt idx="23">
                  <c:v>36</c:v>
                </c:pt>
                <c:pt idx="24">
                  <c:v>33</c:v>
                </c:pt>
                <c:pt idx="25">
                  <c:v>36</c:v>
                </c:pt>
                <c:pt idx="26">
                  <c:v>39</c:v>
                </c:pt>
                <c:pt idx="27">
                  <c:v>42</c:v>
                </c:pt>
                <c:pt idx="28">
                  <c:v>39</c:v>
                </c:pt>
                <c:pt idx="29">
                  <c:v>42</c:v>
                </c:pt>
                <c:pt idx="30">
                  <c:v>45</c:v>
                </c:pt>
                <c:pt idx="31">
                  <c:v>48</c:v>
                </c:pt>
                <c:pt idx="32">
                  <c:v>45</c:v>
                </c:pt>
                <c:pt idx="33">
                  <c:v>48</c:v>
                </c:pt>
                <c:pt idx="34">
                  <c:v>51</c:v>
                </c:pt>
                <c:pt idx="35">
                  <c:v>54</c:v>
                </c:pt>
                <c:pt idx="36">
                  <c:v>51</c:v>
                </c:pt>
                <c:pt idx="37">
                  <c:v>54</c:v>
                </c:pt>
                <c:pt idx="38">
                  <c:v>57</c:v>
                </c:pt>
                <c:pt idx="39">
                  <c:v>60</c:v>
                </c:pt>
                <c:pt idx="40">
                  <c:v>57</c:v>
                </c:pt>
                <c:pt idx="41">
                  <c:v>60</c:v>
                </c:pt>
                <c:pt idx="42">
                  <c:v>63</c:v>
                </c:pt>
                <c:pt idx="43">
                  <c:v>66</c:v>
                </c:pt>
                <c:pt idx="44">
                  <c:v>63</c:v>
                </c:pt>
                <c:pt idx="45">
                  <c:v>66</c:v>
                </c:pt>
                <c:pt idx="46">
                  <c:v>69</c:v>
                </c:pt>
                <c:pt idx="47">
                  <c:v>72</c:v>
                </c:pt>
                <c:pt idx="48">
                  <c:v>69</c:v>
                </c:pt>
                <c:pt idx="49">
                  <c:v>72</c:v>
                </c:pt>
                <c:pt idx="50">
                  <c:v>75</c:v>
                </c:pt>
                <c:pt idx="51">
                  <c:v>78</c:v>
                </c:pt>
                <c:pt idx="52">
                  <c:v>75</c:v>
                </c:pt>
                <c:pt idx="53">
                  <c:v>78</c:v>
                </c:pt>
                <c:pt idx="54">
                  <c:v>81</c:v>
                </c:pt>
                <c:pt idx="55">
                  <c:v>84</c:v>
                </c:pt>
                <c:pt idx="56">
                  <c:v>81</c:v>
                </c:pt>
                <c:pt idx="57">
                  <c:v>84</c:v>
                </c:pt>
                <c:pt idx="58">
                  <c:v>87</c:v>
                </c:pt>
                <c:pt idx="59">
                  <c:v>90</c:v>
                </c:pt>
                <c:pt idx="60">
                  <c:v>87</c:v>
                </c:pt>
                <c:pt idx="61">
                  <c:v>90</c:v>
                </c:pt>
                <c:pt idx="62">
                  <c:v>93</c:v>
                </c:pt>
                <c:pt idx="63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C86-9853-03DECFDB7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81071"/>
        <c:axId val="243182319"/>
      </c:scatterChart>
      <c:valAx>
        <c:axId val="24318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82319"/>
        <c:crosses val="autoZero"/>
        <c:crossBetween val="midCat"/>
      </c:valAx>
      <c:valAx>
        <c:axId val="2431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8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MaxPoule4!$L$1</c:f>
              <c:strCache>
                <c:ptCount val="1"/>
                <c:pt idx="0">
                  <c:v>#Wedstrijden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MaxPoule4!$A$2:$A$65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MaxPoule4!$L$2:$L$65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2-4703-9828-D1B536F6B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81071"/>
        <c:axId val="243182319"/>
      </c:scatterChart>
      <c:valAx>
        <c:axId val="24318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82319"/>
        <c:crosses val="autoZero"/>
        <c:crossBetween val="midCat"/>
      </c:valAx>
      <c:valAx>
        <c:axId val="2431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8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MaxPoule4!$N$1</c:f>
              <c:strCache>
                <c:ptCount val="1"/>
                <c:pt idx="0">
                  <c:v>Totaal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MaxPoule4!$A$2:$A$65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MaxPoule4!$N$2:$N$65</c:f>
              <c:numCache>
                <c:formatCode>General</c:formatCode>
                <c:ptCount val="6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19</c:v>
                </c:pt>
                <c:pt idx="10">
                  <c:v>22</c:v>
                </c:pt>
                <c:pt idx="11">
                  <c:v>25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34</c:v>
                </c:pt>
                <c:pt idx="17">
                  <c:v>37</c:v>
                </c:pt>
                <c:pt idx="18">
                  <c:v>40</c:v>
                </c:pt>
                <c:pt idx="19">
                  <c:v>43</c:v>
                </c:pt>
                <c:pt idx="20">
                  <c:v>42</c:v>
                </c:pt>
                <c:pt idx="21">
                  <c:v>45</c:v>
                </c:pt>
                <c:pt idx="22">
                  <c:v>48</c:v>
                </c:pt>
                <c:pt idx="23">
                  <c:v>51</c:v>
                </c:pt>
                <c:pt idx="24">
                  <c:v>50</c:v>
                </c:pt>
                <c:pt idx="25">
                  <c:v>53</c:v>
                </c:pt>
                <c:pt idx="26">
                  <c:v>56</c:v>
                </c:pt>
                <c:pt idx="27">
                  <c:v>59</c:v>
                </c:pt>
                <c:pt idx="28">
                  <c:v>58</c:v>
                </c:pt>
                <c:pt idx="29">
                  <c:v>61</c:v>
                </c:pt>
                <c:pt idx="30">
                  <c:v>64</c:v>
                </c:pt>
                <c:pt idx="31">
                  <c:v>67</c:v>
                </c:pt>
                <c:pt idx="32">
                  <c:v>68</c:v>
                </c:pt>
                <c:pt idx="33">
                  <c:v>71</c:v>
                </c:pt>
                <c:pt idx="34">
                  <c:v>74</c:v>
                </c:pt>
                <c:pt idx="35">
                  <c:v>77</c:v>
                </c:pt>
                <c:pt idx="36">
                  <c:v>76</c:v>
                </c:pt>
                <c:pt idx="37">
                  <c:v>79</c:v>
                </c:pt>
                <c:pt idx="38">
                  <c:v>82</c:v>
                </c:pt>
                <c:pt idx="39">
                  <c:v>85</c:v>
                </c:pt>
                <c:pt idx="40">
                  <c:v>84</c:v>
                </c:pt>
                <c:pt idx="41">
                  <c:v>87</c:v>
                </c:pt>
                <c:pt idx="42">
                  <c:v>90</c:v>
                </c:pt>
                <c:pt idx="43">
                  <c:v>93</c:v>
                </c:pt>
                <c:pt idx="44">
                  <c:v>92</c:v>
                </c:pt>
                <c:pt idx="45">
                  <c:v>95</c:v>
                </c:pt>
                <c:pt idx="46">
                  <c:v>98</c:v>
                </c:pt>
                <c:pt idx="47">
                  <c:v>101</c:v>
                </c:pt>
                <c:pt idx="48">
                  <c:v>100</c:v>
                </c:pt>
                <c:pt idx="49">
                  <c:v>103</c:v>
                </c:pt>
                <c:pt idx="50">
                  <c:v>106</c:v>
                </c:pt>
                <c:pt idx="51">
                  <c:v>109</c:v>
                </c:pt>
                <c:pt idx="52">
                  <c:v>108</c:v>
                </c:pt>
                <c:pt idx="53">
                  <c:v>111</c:v>
                </c:pt>
                <c:pt idx="54">
                  <c:v>114</c:v>
                </c:pt>
                <c:pt idx="55">
                  <c:v>117</c:v>
                </c:pt>
                <c:pt idx="56">
                  <c:v>116</c:v>
                </c:pt>
                <c:pt idx="57">
                  <c:v>119</c:v>
                </c:pt>
                <c:pt idx="58">
                  <c:v>122</c:v>
                </c:pt>
                <c:pt idx="59">
                  <c:v>125</c:v>
                </c:pt>
                <c:pt idx="60">
                  <c:v>124</c:v>
                </c:pt>
                <c:pt idx="61">
                  <c:v>127</c:v>
                </c:pt>
                <c:pt idx="62">
                  <c:v>130</c:v>
                </c:pt>
                <c:pt idx="63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2-49E8-AD50-748B5728B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81071"/>
        <c:axId val="243182319"/>
      </c:scatterChart>
      <c:valAx>
        <c:axId val="24318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82319"/>
        <c:crosses val="autoZero"/>
        <c:crossBetween val="midCat"/>
      </c:valAx>
      <c:valAx>
        <c:axId val="2431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8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0</xdr:row>
      <xdr:rowOff>138112</xdr:rowOff>
    </xdr:from>
    <xdr:to>
      <xdr:col>28</xdr:col>
      <xdr:colOff>457200</xdr:colOff>
      <xdr:row>21</xdr:row>
      <xdr:rowOff>57150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BDDC838-7E59-449B-8E2A-6CD069EF9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485775</xdr:colOff>
      <xdr:row>21</xdr:row>
      <xdr:rowOff>152400</xdr:rowOff>
    </xdr:from>
    <xdr:to>
      <xdr:col>28</xdr:col>
      <xdr:colOff>485775</xdr:colOff>
      <xdr:row>42</xdr:row>
      <xdr:rowOff>71438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80B752E-9475-4DE1-9009-731E85E63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447675</xdr:colOff>
      <xdr:row>42</xdr:row>
      <xdr:rowOff>104775</xdr:rowOff>
    </xdr:from>
    <xdr:to>
      <xdr:col>28</xdr:col>
      <xdr:colOff>447675</xdr:colOff>
      <xdr:row>63</xdr:row>
      <xdr:rowOff>23813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C4170D0D-D9DF-453D-B710-1BD29E164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0</xdr:row>
      <xdr:rowOff>138112</xdr:rowOff>
    </xdr:from>
    <xdr:to>
      <xdr:col>28</xdr:col>
      <xdr:colOff>457200</xdr:colOff>
      <xdr:row>21</xdr:row>
      <xdr:rowOff>57150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7B4D67E-D892-A9A0-0695-41A477D5D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485775</xdr:colOff>
      <xdr:row>21</xdr:row>
      <xdr:rowOff>152400</xdr:rowOff>
    </xdr:from>
    <xdr:to>
      <xdr:col>28</xdr:col>
      <xdr:colOff>485775</xdr:colOff>
      <xdr:row>42</xdr:row>
      <xdr:rowOff>71438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0A3583E-D445-4DCC-B5A7-6E714B72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447675</xdr:colOff>
      <xdr:row>42</xdr:row>
      <xdr:rowOff>104775</xdr:rowOff>
    </xdr:from>
    <xdr:to>
      <xdr:col>28</xdr:col>
      <xdr:colOff>447675</xdr:colOff>
      <xdr:row>63</xdr:row>
      <xdr:rowOff>23813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8DF98EDE-3395-4C27-86D8-51816A7A9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0EBB-4E64-4E3A-A85E-A2324EEEF6B8}">
  <dimension ref="A1:N65"/>
  <sheetViews>
    <sheetView workbookViewId="0">
      <selection activeCell="F9" sqref="F9"/>
    </sheetView>
  </sheetViews>
  <sheetFormatPr defaultRowHeight="15" x14ac:dyDescent="0.25"/>
  <cols>
    <col min="5" max="5" width="9.140625" customWidth="1"/>
  </cols>
  <sheetData>
    <row r="1" spans="1:14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N1" t="s">
        <v>7</v>
      </c>
    </row>
    <row r="2" spans="1:14" x14ac:dyDescent="0.25">
      <c r="A2">
        <v>1</v>
      </c>
      <c r="B2">
        <f t="shared" ref="B2:B6" si="0">SUM(C2:G2)</f>
        <v>1</v>
      </c>
      <c r="C2">
        <v>1</v>
      </c>
      <c r="H2">
        <f>C2+D2*2+E2*3+F2*4+G2*5</f>
        <v>1</v>
      </c>
      <c r="I2">
        <f>C2*1+D2*3+E2*3+F2*6+G2*10</f>
        <v>1</v>
      </c>
      <c r="K2">
        <v>0</v>
      </c>
      <c r="L2">
        <f>VLOOKUP(K2,BoomWedstrijden!$A$2:$D$34,4,FALSE)</f>
        <v>0</v>
      </c>
      <c r="N2">
        <f>I2+L2</f>
        <v>1</v>
      </c>
    </row>
    <row r="3" spans="1:14" x14ac:dyDescent="0.25">
      <c r="A3">
        <f>A2+1</f>
        <v>2</v>
      </c>
      <c r="B3">
        <f t="shared" si="0"/>
        <v>1</v>
      </c>
      <c r="D3">
        <v>1</v>
      </c>
      <c r="H3">
        <f t="shared" ref="H3:H65" si="1">C3+D3*2+E3*3+F3*4+G3*5</f>
        <v>2</v>
      </c>
      <c r="I3">
        <f t="shared" ref="I3:I65" si="2">C3*1+D3*3+E3*3+F3*6+G3*10</f>
        <v>3</v>
      </c>
      <c r="K3">
        <v>0</v>
      </c>
      <c r="L3">
        <f>VLOOKUP(K3,BoomWedstrijden!$A$2:$D$34,4,FALSE)</f>
        <v>0</v>
      </c>
      <c r="N3">
        <f t="shared" ref="N3:N65" si="3">I3+L3</f>
        <v>3</v>
      </c>
    </row>
    <row r="4" spans="1:14" x14ac:dyDescent="0.25">
      <c r="A4">
        <f t="shared" ref="A4:A32" si="4">A3+1</f>
        <v>3</v>
      </c>
      <c r="B4">
        <f t="shared" si="0"/>
        <v>1</v>
      </c>
      <c r="E4">
        <v>1</v>
      </c>
      <c r="H4">
        <f t="shared" si="1"/>
        <v>3</v>
      </c>
      <c r="I4">
        <f t="shared" si="2"/>
        <v>3</v>
      </c>
      <c r="K4">
        <v>0</v>
      </c>
      <c r="L4">
        <f>VLOOKUP(K4,BoomWedstrijden!$A$2:$D$34,4,FALSE)</f>
        <v>0</v>
      </c>
      <c r="N4">
        <f t="shared" si="3"/>
        <v>3</v>
      </c>
    </row>
    <row r="5" spans="1:14" x14ac:dyDescent="0.25">
      <c r="A5">
        <f t="shared" si="4"/>
        <v>4</v>
      </c>
      <c r="B5">
        <f t="shared" si="0"/>
        <v>1</v>
      </c>
      <c r="F5">
        <v>1</v>
      </c>
      <c r="H5">
        <f t="shared" si="1"/>
        <v>4</v>
      </c>
      <c r="I5">
        <f t="shared" si="2"/>
        <v>6</v>
      </c>
      <c r="K5">
        <v>0</v>
      </c>
      <c r="L5">
        <f>VLOOKUP(K5,BoomWedstrijden!$A$2:$D$34,4,FALSE)</f>
        <v>0</v>
      </c>
      <c r="N5">
        <f t="shared" si="3"/>
        <v>6</v>
      </c>
    </row>
    <row r="6" spans="1:14" x14ac:dyDescent="0.25">
      <c r="A6">
        <f t="shared" si="4"/>
        <v>5</v>
      </c>
      <c r="B6">
        <f t="shared" si="0"/>
        <v>1</v>
      </c>
      <c r="G6">
        <v>1</v>
      </c>
      <c r="H6">
        <f t="shared" si="1"/>
        <v>5</v>
      </c>
      <c r="I6">
        <f t="shared" si="2"/>
        <v>10</v>
      </c>
      <c r="K6">
        <v>0</v>
      </c>
      <c r="L6">
        <f>VLOOKUP(K6,BoomWedstrijden!$A$2:$D$34,4,FALSE)</f>
        <v>0</v>
      </c>
      <c r="N6">
        <f t="shared" si="3"/>
        <v>10</v>
      </c>
    </row>
    <row r="7" spans="1:14" s="1" customFormat="1" x14ac:dyDescent="0.25">
      <c r="A7" s="1">
        <f t="shared" si="4"/>
        <v>6</v>
      </c>
      <c r="B7">
        <f>SUM(C7:G7)</f>
        <v>2</v>
      </c>
      <c r="E7" s="1">
        <v>2</v>
      </c>
      <c r="F7" s="1">
        <v>0</v>
      </c>
      <c r="G7" s="1">
        <v>0</v>
      </c>
      <c r="H7" s="1">
        <f t="shared" si="1"/>
        <v>6</v>
      </c>
      <c r="I7">
        <f t="shared" si="2"/>
        <v>6</v>
      </c>
      <c r="K7">
        <f t="shared" ref="K7:K69" si="5">B7*2</f>
        <v>4</v>
      </c>
      <c r="L7">
        <f>VLOOKUP(K7,BoomWedstrijden!$A$2:$D$34,4,FALSE)</f>
        <v>3</v>
      </c>
      <c r="N7">
        <f t="shared" si="3"/>
        <v>9</v>
      </c>
    </row>
    <row r="8" spans="1:14" s="1" customFormat="1" x14ac:dyDescent="0.25">
      <c r="A8" s="1">
        <f t="shared" si="4"/>
        <v>7</v>
      </c>
      <c r="B8">
        <f t="shared" ref="B8:B48" si="6">SUM(C8:G8)</f>
        <v>2</v>
      </c>
      <c r="E8" s="1">
        <f t="shared" ref="E8:E9" si="7">IF(E7=0,3,E7-1)</f>
        <v>1</v>
      </c>
      <c r="F8" s="1">
        <v>1</v>
      </c>
      <c r="G8" s="1">
        <v>0</v>
      </c>
      <c r="H8" s="1">
        <f t="shared" si="1"/>
        <v>7</v>
      </c>
      <c r="I8">
        <f t="shared" si="2"/>
        <v>9</v>
      </c>
      <c r="K8">
        <f t="shared" si="5"/>
        <v>4</v>
      </c>
      <c r="L8">
        <f>VLOOKUP(K8,BoomWedstrijden!$A$2:$D$34,4,FALSE)</f>
        <v>3</v>
      </c>
      <c r="N8">
        <f t="shared" si="3"/>
        <v>12</v>
      </c>
    </row>
    <row r="9" spans="1:14" s="1" customFormat="1" x14ac:dyDescent="0.25">
      <c r="A9" s="1">
        <f t="shared" si="4"/>
        <v>8</v>
      </c>
      <c r="B9">
        <f t="shared" si="6"/>
        <v>2</v>
      </c>
      <c r="E9" s="1">
        <f t="shared" si="7"/>
        <v>0</v>
      </c>
      <c r="F9" s="1">
        <v>2</v>
      </c>
      <c r="G9" s="1">
        <v>0</v>
      </c>
      <c r="H9" s="1">
        <f t="shared" si="1"/>
        <v>8</v>
      </c>
      <c r="I9">
        <f t="shared" si="2"/>
        <v>12</v>
      </c>
      <c r="K9">
        <f t="shared" si="5"/>
        <v>4</v>
      </c>
      <c r="L9">
        <f>VLOOKUP(K9,BoomWedstrijden!$A$2:$D$34,4,FALSE)</f>
        <v>3</v>
      </c>
      <c r="N9">
        <f t="shared" si="3"/>
        <v>15</v>
      </c>
    </row>
    <row r="10" spans="1:14" s="1" customFormat="1" x14ac:dyDescent="0.25">
      <c r="A10" s="1">
        <f t="shared" si="4"/>
        <v>9</v>
      </c>
      <c r="B10">
        <f t="shared" si="6"/>
        <v>2</v>
      </c>
      <c r="E10" s="1">
        <v>0</v>
      </c>
      <c r="F10" s="1">
        <v>1</v>
      </c>
      <c r="G10" s="1">
        <v>1</v>
      </c>
      <c r="H10" s="1">
        <f t="shared" si="1"/>
        <v>9</v>
      </c>
      <c r="I10">
        <f t="shared" si="2"/>
        <v>16</v>
      </c>
      <c r="K10">
        <f t="shared" si="5"/>
        <v>4</v>
      </c>
      <c r="L10">
        <f>VLOOKUP(K10,BoomWedstrijden!$A$2:$D$34,4,FALSE)</f>
        <v>3</v>
      </c>
      <c r="N10">
        <f t="shared" si="3"/>
        <v>19</v>
      </c>
    </row>
    <row r="11" spans="1:14" s="1" customFormat="1" x14ac:dyDescent="0.25">
      <c r="A11" s="1">
        <f t="shared" si="4"/>
        <v>10</v>
      </c>
      <c r="B11">
        <f t="shared" si="6"/>
        <v>2</v>
      </c>
      <c r="E11" s="1">
        <v>0</v>
      </c>
      <c r="F11" s="1">
        <v>0</v>
      </c>
      <c r="G11" s="1">
        <v>2</v>
      </c>
      <c r="H11" s="1">
        <f t="shared" si="1"/>
        <v>10</v>
      </c>
      <c r="I11">
        <f t="shared" si="2"/>
        <v>20</v>
      </c>
      <c r="K11">
        <f t="shared" si="5"/>
        <v>4</v>
      </c>
      <c r="L11">
        <f>VLOOKUP(K11,BoomWedstrijden!$A$2:$D$34,4,FALSE)</f>
        <v>3</v>
      </c>
      <c r="N11">
        <f t="shared" si="3"/>
        <v>23</v>
      </c>
    </row>
    <row r="12" spans="1:14" s="1" customFormat="1" x14ac:dyDescent="0.25">
      <c r="A12" s="1">
        <f t="shared" si="4"/>
        <v>11</v>
      </c>
      <c r="B12">
        <f t="shared" si="6"/>
        <v>3</v>
      </c>
      <c r="E12" s="1">
        <v>1</v>
      </c>
      <c r="F12" s="1">
        <v>2</v>
      </c>
      <c r="G12" s="1">
        <v>0</v>
      </c>
      <c r="H12" s="1">
        <f t="shared" si="1"/>
        <v>11</v>
      </c>
      <c r="I12">
        <f t="shared" si="2"/>
        <v>15</v>
      </c>
      <c r="K12">
        <f t="shared" si="5"/>
        <v>6</v>
      </c>
      <c r="L12">
        <f>VLOOKUP(K12,BoomWedstrijden!$A$2:$D$34,4,FALSE)</f>
        <v>7</v>
      </c>
      <c r="N12">
        <f t="shared" si="3"/>
        <v>22</v>
      </c>
    </row>
    <row r="13" spans="1:14" s="1" customFormat="1" x14ac:dyDescent="0.25">
      <c r="A13" s="1">
        <f t="shared" si="4"/>
        <v>12</v>
      </c>
      <c r="B13">
        <f t="shared" si="6"/>
        <v>4</v>
      </c>
      <c r="E13" s="1">
        <v>4</v>
      </c>
      <c r="F13" s="1">
        <v>0</v>
      </c>
      <c r="G13" s="1">
        <v>0</v>
      </c>
      <c r="H13" s="1">
        <f t="shared" si="1"/>
        <v>12</v>
      </c>
      <c r="I13">
        <f t="shared" si="2"/>
        <v>12</v>
      </c>
      <c r="K13">
        <f t="shared" si="5"/>
        <v>8</v>
      </c>
      <c r="L13">
        <f>VLOOKUP(K13,BoomWedstrijden!$A$2:$D$34,4,FALSE)</f>
        <v>9</v>
      </c>
      <c r="N13">
        <f t="shared" si="3"/>
        <v>21</v>
      </c>
    </row>
    <row r="14" spans="1:14" s="1" customFormat="1" x14ac:dyDescent="0.25">
      <c r="A14" s="1">
        <f t="shared" si="4"/>
        <v>13</v>
      </c>
      <c r="B14">
        <f t="shared" si="6"/>
        <v>4</v>
      </c>
      <c r="E14" s="1">
        <v>3</v>
      </c>
      <c r="F14" s="1">
        <v>1</v>
      </c>
      <c r="G14" s="1">
        <v>0</v>
      </c>
      <c r="H14" s="1">
        <f t="shared" si="1"/>
        <v>13</v>
      </c>
      <c r="I14">
        <f t="shared" si="2"/>
        <v>15</v>
      </c>
      <c r="K14">
        <f t="shared" si="5"/>
        <v>8</v>
      </c>
      <c r="L14">
        <f>VLOOKUP(K14,BoomWedstrijden!$A$2:$D$34,4,FALSE)</f>
        <v>9</v>
      </c>
      <c r="N14">
        <f t="shared" si="3"/>
        <v>24</v>
      </c>
    </row>
    <row r="15" spans="1:14" s="1" customFormat="1" x14ac:dyDescent="0.25">
      <c r="A15" s="1">
        <f t="shared" si="4"/>
        <v>14</v>
      </c>
      <c r="B15">
        <f t="shared" si="6"/>
        <v>4</v>
      </c>
      <c r="E15" s="1">
        <v>2</v>
      </c>
      <c r="F15" s="1">
        <v>2</v>
      </c>
      <c r="G15" s="1">
        <v>0</v>
      </c>
      <c r="H15" s="1">
        <f t="shared" si="1"/>
        <v>14</v>
      </c>
      <c r="I15">
        <f t="shared" si="2"/>
        <v>18</v>
      </c>
      <c r="K15">
        <f t="shared" si="5"/>
        <v>8</v>
      </c>
      <c r="L15">
        <f>VLOOKUP(K15,BoomWedstrijden!$A$2:$D$34,4,FALSE)</f>
        <v>9</v>
      </c>
      <c r="N15">
        <f t="shared" si="3"/>
        <v>27</v>
      </c>
    </row>
    <row r="16" spans="1:14" s="1" customFormat="1" x14ac:dyDescent="0.25">
      <c r="A16" s="1">
        <f t="shared" si="4"/>
        <v>15</v>
      </c>
      <c r="B16">
        <f t="shared" si="6"/>
        <v>4</v>
      </c>
      <c r="E16" s="1">
        <v>1</v>
      </c>
      <c r="F16" s="1">
        <v>3</v>
      </c>
      <c r="G16" s="1">
        <v>0</v>
      </c>
      <c r="H16" s="1">
        <f t="shared" si="1"/>
        <v>15</v>
      </c>
      <c r="I16">
        <f>C16*1+D16*3+E16*3+F16*6+G16*10</f>
        <v>21</v>
      </c>
      <c r="K16">
        <f>B16*2</f>
        <v>8</v>
      </c>
      <c r="L16">
        <f>VLOOKUP(K16,BoomWedstrijden!$A$2:$D$34,4,FALSE)</f>
        <v>9</v>
      </c>
      <c r="N16">
        <f t="shared" si="3"/>
        <v>30</v>
      </c>
    </row>
    <row r="17" spans="1:14" s="1" customFormat="1" x14ac:dyDescent="0.25">
      <c r="A17" s="1">
        <f t="shared" si="4"/>
        <v>16</v>
      </c>
      <c r="B17">
        <f t="shared" si="6"/>
        <v>4</v>
      </c>
      <c r="E17" s="1">
        <v>0</v>
      </c>
      <c r="F17" s="1">
        <v>4</v>
      </c>
      <c r="G17" s="1">
        <v>0</v>
      </c>
      <c r="H17" s="1">
        <f t="shared" si="1"/>
        <v>16</v>
      </c>
      <c r="I17">
        <f t="shared" si="2"/>
        <v>24</v>
      </c>
      <c r="K17">
        <f t="shared" si="5"/>
        <v>8</v>
      </c>
      <c r="L17">
        <f>VLOOKUP(K17,BoomWedstrijden!$A$2:$D$34,4,FALSE)</f>
        <v>9</v>
      </c>
      <c r="N17">
        <f t="shared" si="3"/>
        <v>33</v>
      </c>
    </row>
    <row r="18" spans="1:14" s="1" customFormat="1" x14ac:dyDescent="0.25">
      <c r="A18" s="1">
        <f t="shared" si="4"/>
        <v>17</v>
      </c>
      <c r="B18">
        <f t="shared" si="6"/>
        <v>4</v>
      </c>
      <c r="E18" s="1">
        <v>0</v>
      </c>
      <c r="F18" s="1">
        <v>3</v>
      </c>
      <c r="G18" s="1">
        <v>1</v>
      </c>
      <c r="H18" s="1">
        <f t="shared" si="1"/>
        <v>17</v>
      </c>
      <c r="I18">
        <f t="shared" si="2"/>
        <v>28</v>
      </c>
      <c r="K18">
        <f t="shared" si="5"/>
        <v>8</v>
      </c>
      <c r="L18">
        <f>VLOOKUP(K18,BoomWedstrijden!$A$2:$D$34,4,FALSE)</f>
        <v>9</v>
      </c>
      <c r="N18">
        <f t="shared" si="3"/>
        <v>37</v>
      </c>
    </row>
    <row r="19" spans="1:14" s="1" customFormat="1" x14ac:dyDescent="0.25">
      <c r="A19" s="1">
        <f t="shared" si="4"/>
        <v>18</v>
      </c>
      <c r="B19">
        <f t="shared" si="6"/>
        <v>4</v>
      </c>
      <c r="E19" s="1">
        <v>0</v>
      </c>
      <c r="F19" s="1">
        <v>2</v>
      </c>
      <c r="G19" s="1">
        <v>2</v>
      </c>
      <c r="H19" s="1">
        <f t="shared" si="1"/>
        <v>18</v>
      </c>
      <c r="I19">
        <f t="shared" si="2"/>
        <v>32</v>
      </c>
      <c r="K19">
        <f t="shared" si="5"/>
        <v>8</v>
      </c>
      <c r="L19">
        <f>VLOOKUP(K19,BoomWedstrijden!$A$2:$D$34,4,FALSE)</f>
        <v>9</v>
      </c>
      <c r="N19">
        <f t="shared" si="3"/>
        <v>41</v>
      </c>
    </row>
    <row r="20" spans="1:14" s="1" customFormat="1" x14ac:dyDescent="0.25">
      <c r="A20" s="1">
        <f t="shared" si="4"/>
        <v>19</v>
      </c>
      <c r="B20">
        <f t="shared" si="6"/>
        <v>4</v>
      </c>
      <c r="E20" s="1">
        <v>0</v>
      </c>
      <c r="F20" s="1">
        <v>1</v>
      </c>
      <c r="G20" s="1">
        <v>3</v>
      </c>
      <c r="H20" s="1">
        <f t="shared" si="1"/>
        <v>19</v>
      </c>
      <c r="I20">
        <f t="shared" si="2"/>
        <v>36</v>
      </c>
      <c r="K20">
        <f t="shared" si="5"/>
        <v>8</v>
      </c>
      <c r="L20">
        <f>VLOOKUP(K20,BoomWedstrijden!$A$2:$D$34,4,FALSE)</f>
        <v>9</v>
      </c>
      <c r="N20">
        <f t="shared" si="3"/>
        <v>45</v>
      </c>
    </row>
    <row r="21" spans="1:14" s="1" customFormat="1" x14ac:dyDescent="0.25">
      <c r="A21" s="1">
        <f t="shared" si="4"/>
        <v>20</v>
      </c>
      <c r="B21">
        <f t="shared" si="6"/>
        <v>4</v>
      </c>
      <c r="E21" s="1">
        <v>0</v>
      </c>
      <c r="F21" s="1">
        <v>0</v>
      </c>
      <c r="G21" s="1">
        <v>4</v>
      </c>
      <c r="H21" s="1">
        <f t="shared" si="1"/>
        <v>20</v>
      </c>
      <c r="I21">
        <f t="shared" si="2"/>
        <v>40</v>
      </c>
      <c r="K21">
        <f t="shared" si="5"/>
        <v>8</v>
      </c>
      <c r="L21">
        <f>VLOOKUP(K21,BoomWedstrijden!$A$2:$D$34,4,FALSE)</f>
        <v>9</v>
      </c>
      <c r="N21">
        <f t="shared" si="3"/>
        <v>49</v>
      </c>
    </row>
    <row r="22" spans="1:14" s="1" customFormat="1" x14ac:dyDescent="0.25">
      <c r="A22" s="1">
        <f t="shared" si="4"/>
        <v>21</v>
      </c>
      <c r="B22">
        <f t="shared" si="6"/>
        <v>6</v>
      </c>
      <c r="E22" s="1">
        <v>3</v>
      </c>
      <c r="F22" s="1">
        <v>3</v>
      </c>
      <c r="G22" s="1">
        <v>0</v>
      </c>
      <c r="H22" s="1">
        <f t="shared" si="1"/>
        <v>21</v>
      </c>
      <c r="I22">
        <f t="shared" si="2"/>
        <v>27</v>
      </c>
      <c r="K22">
        <f t="shared" si="5"/>
        <v>12</v>
      </c>
      <c r="L22">
        <f>VLOOKUP(K22,BoomWedstrijden!$A$2:$D$34,4,FALSE)</f>
        <v>15</v>
      </c>
      <c r="N22">
        <f t="shared" si="3"/>
        <v>42</v>
      </c>
    </row>
    <row r="23" spans="1:14" s="1" customFormat="1" x14ac:dyDescent="0.25">
      <c r="A23" s="1">
        <f t="shared" si="4"/>
        <v>22</v>
      </c>
      <c r="B23">
        <f t="shared" si="6"/>
        <v>6</v>
      </c>
      <c r="E23" s="1">
        <v>2</v>
      </c>
      <c r="F23" s="1">
        <v>4</v>
      </c>
      <c r="G23" s="1">
        <v>0</v>
      </c>
      <c r="H23" s="1">
        <f t="shared" si="1"/>
        <v>22</v>
      </c>
      <c r="I23">
        <f t="shared" si="2"/>
        <v>30</v>
      </c>
      <c r="K23">
        <f t="shared" si="5"/>
        <v>12</v>
      </c>
      <c r="L23">
        <f>VLOOKUP(K23,BoomWedstrijden!$A$2:$D$34,4,FALSE)</f>
        <v>15</v>
      </c>
      <c r="N23">
        <f t="shared" si="3"/>
        <v>45</v>
      </c>
    </row>
    <row r="24" spans="1:14" s="1" customFormat="1" x14ac:dyDescent="0.25">
      <c r="A24" s="1">
        <f t="shared" si="4"/>
        <v>23</v>
      </c>
      <c r="B24">
        <f t="shared" si="6"/>
        <v>6</v>
      </c>
      <c r="E24" s="1">
        <v>1</v>
      </c>
      <c r="F24" s="1">
        <v>5</v>
      </c>
      <c r="G24" s="1">
        <v>0</v>
      </c>
      <c r="H24" s="1">
        <f t="shared" si="1"/>
        <v>23</v>
      </c>
      <c r="I24">
        <f t="shared" si="2"/>
        <v>33</v>
      </c>
      <c r="K24">
        <f t="shared" si="5"/>
        <v>12</v>
      </c>
      <c r="L24">
        <f>VLOOKUP(K24,BoomWedstrijden!$A$2:$D$34,4,FALSE)</f>
        <v>15</v>
      </c>
      <c r="N24">
        <f t="shared" si="3"/>
        <v>48</v>
      </c>
    </row>
    <row r="25" spans="1:14" s="1" customFormat="1" x14ac:dyDescent="0.25">
      <c r="A25" s="1">
        <f t="shared" si="4"/>
        <v>24</v>
      </c>
      <c r="B25">
        <f t="shared" si="6"/>
        <v>8</v>
      </c>
      <c r="E25" s="1">
        <v>8</v>
      </c>
      <c r="F25" s="1">
        <v>0</v>
      </c>
      <c r="G25" s="1">
        <v>0</v>
      </c>
      <c r="H25" s="1">
        <f t="shared" si="1"/>
        <v>24</v>
      </c>
      <c r="I25">
        <f t="shared" si="2"/>
        <v>24</v>
      </c>
      <c r="K25">
        <f t="shared" si="5"/>
        <v>16</v>
      </c>
      <c r="L25">
        <f>VLOOKUP(K25,BoomWedstrijden!$A$2:$D$34,4,FALSE)</f>
        <v>19</v>
      </c>
      <c r="N25">
        <f t="shared" si="3"/>
        <v>43</v>
      </c>
    </row>
    <row r="26" spans="1:14" s="1" customFormat="1" x14ac:dyDescent="0.25">
      <c r="A26" s="1">
        <f t="shared" si="4"/>
        <v>25</v>
      </c>
      <c r="B26">
        <f t="shared" si="6"/>
        <v>8</v>
      </c>
      <c r="E26" s="1">
        <v>7</v>
      </c>
      <c r="F26" s="1">
        <v>1</v>
      </c>
      <c r="G26" s="1">
        <v>0</v>
      </c>
      <c r="H26" s="1">
        <f t="shared" si="1"/>
        <v>25</v>
      </c>
      <c r="I26">
        <f t="shared" si="2"/>
        <v>27</v>
      </c>
      <c r="K26">
        <f t="shared" si="5"/>
        <v>16</v>
      </c>
      <c r="L26">
        <f>VLOOKUP(K26,BoomWedstrijden!$A$2:$D$34,4,FALSE)</f>
        <v>19</v>
      </c>
      <c r="N26">
        <f t="shared" si="3"/>
        <v>46</v>
      </c>
    </row>
    <row r="27" spans="1:14" s="1" customFormat="1" x14ac:dyDescent="0.25">
      <c r="A27" s="1">
        <f t="shared" si="4"/>
        <v>26</v>
      </c>
      <c r="B27">
        <f t="shared" si="6"/>
        <v>8</v>
      </c>
      <c r="E27" s="1">
        <v>6</v>
      </c>
      <c r="F27" s="1">
        <v>2</v>
      </c>
      <c r="G27" s="1">
        <v>0</v>
      </c>
      <c r="H27" s="1">
        <f t="shared" si="1"/>
        <v>26</v>
      </c>
      <c r="I27">
        <f t="shared" si="2"/>
        <v>30</v>
      </c>
      <c r="K27">
        <f t="shared" si="5"/>
        <v>16</v>
      </c>
      <c r="L27">
        <f>VLOOKUP(K27,BoomWedstrijden!$A$2:$D$34,4,FALSE)</f>
        <v>19</v>
      </c>
      <c r="N27">
        <f t="shared" si="3"/>
        <v>49</v>
      </c>
    </row>
    <row r="28" spans="1:14" s="1" customFormat="1" x14ac:dyDescent="0.25">
      <c r="A28" s="1">
        <f t="shared" si="4"/>
        <v>27</v>
      </c>
      <c r="B28">
        <f t="shared" si="6"/>
        <v>8</v>
      </c>
      <c r="E28" s="1">
        <v>5</v>
      </c>
      <c r="F28" s="1">
        <v>3</v>
      </c>
      <c r="G28" s="1">
        <v>0</v>
      </c>
      <c r="H28" s="1">
        <f t="shared" si="1"/>
        <v>27</v>
      </c>
      <c r="I28">
        <f t="shared" si="2"/>
        <v>33</v>
      </c>
      <c r="K28">
        <f t="shared" si="5"/>
        <v>16</v>
      </c>
      <c r="L28">
        <f>VLOOKUP(K28,BoomWedstrijden!$A$2:$D$34,4,FALSE)</f>
        <v>19</v>
      </c>
      <c r="N28">
        <f t="shared" si="3"/>
        <v>52</v>
      </c>
    </row>
    <row r="29" spans="1:14" s="1" customFormat="1" x14ac:dyDescent="0.25">
      <c r="A29" s="1">
        <f t="shared" si="4"/>
        <v>28</v>
      </c>
      <c r="B29">
        <f t="shared" si="6"/>
        <v>8</v>
      </c>
      <c r="E29" s="1">
        <v>4</v>
      </c>
      <c r="F29" s="1">
        <v>4</v>
      </c>
      <c r="G29" s="1">
        <v>0</v>
      </c>
      <c r="H29" s="1">
        <f t="shared" si="1"/>
        <v>28</v>
      </c>
      <c r="I29">
        <f t="shared" si="2"/>
        <v>36</v>
      </c>
      <c r="K29">
        <f t="shared" si="5"/>
        <v>16</v>
      </c>
      <c r="L29">
        <f>VLOOKUP(K29,BoomWedstrijden!$A$2:$D$34,4,FALSE)</f>
        <v>19</v>
      </c>
      <c r="N29">
        <f t="shared" si="3"/>
        <v>55</v>
      </c>
    </row>
    <row r="30" spans="1:14" s="1" customFormat="1" x14ac:dyDescent="0.25">
      <c r="A30" s="1">
        <f t="shared" si="4"/>
        <v>29</v>
      </c>
      <c r="B30">
        <f t="shared" si="6"/>
        <v>8</v>
      </c>
      <c r="E30" s="1">
        <v>3</v>
      </c>
      <c r="F30" s="1">
        <v>5</v>
      </c>
      <c r="G30" s="1">
        <v>0</v>
      </c>
      <c r="H30" s="1">
        <f t="shared" si="1"/>
        <v>29</v>
      </c>
      <c r="I30">
        <f t="shared" si="2"/>
        <v>39</v>
      </c>
      <c r="K30">
        <f t="shared" si="5"/>
        <v>16</v>
      </c>
      <c r="L30">
        <f>VLOOKUP(K30,BoomWedstrijden!$A$2:$D$34,4,FALSE)</f>
        <v>19</v>
      </c>
      <c r="N30">
        <f t="shared" si="3"/>
        <v>58</v>
      </c>
    </row>
    <row r="31" spans="1:14" x14ac:dyDescent="0.25">
      <c r="A31">
        <f t="shared" si="4"/>
        <v>30</v>
      </c>
      <c r="B31">
        <f t="shared" si="6"/>
        <v>8</v>
      </c>
      <c r="E31" s="1">
        <v>2</v>
      </c>
      <c r="F31" s="1">
        <v>6</v>
      </c>
      <c r="G31" s="1">
        <v>0</v>
      </c>
      <c r="H31">
        <f t="shared" si="1"/>
        <v>30</v>
      </c>
      <c r="I31">
        <f t="shared" si="2"/>
        <v>42</v>
      </c>
      <c r="K31">
        <f t="shared" si="5"/>
        <v>16</v>
      </c>
      <c r="L31">
        <f>VLOOKUP(K31,BoomWedstrijden!$A$2:$D$34,4,FALSE)</f>
        <v>19</v>
      </c>
      <c r="N31">
        <f t="shared" si="3"/>
        <v>61</v>
      </c>
    </row>
    <row r="32" spans="1:14" x14ac:dyDescent="0.25">
      <c r="A32">
        <f t="shared" si="4"/>
        <v>31</v>
      </c>
      <c r="B32">
        <f t="shared" si="6"/>
        <v>8</v>
      </c>
      <c r="E32" s="1">
        <v>1</v>
      </c>
      <c r="F32" s="1">
        <v>7</v>
      </c>
      <c r="G32" s="1">
        <v>0</v>
      </c>
      <c r="H32">
        <f t="shared" si="1"/>
        <v>31</v>
      </c>
      <c r="I32">
        <f t="shared" si="2"/>
        <v>45</v>
      </c>
      <c r="K32">
        <f t="shared" si="5"/>
        <v>16</v>
      </c>
      <c r="L32">
        <f>VLOOKUP(K32,BoomWedstrijden!$A$2:$D$34,4,FALSE)</f>
        <v>19</v>
      </c>
      <c r="N32">
        <f t="shared" si="3"/>
        <v>64</v>
      </c>
    </row>
    <row r="33" spans="1:14" x14ac:dyDescent="0.25">
      <c r="A33">
        <f>A32+1</f>
        <v>32</v>
      </c>
      <c r="B33">
        <f t="shared" si="6"/>
        <v>8</v>
      </c>
      <c r="E33" s="1">
        <v>0</v>
      </c>
      <c r="F33" s="1">
        <v>8</v>
      </c>
      <c r="G33" s="1">
        <v>0</v>
      </c>
      <c r="H33">
        <f t="shared" si="1"/>
        <v>32</v>
      </c>
      <c r="I33">
        <f t="shared" si="2"/>
        <v>48</v>
      </c>
      <c r="K33">
        <f t="shared" si="5"/>
        <v>16</v>
      </c>
      <c r="L33">
        <f>VLOOKUP(K33,BoomWedstrijden!$A$2:$D$34,4,FALSE)</f>
        <v>19</v>
      </c>
      <c r="N33">
        <f t="shared" si="3"/>
        <v>67</v>
      </c>
    </row>
    <row r="34" spans="1:14" x14ac:dyDescent="0.25">
      <c r="A34">
        <f t="shared" ref="A34:A60" si="8">A33+1</f>
        <v>33</v>
      </c>
      <c r="B34">
        <f t="shared" si="6"/>
        <v>8</v>
      </c>
      <c r="E34" s="1">
        <v>0</v>
      </c>
      <c r="F34" s="1">
        <v>7</v>
      </c>
      <c r="G34" s="1">
        <v>1</v>
      </c>
      <c r="H34">
        <f t="shared" si="1"/>
        <v>33</v>
      </c>
      <c r="I34">
        <f t="shared" si="2"/>
        <v>52</v>
      </c>
      <c r="K34">
        <f t="shared" si="5"/>
        <v>16</v>
      </c>
      <c r="L34">
        <f>VLOOKUP(K34,BoomWedstrijden!$A$2:$D$34,4,FALSE)</f>
        <v>19</v>
      </c>
      <c r="N34">
        <f t="shared" si="3"/>
        <v>71</v>
      </c>
    </row>
    <row r="35" spans="1:14" x14ac:dyDescent="0.25">
      <c r="A35">
        <f t="shared" si="8"/>
        <v>34</v>
      </c>
      <c r="B35">
        <f t="shared" si="6"/>
        <v>8</v>
      </c>
      <c r="E35" s="1">
        <v>0</v>
      </c>
      <c r="F35" s="1">
        <v>6</v>
      </c>
      <c r="G35">
        <v>2</v>
      </c>
      <c r="H35">
        <f t="shared" si="1"/>
        <v>34</v>
      </c>
      <c r="I35">
        <f t="shared" si="2"/>
        <v>56</v>
      </c>
      <c r="K35">
        <f t="shared" si="5"/>
        <v>16</v>
      </c>
      <c r="L35">
        <f>VLOOKUP(K35,BoomWedstrijden!$A$2:$D$34,4,FALSE)</f>
        <v>19</v>
      </c>
      <c r="N35">
        <f t="shared" si="3"/>
        <v>75</v>
      </c>
    </row>
    <row r="36" spans="1:14" x14ac:dyDescent="0.25">
      <c r="A36">
        <f t="shared" si="8"/>
        <v>35</v>
      </c>
      <c r="B36">
        <f t="shared" si="6"/>
        <v>8</v>
      </c>
      <c r="E36" s="1">
        <v>0</v>
      </c>
      <c r="F36" s="1">
        <v>5</v>
      </c>
      <c r="G36">
        <v>3</v>
      </c>
      <c r="H36">
        <f t="shared" si="1"/>
        <v>35</v>
      </c>
      <c r="I36">
        <f t="shared" si="2"/>
        <v>60</v>
      </c>
      <c r="K36">
        <f t="shared" si="5"/>
        <v>16</v>
      </c>
      <c r="L36">
        <f>VLOOKUP(K36,BoomWedstrijden!$A$2:$D$34,4,FALSE)</f>
        <v>19</v>
      </c>
      <c r="N36">
        <f t="shared" si="3"/>
        <v>79</v>
      </c>
    </row>
    <row r="37" spans="1:14" x14ac:dyDescent="0.25">
      <c r="A37">
        <f t="shared" si="8"/>
        <v>36</v>
      </c>
      <c r="B37">
        <f t="shared" si="6"/>
        <v>8</v>
      </c>
      <c r="E37" s="1">
        <v>0</v>
      </c>
      <c r="F37" s="1">
        <v>4</v>
      </c>
      <c r="G37">
        <v>4</v>
      </c>
      <c r="H37">
        <f t="shared" si="1"/>
        <v>36</v>
      </c>
      <c r="I37">
        <f t="shared" si="2"/>
        <v>64</v>
      </c>
      <c r="K37">
        <f t="shared" si="5"/>
        <v>16</v>
      </c>
      <c r="L37">
        <f>VLOOKUP(K37,BoomWedstrijden!$A$2:$D$34,4,FALSE)</f>
        <v>19</v>
      </c>
      <c r="N37">
        <f t="shared" si="3"/>
        <v>83</v>
      </c>
    </row>
    <row r="38" spans="1:14" x14ac:dyDescent="0.25">
      <c r="A38">
        <f t="shared" si="8"/>
        <v>37</v>
      </c>
      <c r="B38">
        <f t="shared" si="6"/>
        <v>8</v>
      </c>
      <c r="E38" s="1">
        <v>0</v>
      </c>
      <c r="F38" s="1">
        <v>3</v>
      </c>
      <c r="G38">
        <v>5</v>
      </c>
      <c r="H38">
        <f t="shared" si="1"/>
        <v>37</v>
      </c>
      <c r="I38">
        <f t="shared" si="2"/>
        <v>68</v>
      </c>
      <c r="K38">
        <f t="shared" si="5"/>
        <v>16</v>
      </c>
      <c r="L38">
        <f>VLOOKUP(K38,BoomWedstrijden!$A$2:$D$34,4,FALSE)</f>
        <v>19</v>
      </c>
      <c r="N38">
        <f t="shared" si="3"/>
        <v>87</v>
      </c>
    </row>
    <row r="39" spans="1:14" x14ac:dyDescent="0.25">
      <c r="A39">
        <f t="shared" si="8"/>
        <v>38</v>
      </c>
      <c r="B39">
        <f t="shared" si="6"/>
        <v>8</v>
      </c>
      <c r="E39" s="1">
        <v>0</v>
      </c>
      <c r="F39" s="1">
        <v>2</v>
      </c>
      <c r="G39">
        <v>6</v>
      </c>
      <c r="H39">
        <f t="shared" si="1"/>
        <v>38</v>
      </c>
      <c r="I39">
        <f t="shared" si="2"/>
        <v>72</v>
      </c>
      <c r="K39">
        <f t="shared" si="5"/>
        <v>16</v>
      </c>
      <c r="L39">
        <f>VLOOKUP(K39,BoomWedstrijden!$A$2:$D$34,4,FALSE)</f>
        <v>19</v>
      </c>
      <c r="N39">
        <f t="shared" si="3"/>
        <v>91</v>
      </c>
    </row>
    <row r="40" spans="1:14" x14ac:dyDescent="0.25">
      <c r="A40">
        <f t="shared" si="8"/>
        <v>39</v>
      </c>
      <c r="B40">
        <f t="shared" si="6"/>
        <v>8</v>
      </c>
      <c r="E40" s="1">
        <v>0</v>
      </c>
      <c r="F40" s="1">
        <v>1</v>
      </c>
      <c r="G40">
        <v>7</v>
      </c>
      <c r="H40">
        <f t="shared" si="1"/>
        <v>39</v>
      </c>
      <c r="I40">
        <f t="shared" si="2"/>
        <v>76</v>
      </c>
      <c r="K40">
        <f t="shared" si="5"/>
        <v>16</v>
      </c>
      <c r="L40">
        <f>VLOOKUP(K40,BoomWedstrijden!$A$2:$D$34,4,FALSE)</f>
        <v>19</v>
      </c>
      <c r="N40">
        <f t="shared" si="3"/>
        <v>95</v>
      </c>
    </row>
    <row r="41" spans="1:14" x14ac:dyDescent="0.25">
      <c r="A41">
        <f t="shared" si="8"/>
        <v>40</v>
      </c>
      <c r="B41">
        <f t="shared" si="6"/>
        <v>8</v>
      </c>
      <c r="E41" s="1">
        <v>0</v>
      </c>
      <c r="F41" s="1">
        <v>0</v>
      </c>
      <c r="G41">
        <v>8</v>
      </c>
      <c r="H41">
        <f t="shared" si="1"/>
        <v>40</v>
      </c>
      <c r="I41">
        <f t="shared" si="2"/>
        <v>80</v>
      </c>
      <c r="K41">
        <f t="shared" si="5"/>
        <v>16</v>
      </c>
      <c r="L41">
        <f>VLOOKUP(K41,BoomWedstrijden!$A$2:$D$34,4,FALSE)</f>
        <v>19</v>
      </c>
      <c r="N41">
        <f t="shared" si="3"/>
        <v>99</v>
      </c>
    </row>
    <row r="42" spans="1:14" x14ac:dyDescent="0.25">
      <c r="A42">
        <f t="shared" si="8"/>
        <v>41</v>
      </c>
      <c r="B42">
        <f t="shared" si="6"/>
        <v>12</v>
      </c>
      <c r="E42" s="1">
        <v>7</v>
      </c>
      <c r="F42" s="1">
        <v>5</v>
      </c>
      <c r="G42" s="1">
        <v>0</v>
      </c>
      <c r="H42">
        <f t="shared" si="1"/>
        <v>41</v>
      </c>
      <c r="I42">
        <f t="shared" si="2"/>
        <v>51</v>
      </c>
      <c r="K42">
        <f t="shared" si="5"/>
        <v>24</v>
      </c>
      <c r="L42">
        <f>VLOOKUP(K42,BoomWedstrijden!$A$2:$D$34,4,FALSE)</f>
        <v>29</v>
      </c>
      <c r="N42">
        <f t="shared" si="3"/>
        <v>80</v>
      </c>
    </row>
    <row r="43" spans="1:14" x14ac:dyDescent="0.25">
      <c r="A43">
        <f t="shared" si="8"/>
        <v>42</v>
      </c>
      <c r="B43">
        <f t="shared" si="6"/>
        <v>12</v>
      </c>
      <c r="E43" s="1">
        <v>6</v>
      </c>
      <c r="F43" s="1">
        <v>6</v>
      </c>
      <c r="G43" s="1">
        <v>0</v>
      </c>
      <c r="H43">
        <f t="shared" si="1"/>
        <v>42</v>
      </c>
      <c r="I43">
        <f t="shared" si="2"/>
        <v>54</v>
      </c>
      <c r="K43">
        <f t="shared" si="5"/>
        <v>24</v>
      </c>
      <c r="L43">
        <f>VLOOKUP(K43,BoomWedstrijden!$A$2:$D$34,4,FALSE)</f>
        <v>29</v>
      </c>
      <c r="N43">
        <f t="shared" si="3"/>
        <v>83</v>
      </c>
    </row>
    <row r="44" spans="1:14" x14ac:dyDescent="0.25">
      <c r="A44">
        <f t="shared" si="8"/>
        <v>43</v>
      </c>
      <c r="B44">
        <f t="shared" si="6"/>
        <v>12</v>
      </c>
      <c r="E44" s="1">
        <v>7</v>
      </c>
      <c r="F44" s="1">
        <v>5</v>
      </c>
      <c r="G44" s="1">
        <v>0</v>
      </c>
      <c r="H44">
        <f t="shared" si="1"/>
        <v>41</v>
      </c>
      <c r="I44">
        <f t="shared" si="2"/>
        <v>51</v>
      </c>
      <c r="K44">
        <f t="shared" si="5"/>
        <v>24</v>
      </c>
      <c r="L44">
        <f>VLOOKUP(K44,BoomWedstrijden!$A$2:$D$34,4,FALSE)</f>
        <v>29</v>
      </c>
      <c r="N44">
        <f t="shared" si="3"/>
        <v>80</v>
      </c>
    </row>
    <row r="45" spans="1:14" x14ac:dyDescent="0.25">
      <c r="A45">
        <f t="shared" si="8"/>
        <v>44</v>
      </c>
      <c r="B45">
        <f t="shared" si="6"/>
        <v>12</v>
      </c>
      <c r="E45" s="1">
        <v>8</v>
      </c>
      <c r="F45" s="1">
        <v>4</v>
      </c>
      <c r="G45" s="1">
        <v>0</v>
      </c>
      <c r="H45">
        <f t="shared" si="1"/>
        <v>40</v>
      </c>
      <c r="I45">
        <f t="shared" si="2"/>
        <v>48</v>
      </c>
      <c r="K45">
        <f t="shared" si="5"/>
        <v>24</v>
      </c>
      <c r="L45">
        <f>VLOOKUP(K45,BoomWedstrijden!$A$2:$D$34,4,FALSE)</f>
        <v>29</v>
      </c>
      <c r="N45">
        <f t="shared" si="3"/>
        <v>77</v>
      </c>
    </row>
    <row r="46" spans="1:14" x14ac:dyDescent="0.25">
      <c r="A46">
        <f t="shared" si="8"/>
        <v>45</v>
      </c>
      <c r="B46">
        <f t="shared" si="6"/>
        <v>12</v>
      </c>
      <c r="E46" s="1">
        <v>9</v>
      </c>
      <c r="F46" s="1">
        <v>3</v>
      </c>
      <c r="G46" s="1">
        <v>0</v>
      </c>
      <c r="H46">
        <f t="shared" si="1"/>
        <v>39</v>
      </c>
      <c r="I46">
        <f t="shared" si="2"/>
        <v>45</v>
      </c>
      <c r="K46">
        <f t="shared" si="5"/>
        <v>24</v>
      </c>
      <c r="L46">
        <f>VLOOKUP(K46,BoomWedstrijden!$A$2:$D$34,4,FALSE)</f>
        <v>29</v>
      </c>
      <c r="N46">
        <f t="shared" si="3"/>
        <v>74</v>
      </c>
    </row>
    <row r="47" spans="1:14" x14ac:dyDescent="0.25">
      <c r="A47">
        <f t="shared" si="8"/>
        <v>46</v>
      </c>
      <c r="B47">
        <f t="shared" si="6"/>
        <v>12</v>
      </c>
      <c r="E47" s="1">
        <v>10</v>
      </c>
      <c r="F47" s="1">
        <v>2</v>
      </c>
      <c r="G47" s="1">
        <v>0</v>
      </c>
      <c r="H47">
        <f t="shared" si="1"/>
        <v>38</v>
      </c>
      <c r="I47">
        <f t="shared" si="2"/>
        <v>42</v>
      </c>
      <c r="K47">
        <f t="shared" si="5"/>
        <v>24</v>
      </c>
      <c r="L47">
        <f>VLOOKUP(K47,BoomWedstrijden!$A$2:$D$34,4,FALSE)</f>
        <v>29</v>
      </c>
      <c r="N47">
        <f t="shared" si="3"/>
        <v>71</v>
      </c>
    </row>
    <row r="48" spans="1:14" x14ac:dyDescent="0.25">
      <c r="A48">
        <f t="shared" si="8"/>
        <v>47</v>
      </c>
      <c r="B48">
        <f t="shared" si="6"/>
        <v>12</v>
      </c>
      <c r="E48" s="1">
        <v>11</v>
      </c>
      <c r="F48" s="1">
        <v>1</v>
      </c>
      <c r="G48" s="1">
        <v>0</v>
      </c>
      <c r="H48">
        <f t="shared" si="1"/>
        <v>37</v>
      </c>
      <c r="I48">
        <f t="shared" si="2"/>
        <v>39</v>
      </c>
      <c r="K48">
        <f t="shared" si="5"/>
        <v>24</v>
      </c>
      <c r="L48">
        <f>VLOOKUP(K48,BoomWedstrijden!$A$2:$D$34,4,FALSE)</f>
        <v>29</v>
      </c>
      <c r="N48">
        <f t="shared" si="3"/>
        <v>68</v>
      </c>
    </row>
    <row r="49" spans="1:14" x14ac:dyDescent="0.25">
      <c r="A49">
        <f t="shared" si="8"/>
        <v>48</v>
      </c>
      <c r="E49" s="1"/>
      <c r="F49" s="1"/>
      <c r="H49">
        <f t="shared" si="1"/>
        <v>0</v>
      </c>
      <c r="I49">
        <f t="shared" si="2"/>
        <v>0</v>
      </c>
      <c r="K49">
        <f t="shared" si="5"/>
        <v>0</v>
      </c>
      <c r="L49">
        <f>VLOOKUP(K49,BoomWedstrijden!$A$2:$D$34,4,FALSE)</f>
        <v>0</v>
      </c>
      <c r="N49">
        <f t="shared" si="3"/>
        <v>0</v>
      </c>
    </row>
    <row r="50" spans="1:14" x14ac:dyDescent="0.25">
      <c r="A50">
        <f t="shared" si="8"/>
        <v>49</v>
      </c>
      <c r="E50" s="1"/>
      <c r="F50" s="1"/>
      <c r="H50">
        <f t="shared" si="1"/>
        <v>0</v>
      </c>
      <c r="I50">
        <f t="shared" si="2"/>
        <v>0</v>
      </c>
      <c r="K50">
        <f t="shared" si="5"/>
        <v>0</v>
      </c>
      <c r="L50">
        <f>VLOOKUP(K50,BoomWedstrijden!$A$2:$D$34,4,FALSE)</f>
        <v>0</v>
      </c>
      <c r="N50">
        <f t="shared" si="3"/>
        <v>0</v>
      </c>
    </row>
    <row r="51" spans="1:14" x14ac:dyDescent="0.25">
      <c r="A51">
        <f t="shared" si="8"/>
        <v>50</v>
      </c>
      <c r="E51" s="1"/>
      <c r="F51" s="1"/>
      <c r="H51">
        <f t="shared" si="1"/>
        <v>0</v>
      </c>
      <c r="I51">
        <f t="shared" si="2"/>
        <v>0</v>
      </c>
      <c r="K51">
        <f t="shared" si="5"/>
        <v>0</v>
      </c>
      <c r="L51">
        <f>VLOOKUP(K51,BoomWedstrijden!$A$2:$D$34,4,FALSE)</f>
        <v>0</v>
      </c>
      <c r="N51">
        <f t="shared" si="3"/>
        <v>0</v>
      </c>
    </row>
    <row r="52" spans="1:14" x14ac:dyDescent="0.25">
      <c r="A52">
        <f t="shared" si="8"/>
        <v>51</v>
      </c>
      <c r="E52" s="1"/>
      <c r="F52" s="1"/>
      <c r="H52">
        <f t="shared" si="1"/>
        <v>0</v>
      </c>
      <c r="I52">
        <f t="shared" si="2"/>
        <v>0</v>
      </c>
      <c r="K52">
        <f t="shared" si="5"/>
        <v>0</v>
      </c>
      <c r="L52">
        <f>VLOOKUP(K52,BoomWedstrijden!$A$2:$D$34,4,FALSE)</f>
        <v>0</v>
      </c>
      <c r="N52">
        <f t="shared" si="3"/>
        <v>0</v>
      </c>
    </row>
    <row r="53" spans="1:14" x14ac:dyDescent="0.25">
      <c r="A53">
        <f t="shared" si="8"/>
        <v>52</v>
      </c>
      <c r="E53" s="1"/>
      <c r="F53" s="1"/>
      <c r="H53">
        <f t="shared" si="1"/>
        <v>0</v>
      </c>
      <c r="I53">
        <f t="shared" si="2"/>
        <v>0</v>
      </c>
      <c r="K53">
        <f t="shared" si="5"/>
        <v>0</v>
      </c>
      <c r="L53">
        <f>VLOOKUP(K53,BoomWedstrijden!$A$2:$D$34,4,FALSE)</f>
        <v>0</v>
      </c>
      <c r="N53">
        <f t="shared" si="3"/>
        <v>0</v>
      </c>
    </row>
    <row r="54" spans="1:14" x14ac:dyDescent="0.25">
      <c r="A54">
        <f t="shared" si="8"/>
        <v>53</v>
      </c>
      <c r="E54" s="1"/>
      <c r="F54" s="1"/>
      <c r="H54">
        <f t="shared" si="1"/>
        <v>0</v>
      </c>
      <c r="I54">
        <f t="shared" si="2"/>
        <v>0</v>
      </c>
      <c r="K54">
        <f t="shared" si="5"/>
        <v>0</v>
      </c>
      <c r="L54">
        <f>VLOOKUP(K54,BoomWedstrijden!$A$2:$D$34,4,FALSE)</f>
        <v>0</v>
      </c>
      <c r="N54">
        <f t="shared" si="3"/>
        <v>0</v>
      </c>
    </row>
    <row r="55" spans="1:14" x14ac:dyDescent="0.25">
      <c r="A55">
        <f t="shared" si="8"/>
        <v>54</v>
      </c>
      <c r="E55" s="1"/>
      <c r="F55" s="1"/>
      <c r="H55">
        <f t="shared" si="1"/>
        <v>0</v>
      </c>
      <c r="I55">
        <f t="shared" si="2"/>
        <v>0</v>
      </c>
      <c r="K55">
        <f t="shared" si="5"/>
        <v>0</v>
      </c>
      <c r="L55">
        <f>VLOOKUP(K55,BoomWedstrijden!$A$2:$D$34,4,FALSE)</f>
        <v>0</v>
      </c>
      <c r="N55">
        <f t="shared" si="3"/>
        <v>0</v>
      </c>
    </row>
    <row r="56" spans="1:14" x14ac:dyDescent="0.25">
      <c r="A56">
        <f t="shared" si="8"/>
        <v>55</v>
      </c>
      <c r="E56" s="1"/>
      <c r="F56" s="1"/>
      <c r="H56">
        <f t="shared" si="1"/>
        <v>0</v>
      </c>
      <c r="I56">
        <f t="shared" si="2"/>
        <v>0</v>
      </c>
      <c r="K56">
        <f t="shared" si="5"/>
        <v>0</v>
      </c>
      <c r="L56">
        <f>VLOOKUP(K56,BoomWedstrijden!$A$2:$D$34,4,FALSE)</f>
        <v>0</v>
      </c>
      <c r="N56">
        <f t="shared" si="3"/>
        <v>0</v>
      </c>
    </row>
    <row r="57" spans="1:14" x14ac:dyDescent="0.25">
      <c r="A57">
        <f t="shared" si="8"/>
        <v>56</v>
      </c>
      <c r="E57" s="1"/>
      <c r="F57" s="1"/>
      <c r="H57">
        <f t="shared" si="1"/>
        <v>0</v>
      </c>
      <c r="I57">
        <f t="shared" si="2"/>
        <v>0</v>
      </c>
      <c r="K57">
        <f t="shared" si="5"/>
        <v>0</v>
      </c>
      <c r="L57">
        <f>VLOOKUP(K57,BoomWedstrijden!$A$2:$D$34,4,FALSE)</f>
        <v>0</v>
      </c>
      <c r="N57">
        <f t="shared" si="3"/>
        <v>0</v>
      </c>
    </row>
    <row r="58" spans="1:14" x14ac:dyDescent="0.25">
      <c r="A58">
        <f t="shared" si="8"/>
        <v>57</v>
      </c>
      <c r="E58" s="1"/>
      <c r="F58" s="1"/>
      <c r="H58">
        <f t="shared" si="1"/>
        <v>0</v>
      </c>
      <c r="I58">
        <f t="shared" si="2"/>
        <v>0</v>
      </c>
      <c r="K58">
        <f t="shared" si="5"/>
        <v>0</v>
      </c>
      <c r="L58">
        <f>VLOOKUP(K58,BoomWedstrijden!$A$2:$D$34,4,FALSE)</f>
        <v>0</v>
      </c>
      <c r="N58">
        <f t="shared" si="3"/>
        <v>0</v>
      </c>
    </row>
    <row r="59" spans="1:14" x14ac:dyDescent="0.25">
      <c r="A59">
        <f t="shared" si="8"/>
        <v>58</v>
      </c>
      <c r="E59" s="1"/>
      <c r="F59" s="1"/>
      <c r="H59">
        <f t="shared" si="1"/>
        <v>0</v>
      </c>
      <c r="I59">
        <f t="shared" si="2"/>
        <v>0</v>
      </c>
      <c r="K59">
        <f t="shared" si="5"/>
        <v>0</v>
      </c>
      <c r="L59">
        <f>VLOOKUP(K59,BoomWedstrijden!$A$2:$D$34,4,FALSE)</f>
        <v>0</v>
      </c>
      <c r="N59">
        <f t="shared" si="3"/>
        <v>0</v>
      </c>
    </row>
    <row r="60" spans="1:14" x14ac:dyDescent="0.25">
      <c r="A60">
        <f t="shared" si="8"/>
        <v>59</v>
      </c>
      <c r="E60" s="1"/>
      <c r="F60" s="1"/>
      <c r="H60">
        <f t="shared" si="1"/>
        <v>0</v>
      </c>
      <c r="I60">
        <f t="shared" si="2"/>
        <v>0</v>
      </c>
      <c r="K60">
        <f t="shared" si="5"/>
        <v>0</v>
      </c>
      <c r="L60">
        <f>VLOOKUP(K60,BoomWedstrijden!$A$2:$D$34,4,FALSE)</f>
        <v>0</v>
      </c>
      <c r="N60">
        <f t="shared" si="3"/>
        <v>0</v>
      </c>
    </row>
    <row r="61" spans="1:14" x14ac:dyDescent="0.25">
      <c r="A61">
        <f>A60+1</f>
        <v>60</v>
      </c>
      <c r="E61" s="1"/>
      <c r="F61" s="1"/>
      <c r="H61">
        <f t="shared" si="1"/>
        <v>0</v>
      </c>
      <c r="I61">
        <f t="shared" si="2"/>
        <v>0</v>
      </c>
      <c r="K61">
        <f t="shared" si="5"/>
        <v>0</v>
      </c>
      <c r="L61">
        <f>VLOOKUP(K61,BoomWedstrijden!$A$2:$D$34,4,FALSE)</f>
        <v>0</v>
      </c>
      <c r="N61">
        <f t="shared" si="3"/>
        <v>0</v>
      </c>
    </row>
    <row r="62" spans="1:14" x14ac:dyDescent="0.25">
      <c r="A62">
        <f t="shared" ref="A62:A69" si="9">A61+1</f>
        <v>61</v>
      </c>
      <c r="E62" s="1"/>
      <c r="F62" s="1"/>
      <c r="H62">
        <f t="shared" si="1"/>
        <v>0</v>
      </c>
      <c r="I62">
        <f t="shared" si="2"/>
        <v>0</v>
      </c>
      <c r="K62">
        <f t="shared" si="5"/>
        <v>0</v>
      </c>
      <c r="L62">
        <f>VLOOKUP(K62,BoomWedstrijden!$A$2:$D$34,4,FALSE)</f>
        <v>0</v>
      </c>
      <c r="N62">
        <f t="shared" si="3"/>
        <v>0</v>
      </c>
    </row>
    <row r="63" spans="1:14" x14ac:dyDescent="0.25">
      <c r="A63">
        <f t="shared" si="9"/>
        <v>62</v>
      </c>
      <c r="E63" s="1"/>
      <c r="F63" s="1"/>
      <c r="H63">
        <f t="shared" si="1"/>
        <v>0</v>
      </c>
      <c r="I63">
        <f t="shared" si="2"/>
        <v>0</v>
      </c>
      <c r="K63">
        <f t="shared" si="5"/>
        <v>0</v>
      </c>
      <c r="L63">
        <f>VLOOKUP(K63,BoomWedstrijden!$A$2:$D$34,4,FALSE)</f>
        <v>0</v>
      </c>
      <c r="N63">
        <f t="shared" si="3"/>
        <v>0</v>
      </c>
    </row>
    <row r="64" spans="1:14" x14ac:dyDescent="0.25">
      <c r="A64">
        <f t="shared" si="9"/>
        <v>63</v>
      </c>
      <c r="E64" s="1"/>
      <c r="F64" s="1"/>
      <c r="H64">
        <f t="shared" si="1"/>
        <v>0</v>
      </c>
      <c r="I64">
        <f t="shared" si="2"/>
        <v>0</v>
      </c>
      <c r="K64">
        <f t="shared" si="5"/>
        <v>0</v>
      </c>
      <c r="L64">
        <f>VLOOKUP(K64,BoomWedstrijden!$A$2:$D$34,4,FALSE)</f>
        <v>0</v>
      </c>
      <c r="N64">
        <f t="shared" si="3"/>
        <v>0</v>
      </c>
    </row>
    <row r="65" spans="1:14" x14ac:dyDescent="0.25">
      <c r="A65">
        <f t="shared" si="9"/>
        <v>64</v>
      </c>
      <c r="E65" s="1"/>
      <c r="F65" s="1"/>
      <c r="H65">
        <f t="shared" si="1"/>
        <v>0</v>
      </c>
      <c r="I65">
        <f t="shared" si="2"/>
        <v>0</v>
      </c>
      <c r="K65">
        <f t="shared" si="5"/>
        <v>0</v>
      </c>
      <c r="L65">
        <f>VLOOKUP(K65,BoomWedstrijden!$A$2:$D$34,4,FALSE)</f>
        <v>0</v>
      </c>
      <c r="N65">
        <f t="shared" si="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E092-31F6-4AAF-A6C2-02EC19A03EB3}">
  <dimension ref="A1:N65"/>
  <sheetViews>
    <sheetView topLeftCell="A29" workbookViewId="0">
      <selection activeCell="E7" sqref="E7:F65"/>
    </sheetView>
  </sheetViews>
  <sheetFormatPr defaultRowHeight="15" x14ac:dyDescent="0.25"/>
  <cols>
    <col min="5" max="5" width="9.140625" customWidth="1"/>
  </cols>
  <sheetData>
    <row r="1" spans="1:14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N1" t="s">
        <v>7</v>
      </c>
    </row>
    <row r="2" spans="1:14" x14ac:dyDescent="0.25">
      <c r="A2">
        <v>1</v>
      </c>
      <c r="B2">
        <f>CEILING(A2/4,1)</f>
        <v>1</v>
      </c>
      <c r="C2">
        <v>1</v>
      </c>
      <c r="H2">
        <f>C2+D2*2+E2*3+F2*4+G2*5</f>
        <v>1</v>
      </c>
      <c r="I2">
        <f>C2*1+D2*3+E2*3+F2*6+G2*10</f>
        <v>1</v>
      </c>
      <c r="K2">
        <v>0</v>
      </c>
      <c r="L2">
        <f>VLOOKUP(K2,BoomWedstrijden!$A$2:$D$34,4,FALSE)</f>
        <v>0</v>
      </c>
      <c r="N2">
        <f>I2+L2</f>
        <v>1</v>
      </c>
    </row>
    <row r="3" spans="1:14" x14ac:dyDescent="0.25">
      <c r="A3">
        <f>A2+1</f>
        <v>2</v>
      </c>
      <c r="B3">
        <f t="shared" ref="B3:B66" si="0">CEILING(A3/4,1)</f>
        <v>1</v>
      </c>
      <c r="D3">
        <v>1</v>
      </c>
      <c r="H3">
        <f t="shared" ref="H3:H65" si="1">C3+D3*2+E3*3+F3*4+G3*5</f>
        <v>2</v>
      </c>
      <c r="I3">
        <f t="shared" ref="I3:I65" si="2">C3*1+D3*3+E3*3+F3*6+G3*10</f>
        <v>3</v>
      </c>
      <c r="K3">
        <v>0</v>
      </c>
      <c r="L3">
        <f>VLOOKUP(K3,BoomWedstrijden!$A$2:$D$34,4,FALSE)</f>
        <v>0</v>
      </c>
      <c r="N3">
        <f t="shared" ref="N3:N65" si="3">I3+L3</f>
        <v>3</v>
      </c>
    </row>
    <row r="4" spans="1:14" x14ac:dyDescent="0.25">
      <c r="A4">
        <f t="shared" ref="A4:A32" si="4">A3+1</f>
        <v>3</v>
      </c>
      <c r="B4">
        <f t="shared" si="0"/>
        <v>1</v>
      </c>
      <c r="E4">
        <v>1</v>
      </c>
      <c r="H4">
        <f t="shared" si="1"/>
        <v>3</v>
      </c>
      <c r="I4">
        <f t="shared" si="2"/>
        <v>3</v>
      </c>
      <c r="K4">
        <v>0</v>
      </c>
      <c r="L4">
        <f>VLOOKUP(K4,BoomWedstrijden!$A$2:$D$34,4,FALSE)</f>
        <v>0</v>
      </c>
      <c r="N4">
        <f t="shared" si="3"/>
        <v>3</v>
      </c>
    </row>
    <row r="5" spans="1:14" x14ac:dyDescent="0.25">
      <c r="A5">
        <f t="shared" si="4"/>
        <v>4</v>
      </c>
      <c r="B5">
        <f t="shared" si="0"/>
        <v>1</v>
      </c>
      <c r="F5">
        <v>1</v>
      </c>
      <c r="H5">
        <f t="shared" si="1"/>
        <v>4</v>
      </c>
      <c r="I5">
        <f t="shared" si="2"/>
        <v>6</v>
      </c>
      <c r="K5">
        <v>0</v>
      </c>
      <c r="L5">
        <f>VLOOKUP(K5,BoomWedstrijden!$A$2:$D$34,4,FALSE)</f>
        <v>0</v>
      </c>
      <c r="N5">
        <f t="shared" si="3"/>
        <v>6</v>
      </c>
    </row>
    <row r="6" spans="1:14" x14ac:dyDescent="0.25">
      <c r="A6">
        <f t="shared" si="4"/>
        <v>5</v>
      </c>
      <c r="B6">
        <v>1</v>
      </c>
      <c r="G6">
        <v>1</v>
      </c>
      <c r="H6">
        <f t="shared" si="1"/>
        <v>5</v>
      </c>
      <c r="I6">
        <f t="shared" si="2"/>
        <v>10</v>
      </c>
      <c r="K6">
        <v>0</v>
      </c>
      <c r="L6">
        <f>VLOOKUP(K6,BoomWedstrijden!$A$2:$D$34,4,FALSE)</f>
        <v>0</v>
      </c>
      <c r="N6">
        <f t="shared" si="3"/>
        <v>10</v>
      </c>
    </row>
    <row r="7" spans="1:14" s="1" customFormat="1" x14ac:dyDescent="0.25">
      <c r="A7" s="1">
        <f t="shared" si="4"/>
        <v>6</v>
      </c>
      <c r="B7" s="1">
        <f t="shared" si="0"/>
        <v>2</v>
      </c>
      <c r="E7" s="1">
        <v>2</v>
      </c>
      <c r="F7" s="1">
        <f t="shared" ref="F7:F17" si="5">IF(B7=B6,F6+1,(A7-E7*3)/4)</f>
        <v>0</v>
      </c>
      <c r="H7" s="1">
        <f t="shared" si="1"/>
        <v>6</v>
      </c>
      <c r="I7">
        <f t="shared" si="2"/>
        <v>6</v>
      </c>
      <c r="K7">
        <f t="shared" ref="K3:K65" si="6">B7*2</f>
        <v>4</v>
      </c>
      <c r="L7">
        <f>VLOOKUP(K7,BoomWedstrijden!$A$2:$D$34,4,FALSE)</f>
        <v>3</v>
      </c>
      <c r="N7">
        <f t="shared" si="3"/>
        <v>9</v>
      </c>
    </row>
    <row r="8" spans="1:14" s="1" customFormat="1" x14ac:dyDescent="0.25">
      <c r="A8" s="1">
        <f t="shared" si="4"/>
        <v>7</v>
      </c>
      <c r="B8" s="1">
        <f t="shared" si="0"/>
        <v>2</v>
      </c>
      <c r="E8" s="1">
        <f t="shared" ref="E8:E9" si="7">IF(E7=0,3,E7-1)</f>
        <v>1</v>
      </c>
      <c r="F8" s="1">
        <f t="shared" si="5"/>
        <v>1</v>
      </c>
      <c r="H8" s="1">
        <f t="shared" si="1"/>
        <v>7</v>
      </c>
      <c r="I8">
        <f t="shared" si="2"/>
        <v>9</v>
      </c>
      <c r="K8">
        <f t="shared" si="6"/>
        <v>4</v>
      </c>
      <c r="L8">
        <f>VLOOKUP(K8,BoomWedstrijden!$A$2:$D$34,4,FALSE)</f>
        <v>3</v>
      </c>
      <c r="N8">
        <f t="shared" si="3"/>
        <v>12</v>
      </c>
    </row>
    <row r="9" spans="1:14" s="1" customFormat="1" x14ac:dyDescent="0.25">
      <c r="A9" s="1">
        <f t="shared" si="4"/>
        <v>8</v>
      </c>
      <c r="B9" s="1">
        <f t="shared" si="0"/>
        <v>2</v>
      </c>
      <c r="E9" s="1">
        <f t="shared" si="7"/>
        <v>0</v>
      </c>
      <c r="F9" s="1">
        <f t="shared" si="5"/>
        <v>2</v>
      </c>
      <c r="H9" s="1">
        <f t="shared" si="1"/>
        <v>8</v>
      </c>
      <c r="I9">
        <f t="shared" si="2"/>
        <v>12</v>
      </c>
      <c r="K9">
        <f t="shared" si="6"/>
        <v>4</v>
      </c>
      <c r="L9">
        <f>VLOOKUP(K9,BoomWedstrijden!$A$2:$D$34,4,FALSE)</f>
        <v>3</v>
      </c>
      <c r="N9">
        <f t="shared" si="3"/>
        <v>15</v>
      </c>
    </row>
    <row r="10" spans="1:14" s="1" customFormat="1" x14ac:dyDescent="0.25">
      <c r="A10" s="1">
        <f t="shared" si="4"/>
        <v>9</v>
      </c>
      <c r="B10" s="1">
        <f t="shared" si="0"/>
        <v>3</v>
      </c>
      <c r="E10" s="1">
        <f>IF(E9=0,3,E9-1)</f>
        <v>3</v>
      </c>
      <c r="F10" s="1">
        <f t="shared" si="5"/>
        <v>0</v>
      </c>
      <c r="H10" s="1">
        <f t="shared" si="1"/>
        <v>9</v>
      </c>
      <c r="I10">
        <f t="shared" si="2"/>
        <v>9</v>
      </c>
      <c r="K10">
        <f t="shared" si="6"/>
        <v>6</v>
      </c>
      <c r="L10">
        <f>VLOOKUP(K10,BoomWedstrijden!$A$2:$D$34,4,FALSE)</f>
        <v>7</v>
      </c>
      <c r="N10">
        <f t="shared" si="3"/>
        <v>16</v>
      </c>
    </row>
    <row r="11" spans="1:14" s="1" customFormat="1" x14ac:dyDescent="0.25">
      <c r="A11" s="1">
        <f t="shared" si="4"/>
        <v>10</v>
      </c>
      <c r="B11" s="1">
        <f t="shared" si="0"/>
        <v>3</v>
      </c>
      <c r="E11" s="1">
        <f t="shared" ref="E11:E65" si="8">IF(E10=0,3,E10-1)</f>
        <v>2</v>
      </c>
      <c r="F11" s="1">
        <f t="shared" si="5"/>
        <v>1</v>
      </c>
      <c r="H11" s="1">
        <f t="shared" si="1"/>
        <v>10</v>
      </c>
      <c r="I11">
        <f t="shared" si="2"/>
        <v>12</v>
      </c>
      <c r="K11">
        <f t="shared" si="6"/>
        <v>6</v>
      </c>
      <c r="L11">
        <f>VLOOKUP(K11,BoomWedstrijden!$A$2:$D$34,4,FALSE)</f>
        <v>7</v>
      </c>
      <c r="N11">
        <f t="shared" si="3"/>
        <v>19</v>
      </c>
    </row>
    <row r="12" spans="1:14" s="1" customFormat="1" x14ac:dyDescent="0.25">
      <c r="A12" s="1">
        <f t="shared" si="4"/>
        <v>11</v>
      </c>
      <c r="B12" s="1">
        <f t="shared" si="0"/>
        <v>3</v>
      </c>
      <c r="E12" s="1">
        <f t="shared" si="8"/>
        <v>1</v>
      </c>
      <c r="F12" s="1">
        <f t="shared" si="5"/>
        <v>2</v>
      </c>
      <c r="H12" s="1">
        <f t="shared" si="1"/>
        <v>11</v>
      </c>
      <c r="I12">
        <f t="shared" si="2"/>
        <v>15</v>
      </c>
      <c r="K12">
        <f t="shared" si="6"/>
        <v>6</v>
      </c>
      <c r="L12">
        <f>VLOOKUP(K12,BoomWedstrijden!$A$2:$D$34,4,FALSE)</f>
        <v>7</v>
      </c>
      <c r="N12">
        <f t="shared" si="3"/>
        <v>22</v>
      </c>
    </row>
    <row r="13" spans="1:14" s="1" customFormat="1" x14ac:dyDescent="0.25">
      <c r="A13" s="1">
        <f t="shared" si="4"/>
        <v>12</v>
      </c>
      <c r="B13" s="1">
        <f t="shared" si="0"/>
        <v>3</v>
      </c>
      <c r="E13" s="1">
        <f t="shared" si="8"/>
        <v>0</v>
      </c>
      <c r="F13" s="1">
        <f t="shared" si="5"/>
        <v>3</v>
      </c>
      <c r="H13" s="1">
        <f t="shared" si="1"/>
        <v>12</v>
      </c>
      <c r="I13">
        <f t="shared" si="2"/>
        <v>18</v>
      </c>
      <c r="K13">
        <f t="shared" si="6"/>
        <v>6</v>
      </c>
      <c r="L13">
        <f>VLOOKUP(K13,BoomWedstrijden!$A$2:$D$34,4,FALSE)</f>
        <v>7</v>
      </c>
      <c r="N13">
        <f t="shared" si="3"/>
        <v>25</v>
      </c>
    </row>
    <row r="14" spans="1:14" s="1" customFormat="1" x14ac:dyDescent="0.25">
      <c r="A14" s="1">
        <f t="shared" si="4"/>
        <v>13</v>
      </c>
      <c r="B14" s="1">
        <f t="shared" si="0"/>
        <v>4</v>
      </c>
      <c r="E14" s="1">
        <f t="shared" si="8"/>
        <v>3</v>
      </c>
      <c r="F14" s="1">
        <f t="shared" si="5"/>
        <v>1</v>
      </c>
      <c r="H14" s="1">
        <f t="shared" si="1"/>
        <v>13</v>
      </c>
      <c r="I14">
        <f t="shared" si="2"/>
        <v>15</v>
      </c>
      <c r="K14">
        <f t="shared" si="6"/>
        <v>8</v>
      </c>
      <c r="L14">
        <f>VLOOKUP(K14,BoomWedstrijden!$A$2:$D$34,4,FALSE)</f>
        <v>9</v>
      </c>
      <c r="N14">
        <f t="shared" si="3"/>
        <v>24</v>
      </c>
    </row>
    <row r="15" spans="1:14" s="1" customFormat="1" x14ac:dyDescent="0.25">
      <c r="A15" s="1">
        <f t="shared" si="4"/>
        <v>14</v>
      </c>
      <c r="B15" s="1">
        <f t="shared" si="0"/>
        <v>4</v>
      </c>
      <c r="E15" s="1">
        <f t="shared" si="8"/>
        <v>2</v>
      </c>
      <c r="F15" s="1">
        <f t="shared" si="5"/>
        <v>2</v>
      </c>
      <c r="H15" s="1">
        <f t="shared" si="1"/>
        <v>14</v>
      </c>
      <c r="I15">
        <f t="shared" si="2"/>
        <v>18</v>
      </c>
      <c r="K15">
        <f t="shared" si="6"/>
        <v>8</v>
      </c>
      <c r="L15">
        <f>VLOOKUP(K15,BoomWedstrijden!$A$2:$D$34,4,FALSE)</f>
        <v>9</v>
      </c>
      <c r="N15">
        <f t="shared" si="3"/>
        <v>27</v>
      </c>
    </row>
    <row r="16" spans="1:14" s="1" customFormat="1" x14ac:dyDescent="0.25">
      <c r="A16" s="1">
        <f t="shared" si="4"/>
        <v>15</v>
      </c>
      <c r="B16" s="1">
        <f t="shared" si="0"/>
        <v>4</v>
      </c>
      <c r="E16" s="1">
        <f t="shared" si="8"/>
        <v>1</v>
      </c>
      <c r="F16" s="1">
        <f t="shared" si="5"/>
        <v>3</v>
      </c>
      <c r="H16" s="1">
        <f t="shared" si="1"/>
        <v>15</v>
      </c>
      <c r="I16">
        <f t="shared" si="2"/>
        <v>21</v>
      </c>
      <c r="K16">
        <f t="shared" si="6"/>
        <v>8</v>
      </c>
      <c r="L16">
        <f>VLOOKUP(K16,BoomWedstrijden!$A$2:$D$34,4,FALSE)</f>
        <v>9</v>
      </c>
      <c r="N16">
        <f t="shared" si="3"/>
        <v>30</v>
      </c>
    </row>
    <row r="17" spans="1:14" s="1" customFormat="1" x14ac:dyDescent="0.25">
      <c r="A17" s="1">
        <f t="shared" si="4"/>
        <v>16</v>
      </c>
      <c r="B17" s="1">
        <f t="shared" si="0"/>
        <v>4</v>
      </c>
      <c r="E17" s="1">
        <f t="shared" si="8"/>
        <v>0</v>
      </c>
      <c r="F17" s="1">
        <f t="shared" si="5"/>
        <v>4</v>
      </c>
      <c r="H17" s="1">
        <f t="shared" si="1"/>
        <v>16</v>
      </c>
      <c r="I17">
        <f t="shared" si="2"/>
        <v>24</v>
      </c>
      <c r="K17">
        <f t="shared" si="6"/>
        <v>8</v>
      </c>
      <c r="L17">
        <f>VLOOKUP(K17,BoomWedstrijden!$A$2:$D$34,4,FALSE)</f>
        <v>9</v>
      </c>
      <c r="N17">
        <f t="shared" si="3"/>
        <v>33</v>
      </c>
    </row>
    <row r="18" spans="1:14" s="1" customFormat="1" x14ac:dyDescent="0.25">
      <c r="A18" s="1">
        <f t="shared" si="4"/>
        <v>17</v>
      </c>
      <c r="B18" s="1">
        <f t="shared" si="0"/>
        <v>5</v>
      </c>
      <c r="E18" s="1">
        <f t="shared" si="8"/>
        <v>3</v>
      </c>
      <c r="F18" s="1">
        <f t="shared" ref="F11:F65" si="9">IF(B18=B17,F17+1,(A18-E18*3)/4)</f>
        <v>2</v>
      </c>
      <c r="H18" s="1">
        <f t="shared" si="1"/>
        <v>17</v>
      </c>
      <c r="I18">
        <f t="shared" si="2"/>
        <v>21</v>
      </c>
      <c r="K18">
        <f t="shared" si="6"/>
        <v>10</v>
      </c>
      <c r="L18">
        <f>VLOOKUP(K18,BoomWedstrijden!$A$2:$D$34,4,FALSE)</f>
        <v>13</v>
      </c>
      <c r="N18">
        <f t="shared" si="3"/>
        <v>34</v>
      </c>
    </row>
    <row r="19" spans="1:14" s="1" customFormat="1" x14ac:dyDescent="0.25">
      <c r="A19" s="1">
        <f t="shared" si="4"/>
        <v>18</v>
      </c>
      <c r="B19" s="1">
        <f t="shared" si="0"/>
        <v>5</v>
      </c>
      <c r="E19" s="1">
        <f t="shared" si="8"/>
        <v>2</v>
      </c>
      <c r="F19" s="1">
        <f t="shared" si="9"/>
        <v>3</v>
      </c>
      <c r="H19" s="1">
        <f t="shared" si="1"/>
        <v>18</v>
      </c>
      <c r="I19">
        <f t="shared" si="2"/>
        <v>24</v>
      </c>
      <c r="K19">
        <f t="shared" si="6"/>
        <v>10</v>
      </c>
      <c r="L19">
        <f>VLOOKUP(K19,BoomWedstrijden!$A$2:$D$34,4,FALSE)</f>
        <v>13</v>
      </c>
      <c r="N19">
        <f t="shared" si="3"/>
        <v>37</v>
      </c>
    </row>
    <row r="20" spans="1:14" s="1" customFormat="1" x14ac:dyDescent="0.25">
      <c r="A20" s="1">
        <f t="shared" si="4"/>
        <v>19</v>
      </c>
      <c r="B20" s="1">
        <f t="shared" si="0"/>
        <v>5</v>
      </c>
      <c r="E20" s="1">
        <f t="shared" si="8"/>
        <v>1</v>
      </c>
      <c r="F20" s="1">
        <f t="shared" si="9"/>
        <v>4</v>
      </c>
      <c r="H20" s="1">
        <f t="shared" si="1"/>
        <v>19</v>
      </c>
      <c r="I20">
        <f t="shared" si="2"/>
        <v>27</v>
      </c>
      <c r="K20">
        <f t="shared" si="6"/>
        <v>10</v>
      </c>
      <c r="L20">
        <f>VLOOKUP(K20,BoomWedstrijden!$A$2:$D$34,4,FALSE)</f>
        <v>13</v>
      </c>
      <c r="N20">
        <f t="shared" si="3"/>
        <v>40</v>
      </c>
    </row>
    <row r="21" spans="1:14" s="1" customFormat="1" x14ac:dyDescent="0.25">
      <c r="A21" s="1">
        <f t="shared" si="4"/>
        <v>20</v>
      </c>
      <c r="B21" s="1">
        <f t="shared" si="0"/>
        <v>5</v>
      </c>
      <c r="E21" s="1">
        <f t="shared" si="8"/>
        <v>0</v>
      </c>
      <c r="F21" s="1">
        <f t="shared" si="9"/>
        <v>5</v>
      </c>
      <c r="H21" s="1">
        <f t="shared" si="1"/>
        <v>20</v>
      </c>
      <c r="I21">
        <f t="shared" si="2"/>
        <v>30</v>
      </c>
      <c r="K21">
        <f t="shared" si="6"/>
        <v>10</v>
      </c>
      <c r="L21">
        <f>VLOOKUP(K21,BoomWedstrijden!$A$2:$D$34,4,FALSE)</f>
        <v>13</v>
      </c>
      <c r="N21">
        <f t="shared" si="3"/>
        <v>43</v>
      </c>
    </row>
    <row r="22" spans="1:14" s="1" customFormat="1" x14ac:dyDescent="0.25">
      <c r="A22" s="1">
        <f t="shared" si="4"/>
        <v>21</v>
      </c>
      <c r="B22" s="1">
        <f t="shared" si="0"/>
        <v>6</v>
      </c>
      <c r="E22" s="1">
        <f t="shared" si="8"/>
        <v>3</v>
      </c>
      <c r="F22" s="1">
        <f t="shared" si="9"/>
        <v>3</v>
      </c>
      <c r="H22" s="1">
        <f t="shared" si="1"/>
        <v>21</v>
      </c>
      <c r="I22">
        <f t="shared" si="2"/>
        <v>27</v>
      </c>
      <c r="K22">
        <f t="shared" si="6"/>
        <v>12</v>
      </c>
      <c r="L22">
        <f>VLOOKUP(K22,BoomWedstrijden!$A$2:$D$34,4,FALSE)</f>
        <v>15</v>
      </c>
      <c r="N22">
        <f t="shared" si="3"/>
        <v>42</v>
      </c>
    </row>
    <row r="23" spans="1:14" s="1" customFormat="1" x14ac:dyDescent="0.25">
      <c r="A23" s="1">
        <f t="shared" si="4"/>
        <v>22</v>
      </c>
      <c r="B23" s="1">
        <f t="shared" si="0"/>
        <v>6</v>
      </c>
      <c r="E23" s="1">
        <f t="shared" si="8"/>
        <v>2</v>
      </c>
      <c r="F23" s="1">
        <f t="shared" si="9"/>
        <v>4</v>
      </c>
      <c r="H23" s="1">
        <f t="shared" si="1"/>
        <v>22</v>
      </c>
      <c r="I23">
        <f t="shared" si="2"/>
        <v>30</v>
      </c>
      <c r="K23">
        <f t="shared" si="6"/>
        <v>12</v>
      </c>
      <c r="L23">
        <f>VLOOKUP(K23,BoomWedstrijden!$A$2:$D$34,4,FALSE)</f>
        <v>15</v>
      </c>
      <c r="N23">
        <f t="shared" si="3"/>
        <v>45</v>
      </c>
    </row>
    <row r="24" spans="1:14" s="1" customFormat="1" x14ac:dyDescent="0.25">
      <c r="A24" s="1">
        <f t="shared" si="4"/>
        <v>23</v>
      </c>
      <c r="B24" s="1">
        <f t="shared" si="0"/>
        <v>6</v>
      </c>
      <c r="E24" s="1">
        <f t="shared" si="8"/>
        <v>1</v>
      </c>
      <c r="F24" s="1">
        <f t="shared" si="9"/>
        <v>5</v>
      </c>
      <c r="H24" s="1">
        <f t="shared" si="1"/>
        <v>23</v>
      </c>
      <c r="I24">
        <f t="shared" si="2"/>
        <v>33</v>
      </c>
      <c r="K24">
        <f t="shared" si="6"/>
        <v>12</v>
      </c>
      <c r="L24">
        <f>VLOOKUP(K24,BoomWedstrijden!$A$2:$D$34,4,FALSE)</f>
        <v>15</v>
      </c>
      <c r="N24">
        <f t="shared" si="3"/>
        <v>48</v>
      </c>
    </row>
    <row r="25" spans="1:14" s="1" customFormat="1" x14ac:dyDescent="0.25">
      <c r="A25" s="1">
        <f t="shared" si="4"/>
        <v>24</v>
      </c>
      <c r="B25" s="1">
        <f t="shared" si="0"/>
        <v>6</v>
      </c>
      <c r="E25" s="1">
        <f t="shared" si="8"/>
        <v>0</v>
      </c>
      <c r="F25" s="1">
        <f t="shared" si="9"/>
        <v>6</v>
      </c>
      <c r="H25" s="1">
        <f t="shared" si="1"/>
        <v>24</v>
      </c>
      <c r="I25">
        <f t="shared" si="2"/>
        <v>36</v>
      </c>
      <c r="K25">
        <f t="shared" si="6"/>
        <v>12</v>
      </c>
      <c r="L25">
        <f>VLOOKUP(K25,BoomWedstrijden!$A$2:$D$34,4,FALSE)</f>
        <v>15</v>
      </c>
      <c r="N25">
        <f t="shared" si="3"/>
        <v>51</v>
      </c>
    </row>
    <row r="26" spans="1:14" s="1" customFormat="1" x14ac:dyDescent="0.25">
      <c r="A26" s="1">
        <f t="shared" si="4"/>
        <v>25</v>
      </c>
      <c r="B26" s="1">
        <f t="shared" si="0"/>
        <v>7</v>
      </c>
      <c r="E26" s="1">
        <f t="shared" si="8"/>
        <v>3</v>
      </c>
      <c r="F26" s="1">
        <f t="shared" si="9"/>
        <v>4</v>
      </c>
      <c r="H26" s="1">
        <f t="shared" si="1"/>
        <v>25</v>
      </c>
      <c r="I26">
        <f t="shared" si="2"/>
        <v>33</v>
      </c>
      <c r="K26">
        <f t="shared" si="6"/>
        <v>14</v>
      </c>
      <c r="L26">
        <f>VLOOKUP(K26,BoomWedstrijden!$A$2:$D$34,4,FALSE)</f>
        <v>17</v>
      </c>
      <c r="N26">
        <f t="shared" si="3"/>
        <v>50</v>
      </c>
    </row>
    <row r="27" spans="1:14" s="1" customFormat="1" x14ac:dyDescent="0.25">
      <c r="A27" s="1">
        <f t="shared" si="4"/>
        <v>26</v>
      </c>
      <c r="B27" s="1">
        <f t="shared" si="0"/>
        <v>7</v>
      </c>
      <c r="E27" s="1">
        <f t="shared" si="8"/>
        <v>2</v>
      </c>
      <c r="F27" s="1">
        <f t="shared" si="9"/>
        <v>5</v>
      </c>
      <c r="H27" s="1">
        <f t="shared" si="1"/>
        <v>26</v>
      </c>
      <c r="I27">
        <f t="shared" si="2"/>
        <v>36</v>
      </c>
      <c r="K27">
        <f t="shared" si="6"/>
        <v>14</v>
      </c>
      <c r="L27">
        <f>VLOOKUP(K27,BoomWedstrijden!$A$2:$D$34,4,FALSE)</f>
        <v>17</v>
      </c>
      <c r="N27">
        <f t="shared" si="3"/>
        <v>53</v>
      </c>
    </row>
    <row r="28" spans="1:14" s="1" customFormat="1" x14ac:dyDescent="0.25">
      <c r="A28" s="1">
        <f t="shared" si="4"/>
        <v>27</v>
      </c>
      <c r="B28" s="1">
        <f t="shared" si="0"/>
        <v>7</v>
      </c>
      <c r="E28" s="1">
        <f t="shared" si="8"/>
        <v>1</v>
      </c>
      <c r="F28" s="1">
        <f t="shared" si="9"/>
        <v>6</v>
      </c>
      <c r="H28" s="1">
        <f t="shared" si="1"/>
        <v>27</v>
      </c>
      <c r="I28">
        <f t="shared" si="2"/>
        <v>39</v>
      </c>
      <c r="K28">
        <f t="shared" si="6"/>
        <v>14</v>
      </c>
      <c r="L28">
        <f>VLOOKUP(K28,BoomWedstrijden!$A$2:$D$34,4,FALSE)</f>
        <v>17</v>
      </c>
      <c r="N28">
        <f t="shared" si="3"/>
        <v>56</v>
      </c>
    </row>
    <row r="29" spans="1:14" s="1" customFormat="1" x14ac:dyDescent="0.25">
      <c r="A29" s="1">
        <f t="shared" si="4"/>
        <v>28</v>
      </c>
      <c r="B29" s="1">
        <f t="shared" si="0"/>
        <v>7</v>
      </c>
      <c r="E29" s="1">
        <f t="shared" si="8"/>
        <v>0</v>
      </c>
      <c r="F29" s="1">
        <f t="shared" si="9"/>
        <v>7</v>
      </c>
      <c r="H29" s="1">
        <f t="shared" si="1"/>
        <v>28</v>
      </c>
      <c r="I29">
        <f t="shared" si="2"/>
        <v>42</v>
      </c>
      <c r="K29">
        <f t="shared" si="6"/>
        <v>14</v>
      </c>
      <c r="L29">
        <f>VLOOKUP(K29,BoomWedstrijden!$A$2:$D$34,4,FALSE)</f>
        <v>17</v>
      </c>
      <c r="N29">
        <f t="shared" si="3"/>
        <v>59</v>
      </c>
    </row>
    <row r="30" spans="1:14" s="1" customFormat="1" x14ac:dyDescent="0.25">
      <c r="A30" s="1">
        <f t="shared" si="4"/>
        <v>29</v>
      </c>
      <c r="B30" s="1">
        <f t="shared" si="0"/>
        <v>8</v>
      </c>
      <c r="E30" s="1">
        <f t="shared" si="8"/>
        <v>3</v>
      </c>
      <c r="F30" s="1">
        <f t="shared" si="9"/>
        <v>5</v>
      </c>
      <c r="H30" s="1">
        <f t="shared" si="1"/>
        <v>29</v>
      </c>
      <c r="I30">
        <f t="shared" si="2"/>
        <v>39</v>
      </c>
      <c r="K30">
        <f t="shared" si="6"/>
        <v>16</v>
      </c>
      <c r="L30">
        <f>VLOOKUP(K30,BoomWedstrijden!$A$2:$D$34,4,FALSE)</f>
        <v>19</v>
      </c>
      <c r="N30">
        <f t="shared" si="3"/>
        <v>58</v>
      </c>
    </row>
    <row r="31" spans="1:14" x14ac:dyDescent="0.25">
      <c r="A31">
        <f t="shared" si="4"/>
        <v>30</v>
      </c>
      <c r="B31">
        <f t="shared" si="0"/>
        <v>8</v>
      </c>
      <c r="E31" s="1">
        <f t="shared" si="8"/>
        <v>2</v>
      </c>
      <c r="F31" s="1">
        <f t="shared" si="9"/>
        <v>6</v>
      </c>
      <c r="H31">
        <f t="shared" si="1"/>
        <v>30</v>
      </c>
      <c r="I31">
        <f t="shared" si="2"/>
        <v>42</v>
      </c>
      <c r="K31">
        <f t="shared" si="6"/>
        <v>16</v>
      </c>
      <c r="L31">
        <f>VLOOKUP(K31,BoomWedstrijden!$A$2:$D$34,4,FALSE)</f>
        <v>19</v>
      </c>
      <c r="N31">
        <f t="shared" si="3"/>
        <v>61</v>
      </c>
    </row>
    <row r="32" spans="1:14" x14ac:dyDescent="0.25">
      <c r="A32">
        <f t="shared" si="4"/>
        <v>31</v>
      </c>
      <c r="B32">
        <f t="shared" si="0"/>
        <v>8</v>
      </c>
      <c r="E32" s="1">
        <f t="shared" si="8"/>
        <v>1</v>
      </c>
      <c r="F32" s="1">
        <f t="shared" si="9"/>
        <v>7</v>
      </c>
      <c r="H32">
        <f t="shared" si="1"/>
        <v>31</v>
      </c>
      <c r="I32">
        <f t="shared" si="2"/>
        <v>45</v>
      </c>
      <c r="K32">
        <f t="shared" si="6"/>
        <v>16</v>
      </c>
      <c r="L32">
        <f>VLOOKUP(K32,BoomWedstrijden!$A$2:$D$34,4,FALSE)</f>
        <v>19</v>
      </c>
      <c r="N32">
        <f t="shared" si="3"/>
        <v>64</v>
      </c>
    </row>
    <row r="33" spans="1:14" x14ac:dyDescent="0.25">
      <c r="A33">
        <f>A32+1</f>
        <v>32</v>
      </c>
      <c r="B33">
        <f t="shared" si="0"/>
        <v>8</v>
      </c>
      <c r="E33" s="1">
        <f t="shared" si="8"/>
        <v>0</v>
      </c>
      <c r="F33" s="1">
        <f t="shared" si="9"/>
        <v>8</v>
      </c>
      <c r="H33">
        <f t="shared" si="1"/>
        <v>32</v>
      </c>
      <c r="I33">
        <f t="shared" si="2"/>
        <v>48</v>
      </c>
      <c r="K33">
        <f t="shared" si="6"/>
        <v>16</v>
      </c>
      <c r="L33">
        <f>VLOOKUP(K33,BoomWedstrijden!$A$2:$D$34,4,FALSE)</f>
        <v>19</v>
      </c>
      <c r="N33">
        <f t="shared" si="3"/>
        <v>67</v>
      </c>
    </row>
    <row r="34" spans="1:14" x14ac:dyDescent="0.25">
      <c r="A34">
        <f t="shared" ref="A34:A60" si="10">A33+1</f>
        <v>33</v>
      </c>
      <c r="B34">
        <f t="shared" si="0"/>
        <v>9</v>
      </c>
      <c r="E34" s="1">
        <f t="shared" si="8"/>
        <v>3</v>
      </c>
      <c r="F34" s="1">
        <f t="shared" si="9"/>
        <v>6</v>
      </c>
      <c r="H34">
        <f t="shared" si="1"/>
        <v>33</v>
      </c>
      <c r="I34">
        <f t="shared" si="2"/>
        <v>45</v>
      </c>
      <c r="K34">
        <f t="shared" si="6"/>
        <v>18</v>
      </c>
      <c r="L34">
        <f>VLOOKUP(K34,BoomWedstrijden!$A$2:$D$34,4,FALSE)</f>
        <v>23</v>
      </c>
      <c r="N34">
        <f t="shared" si="3"/>
        <v>68</v>
      </c>
    </row>
    <row r="35" spans="1:14" x14ac:dyDescent="0.25">
      <c r="A35">
        <f t="shared" si="10"/>
        <v>34</v>
      </c>
      <c r="B35">
        <f t="shared" si="0"/>
        <v>9</v>
      </c>
      <c r="E35" s="1">
        <f t="shared" si="8"/>
        <v>2</v>
      </c>
      <c r="F35" s="1">
        <f t="shared" si="9"/>
        <v>7</v>
      </c>
      <c r="H35">
        <f t="shared" si="1"/>
        <v>34</v>
      </c>
      <c r="I35">
        <f t="shared" si="2"/>
        <v>48</v>
      </c>
      <c r="K35">
        <f t="shared" si="6"/>
        <v>18</v>
      </c>
      <c r="L35">
        <f>VLOOKUP(K35,BoomWedstrijden!$A$2:$D$34,4,FALSE)</f>
        <v>23</v>
      </c>
      <c r="N35">
        <f t="shared" si="3"/>
        <v>71</v>
      </c>
    </row>
    <row r="36" spans="1:14" x14ac:dyDescent="0.25">
      <c r="A36">
        <f t="shared" si="10"/>
        <v>35</v>
      </c>
      <c r="B36">
        <f t="shared" si="0"/>
        <v>9</v>
      </c>
      <c r="E36" s="1">
        <f t="shared" si="8"/>
        <v>1</v>
      </c>
      <c r="F36" s="1">
        <f t="shared" si="9"/>
        <v>8</v>
      </c>
      <c r="H36">
        <f t="shared" si="1"/>
        <v>35</v>
      </c>
      <c r="I36">
        <f t="shared" si="2"/>
        <v>51</v>
      </c>
      <c r="K36">
        <f t="shared" si="6"/>
        <v>18</v>
      </c>
      <c r="L36">
        <f>VLOOKUP(K36,BoomWedstrijden!$A$2:$D$34,4,FALSE)</f>
        <v>23</v>
      </c>
      <c r="N36">
        <f t="shared" si="3"/>
        <v>74</v>
      </c>
    </row>
    <row r="37" spans="1:14" x14ac:dyDescent="0.25">
      <c r="A37">
        <f t="shared" si="10"/>
        <v>36</v>
      </c>
      <c r="B37">
        <f t="shared" si="0"/>
        <v>9</v>
      </c>
      <c r="E37" s="1">
        <f t="shared" si="8"/>
        <v>0</v>
      </c>
      <c r="F37" s="1">
        <f t="shared" si="9"/>
        <v>9</v>
      </c>
      <c r="H37">
        <f t="shared" si="1"/>
        <v>36</v>
      </c>
      <c r="I37">
        <f t="shared" si="2"/>
        <v>54</v>
      </c>
      <c r="K37">
        <f t="shared" si="6"/>
        <v>18</v>
      </c>
      <c r="L37">
        <f>VLOOKUP(K37,BoomWedstrijden!$A$2:$D$34,4,FALSE)</f>
        <v>23</v>
      </c>
      <c r="N37">
        <f t="shared" si="3"/>
        <v>77</v>
      </c>
    </row>
    <row r="38" spans="1:14" x14ac:dyDescent="0.25">
      <c r="A38">
        <f t="shared" si="10"/>
        <v>37</v>
      </c>
      <c r="B38">
        <f t="shared" si="0"/>
        <v>10</v>
      </c>
      <c r="E38" s="1">
        <f t="shared" si="8"/>
        <v>3</v>
      </c>
      <c r="F38" s="1">
        <f t="shared" si="9"/>
        <v>7</v>
      </c>
      <c r="H38">
        <f t="shared" si="1"/>
        <v>37</v>
      </c>
      <c r="I38">
        <f t="shared" si="2"/>
        <v>51</v>
      </c>
      <c r="K38">
        <f t="shared" si="6"/>
        <v>20</v>
      </c>
      <c r="L38">
        <f>VLOOKUP(K38,BoomWedstrijden!$A$2:$D$34,4,FALSE)</f>
        <v>25</v>
      </c>
      <c r="N38">
        <f t="shared" si="3"/>
        <v>76</v>
      </c>
    </row>
    <row r="39" spans="1:14" x14ac:dyDescent="0.25">
      <c r="A39">
        <f t="shared" si="10"/>
        <v>38</v>
      </c>
      <c r="B39">
        <f t="shared" si="0"/>
        <v>10</v>
      </c>
      <c r="E39" s="1">
        <f t="shared" si="8"/>
        <v>2</v>
      </c>
      <c r="F39" s="1">
        <f t="shared" si="9"/>
        <v>8</v>
      </c>
      <c r="H39">
        <f t="shared" si="1"/>
        <v>38</v>
      </c>
      <c r="I39">
        <f t="shared" si="2"/>
        <v>54</v>
      </c>
      <c r="K39">
        <f t="shared" si="6"/>
        <v>20</v>
      </c>
      <c r="L39">
        <f>VLOOKUP(K39,BoomWedstrijden!$A$2:$D$34,4,FALSE)</f>
        <v>25</v>
      </c>
      <c r="N39">
        <f t="shared" si="3"/>
        <v>79</v>
      </c>
    </row>
    <row r="40" spans="1:14" x14ac:dyDescent="0.25">
      <c r="A40">
        <f t="shared" si="10"/>
        <v>39</v>
      </c>
      <c r="B40">
        <f t="shared" si="0"/>
        <v>10</v>
      </c>
      <c r="E40" s="1">
        <f t="shared" si="8"/>
        <v>1</v>
      </c>
      <c r="F40" s="1">
        <f t="shared" si="9"/>
        <v>9</v>
      </c>
      <c r="H40">
        <f t="shared" si="1"/>
        <v>39</v>
      </c>
      <c r="I40">
        <f t="shared" si="2"/>
        <v>57</v>
      </c>
      <c r="K40">
        <f t="shared" si="6"/>
        <v>20</v>
      </c>
      <c r="L40">
        <f>VLOOKUP(K40,BoomWedstrijden!$A$2:$D$34,4,FALSE)</f>
        <v>25</v>
      </c>
      <c r="N40">
        <f t="shared" si="3"/>
        <v>82</v>
      </c>
    </row>
    <row r="41" spans="1:14" x14ac:dyDescent="0.25">
      <c r="A41">
        <f t="shared" si="10"/>
        <v>40</v>
      </c>
      <c r="B41">
        <f t="shared" si="0"/>
        <v>10</v>
      </c>
      <c r="E41" s="1">
        <f t="shared" si="8"/>
        <v>0</v>
      </c>
      <c r="F41" s="1">
        <f t="shared" si="9"/>
        <v>10</v>
      </c>
      <c r="H41">
        <f t="shared" si="1"/>
        <v>40</v>
      </c>
      <c r="I41">
        <f t="shared" si="2"/>
        <v>60</v>
      </c>
      <c r="K41">
        <f t="shared" si="6"/>
        <v>20</v>
      </c>
      <c r="L41">
        <f>VLOOKUP(K41,BoomWedstrijden!$A$2:$D$34,4,FALSE)</f>
        <v>25</v>
      </c>
      <c r="N41">
        <f t="shared" si="3"/>
        <v>85</v>
      </c>
    </row>
    <row r="42" spans="1:14" x14ac:dyDescent="0.25">
      <c r="A42">
        <f t="shared" si="10"/>
        <v>41</v>
      </c>
      <c r="B42">
        <f t="shared" si="0"/>
        <v>11</v>
      </c>
      <c r="E42" s="1">
        <f t="shared" si="8"/>
        <v>3</v>
      </c>
      <c r="F42" s="1">
        <f t="shared" si="9"/>
        <v>8</v>
      </c>
      <c r="H42">
        <f t="shared" si="1"/>
        <v>41</v>
      </c>
      <c r="I42">
        <f t="shared" si="2"/>
        <v>57</v>
      </c>
      <c r="K42">
        <f t="shared" si="6"/>
        <v>22</v>
      </c>
      <c r="L42">
        <f>VLOOKUP(K42,BoomWedstrijden!$A$2:$D$34,4,FALSE)</f>
        <v>27</v>
      </c>
      <c r="N42">
        <f t="shared" si="3"/>
        <v>84</v>
      </c>
    </row>
    <row r="43" spans="1:14" x14ac:dyDescent="0.25">
      <c r="A43">
        <f t="shared" si="10"/>
        <v>42</v>
      </c>
      <c r="B43">
        <f t="shared" si="0"/>
        <v>11</v>
      </c>
      <c r="E43" s="1">
        <f t="shared" si="8"/>
        <v>2</v>
      </c>
      <c r="F43" s="1">
        <f t="shared" si="9"/>
        <v>9</v>
      </c>
      <c r="H43">
        <f t="shared" si="1"/>
        <v>42</v>
      </c>
      <c r="I43">
        <f t="shared" si="2"/>
        <v>60</v>
      </c>
      <c r="K43">
        <f t="shared" si="6"/>
        <v>22</v>
      </c>
      <c r="L43">
        <f>VLOOKUP(K43,BoomWedstrijden!$A$2:$D$34,4,FALSE)</f>
        <v>27</v>
      </c>
      <c r="N43">
        <f t="shared" si="3"/>
        <v>87</v>
      </c>
    </row>
    <row r="44" spans="1:14" x14ac:dyDescent="0.25">
      <c r="A44">
        <f t="shared" si="10"/>
        <v>43</v>
      </c>
      <c r="B44">
        <f t="shared" si="0"/>
        <v>11</v>
      </c>
      <c r="E44" s="1">
        <f t="shared" si="8"/>
        <v>1</v>
      </c>
      <c r="F44" s="1">
        <f t="shared" si="9"/>
        <v>10</v>
      </c>
      <c r="H44">
        <f t="shared" si="1"/>
        <v>43</v>
      </c>
      <c r="I44">
        <f t="shared" si="2"/>
        <v>63</v>
      </c>
      <c r="K44">
        <f t="shared" si="6"/>
        <v>22</v>
      </c>
      <c r="L44">
        <f>VLOOKUP(K44,BoomWedstrijden!$A$2:$D$34,4,FALSE)</f>
        <v>27</v>
      </c>
      <c r="N44">
        <f t="shared" si="3"/>
        <v>90</v>
      </c>
    </row>
    <row r="45" spans="1:14" x14ac:dyDescent="0.25">
      <c r="A45">
        <f t="shared" si="10"/>
        <v>44</v>
      </c>
      <c r="B45">
        <f t="shared" si="0"/>
        <v>11</v>
      </c>
      <c r="E45" s="1">
        <f t="shared" si="8"/>
        <v>0</v>
      </c>
      <c r="F45" s="1">
        <f t="shared" si="9"/>
        <v>11</v>
      </c>
      <c r="H45">
        <f t="shared" si="1"/>
        <v>44</v>
      </c>
      <c r="I45">
        <f t="shared" si="2"/>
        <v>66</v>
      </c>
      <c r="K45">
        <f t="shared" si="6"/>
        <v>22</v>
      </c>
      <c r="L45">
        <f>VLOOKUP(K45,BoomWedstrijden!$A$2:$D$34,4,FALSE)</f>
        <v>27</v>
      </c>
      <c r="N45">
        <f t="shared" si="3"/>
        <v>93</v>
      </c>
    </row>
    <row r="46" spans="1:14" x14ac:dyDescent="0.25">
      <c r="A46">
        <f t="shared" si="10"/>
        <v>45</v>
      </c>
      <c r="B46">
        <f t="shared" si="0"/>
        <v>12</v>
      </c>
      <c r="E46" s="1">
        <f t="shared" si="8"/>
        <v>3</v>
      </c>
      <c r="F46" s="1">
        <f t="shared" si="9"/>
        <v>9</v>
      </c>
      <c r="H46">
        <f t="shared" si="1"/>
        <v>45</v>
      </c>
      <c r="I46">
        <f t="shared" si="2"/>
        <v>63</v>
      </c>
      <c r="K46">
        <f t="shared" si="6"/>
        <v>24</v>
      </c>
      <c r="L46">
        <f>VLOOKUP(K46,BoomWedstrijden!$A$2:$D$34,4,FALSE)</f>
        <v>29</v>
      </c>
      <c r="N46">
        <f t="shared" si="3"/>
        <v>92</v>
      </c>
    </row>
    <row r="47" spans="1:14" x14ac:dyDescent="0.25">
      <c r="A47">
        <f t="shared" si="10"/>
        <v>46</v>
      </c>
      <c r="B47">
        <f t="shared" si="0"/>
        <v>12</v>
      </c>
      <c r="E47" s="1">
        <f t="shared" si="8"/>
        <v>2</v>
      </c>
      <c r="F47" s="1">
        <f t="shared" si="9"/>
        <v>10</v>
      </c>
      <c r="H47">
        <f t="shared" si="1"/>
        <v>46</v>
      </c>
      <c r="I47">
        <f t="shared" si="2"/>
        <v>66</v>
      </c>
      <c r="K47">
        <f t="shared" si="6"/>
        <v>24</v>
      </c>
      <c r="L47">
        <f>VLOOKUP(K47,BoomWedstrijden!$A$2:$D$34,4,FALSE)</f>
        <v>29</v>
      </c>
      <c r="N47">
        <f t="shared" si="3"/>
        <v>95</v>
      </c>
    </row>
    <row r="48" spans="1:14" x14ac:dyDescent="0.25">
      <c r="A48">
        <f t="shared" si="10"/>
        <v>47</v>
      </c>
      <c r="B48">
        <f t="shared" si="0"/>
        <v>12</v>
      </c>
      <c r="E48" s="1">
        <f t="shared" si="8"/>
        <v>1</v>
      </c>
      <c r="F48" s="1">
        <f t="shared" si="9"/>
        <v>11</v>
      </c>
      <c r="H48">
        <f t="shared" si="1"/>
        <v>47</v>
      </c>
      <c r="I48">
        <f t="shared" si="2"/>
        <v>69</v>
      </c>
      <c r="K48">
        <f t="shared" si="6"/>
        <v>24</v>
      </c>
      <c r="L48">
        <f>VLOOKUP(K48,BoomWedstrijden!$A$2:$D$34,4,FALSE)</f>
        <v>29</v>
      </c>
      <c r="N48">
        <f t="shared" si="3"/>
        <v>98</v>
      </c>
    </row>
    <row r="49" spans="1:14" x14ac:dyDescent="0.25">
      <c r="A49">
        <f t="shared" si="10"/>
        <v>48</v>
      </c>
      <c r="B49">
        <f t="shared" si="0"/>
        <v>12</v>
      </c>
      <c r="E49" s="1">
        <f t="shared" si="8"/>
        <v>0</v>
      </c>
      <c r="F49" s="1">
        <f t="shared" si="9"/>
        <v>12</v>
      </c>
      <c r="H49">
        <f t="shared" si="1"/>
        <v>48</v>
      </c>
      <c r="I49">
        <f t="shared" si="2"/>
        <v>72</v>
      </c>
      <c r="K49">
        <f t="shared" si="6"/>
        <v>24</v>
      </c>
      <c r="L49">
        <f>VLOOKUP(K49,BoomWedstrijden!$A$2:$D$34,4,FALSE)</f>
        <v>29</v>
      </c>
      <c r="N49">
        <f t="shared" si="3"/>
        <v>101</v>
      </c>
    </row>
    <row r="50" spans="1:14" x14ac:dyDescent="0.25">
      <c r="A50">
        <f t="shared" si="10"/>
        <v>49</v>
      </c>
      <c r="B50">
        <f t="shared" si="0"/>
        <v>13</v>
      </c>
      <c r="E50" s="1">
        <f t="shared" si="8"/>
        <v>3</v>
      </c>
      <c r="F50" s="1">
        <f t="shared" si="9"/>
        <v>10</v>
      </c>
      <c r="H50">
        <f t="shared" si="1"/>
        <v>49</v>
      </c>
      <c r="I50">
        <f t="shared" si="2"/>
        <v>69</v>
      </c>
      <c r="K50">
        <f t="shared" si="6"/>
        <v>26</v>
      </c>
      <c r="L50">
        <f>VLOOKUP(K50,BoomWedstrijden!$A$2:$D$34,4,FALSE)</f>
        <v>31</v>
      </c>
      <c r="N50">
        <f t="shared" si="3"/>
        <v>100</v>
      </c>
    </row>
    <row r="51" spans="1:14" x14ac:dyDescent="0.25">
      <c r="A51">
        <f t="shared" si="10"/>
        <v>50</v>
      </c>
      <c r="B51">
        <f t="shared" si="0"/>
        <v>13</v>
      </c>
      <c r="E51" s="1">
        <f t="shared" si="8"/>
        <v>2</v>
      </c>
      <c r="F51" s="1">
        <f t="shared" si="9"/>
        <v>11</v>
      </c>
      <c r="H51">
        <f t="shared" si="1"/>
        <v>50</v>
      </c>
      <c r="I51">
        <f t="shared" si="2"/>
        <v>72</v>
      </c>
      <c r="K51">
        <f t="shared" si="6"/>
        <v>26</v>
      </c>
      <c r="L51">
        <f>VLOOKUP(K51,BoomWedstrijden!$A$2:$D$34,4,FALSE)</f>
        <v>31</v>
      </c>
      <c r="N51">
        <f t="shared" si="3"/>
        <v>103</v>
      </c>
    </row>
    <row r="52" spans="1:14" x14ac:dyDescent="0.25">
      <c r="A52">
        <f t="shared" si="10"/>
        <v>51</v>
      </c>
      <c r="B52">
        <f t="shared" si="0"/>
        <v>13</v>
      </c>
      <c r="E52" s="1">
        <f t="shared" si="8"/>
        <v>1</v>
      </c>
      <c r="F52" s="1">
        <f t="shared" si="9"/>
        <v>12</v>
      </c>
      <c r="H52">
        <f t="shared" si="1"/>
        <v>51</v>
      </c>
      <c r="I52">
        <f t="shared" si="2"/>
        <v>75</v>
      </c>
      <c r="K52">
        <f t="shared" si="6"/>
        <v>26</v>
      </c>
      <c r="L52">
        <f>VLOOKUP(K52,BoomWedstrijden!$A$2:$D$34,4,FALSE)</f>
        <v>31</v>
      </c>
      <c r="N52">
        <f t="shared" si="3"/>
        <v>106</v>
      </c>
    </row>
    <row r="53" spans="1:14" x14ac:dyDescent="0.25">
      <c r="A53">
        <f t="shared" si="10"/>
        <v>52</v>
      </c>
      <c r="B53">
        <f t="shared" si="0"/>
        <v>13</v>
      </c>
      <c r="E53" s="1">
        <f t="shared" si="8"/>
        <v>0</v>
      </c>
      <c r="F53" s="1">
        <f t="shared" si="9"/>
        <v>13</v>
      </c>
      <c r="H53">
        <f t="shared" si="1"/>
        <v>52</v>
      </c>
      <c r="I53">
        <f t="shared" si="2"/>
        <v>78</v>
      </c>
      <c r="K53">
        <f t="shared" si="6"/>
        <v>26</v>
      </c>
      <c r="L53">
        <f>VLOOKUP(K53,BoomWedstrijden!$A$2:$D$34,4,FALSE)</f>
        <v>31</v>
      </c>
      <c r="N53">
        <f t="shared" si="3"/>
        <v>109</v>
      </c>
    </row>
    <row r="54" spans="1:14" x14ac:dyDescent="0.25">
      <c r="A54">
        <f t="shared" si="10"/>
        <v>53</v>
      </c>
      <c r="B54">
        <f t="shared" si="0"/>
        <v>14</v>
      </c>
      <c r="E54" s="1">
        <f t="shared" si="8"/>
        <v>3</v>
      </c>
      <c r="F54" s="1">
        <f t="shared" si="9"/>
        <v>11</v>
      </c>
      <c r="H54">
        <f t="shared" si="1"/>
        <v>53</v>
      </c>
      <c r="I54">
        <f t="shared" si="2"/>
        <v>75</v>
      </c>
      <c r="K54">
        <f t="shared" si="6"/>
        <v>28</v>
      </c>
      <c r="L54">
        <f>VLOOKUP(K54,BoomWedstrijden!$A$2:$D$34,4,FALSE)</f>
        <v>33</v>
      </c>
      <c r="N54">
        <f t="shared" si="3"/>
        <v>108</v>
      </c>
    </row>
    <row r="55" spans="1:14" x14ac:dyDescent="0.25">
      <c r="A55">
        <f t="shared" si="10"/>
        <v>54</v>
      </c>
      <c r="B55">
        <f t="shared" si="0"/>
        <v>14</v>
      </c>
      <c r="E55" s="1">
        <f t="shared" si="8"/>
        <v>2</v>
      </c>
      <c r="F55" s="1">
        <f t="shared" si="9"/>
        <v>12</v>
      </c>
      <c r="H55">
        <f t="shared" si="1"/>
        <v>54</v>
      </c>
      <c r="I55">
        <f t="shared" si="2"/>
        <v>78</v>
      </c>
      <c r="K55">
        <f t="shared" si="6"/>
        <v>28</v>
      </c>
      <c r="L55">
        <f>VLOOKUP(K55,BoomWedstrijden!$A$2:$D$34,4,FALSE)</f>
        <v>33</v>
      </c>
      <c r="N55">
        <f t="shared" si="3"/>
        <v>111</v>
      </c>
    </row>
    <row r="56" spans="1:14" x14ac:dyDescent="0.25">
      <c r="A56">
        <f t="shared" si="10"/>
        <v>55</v>
      </c>
      <c r="B56">
        <f t="shared" si="0"/>
        <v>14</v>
      </c>
      <c r="E56" s="1">
        <f t="shared" si="8"/>
        <v>1</v>
      </c>
      <c r="F56" s="1">
        <f t="shared" si="9"/>
        <v>13</v>
      </c>
      <c r="H56">
        <f t="shared" si="1"/>
        <v>55</v>
      </c>
      <c r="I56">
        <f t="shared" si="2"/>
        <v>81</v>
      </c>
      <c r="K56">
        <f t="shared" si="6"/>
        <v>28</v>
      </c>
      <c r="L56">
        <f>VLOOKUP(K56,BoomWedstrijden!$A$2:$D$34,4,FALSE)</f>
        <v>33</v>
      </c>
      <c r="N56">
        <f t="shared" si="3"/>
        <v>114</v>
      </c>
    </row>
    <row r="57" spans="1:14" x14ac:dyDescent="0.25">
      <c r="A57">
        <f t="shared" si="10"/>
        <v>56</v>
      </c>
      <c r="B57">
        <f t="shared" si="0"/>
        <v>14</v>
      </c>
      <c r="E57" s="1">
        <f t="shared" si="8"/>
        <v>0</v>
      </c>
      <c r="F57" s="1">
        <f t="shared" si="9"/>
        <v>14</v>
      </c>
      <c r="H57">
        <f t="shared" si="1"/>
        <v>56</v>
      </c>
      <c r="I57">
        <f t="shared" si="2"/>
        <v>84</v>
      </c>
      <c r="K57">
        <f t="shared" si="6"/>
        <v>28</v>
      </c>
      <c r="L57">
        <f>VLOOKUP(K57,BoomWedstrijden!$A$2:$D$34,4,FALSE)</f>
        <v>33</v>
      </c>
      <c r="N57">
        <f t="shared" si="3"/>
        <v>117</v>
      </c>
    </row>
    <row r="58" spans="1:14" x14ac:dyDescent="0.25">
      <c r="A58">
        <f t="shared" si="10"/>
        <v>57</v>
      </c>
      <c r="B58">
        <f t="shared" si="0"/>
        <v>15</v>
      </c>
      <c r="E58" s="1">
        <f t="shared" si="8"/>
        <v>3</v>
      </c>
      <c r="F58" s="1">
        <f t="shared" si="9"/>
        <v>12</v>
      </c>
      <c r="H58">
        <f t="shared" si="1"/>
        <v>57</v>
      </c>
      <c r="I58">
        <f t="shared" si="2"/>
        <v>81</v>
      </c>
      <c r="K58">
        <f t="shared" si="6"/>
        <v>30</v>
      </c>
      <c r="L58">
        <f>VLOOKUP(K58,BoomWedstrijden!$A$2:$D$34,4,FALSE)</f>
        <v>35</v>
      </c>
      <c r="N58">
        <f t="shared" si="3"/>
        <v>116</v>
      </c>
    </row>
    <row r="59" spans="1:14" x14ac:dyDescent="0.25">
      <c r="A59">
        <f t="shared" si="10"/>
        <v>58</v>
      </c>
      <c r="B59">
        <f t="shared" si="0"/>
        <v>15</v>
      </c>
      <c r="E59" s="1">
        <f t="shared" si="8"/>
        <v>2</v>
      </c>
      <c r="F59" s="1">
        <f t="shared" si="9"/>
        <v>13</v>
      </c>
      <c r="H59">
        <f t="shared" si="1"/>
        <v>58</v>
      </c>
      <c r="I59">
        <f t="shared" si="2"/>
        <v>84</v>
      </c>
      <c r="K59">
        <f t="shared" si="6"/>
        <v>30</v>
      </c>
      <c r="L59">
        <f>VLOOKUP(K59,BoomWedstrijden!$A$2:$D$34,4,FALSE)</f>
        <v>35</v>
      </c>
      <c r="N59">
        <f t="shared" si="3"/>
        <v>119</v>
      </c>
    </row>
    <row r="60" spans="1:14" x14ac:dyDescent="0.25">
      <c r="A60">
        <f t="shared" si="10"/>
        <v>59</v>
      </c>
      <c r="B60">
        <f t="shared" si="0"/>
        <v>15</v>
      </c>
      <c r="E60" s="1">
        <f t="shared" si="8"/>
        <v>1</v>
      </c>
      <c r="F60" s="1">
        <f t="shared" si="9"/>
        <v>14</v>
      </c>
      <c r="H60">
        <f t="shared" si="1"/>
        <v>59</v>
      </c>
      <c r="I60">
        <f t="shared" si="2"/>
        <v>87</v>
      </c>
      <c r="K60">
        <f t="shared" si="6"/>
        <v>30</v>
      </c>
      <c r="L60">
        <f>VLOOKUP(K60,BoomWedstrijden!$A$2:$D$34,4,FALSE)</f>
        <v>35</v>
      </c>
      <c r="N60">
        <f t="shared" si="3"/>
        <v>122</v>
      </c>
    </row>
    <row r="61" spans="1:14" x14ac:dyDescent="0.25">
      <c r="A61">
        <f>A60+1</f>
        <v>60</v>
      </c>
      <c r="B61">
        <f t="shared" si="0"/>
        <v>15</v>
      </c>
      <c r="E61" s="1">
        <f t="shared" si="8"/>
        <v>0</v>
      </c>
      <c r="F61" s="1">
        <f t="shared" si="9"/>
        <v>15</v>
      </c>
      <c r="H61">
        <f t="shared" si="1"/>
        <v>60</v>
      </c>
      <c r="I61">
        <f t="shared" si="2"/>
        <v>90</v>
      </c>
      <c r="K61">
        <f t="shared" si="6"/>
        <v>30</v>
      </c>
      <c r="L61">
        <f>VLOOKUP(K61,BoomWedstrijden!$A$2:$D$34,4,FALSE)</f>
        <v>35</v>
      </c>
      <c r="N61">
        <f t="shared" si="3"/>
        <v>125</v>
      </c>
    </row>
    <row r="62" spans="1:14" x14ac:dyDescent="0.25">
      <c r="A62">
        <f t="shared" ref="A62:A69" si="11">A61+1</f>
        <v>61</v>
      </c>
      <c r="B62">
        <f t="shared" si="0"/>
        <v>16</v>
      </c>
      <c r="E62" s="1">
        <f t="shared" si="8"/>
        <v>3</v>
      </c>
      <c r="F62" s="1">
        <f t="shared" si="9"/>
        <v>13</v>
      </c>
      <c r="H62">
        <f t="shared" si="1"/>
        <v>61</v>
      </c>
      <c r="I62">
        <f t="shared" si="2"/>
        <v>87</v>
      </c>
      <c r="K62">
        <f t="shared" si="6"/>
        <v>32</v>
      </c>
      <c r="L62">
        <f>VLOOKUP(K62,BoomWedstrijden!$A$2:$D$34,4,FALSE)</f>
        <v>37</v>
      </c>
      <c r="N62">
        <f t="shared" si="3"/>
        <v>124</v>
      </c>
    </row>
    <row r="63" spans="1:14" x14ac:dyDescent="0.25">
      <c r="A63">
        <f t="shared" si="11"/>
        <v>62</v>
      </c>
      <c r="B63">
        <f t="shared" si="0"/>
        <v>16</v>
      </c>
      <c r="E63" s="1">
        <f t="shared" si="8"/>
        <v>2</v>
      </c>
      <c r="F63" s="1">
        <f t="shared" si="9"/>
        <v>14</v>
      </c>
      <c r="H63">
        <f t="shared" si="1"/>
        <v>62</v>
      </c>
      <c r="I63">
        <f t="shared" si="2"/>
        <v>90</v>
      </c>
      <c r="K63">
        <f t="shared" si="6"/>
        <v>32</v>
      </c>
      <c r="L63">
        <f>VLOOKUP(K63,BoomWedstrijden!$A$2:$D$34,4,FALSE)</f>
        <v>37</v>
      </c>
      <c r="N63">
        <f t="shared" si="3"/>
        <v>127</v>
      </c>
    </row>
    <row r="64" spans="1:14" x14ac:dyDescent="0.25">
      <c r="A64">
        <f t="shared" si="11"/>
        <v>63</v>
      </c>
      <c r="B64">
        <f t="shared" si="0"/>
        <v>16</v>
      </c>
      <c r="E64" s="1">
        <f t="shared" si="8"/>
        <v>1</v>
      </c>
      <c r="F64" s="1">
        <f t="shared" si="9"/>
        <v>15</v>
      </c>
      <c r="H64">
        <f t="shared" si="1"/>
        <v>63</v>
      </c>
      <c r="I64">
        <f t="shared" si="2"/>
        <v>93</v>
      </c>
      <c r="K64">
        <f t="shared" si="6"/>
        <v>32</v>
      </c>
      <c r="L64">
        <f>VLOOKUP(K64,BoomWedstrijden!$A$2:$D$34,4,FALSE)</f>
        <v>37</v>
      </c>
      <c r="N64">
        <f t="shared" si="3"/>
        <v>130</v>
      </c>
    </row>
    <row r="65" spans="1:14" x14ac:dyDescent="0.25">
      <c r="A65">
        <f t="shared" si="11"/>
        <v>64</v>
      </c>
      <c r="B65">
        <f t="shared" si="0"/>
        <v>16</v>
      </c>
      <c r="E65" s="1">
        <f t="shared" si="8"/>
        <v>0</v>
      </c>
      <c r="F65" s="1">
        <f t="shared" si="9"/>
        <v>16</v>
      </c>
      <c r="H65">
        <f t="shared" si="1"/>
        <v>64</v>
      </c>
      <c r="I65">
        <f t="shared" si="2"/>
        <v>96</v>
      </c>
      <c r="K65">
        <f t="shared" si="6"/>
        <v>32</v>
      </c>
      <c r="L65">
        <f>VLOOKUP(K65,BoomWedstrijden!$A$2:$D$34,4,FALSE)</f>
        <v>37</v>
      </c>
      <c r="N65">
        <f t="shared" si="3"/>
        <v>133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7F83-67E4-4BFE-88BA-E295B052C3AD}">
  <dimension ref="A1:D34"/>
  <sheetViews>
    <sheetView topLeftCell="A7" workbookViewId="0">
      <selection activeCell="A14" sqref="A14:D14"/>
    </sheetView>
  </sheetViews>
  <sheetFormatPr defaultRowHeight="15" x14ac:dyDescent="0.25"/>
  <sheetData>
    <row r="1" spans="1:4" x14ac:dyDescent="0.25">
      <c r="A1" t="s">
        <v>11</v>
      </c>
      <c r="B1" t="s">
        <v>13</v>
      </c>
      <c r="C1" t="s">
        <v>14</v>
      </c>
      <c r="D1" t="s">
        <v>12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</v>
      </c>
      <c r="C3">
        <v>0</v>
      </c>
      <c r="D3">
        <v>0</v>
      </c>
    </row>
    <row r="4" spans="1:4" x14ac:dyDescent="0.25">
      <c r="A4">
        <v>2</v>
      </c>
      <c r="B4">
        <v>0</v>
      </c>
      <c r="C4">
        <v>0</v>
      </c>
      <c r="D4">
        <v>0</v>
      </c>
    </row>
    <row r="5" spans="1:4" x14ac:dyDescent="0.25">
      <c r="A5">
        <v>3</v>
      </c>
      <c r="B5">
        <v>0</v>
      </c>
      <c r="C5">
        <v>0</v>
      </c>
      <c r="D5">
        <v>0</v>
      </c>
    </row>
    <row r="6" spans="1:4" x14ac:dyDescent="0.25">
      <c r="A6">
        <v>4</v>
      </c>
      <c r="B6">
        <f>A6-1</f>
        <v>3</v>
      </c>
      <c r="C6">
        <v>0</v>
      </c>
      <c r="D6">
        <f>B6+C6</f>
        <v>3</v>
      </c>
    </row>
    <row r="7" spans="1:4" x14ac:dyDescent="0.25">
      <c r="A7">
        <v>5</v>
      </c>
      <c r="B7">
        <f t="shared" ref="B7:B34" si="0">A7-1</f>
        <v>4</v>
      </c>
      <c r="C7">
        <v>1</v>
      </c>
      <c r="D7">
        <f t="shared" ref="D7:D34" si="1">B7+C7</f>
        <v>5</v>
      </c>
    </row>
    <row r="8" spans="1:4" x14ac:dyDescent="0.25">
      <c r="A8">
        <v>6</v>
      </c>
      <c r="B8">
        <f t="shared" si="0"/>
        <v>5</v>
      </c>
      <c r="C8">
        <v>2</v>
      </c>
      <c r="D8">
        <f t="shared" si="1"/>
        <v>7</v>
      </c>
    </row>
    <row r="9" spans="1:4" x14ac:dyDescent="0.25">
      <c r="A9">
        <v>7</v>
      </c>
      <c r="B9">
        <f t="shared" si="0"/>
        <v>6</v>
      </c>
      <c r="C9">
        <v>2</v>
      </c>
      <c r="D9">
        <f t="shared" si="1"/>
        <v>8</v>
      </c>
    </row>
    <row r="10" spans="1:4" x14ac:dyDescent="0.25">
      <c r="A10">
        <v>8</v>
      </c>
      <c r="B10">
        <f t="shared" si="0"/>
        <v>7</v>
      </c>
      <c r="C10">
        <v>2</v>
      </c>
      <c r="D10">
        <f t="shared" si="1"/>
        <v>9</v>
      </c>
    </row>
    <row r="11" spans="1:4" x14ac:dyDescent="0.25">
      <c r="A11">
        <v>9</v>
      </c>
      <c r="B11">
        <f t="shared" si="0"/>
        <v>8</v>
      </c>
      <c r="C11">
        <v>3</v>
      </c>
      <c r="D11">
        <f t="shared" si="1"/>
        <v>11</v>
      </c>
    </row>
    <row r="12" spans="1:4" x14ac:dyDescent="0.25">
      <c r="A12">
        <v>10</v>
      </c>
      <c r="B12">
        <f t="shared" si="0"/>
        <v>9</v>
      </c>
      <c r="C12">
        <v>4</v>
      </c>
      <c r="D12">
        <f t="shared" si="1"/>
        <v>13</v>
      </c>
    </row>
    <row r="13" spans="1:4" x14ac:dyDescent="0.25">
      <c r="A13">
        <v>11</v>
      </c>
      <c r="B13">
        <f t="shared" si="0"/>
        <v>10</v>
      </c>
      <c r="C13">
        <v>4</v>
      </c>
      <c r="D13">
        <f t="shared" si="1"/>
        <v>14</v>
      </c>
    </row>
    <row r="14" spans="1:4" x14ac:dyDescent="0.25">
      <c r="A14">
        <v>12</v>
      </c>
      <c r="B14">
        <f t="shared" si="0"/>
        <v>11</v>
      </c>
      <c r="C14">
        <v>4</v>
      </c>
      <c r="D14">
        <f t="shared" si="1"/>
        <v>15</v>
      </c>
    </row>
    <row r="15" spans="1:4" x14ac:dyDescent="0.25">
      <c r="A15">
        <v>13</v>
      </c>
      <c r="B15">
        <f t="shared" si="0"/>
        <v>12</v>
      </c>
      <c r="C15">
        <v>4</v>
      </c>
      <c r="D15">
        <f t="shared" si="1"/>
        <v>16</v>
      </c>
    </row>
    <row r="16" spans="1:4" x14ac:dyDescent="0.25">
      <c r="A16">
        <v>14</v>
      </c>
      <c r="B16">
        <f t="shared" si="0"/>
        <v>13</v>
      </c>
      <c r="C16">
        <v>4</v>
      </c>
      <c r="D16">
        <f t="shared" si="1"/>
        <v>17</v>
      </c>
    </row>
    <row r="17" spans="1:4" x14ac:dyDescent="0.25">
      <c r="A17">
        <v>15</v>
      </c>
      <c r="B17">
        <f t="shared" si="0"/>
        <v>14</v>
      </c>
      <c r="C17">
        <v>4</v>
      </c>
      <c r="D17">
        <f t="shared" si="1"/>
        <v>18</v>
      </c>
    </row>
    <row r="18" spans="1:4" x14ac:dyDescent="0.25">
      <c r="A18">
        <v>16</v>
      </c>
      <c r="B18">
        <f t="shared" si="0"/>
        <v>15</v>
      </c>
      <c r="C18">
        <v>4</v>
      </c>
      <c r="D18">
        <f t="shared" si="1"/>
        <v>19</v>
      </c>
    </row>
    <row r="19" spans="1:4" x14ac:dyDescent="0.25">
      <c r="A19">
        <v>17</v>
      </c>
      <c r="B19">
        <f t="shared" si="0"/>
        <v>16</v>
      </c>
      <c r="C19">
        <v>5</v>
      </c>
      <c r="D19">
        <f t="shared" si="1"/>
        <v>21</v>
      </c>
    </row>
    <row r="20" spans="1:4" x14ac:dyDescent="0.25">
      <c r="A20">
        <v>18</v>
      </c>
      <c r="B20">
        <f t="shared" si="0"/>
        <v>17</v>
      </c>
      <c r="C20">
        <v>6</v>
      </c>
      <c r="D20">
        <f t="shared" si="1"/>
        <v>23</v>
      </c>
    </row>
    <row r="21" spans="1:4" x14ac:dyDescent="0.25">
      <c r="A21">
        <v>19</v>
      </c>
      <c r="B21">
        <f t="shared" si="0"/>
        <v>18</v>
      </c>
      <c r="C21">
        <v>6</v>
      </c>
      <c r="D21">
        <f t="shared" si="1"/>
        <v>24</v>
      </c>
    </row>
    <row r="22" spans="1:4" x14ac:dyDescent="0.25">
      <c r="A22">
        <v>20</v>
      </c>
      <c r="B22">
        <f t="shared" si="0"/>
        <v>19</v>
      </c>
      <c r="C22">
        <v>6</v>
      </c>
      <c r="D22">
        <f t="shared" si="1"/>
        <v>25</v>
      </c>
    </row>
    <row r="23" spans="1:4" x14ac:dyDescent="0.25">
      <c r="A23">
        <v>21</v>
      </c>
      <c r="B23">
        <f t="shared" si="0"/>
        <v>20</v>
      </c>
      <c r="C23">
        <v>6</v>
      </c>
      <c r="D23">
        <f t="shared" si="1"/>
        <v>26</v>
      </c>
    </row>
    <row r="24" spans="1:4" x14ac:dyDescent="0.25">
      <c r="A24">
        <v>22</v>
      </c>
      <c r="B24">
        <f t="shared" si="0"/>
        <v>21</v>
      </c>
      <c r="C24">
        <v>6</v>
      </c>
      <c r="D24">
        <f t="shared" si="1"/>
        <v>27</v>
      </c>
    </row>
    <row r="25" spans="1:4" x14ac:dyDescent="0.25">
      <c r="A25">
        <v>23</v>
      </c>
      <c r="B25">
        <f t="shared" si="0"/>
        <v>22</v>
      </c>
      <c r="C25">
        <v>6</v>
      </c>
      <c r="D25">
        <f t="shared" si="1"/>
        <v>28</v>
      </c>
    </row>
    <row r="26" spans="1:4" x14ac:dyDescent="0.25">
      <c r="A26">
        <v>24</v>
      </c>
      <c r="B26">
        <f t="shared" si="0"/>
        <v>23</v>
      </c>
      <c r="C26">
        <v>6</v>
      </c>
      <c r="D26">
        <f t="shared" si="1"/>
        <v>29</v>
      </c>
    </row>
    <row r="27" spans="1:4" x14ac:dyDescent="0.25">
      <c r="A27">
        <v>25</v>
      </c>
      <c r="B27">
        <f t="shared" si="0"/>
        <v>24</v>
      </c>
      <c r="C27">
        <v>6</v>
      </c>
      <c r="D27">
        <f t="shared" si="1"/>
        <v>30</v>
      </c>
    </row>
    <row r="28" spans="1:4" x14ac:dyDescent="0.25">
      <c r="A28">
        <v>26</v>
      </c>
      <c r="B28">
        <f t="shared" si="0"/>
        <v>25</v>
      </c>
      <c r="C28">
        <v>6</v>
      </c>
      <c r="D28">
        <f t="shared" si="1"/>
        <v>31</v>
      </c>
    </row>
    <row r="29" spans="1:4" x14ac:dyDescent="0.25">
      <c r="A29">
        <v>27</v>
      </c>
      <c r="B29">
        <f t="shared" si="0"/>
        <v>26</v>
      </c>
      <c r="C29">
        <v>6</v>
      </c>
      <c r="D29">
        <f t="shared" si="1"/>
        <v>32</v>
      </c>
    </row>
    <row r="30" spans="1:4" x14ac:dyDescent="0.25">
      <c r="A30">
        <v>28</v>
      </c>
      <c r="B30">
        <f t="shared" si="0"/>
        <v>27</v>
      </c>
      <c r="C30">
        <v>6</v>
      </c>
      <c r="D30">
        <f t="shared" si="1"/>
        <v>33</v>
      </c>
    </row>
    <row r="31" spans="1:4" x14ac:dyDescent="0.25">
      <c r="A31">
        <v>29</v>
      </c>
      <c r="B31">
        <f t="shared" si="0"/>
        <v>28</v>
      </c>
      <c r="C31">
        <v>6</v>
      </c>
      <c r="D31">
        <f t="shared" si="1"/>
        <v>34</v>
      </c>
    </row>
    <row r="32" spans="1:4" x14ac:dyDescent="0.25">
      <c r="A32">
        <v>30</v>
      </c>
      <c r="B32">
        <f t="shared" si="0"/>
        <v>29</v>
      </c>
      <c r="C32">
        <v>6</v>
      </c>
      <c r="D32">
        <f t="shared" si="1"/>
        <v>35</v>
      </c>
    </row>
    <row r="33" spans="1:4" x14ac:dyDescent="0.25">
      <c r="A33">
        <v>31</v>
      </c>
      <c r="B33">
        <f t="shared" si="0"/>
        <v>30</v>
      </c>
      <c r="C33">
        <v>6</v>
      </c>
      <c r="D33">
        <f t="shared" si="1"/>
        <v>36</v>
      </c>
    </row>
    <row r="34" spans="1:4" x14ac:dyDescent="0.25">
      <c r="A34">
        <v>32</v>
      </c>
      <c r="B34">
        <f t="shared" si="0"/>
        <v>31</v>
      </c>
      <c r="C34">
        <v>6</v>
      </c>
      <c r="D34">
        <f t="shared" si="1"/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F2BAB-1D1E-475A-B894-7DFBDE11E33D}">
  <dimension ref="A1:Q22"/>
  <sheetViews>
    <sheetView tabSelected="1" workbookViewId="0">
      <selection activeCell="L26" sqref="L26"/>
    </sheetView>
  </sheetViews>
  <sheetFormatPr defaultRowHeight="15" x14ac:dyDescent="0.25"/>
  <cols>
    <col min="1" max="1" width="9.7109375" bestFit="1" customWidth="1"/>
    <col min="6" max="6" width="13.140625" bestFit="1" customWidth="1"/>
  </cols>
  <sheetData>
    <row r="1" spans="1:17" x14ac:dyDescent="0.25">
      <c r="B1" t="s">
        <v>32</v>
      </c>
      <c r="C1" t="s">
        <v>33</v>
      </c>
      <c r="D1" t="s">
        <v>34</v>
      </c>
      <c r="F1" t="s">
        <v>54</v>
      </c>
      <c r="J1" t="s">
        <v>32</v>
      </c>
      <c r="K1" t="s">
        <v>33</v>
      </c>
      <c r="L1" t="s">
        <v>34</v>
      </c>
      <c r="N1" t="s">
        <v>54</v>
      </c>
    </row>
    <row r="2" spans="1:17" x14ac:dyDescent="0.25">
      <c r="A2" t="s">
        <v>15</v>
      </c>
      <c r="B2" s="2">
        <v>2</v>
      </c>
      <c r="C2">
        <f>VLOOKUP(B2,MaxPoule4!$A$2:$N$65,14,FALSE)</f>
        <v>3</v>
      </c>
      <c r="D2">
        <f>VLOOKUP(B2,MaxPoule5!$A$2:$N$65,14,FALSE)</f>
        <v>3</v>
      </c>
      <c r="I2" t="s">
        <v>37</v>
      </c>
      <c r="J2" s="2">
        <v>0</v>
      </c>
    </row>
    <row r="3" spans="1:17" x14ac:dyDescent="0.25">
      <c r="A3" t="s">
        <v>16</v>
      </c>
      <c r="B3" s="2">
        <v>10</v>
      </c>
      <c r="C3">
        <f>VLOOKUP(B3,MaxPoule4!$A$2:$N$65,14,FALSE)</f>
        <v>19</v>
      </c>
      <c r="D3">
        <f>VLOOKUP(B3,MaxPoule5!$A$2:$N$65,14,FALSE)</f>
        <v>23</v>
      </c>
      <c r="I3" t="s">
        <v>38</v>
      </c>
      <c r="J3" s="2">
        <v>7</v>
      </c>
      <c r="K3">
        <f>VLOOKUP(J3,MaxPoule4!$A$2:$N$65,14,FALSE)</f>
        <v>12</v>
      </c>
      <c r="L3">
        <f>VLOOKUP(J3,MaxPoule5!$A$2:$N$65,14,FALSE)</f>
        <v>12</v>
      </c>
      <c r="N3">
        <v>3</v>
      </c>
      <c r="P3" s="4"/>
      <c r="Q3" s="4"/>
    </row>
    <row r="4" spans="1:17" x14ac:dyDescent="0.25">
      <c r="A4" t="s">
        <v>17</v>
      </c>
      <c r="B4" s="2">
        <v>9</v>
      </c>
      <c r="C4">
        <f>VLOOKUP(B4,MaxPoule4!$A$2:$N$65,14,FALSE)</f>
        <v>16</v>
      </c>
      <c r="D4">
        <f>VLOOKUP(B4,MaxPoule5!$A$2:$N$65,14,FALSE)</f>
        <v>19</v>
      </c>
      <c r="I4" t="s">
        <v>39</v>
      </c>
      <c r="J4" s="2">
        <v>10</v>
      </c>
      <c r="K4">
        <f>VLOOKUP(J4,MaxPoule4!$A$2:$N$65,14,FALSE)</f>
        <v>19</v>
      </c>
      <c r="L4">
        <f>VLOOKUP(J4,MaxPoule5!$A$2:$N$65,14,FALSE)</f>
        <v>23</v>
      </c>
      <c r="N4">
        <v>4</v>
      </c>
      <c r="P4" s="4"/>
      <c r="Q4" s="4"/>
    </row>
    <row r="5" spans="1:17" x14ac:dyDescent="0.25">
      <c r="A5" t="s">
        <v>18</v>
      </c>
      <c r="B5" s="2">
        <v>15</v>
      </c>
      <c r="C5">
        <f>VLOOKUP(B5,MaxPoule4!$A$2:$N$65,14,FALSE)</f>
        <v>30</v>
      </c>
      <c r="D5">
        <f>VLOOKUP(B5,MaxPoule5!$A$2:$N$65,14,FALSE)</f>
        <v>30</v>
      </c>
      <c r="I5" t="s">
        <v>40</v>
      </c>
      <c r="J5" s="2">
        <v>8</v>
      </c>
      <c r="K5">
        <f>VLOOKUP(J5,MaxPoule4!$A$2:$N$65,14,FALSE)</f>
        <v>15</v>
      </c>
      <c r="L5">
        <f>VLOOKUP(J5,MaxPoule5!$A$2:$N$65,14,FALSE)</f>
        <v>15</v>
      </c>
      <c r="N5">
        <v>3</v>
      </c>
      <c r="P5" s="4"/>
      <c r="Q5" s="4"/>
    </row>
    <row r="6" spans="1:17" x14ac:dyDescent="0.25">
      <c r="A6" t="s">
        <v>19</v>
      </c>
      <c r="B6" s="3">
        <v>16</v>
      </c>
      <c r="C6">
        <f>VLOOKUP(B6,MaxPoule4!$A$2:$N$65,14,FALSE)</f>
        <v>33</v>
      </c>
      <c r="D6">
        <f>VLOOKUP(B6,MaxPoule5!$A$2:$N$65,14,FALSE)</f>
        <v>33</v>
      </c>
      <c r="I6" t="s">
        <v>41</v>
      </c>
      <c r="J6" s="3">
        <v>20</v>
      </c>
      <c r="K6">
        <f>VLOOKUP(J6,MaxPoule4!$A$2:$N$65,14,FALSE)</f>
        <v>43</v>
      </c>
      <c r="L6">
        <f>VLOOKUP(J6,MaxPoule5!$A$2:$N$65,14,FALSE)</f>
        <v>49</v>
      </c>
      <c r="N6">
        <v>2</v>
      </c>
      <c r="P6" s="4"/>
      <c r="Q6" s="4"/>
    </row>
    <row r="7" spans="1:17" x14ac:dyDescent="0.25">
      <c r="A7" t="s">
        <v>20</v>
      </c>
      <c r="B7" s="3">
        <v>7</v>
      </c>
      <c r="C7">
        <f>VLOOKUP(B7,MaxPoule4!$A$2:$N$65,14,FALSE)</f>
        <v>12</v>
      </c>
      <c r="D7">
        <f>VLOOKUP(B7,MaxPoule5!$A$2:$N$65,14,FALSE)</f>
        <v>12</v>
      </c>
      <c r="I7" t="s">
        <v>42</v>
      </c>
      <c r="J7" s="3">
        <v>12</v>
      </c>
      <c r="K7">
        <f>VLOOKUP(J7,MaxPoule4!$A$2:$N$65,14,FALSE)</f>
        <v>25</v>
      </c>
      <c r="L7">
        <f>VLOOKUP(J7,MaxPoule5!$A$2:$N$65,14,FALSE)</f>
        <v>21</v>
      </c>
      <c r="N7">
        <v>3</v>
      </c>
      <c r="P7" s="4"/>
      <c r="Q7" s="4"/>
    </row>
    <row r="8" spans="1:17" x14ac:dyDescent="0.25">
      <c r="A8" t="s">
        <v>21</v>
      </c>
      <c r="B8" s="3">
        <v>7</v>
      </c>
      <c r="C8">
        <f>VLOOKUP(B8,MaxPoule4!$A$2:$N$65,14,FALSE)</f>
        <v>12</v>
      </c>
      <c r="D8">
        <f>VLOOKUP(B8,MaxPoule5!$A$2:$N$65,14,FALSE)</f>
        <v>12</v>
      </c>
      <c r="I8" t="s">
        <v>43</v>
      </c>
      <c r="J8" s="3">
        <v>10</v>
      </c>
      <c r="K8">
        <f>VLOOKUP(J8,MaxPoule4!$A$2:$N$65,14,FALSE)</f>
        <v>19</v>
      </c>
      <c r="L8">
        <f>VLOOKUP(J8,MaxPoule5!$A$2:$N$65,14,FALSE)</f>
        <v>23</v>
      </c>
      <c r="N8">
        <v>4</v>
      </c>
      <c r="P8" s="4"/>
      <c r="Q8" s="4"/>
    </row>
    <row r="9" spans="1:17" x14ac:dyDescent="0.25">
      <c r="A9" t="s">
        <v>22</v>
      </c>
      <c r="B9" s="3">
        <v>2</v>
      </c>
      <c r="C9">
        <f>VLOOKUP(B9,MaxPoule4!$A$2:$N$65,14,FALSE)</f>
        <v>3</v>
      </c>
      <c r="D9">
        <f>VLOOKUP(B9,MaxPoule5!$A$2:$N$65,14,FALSE)</f>
        <v>3</v>
      </c>
      <c r="I9" t="s">
        <v>44</v>
      </c>
      <c r="J9" s="3">
        <v>2</v>
      </c>
      <c r="K9">
        <f>VLOOKUP(J9,MaxPoule4!$A$2:$N$65,14,FALSE)</f>
        <v>3</v>
      </c>
      <c r="L9">
        <f>VLOOKUP(J9,MaxPoule5!$A$2:$N$65,14,FALSE)</f>
        <v>3</v>
      </c>
      <c r="N9">
        <v>2</v>
      </c>
      <c r="P9" s="4"/>
      <c r="Q9" s="4"/>
    </row>
    <row r="10" spans="1:17" x14ac:dyDescent="0.25">
      <c r="A10" t="s">
        <v>23</v>
      </c>
      <c r="B10" s="2">
        <v>5</v>
      </c>
      <c r="C10">
        <f>VLOOKUP(B10,MaxPoule4!$A$2:$N$65,14,FALSE)</f>
        <v>10</v>
      </c>
      <c r="D10">
        <f>VLOOKUP(B10,MaxPoule5!$A$2:$N$65,14,FALSE)</f>
        <v>10</v>
      </c>
      <c r="I10" t="s">
        <v>45</v>
      </c>
      <c r="J10" s="2">
        <v>11</v>
      </c>
      <c r="K10">
        <f>VLOOKUP(J10,MaxPoule4!$A$2:$N$65,14,FALSE)</f>
        <v>22</v>
      </c>
      <c r="L10">
        <f>VLOOKUP(J10,MaxPoule5!$A$2:$N$65,14,FALSE)</f>
        <v>22</v>
      </c>
      <c r="N10">
        <v>4</v>
      </c>
      <c r="P10" s="4"/>
      <c r="Q10" s="4"/>
    </row>
    <row r="11" spans="1:17" x14ac:dyDescent="0.25">
      <c r="A11" t="s">
        <v>24</v>
      </c>
      <c r="B11" s="2">
        <v>13</v>
      </c>
      <c r="C11">
        <f>VLOOKUP(B11,MaxPoule4!$A$2:$N$65,14,FALSE)</f>
        <v>24</v>
      </c>
      <c r="D11">
        <f>VLOOKUP(B11,MaxPoule5!$A$2:$N$65,14,FALSE)</f>
        <v>24</v>
      </c>
      <c r="I11" t="s">
        <v>46</v>
      </c>
      <c r="J11" s="2">
        <v>13</v>
      </c>
      <c r="K11">
        <f>VLOOKUP(J11,MaxPoule4!$A$2:$N$65,14,FALSE)</f>
        <v>24</v>
      </c>
      <c r="L11">
        <f>VLOOKUP(J11,MaxPoule5!$A$2:$N$65,14,FALSE)</f>
        <v>24</v>
      </c>
      <c r="N11">
        <v>3</v>
      </c>
      <c r="P11" s="4"/>
      <c r="Q11" s="4"/>
    </row>
    <row r="12" spans="1:17" x14ac:dyDescent="0.25">
      <c r="A12" t="s">
        <v>25</v>
      </c>
      <c r="B12" s="2">
        <v>24</v>
      </c>
      <c r="C12">
        <f>VLOOKUP(B12,MaxPoule4!$A$2:$N$65,14,FALSE)</f>
        <v>51</v>
      </c>
      <c r="D12">
        <f>VLOOKUP(B12,MaxPoule5!$A$2:$N$65,14,FALSE)</f>
        <v>43</v>
      </c>
      <c r="I12" t="s">
        <v>47</v>
      </c>
      <c r="J12" s="2">
        <v>22</v>
      </c>
      <c r="K12">
        <f>VLOOKUP(J12,MaxPoule4!$A$2:$N$65,14,FALSE)</f>
        <v>45</v>
      </c>
      <c r="L12">
        <f>VLOOKUP(J12,MaxPoule5!$A$2:$N$65,14,FALSE)</f>
        <v>45</v>
      </c>
      <c r="N12">
        <v>2</v>
      </c>
      <c r="P12" s="4"/>
      <c r="Q12" s="4"/>
    </row>
    <row r="13" spans="1:17" x14ac:dyDescent="0.25">
      <c r="A13" t="s">
        <v>26</v>
      </c>
      <c r="B13" s="2">
        <v>20</v>
      </c>
      <c r="C13">
        <f>VLOOKUP(B13,MaxPoule4!$A$2:$N$65,14,FALSE)</f>
        <v>43</v>
      </c>
      <c r="D13">
        <f>VLOOKUP(B13,MaxPoule5!$A$2:$N$65,14,FALSE)</f>
        <v>49</v>
      </c>
      <c r="I13" t="s">
        <v>48</v>
      </c>
      <c r="J13" s="2">
        <f>18+17</f>
        <v>35</v>
      </c>
      <c r="K13">
        <f>VLOOKUP(J13,MaxPoule4!$A$2:$N$65,14,FALSE)</f>
        <v>74</v>
      </c>
      <c r="L13">
        <f>VLOOKUP(J13,MaxPoule5!$A$2:$N$65,14,FALSE)</f>
        <v>79</v>
      </c>
      <c r="N13">
        <v>1</v>
      </c>
      <c r="P13" s="4"/>
      <c r="Q13" s="4"/>
    </row>
    <row r="14" spans="1:17" x14ac:dyDescent="0.25">
      <c r="A14" t="s">
        <v>27</v>
      </c>
      <c r="B14" s="3">
        <v>25</v>
      </c>
      <c r="C14">
        <f>VLOOKUP(B14,MaxPoule4!$A$2:$N$65,14,FALSE)</f>
        <v>50</v>
      </c>
      <c r="D14">
        <f>VLOOKUP(B14,MaxPoule5!$A$2:$N$65,14,FALSE)</f>
        <v>46</v>
      </c>
      <c r="I14" t="s">
        <v>49</v>
      </c>
      <c r="J14" s="3">
        <v>32</v>
      </c>
      <c r="K14">
        <f>VLOOKUP(J14,MaxPoule4!$A$2:$N$65,14,FALSE)</f>
        <v>67</v>
      </c>
      <c r="L14">
        <f>VLOOKUP(J14,MaxPoule5!$A$2:$N$65,14,FALSE)</f>
        <v>67</v>
      </c>
      <c r="N14">
        <v>1</v>
      </c>
      <c r="P14" s="4"/>
      <c r="Q14" s="4"/>
    </row>
    <row r="15" spans="1:17" x14ac:dyDescent="0.25">
      <c r="A15" t="s">
        <v>28</v>
      </c>
      <c r="B15" s="3">
        <v>25</v>
      </c>
      <c r="C15">
        <f>VLOOKUP(B15,MaxPoule4!$A$2:$N$65,14,FALSE)</f>
        <v>50</v>
      </c>
      <c r="D15">
        <f>VLOOKUP(B15,MaxPoule5!$A$2:$N$65,14,FALSE)</f>
        <v>46</v>
      </c>
      <c r="I15" t="s">
        <v>50</v>
      </c>
      <c r="J15" s="3">
        <v>24</v>
      </c>
      <c r="K15">
        <f>VLOOKUP(J15,MaxPoule4!$A$2:$N$65,14,FALSE)</f>
        <v>51</v>
      </c>
      <c r="L15">
        <f>VLOOKUP(J15,MaxPoule5!$A$2:$N$65,14,FALSE)</f>
        <v>43</v>
      </c>
      <c r="N15">
        <v>3</v>
      </c>
      <c r="P15" s="4"/>
      <c r="Q15" s="4"/>
    </row>
    <row r="16" spans="1:17" x14ac:dyDescent="0.25">
      <c r="A16" t="s">
        <v>29</v>
      </c>
      <c r="B16" s="3">
        <v>17</v>
      </c>
      <c r="C16">
        <f>VLOOKUP(B16,MaxPoule4!$A$2:$N$65,14,FALSE)</f>
        <v>34</v>
      </c>
      <c r="D16">
        <f>VLOOKUP(B16,MaxPoule5!$A$2:$N$65,14,FALSE)</f>
        <v>37</v>
      </c>
      <c r="I16" t="s">
        <v>51</v>
      </c>
      <c r="J16" s="3">
        <v>10</v>
      </c>
      <c r="K16">
        <f>VLOOKUP(J16,MaxPoule4!$A$2:$N$65,14,FALSE)</f>
        <v>19</v>
      </c>
      <c r="L16">
        <f>VLOOKUP(J16,MaxPoule5!$A$2:$N$65,14,FALSE)</f>
        <v>23</v>
      </c>
      <c r="N16">
        <v>4</v>
      </c>
      <c r="P16" s="4"/>
      <c r="Q16" s="4"/>
    </row>
    <row r="17" spans="1:17" x14ac:dyDescent="0.25">
      <c r="A17" t="s">
        <v>30</v>
      </c>
      <c r="B17" s="3">
        <v>9</v>
      </c>
      <c r="C17">
        <f>VLOOKUP(B17,MaxPoule4!$A$2:$N$65,14,FALSE)</f>
        <v>16</v>
      </c>
      <c r="D17">
        <f>VLOOKUP(B17,MaxPoule5!$A$2:$N$65,14,FALSE)</f>
        <v>19</v>
      </c>
      <c r="I17" t="s">
        <v>52</v>
      </c>
      <c r="J17" s="3">
        <v>5</v>
      </c>
      <c r="K17">
        <f>VLOOKUP(J17,MaxPoule4!$A$2:$N$65,14,FALSE)</f>
        <v>10</v>
      </c>
      <c r="L17">
        <f>VLOOKUP(J17,MaxPoule5!$A$2:$N$65,14,FALSE)</f>
        <v>10</v>
      </c>
      <c r="N17">
        <v>4</v>
      </c>
      <c r="P17" s="4"/>
      <c r="Q17" s="4"/>
    </row>
    <row r="18" spans="1:17" x14ac:dyDescent="0.25">
      <c r="A18" t="s">
        <v>31</v>
      </c>
      <c r="B18" s="3">
        <v>13</v>
      </c>
      <c r="C18">
        <f>VLOOKUP(B18,MaxPoule4!$A$2:$N$65,14,FALSE)</f>
        <v>24</v>
      </c>
      <c r="D18">
        <f>VLOOKUP(B18,MaxPoule5!$A$2:$N$65,14,FALSE)</f>
        <v>24</v>
      </c>
      <c r="I18" t="s">
        <v>53</v>
      </c>
      <c r="J18" s="3">
        <v>4</v>
      </c>
      <c r="K18">
        <f>VLOOKUP(J18,MaxPoule4!$A$2:$N$65,14,FALSE)</f>
        <v>6</v>
      </c>
      <c r="L18">
        <f>VLOOKUP(J18,MaxPoule5!$A$2:$N$65,14,FALSE)</f>
        <v>6</v>
      </c>
      <c r="N18">
        <v>2</v>
      </c>
      <c r="P18" s="4"/>
      <c r="Q18" s="4"/>
    </row>
    <row r="19" spans="1:17" x14ac:dyDescent="0.25">
      <c r="Q19" s="4"/>
    </row>
    <row r="20" spans="1:17" x14ac:dyDescent="0.25">
      <c r="B20" t="s">
        <v>35</v>
      </c>
      <c r="C20">
        <f>SUM(C2:C5)+SUM(C10:C13)</f>
        <v>196</v>
      </c>
      <c r="D20">
        <f>SUM(D2:D5)+SUM(D10:D13)</f>
        <v>201</v>
      </c>
      <c r="J20" t="s">
        <v>35</v>
      </c>
      <c r="K20">
        <f>SUM(K2:K5)+SUM(K10:K13)</f>
        <v>211</v>
      </c>
      <c r="L20">
        <f>SUM(L2:L5)+SUM(L10:L13)</f>
        <v>220</v>
      </c>
    </row>
    <row r="21" spans="1:17" x14ac:dyDescent="0.25">
      <c r="B21" t="s">
        <v>36</v>
      </c>
      <c r="C21">
        <f>SUM(C6:C9)+SUM(C14:C18)</f>
        <v>234</v>
      </c>
      <c r="D21">
        <f>SUM(D6:D9)+SUM(D14:D18)</f>
        <v>232</v>
      </c>
      <c r="J21" t="s">
        <v>36</v>
      </c>
      <c r="K21">
        <f>SUM(K6:K9)+SUM(K14:K18)</f>
        <v>243</v>
      </c>
      <c r="L21">
        <f>SUM(L6:L9)+SUM(L14:L18)</f>
        <v>245</v>
      </c>
    </row>
    <row r="22" spans="1:17" x14ac:dyDescent="0.25">
      <c r="B22" t="s">
        <v>7</v>
      </c>
      <c r="C22">
        <f>SUM(C2:C18)</f>
        <v>430</v>
      </c>
      <c r="D22">
        <f>SUM(D2:D18)</f>
        <v>433</v>
      </c>
      <c r="J22" t="s">
        <v>7</v>
      </c>
      <c r="K22">
        <f>SUM(K2:K18)</f>
        <v>454</v>
      </c>
      <c r="L22">
        <f>SUM(L2:L18)</f>
        <v>465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MaxPoule5</vt:lpstr>
      <vt:lpstr>MaxPoule4</vt:lpstr>
      <vt:lpstr>BoomWedstrijden</vt:lpstr>
      <vt:lpstr>Deelnemers2023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Van Loo</dc:creator>
  <cp:lastModifiedBy>Maarten Van Loo</cp:lastModifiedBy>
  <dcterms:created xsi:type="dcterms:W3CDTF">2023-06-03T16:52:59Z</dcterms:created>
  <dcterms:modified xsi:type="dcterms:W3CDTF">2023-06-03T21:40:51Z</dcterms:modified>
</cp:coreProperties>
</file>