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.sharepoint.com/sites/ProjektFinance/Delte dokumenter/General/LeoVegas Valuation/"/>
    </mc:Choice>
  </mc:AlternateContent>
  <xr:revisionPtr revIDLastSave="766" documentId="8_{903EB54E-AA1F-4472-9ED6-7F696B38F36B}" xr6:coauthVersionLast="47" xr6:coauthVersionMax="47" xr10:uidLastSave="{94892B32-E02C-411D-BD22-65916B8F43FA}"/>
  <bookViews>
    <workbookView minimized="1" xWindow="11940" yWindow="1000" windowWidth="7940" windowHeight="9880" xr2:uid="{00000000-000D-0000-FFFF-FFFF00000000}"/>
  </bookViews>
  <sheets>
    <sheet name="LEO Y" sheetId="14" r:id="rId1"/>
    <sheet name="Smallcap new" sheetId="13" r:id="rId2"/>
    <sheet name="LEO Monthly" sheetId="8" r:id="rId3"/>
    <sheet name="OMX monthly" sheetId="7" r:id="rId4"/>
    <sheet name="OMX" sheetId="4" r:id="rId5"/>
    <sheet name="LEO" sheetId="2" r:id="rId6"/>
    <sheet name="Sheet2" sheetId="5" r:id="rId7"/>
    <sheet name="Sheet3" sheetId="6" r:id="rId8"/>
    <sheet name="OMX30" sheetId="3" r:id="rId9"/>
    <sheet name="Smallcap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1" i="3" l="1"/>
  <c r="S14" i="3" s="1"/>
  <c r="H10" i="13" s="1"/>
  <c r="H9" i="13"/>
  <c r="H8" i="13"/>
  <c r="H7" i="13"/>
  <c r="I5" i="13"/>
  <c r="J2" i="13"/>
  <c r="I3" i="13"/>
  <c r="I2" i="13"/>
  <c r="H11" i="13" l="1"/>
  <c r="I4" i="13"/>
  <c r="S12" i="3" l="1"/>
  <c r="J3" i="13" l="1"/>
  <c r="H3" i="13"/>
  <c r="H2" i="13"/>
  <c r="C318" i="3"/>
  <c r="I323" i="9"/>
  <c r="F318" i="9"/>
  <c r="E318" i="9"/>
  <c r="C318" i="9"/>
  <c r="F317" i="9"/>
  <c r="E317" i="9"/>
  <c r="C317" i="9"/>
  <c r="F316" i="9"/>
  <c r="E316" i="9"/>
  <c r="C316" i="9"/>
  <c r="F315" i="9"/>
  <c r="E315" i="9"/>
  <c r="C315" i="9"/>
  <c r="F314" i="9"/>
  <c r="E314" i="9"/>
  <c r="C314" i="9"/>
  <c r="F313" i="9"/>
  <c r="E313" i="9"/>
  <c r="C313" i="9"/>
  <c r="F312" i="9"/>
  <c r="E312" i="9"/>
  <c r="C312" i="9"/>
  <c r="F311" i="9"/>
  <c r="E311" i="9"/>
  <c r="C311" i="9"/>
  <c r="F310" i="9"/>
  <c r="E310" i="9"/>
  <c r="C310" i="9"/>
  <c r="F309" i="9"/>
  <c r="E309" i="9"/>
  <c r="C309" i="9"/>
  <c r="F308" i="9"/>
  <c r="E308" i="9"/>
  <c r="C308" i="9"/>
  <c r="F307" i="9"/>
  <c r="E307" i="9"/>
  <c r="C307" i="9"/>
  <c r="F306" i="9"/>
  <c r="E306" i="9"/>
  <c r="C306" i="9"/>
  <c r="F305" i="9"/>
  <c r="E305" i="9"/>
  <c r="C305" i="9"/>
  <c r="F304" i="9"/>
  <c r="E304" i="9"/>
  <c r="C304" i="9"/>
  <c r="F303" i="9"/>
  <c r="E303" i="9"/>
  <c r="C303" i="9"/>
  <c r="F302" i="9"/>
  <c r="E302" i="9"/>
  <c r="C302" i="9"/>
  <c r="F301" i="9"/>
  <c r="E301" i="9"/>
  <c r="C301" i="9"/>
  <c r="F300" i="9"/>
  <c r="E300" i="9"/>
  <c r="C300" i="9"/>
  <c r="F299" i="9"/>
  <c r="E299" i="9"/>
  <c r="C299" i="9"/>
  <c r="F298" i="9"/>
  <c r="E298" i="9"/>
  <c r="C298" i="9"/>
  <c r="F297" i="9"/>
  <c r="E297" i="9"/>
  <c r="C297" i="9"/>
  <c r="F296" i="9"/>
  <c r="E296" i="9"/>
  <c r="C296" i="9"/>
  <c r="F295" i="9"/>
  <c r="E295" i="9"/>
  <c r="C295" i="9"/>
  <c r="F294" i="9"/>
  <c r="E294" i="9"/>
  <c r="C294" i="9"/>
  <c r="F293" i="9"/>
  <c r="E293" i="9"/>
  <c r="C293" i="9"/>
  <c r="F292" i="9"/>
  <c r="E292" i="9"/>
  <c r="C292" i="9"/>
  <c r="F291" i="9"/>
  <c r="E291" i="9"/>
  <c r="C291" i="9"/>
  <c r="F290" i="9"/>
  <c r="E290" i="9"/>
  <c r="C290" i="9"/>
  <c r="F289" i="9"/>
  <c r="E289" i="9"/>
  <c r="C289" i="9"/>
  <c r="F288" i="9"/>
  <c r="E288" i="9"/>
  <c r="C288" i="9"/>
  <c r="F287" i="9"/>
  <c r="E287" i="9"/>
  <c r="C287" i="9"/>
  <c r="F286" i="9"/>
  <c r="E286" i="9"/>
  <c r="C286" i="9"/>
  <c r="F285" i="9"/>
  <c r="E285" i="9"/>
  <c r="C285" i="9"/>
  <c r="F284" i="9"/>
  <c r="E284" i="9"/>
  <c r="C284" i="9"/>
  <c r="F283" i="9"/>
  <c r="E283" i="9"/>
  <c r="C283" i="9"/>
  <c r="F282" i="9"/>
  <c r="E282" i="9"/>
  <c r="C282" i="9"/>
  <c r="F281" i="9"/>
  <c r="E281" i="9"/>
  <c r="C281" i="9"/>
  <c r="F280" i="9"/>
  <c r="E280" i="9"/>
  <c r="C280" i="9"/>
  <c r="F279" i="9"/>
  <c r="E279" i="9"/>
  <c r="C279" i="9"/>
  <c r="F278" i="9"/>
  <c r="E278" i="9"/>
  <c r="C278" i="9"/>
  <c r="F277" i="9"/>
  <c r="E277" i="9"/>
  <c r="C277" i="9"/>
  <c r="F276" i="9"/>
  <c r="E276" i="9"/>
  <c r="C276" i="9"/>
  <c r="F275" i="9"/>
  <c r="E275" i="9"/>
  <c r="C275" i="9"/>
  <c r="F274" i="9"/>
  <c r="E274" i="9"/>
  <c r="C274" i="9"/>
  <c r="F273" i="9"/>
  <c r="E273" i="9"/>
  <c r="C273" i="9"/>
  <c r="F272" i="9"/>
  <c r="E272" i="9"/>
  <c r="C272" i="9"/>
  <c r="F271" i="9"/>
  <c r="E271" i="9"/>
  <c r="C271" i="9"/>
  <c r="F270" i="9"/>
  <c r="E270" i="9"/>
  <c r="C270" i="9"/>
  <c r="F269" i="9"/>
  <c r="E269" i="9"/>
  <c r="C269" i="9"/>
  <c r="F268" i="9"/>
  <c r="E268" i="9"/>
  <c r="C268" i="9"/>
  <c r="F267" i="9"/>
  <c r="E267" i="9"/>
  <c r="C267" i="9"/>
  <c r="F266" i="9"/>
  <c r="E266" i="9"/>
  <c r="C266" i="9"/>
  <c r="F265" i="9"/>
  <c r="E265" i="9"/>
  <c r="C265" i="9"/>
  <c r="F264" i="9"/>
  <c r="E264" i="9"/>
  <c r="C264" i="9"/>
  <c r="F263" i="9"/>
  <c r="E263" i="9"/>
  <c r="C263" i="9"/>
  <c r="F262" i="9"/>
  <c r="E262" i="9"/>
  <c r="C262" i="9"/>
  <c r="F261" i="9"/>
  <c r="E261" i="9"/>
  <c r="C261" i="9"/>
  <c r="F260" i="9"/>
  <c r="E260" i="9"/>
  <c r="C260" i="9"/>
  <c r="F259" i="9"/>
  <c r="E259" i="9"/>
  <c r="C259" i="9"/>
  <c r="F258" i="9"/>
  <c r="E258" i="9"/>
  <c r="C258" i="9"/>
  <c r="F257" i="9"/>
  <c r="E257" i="9"/>
  <c r="C257" i="9"/>
  <c r="F256" i="9"/>
  <c r="E256" i="9"/>
  <c r="C256" i="9"/>
  <c r="F255" i="9"/>
  <c r="E255" i="9"/>
  <c r="C255" i="9"/>
  <c r="F254" i="9"/>
  <c r="E254" i="9"/>
  <c r="C254" i="9"/>
  <c r="F253" i="9"/>
  <c r="E253" i="9"/>
  <c r="C253" i="9"/>
  <c r="F252" i="9"/>
  <c r="E252" i="9"/>
  <c r="C252" i="9"/>
  <c r="F251" i="9"/>
  <c r="E251" i="9"/>
  <c r="C251" i="9"/>
  <c r="F250" i="9"/>
  <c r="E250" i="9"/>
  <c r="C250" i="9"/>
  <c r="F249" i="9"/>
  <c r="E249" i="9"/>
  <c r="C249" i="9"/>
  <c r="F248" i="9"/>
  <c r="E248" i="9"/>
  <c r="C248" i="9"/>
  <c r="F247" i="9"/>
  <c r="E247" i="9"/>
  <c r="C247" i="9"/>
  <c r="F246" i="9"/>
  <c r="E246" i="9"/>
  <c r="C246" i="9"/>
  <c r="F245" i="9"/>
  <c r="E245" i="9"/>
  <c r="C245" i="9"/>
  <c r="F244" i="9"/>
  <c r="E244" i="9"/>
  <c r="C244" i="9"/>
  <c r="F243" i="9"/>
  <c r="E243" i="9"/>
  <c r="C243" i="9"/>
  <c r="F242" i="9"/>
  <c r="E242" i="9"/>
  <c r="C242" i="9"/>
  <c r="F241" i="9"/>
  <c r="E241" i="9"/>
  <c r="C241" i="9"/>
  <c r="F240" i="9"/>
  <c r="E240" i="9"/>
  <c r="C240" i="9"/>
  <c r="F239" i="9"/>
  <c r="E239" i="9"/>
  <c r="C239" i="9"/>
  <c r="F238" i="9"/>
  <c r="E238" i="9"/>
  <c r="C238" i="9"/>
  <c r="F237" i="9"/>
  <c r="E237" i="9"/>
  <c r="C237" i="9"/>
  <c r="F236" i="9"/>
  <c r="E236" i="9"/>
  <c r="C236" i="9"/>
  <c r="F235" i="9"/>
  <c r="E235" i="9"/>
  <c r="C235" i="9"/>
  <c r="F234" i="9"/>
  <c r="E234" i="9"/>
  <c r="C234" i="9"/>
  <c r="F233" i="9"/>
  <c r="E233" i="9"/>
  <c r="C233" i="9"/>
  <c r="F232" i="9"/>
  <c r="E232" i="9"/>
  <c r="C232" i="9"/>
  <c r="F231" i="9"/>
  <c r="E231" i="9"/>
  <c r="C231" i="9"/>
  <c r="F230" i="9"/>
  <c r="E230" i="9"/>
  <c r="C230" i="9"/>
  <c r="F229" i="9"/>
  <c r="E229" i="9"/>
  <c r="C229" i="9"/>
  <c r="F228" i="9"/>
  <c r="E228" i="9"/>
  <c r="C228" i="9"/>
  <c r="F227" i="9"/>
  <c r="E227" i="9"/>
  <c r="C227" i="9"/>
  <c r="F226" i="9"/>
  <c r="E226" i="9"/>
  <c r="C226" i="9"/>
  <c r="F225" i="9"/>
  <c r="E225" i="9"/>
  <c r="C225" i="9"/>
  <c r="F224" i="9"/>
  <c r="E224" i="9"/>
  <c r="C224" i="9"/>
  <c r="F223" i="9"/>
  <c r="E223" i="9"/>
  <c r="C223" i="9"/>
  <c r="F222" i="9"/>
  <c r="E222" i="9"/>
  <c r="C222" i="9"/>
  <c r="F221" i="9"/>
  <c r="E221" i="9"/>
  <c r="C221" i="9"/>
  <c r="F220" i="9"/>
  <c r="E220" i="9"/>
  <c r="C220" i="9"/>
  <c r="F219" i="9"/>
  <c r="E219" i="9"/>
  <c r="C219" i="9"/>
  <c r="F218" i="9"/>
  <c r="E218" i="9"/>
  <c r="C218" i="9"/>
  <c r="F217" i="9"/>
  <c r="E217" i="9"/>
  <c r="C217" i="9"/>
  <c r="F216" i="9"/>
  <c r="E216" i="9"/>
  <c r="C216" i="9"/>
  <c r="F215" i="9"/>
  <c r="E215" i="9"/>
  <c r="C215" i="9"/>
  <c r="F214" i="9"/>
  <c r="E214" i="9"/>
  <c r="C214" i="9"/>
  <c r="F213" i="9"/>
  <c r="E213" i="9"/>
  <c r="C213" i="9"/>
  <c r="F212" i="9"/>
  <c r="E212" i="9"/>
  <c r="C212" i="9"/>
  <c r="F211" i="9"/>
  <c r="E211" i="9"/>
  <c r="C211" i="9"/>
  <c r="F210" i="9"/>
  <c r="E210" i="9"/>
  <c r="C210" i="9"/>
  <c r="F209" i="9"/>
  <c r="E209" i="9"/>
  <c r="C209" i="9"/>
  <c r="F208" i="9"/>
  <c r="E208" i="9"/>
  <c r="C208" i="9"/>
  <c r="F207" i="9"/>
  <c r="E207" i="9"/>
  <c r="C207" i="9"/>
  <c r="F206" i="9"/>
  <c r="E206" i="9"/>
  <c r="C206" i="9"/>
  <c r="F205" i="9"/>
  <c r="E205" i="9"/>
  <c r="C205" i="9"/>
  <c r="F204" i="9"/>
  <c r="E204" i="9"/>
  <c r="C204" i="9"/>
  <c r="F203" i="9"/>
  <c r="E203" i="9"/>
  <c r="C203" i="9"/>
  <c r="F202" i="9"/>
  <c r="E202" i="9"/>
  <c r="C202" i="9"/>
  <c r="F201" i="9"/>
  <c r="E201" i="9"/>
  <c r="C201" i="9"/>
  <c r="F200" i="9"/>
  <c r="E200" i="9"/>
  <c r="C200" i="9"/>
  <c r="F199" i="9"/>
  <c r="E199" i="9"/>
  <c r="C199" i="9"/>
  <c r="F198" i="9"/>
  <c r="E198" i="9"/>
  <c r="C198" i="9"/>
  <c r="F197" i="9"/>
  <c r="E197" i="9"/>
  <c r="C197" i="9"/>
  <c r="F196" i="9"/>
  <c r="E196" i="9"/>
  <c r="C196" i="9"/>
  <c r="F195" i="9"/>
  <c r="E195" i="9"/>
  <c r="C195" i="9"/>
  <c r="F194" i="9"/>
  <c r="E194" i="9"/>
  <c r="C194" i="9"/>
  <c r="F193" i="9"/>
  <c r="E193" i="9"/>
  <c r="C193" i="9"/>
  <c r="F192" i="9"/>
  <c r="E192" i="9"/>
  <c r="C192" i="9"/>
  <c r="F191" i="9"/>
  <c r="E191" i="9"/>
  <c r="C191" i="9"/>
  <c r="F190" i="9"/>
  <c r="E190" i="9"/>
  <c r="C190" i="9"/>
  <c r="F189" i="9"/>
  <c r="E189" i="9"/>
  <c r="C189" i="9"/>
  <c r="F188" i="9"/>
  <c r="E188" i="9"/>
  <c r="C188" i="9"/>
  <c r="F187" i="9"/>
  <c r="E187" i="9"/>
  <c r="C187" i="9"/>
  <c r="F186" i="9"/>
  <c r="E186" i="9"/>
  <c r="C186" i="9"/>
  <c r="F185" i="9"/>
  <c r="E185" i="9"/>
  <c r="C185" i="9"/>
  <c r="F184" i="9"/>
  <c r="E184" i="9"/>
  <c r="C184" i="9"/>
  <c r="F183" i="9"/>
  <c r="E183" i="9"/>
  <c r="C183" i="9"/>
  <c r="F182" i="9"/>
  <c r="E182" i="9"/>
  <c r="C182" i="9"/>
  <c r="F181" i="9"/>
  <c r="E181" i="9"/>
  <c r="C181" i="9"/>
  <c r="F180" i="9"/>
  <c r="E180" i="9"/>
  <c r="C180" i="9"/>
  <c r="F179" i="9"/>
  <c r="E179" i="9"/>
  <c r="C179" i="9"/>
  <c r="F178" i="9"/>
  <c r="E178" i="9"/>
  <c r="C178" i="9"/>
  <c r="F177" i="9"/>
  <c r="E177" i="9"/>
  <c r="C177" i="9"/>
  <c r="F176" i="9"/>
  <c r="E176" i="9"/>
  <c r="C176" i="9"/>
  <c r="F175" i="9"/>
  <c r="E175" i="9"/>
  <c r="C175" i="9"/>
  <c r="F174" i="9"/>
  <c r="E174" i="9"/>
  <c r="C174" i="9"/>
  <c r="F173" i="9"/>
  <c r="E173" i="9"/>
  <c r="C173" i="9"/>
  <c r="F172" i="9"/>
  <c r="E172" i="9"/>
  <c r="C172" i="9"/>
  <c r="F171" i="9"/>
  <c r="E171" i="9"/>
  <c r="C171" i="9"/>
  <c r="F170" i="9"/>
  <c r="E170" i="9"/>
  <c r="C170" i="9"/>
  <c r="F169" i="9"/>
  <c r="E169" i="9"/>
  <c r="C169" i="9"/>
  <c r="F168" i="9"/>
  <c r="E168" i="9"/>
  <c r="C168" i="9"/>
  <c r="F167" i="9"/>
  <c r="E167" i="9"/>
  <c r="C167" i="9"/>
  <c r="F166" i="9"/>
  <c r="E166" i="9"/>
  <c r="C166" i="9"/>
  <c r="F165" i="9"/>
  <c r="E165" i="9"/>
  <c r="C165" i="9"/>
  <c r="F164" i="9"/>
  <c r="E164" i="9"/>
  <c r="C164" i="9"/>
  <c r="F163" i="9"/>
  <c r="E163" i="9"/>
  <c r="C163" i="9"/>
  <c r="F162" i="9"/>
  <c r="E162" i="9"/>
  <c r="C162" i="9"/>
  <c r="F161" i="9"/>
  <c r="E161" i="9"/>
  <c r="C161" i="9"/>
  <c r="F160" i="9"/>
  <c r="E160" i="9"/>
  <c r="C160" i="9"/>
  <c r="F159" i="9"/>
  <c r="E159" i="9"/>
  <c r="C159" i="9"/>
  <c r="F158" i="9"/>
  <c r="E158" i="9"/>
  <c r="C158" i="9"/>
  <c r="F157" i="9"/>
  <c r="E157" i="9"/>
  <c r="C157" i="9"/>
  <c r="F156" i="9"/>
  <c r="E156" i="9"/>
  <c r="C156" i="9"/>
  <c r="F155" i="9"/>
  <c r="E155" i="9"/>
  <c r="C155" i="9"/>
  <c r="F154" i="9"/>
  <c r="E154" i="9"/>
  <c r="C154" i="9"/>
  <c r="F153" i="9"/>
  <c r="E153" i="9"/>
  <c r="C153" i="9"/>
  <c r="F152" i="9"/>
  <c r="E152" i="9"/>
  <c r="C152" i="9"/>
  <c r="F151" i="9"/>
  <c r="E151" i="9"/>
  <c r="C151" i="9"/>
  <c r="F150" i="9"/>
  <c r="E150" i="9"/>
  <c r="C150" i="9"/>
  <c r="F149" i="9"/>
  <c r="E149" i="9"/>
  <c r="C149" i="9"/>
  <c r="F148" i="9"/>
  <c r="E148" i="9"/>
  <c r="C148" i="9"/>
  <c r="F147" i="9"/>
  <c r="E147" i="9"/>
  <c r="C147" i="9"/>
  <c r="F146" i="9"/>
  <c r="E146" i="9"/>
  <c r="C146" i="9"/>
  <c r="F145" i="9"/>
  <c r="E145" i="9"/>
  <c r="C145" i="9"/>
  <c r="F144" i="9"/>
  <c r="E144" i="9"/>
  <c r="C144" i="9"/>
  <c r="F143" i="9"/>
  <c r="E143" i="9"/>
  <c r="C143" i="9"/>
  <c r="F142" i="9"/>
  <c r="E142" i="9"/>
  <c r="C142" i="9"/>
  <c r="F141" i="9"/>
  <c r="E141" i="9"/>
  <c r="C141" i="9"/>
  <c r="F140" i="9"/>
  <c r="E140" i="9"/>
  <c r="C140" i="9"/>
  <c r="F139" i="9"/>
  <c r="E139" i="9"/>
  <c r="C139" i="9"/>
  <c r="F138" i="9"/>
  <c r="E138" i="9"/>
  <c r="C138" i="9"/>
  <c r="F137" i="9"/>
  <c r="E137" i="9"/>
  <c r="C137" i="9"/>
  <c r="F136" i="9"/>
  <c r="E136" i="9"/>
  <c r="C136" i="9"/>
  <c r="F135" i="9"/>
  <c r="E135" i="9"/>
  <c r="C135" i="9"/>
  <c r="F134" i="9"/>
  <c r="E134" i="9"/>
  <c r="C134" i="9"/>
  <c r="F133" i="9"/>
  <c r="E133" i="9"/>
  <c r="C133" i="9"/>
  <c r="F132" i="9"/>
  <c r="E132" i="9"/>
  <c r="C132" i="9"/>
  <c r="F131" i="9"/>
  <c r="E131" i="9"/>
  <c r="C131" i="9"/>
  <c r="F130" i="9"/>
  <c r="E130" i="9"/>
  <c r="C130" i="9"/>
  <c r="F129" i="9"/>
  <c r="E129" i="9"/>
  <c r="C129" i="9"/>
  <c r="F128" i="9"/>
  <c r="E128" i="9"/>
  <c r="C128" i="9"/>
  <c r="F127" i="9"/>
  <c r="E127" i="9"/>
  <c r="C127" i="9"/>
  <c r="F126" i="9"/>
  <c r="E126" i="9"/>
  <c r="C126" i="9"/>
  <c r="F125" i="9"/>
  <c r="E125" i="9"/>
  <c r="C125" i="9"/>
  <c r="F124" i="9"/>
  <c r="E124" i="9"/>
  <c r="C124" i="9"/>
  <c r="F123" i="9"/>
  <c r="E123" i="9"/>
  <c r="C123" i="9"/>
  <c r="F122" i="9"/>
  <c r="E122" i="9"/>
  <c r="C122" i="9"/>
  <c r="F121" i="9"/>
  <c r="E121" i="9"/>
  <c r="C121" i="9"/>
  <c r="F120" i="9"/>
  <c r="E120" i="9"/>
  <c r="C120" i="9"/>
  <c r="F119" i="9"/>
  <c r="E119" i="9"/>
  <c r="C119" i="9"/>
  <c r="F118" i="9"/>
  <c r="E118" i="9"/>
  <c r="C118" i="9"/>
  <c r="F117" i="9"/>
  <c r="E117" i="9"/>
  <c r="C117" i="9"/>
  <c r="F116" i="9"/>
  <c r="E116" i="9"/>
  <c r="C116" i="9"/>
  <c r="F115" i="9"/>
  <c r="E115" i="9"/>
  <c r="C115" i="9"/>
  <c r="F114" i="9"/>
  <c r="E114" i="9"/>
  <c r="C114" i="9"/>
  <c r="F113" i="9"/>
  <c r="E113" i="9"/>
  <c r="C113" i="9"/>
  <c r="F112" i="9"/>
  <c r="E112" i="9"/>
  <c r="C112" i="9"/>
  <c r="F111" i="9"/>
  <c r="E111" i="9"/>
  <c r="C111" i="9"/>
  <c r="F110" i="9"/>
  <c r="E110" i="9"/>
  <c r="C110" i="9"/>
  <c r="F109" i="9"/>
  <c r="E109" i="9"/>
  <c r="C109" i="9"/>
  <c r="F108" i="9"/>
  <c r="E108" i="9"/>
  <c r="C108" i="9"/>
  <c r="F107" i="9"/>
  <c r="E107" i="9"/>
  <c r="C107" i="9"/>
  <c r="F106" i="9"/>
  <c r="E106" i="9"/>
  <c r="C106" i="9"/>
  <c r="F105" i="9"/>
  <c r="E105" i="9"/>
  <c r="C105" i="9"/>
  <c r="F104" i="9"/>
  <c r="E104" i="9"/>
  <c r="C104" i="9"/>
  <c r="F103" i="9"/>
  <c r="E103" i="9"/>
  <c r="C103" i="9"/>
  <c r="F102" i="9"/>
  <c r="E102" i="9"/>
  <c r="C102" i="9"/>
  <c r="F101" i="9"/>
  <c r="E101" i="9"/>
  <c r="C101" i="9"/>
  <c r="F100" i="9"/>
  <c r="E100" i="9"/>
  <c r="C100" i="9"/>
  <c r="F99" i="9"/>
  <c r="E99" i="9"/>
  <c r="C99" i="9"/>
  <c r="F98" i="9"/>
  <c r="E98" i="9"/>
  <c r="C98" i="9"/>
  <c r="F97" i="9"/>
  <c r="E97" i="9"/>
  <c r="C97" i="9"/>
  <c r="F96" i="9"/>
  <c r="E96" i="9"/>
  <c r="C96" i="9"/>
  <c r="F95" i="9"/>
  <c r="E95" i="9"/>
  <c r="C95" i="9"/>
  <c r="F94" i="9"/>
  <c r="E94" i="9"/>
  <c r="C94" i="9"/>
  <c r="F93" i="9"/>
  <c r="E93" i="9"/>
  <c r="C93" i="9"/>
  <c r="F92" i="9"/>
  <c r="E92" i="9"/>
  <c r="C92" i="9"/>
  <c r="F91" i="9"/>
  <c r="E91" i="9"/>
  <c r="C91" i="9"/>
  <c r="F90" i="9"/>
  <c r="E90" i="9"/>
  <c r="C90" i="9"/>
  <c r="F89" i="9"/>
  <c r="E89" i="9"/>
  <c r="C89" i="9"/>
  <c r="F88" i="9"/>
  <c r="E88" i="9"/>
  <c r="C88" i="9"/>
  <c r="F87" i="9"/>
  <c r="E87" i="9"/>
  <c r="C87" i="9"/>
  <c r="F86" i="9"/>
  <c r="E86" i="9"/>
  <c r="C86" i="9"/>
  <c r="F85" i="9"/>
  <c r="E85" i="9"/>
  <c r="C85" i="9"/>
  <c r="F84" i="9"/>
  <c r="E84" i="9"/>
  <c r="C84" i="9"/>
  <c r="F83" i="9"/>
  <c r="E83" i="9"/>
  <c r="C83" i="9"/>
  <c r="F82" i="9"/>
  <c r="E82" i="9"/>
  <c r="C82" i="9"/>
  <c r="F81" i="9"/>
  <c r="E81" i="9"/>
  <c r="C81" i="9"/>
  <c r="F80" i="9"/>
  <c r="E80" i="9"/>
  <c r="C80" i="9"/>
  <c r="F79" i="9"/>
  <c r="E79" i="9"/>
  <c r="C79" i="9"/>
  <c r="F78" i="9"/>
  <c r="E78" i="9"/>
  <c r="C78" i="9"/>
  <c r="F77" i="9"/>
  <c r="E77" i="9"/>
  <c r="C77" i="9"/>
  <c r="F76" i="9"/>
  <c r="E76" i="9"/>
  <c r="C76" i="9"/>
  <c r="M75" i="9"/>
  <c r="F75" i="9"/>
  <c r="E75" i="9"/>
  <c r="C75" i="9"/>
  <c r="M74" i="9"/>
  <c r="F74" i="9"/>
  <c r="E74" i="9"/>
  <c r="C74" i="9"/>
  <c r="M73" i="9"/>
  <c r="F73" i="9"/>
  <c r="E73" i="9"/>
  <c r="C73" i="9"/>
  <c r="M72" i="9"/>
  <c r="F72" i="9"/>
  <c r="E72" i="9"/>
  <c r="C72" i="9"/>
  <c r="M71" i="9"/>
  <c r="F71" i="9"/>
  <c r="E71" i="9"/>
  <c r="C71" i="9"/>
  <c r="M70" i="9"/>
  <c r="F70" i="9"/>
  <c r="E70" i="9"/>
  <c r="C70" i="9"/>
  <c r="M69" i="9"/>
  <c r="F69" i="9"/>
  <c r="E69" i="9"/>
  <c r="C69" i="9"/>
  <c r="M68" i="9"/>
  <c r="F68" i="9"/>
  <c r="E68" i="9"/>
  <c r="C68" i="9"/>
  <c r="M67" i="9"/>
  <c r="F67" i="9"/>
  <c r="E67" i="9"/>
  <c r="C67" i="9"/>
  <c r="M66" i="9"/>
  <c r="F66" i="9"/>
  <c r="E66" i="9"/>
  <c r="C66" i="9"/>
  <c r="M65" i="9"/>
  <c r="F65" i="9"/>
  <c r="E65" i="9"/>
  <c r="C65" i="9"/>
  <c r="M64" i="9"/>
  <c r="F64" i="9"/>
  <c r="E64" i="9"/>
  <c r="C64" i="9"/>
  <c r="M63" i="9"/>
  <c r="F63" i="9"/>
  <c r="E63" i="9"/>
  <c r="C63" i="9"/>
  <c r="M62" i="9"/>
  <c r="F62" i="9"/>
  <c r="E62" i="9"/>
  <c r="C62" i="9"/>
  <c r="M61" i="9"/>
  <c r="F61" i="9"/>
  <c r="E61" i="9"/>
  <c r="C61" i="9"/>
  <c r="M60" i="9"/>
  <c r="F60" i="9"/>
  <c r="E60" i="9"/>
  <c r="C60" i="9"/>
  <c r="M59" i="9"/>
  <c r="F59" i="9"/>
  <c r="E59" i="9"/>
  <c r="C59" i="9"/>
  <c r="M58" i="9"/>
  <c r="F58" i="9"/>
  <c r="E58" i="9"/>
  <c r="C58" i="9"/>
  <c r="M57" i="9"/>
  <c r="F57" i="9"/>
  <c r="E57" i="9"/>
  <c r="C57" i="9"/>
  <c r="M56" i="9"/>
  <c r="F56" i="9"/>
  <c r="E56" i="9"/>
  <c r="C56" i="9"/>
  <c r="M55" i="9"/>
  <c r="F55" i="9"/>
  <c r="E55" i="9"/>
  <c r="C55" i="9"/>
  <c r="M54" i="9"/>
  <c r="F54" i="9"/>
  <c r="E54" i="9"/>
  <c r="C54" i="9"/>
  <c r="M53" i="9"/>
  <c r="F53" i="9"/>
  <c r="E53" i="9"/>
  <c r="C53" i="9"/>
  <c r="M52" i="9"/>
  <c r="F52" i="9"/>
  <c r="E52" i="9"/>
  <c r="C52" i="9"/>
  <c r="M51" i="9"/>
  <c r="F51" i="9"/>
  <c r="E51" i="9"/>
  <c r="C51" i="9"/>
  <c r="M50" i="9"/>
  <c r="F50" i="9"/>
  <c r="E50" i="9"/>
  <c r="C50" i="9"/>
  <c r="M49" i="9"/>
  <c r="F49" i="9"/>
  <c r="E49" i="9"/>
  <c r="C49" i="9"/>
  <c r="M48" i="9"/>
  <c r="F48" i="9"/>
  <c r="E48" i="9"/>
  <c r="C48" i="9"/>
  <c r="M47" i="9"/>
  <c r="F47" i="9"/>
  <c r="E47" i="9"/>
  <c r="C47" i="9"/>
  <c r="M46" i="9"/>
  <c r="F46" i="9"/>
  <c r="E46" i="9"/>
  <c r="C46" i="9"/>
  <c r="M45" i="9"/>
  <c r="F45" i="9"/>
  <c r="E45" i="9"/>
  <c r="C45" i="9"/>
  <c r="M44" i="9"/>
  <c r="F44" i="9"/>
  <c r="E44" i="9"/>
  <c r="C44" i="9"/>
  <c r="M43" i="9"/>
  <c r="F43" i="9"/>
  <c r="E43" i="9"/>
  <c r="C43" i="9"/>
  <c r="M42" i="9"/>
  <c r="F42" i="9"/>
  <c r="E42" i="9"/>
  <c r="C42" i="9"/>
  <c r="M41" i="9"/>
  <c r="F41" i="9"/>
  <c r="E41" i="9"/>
  <c r="C41" i="9"/>
  <c r="M40" i="9"/>
  <c r="F40" i="9"/>
  <c r="E40" i="9"/>
  <c r="C40" i="9"/>
  <c r="M39" i="9"/>
  <c r="F39" i="9"/>
  <c r="E39" i="9"/>
  <c r="C39" i="9"/>
  <c r="M38" i="9"/>
  <c r="F38" i="9"/>
  <c r="E38" i="9"/>
  <c r="C38" i="9"/>
  <c r="M37" i="9"/>
  <c r="F37" i="9"/>
  <c r="E37" i="9"/>
  <c r="C37" i="9"/>
  <c r="T36" i="9"/>
  <c r="R36" i="9"/>
  <c r="M36" i="9"/>
  <c r="F36" i="9"/>
  <c r="E36" i="9"/>
  <c r="C36" i="9"/>
  <c r="M35" i="9"/>
  <c r="F35" i="9"/>
  <c r="E35" i="9"/>
  <c r="C35" i="9"/>
  <c r="R34" i="9"/>
  <c r="M34" i="9"/>
  <c r="F34" i="9"/>
  <c r="E34" i="9"/>
  <c r="C34" i="9"/>
  <c r="R33" i="9"/>
  <c r="M33" i="9"/>
  <c r="F33" i="9"/>
  <c r="E33" i="9"/>
  <c r="C33" i="9"/>
  <c r="M32" i="9"/>
  <c r="F32" i="9"/>
  <c r="E32" i="9"/>
  <c r="C32" i="9"/>
  <c r="M31" i="9"/>
  <c r="F31" i="9"/>
  <c r="E31" i="9"/>
  <c r="C31" i="9"/>
  <c r="S30" i="9"/>
  <c r="M30" i="9"/>
  <c r="F30" i="9"/>
  <c r="E30" i="9"/>
  <c r="C30" i="9"/>
  <c r="S29" i="9"/>
  <c r="R29" i="9"/>
  <c r="M29" i="9"/>
  <c r="F29" i="9"/>
  <c r="E29" i="9"/>
  <c r="C29" i="9"/>
  <c r="S28" i="9"/>
  <c r="R28" i="9"/>
  <c r="M28" i="9"/>
  <c r="F28" i="9"/>
  <c r="E28" i="9"/>
  <c r="C28" i="9"/>
  <c r="M27" i="9"/>
  <c r="F27" i="9"/>
  <c r="E27" i="9"/>
  <c r="C27" i="9"/>
  <c r="M26" i="9"/>
  <c r="F26" i="9"/>
  <c r="E26" i="9"/>
  <c r="C26" i="9"/>
  <c r="S25" i="9"/>
  <c r="R25" i="9"/>
  <c r="M25" i="9"/>
  <c r="F25" i="9"/>
  <c r="E25" i="9"/>
  <c r="C25" i="9"/>
  <c r="S24" i="9"/>
  <c r="R24" i="9"/>
  <c r="M24" i="9"/>
  <c r="F24" i="9"/>
  <c r="E24" i="9"/>
  <c r="C24" i="9"/>
  <c r="M23" i="9"/>
  <c r="F23" i="9"/>
  <c r="E23" i="9"/>
  <c r="C23" i="9"/>
  <c r="M22" i="9"/>
  <c r="F22" i="9"/>
  <c r="E22" i="9"/>
  <c r="C22" i="9"/>
  <c r="M21" i="9"/>
  <c r="F21" i="9"/>
  <c r="E21" i="9"/>
  <c r="C21" i="9"/>
  <c r="M20" i="9"/>
  <c r="F20" i="9"/>
  <c r="E20" i="9"/>
  <c r="C20" i="9"/>
  <c r="S19" i="9"/>
  <c r="R19" i="9"/>
  <c r="M19" i="9"/>
  <c r="F19" i="9"/>
  <c r="E19" i="9"/>
  <c r="C19" i="9"/>
  <c r="S18" i="9"/>
  <c r="R18" i="9"/>
  <c r="M18" i="9"/>
  <c r="F18" i="9"/>
  <c r="E18" i="9"/>
  <c r="C18" i="9"/>
  <c r="S17" i="9"/>
  <c r="R17" i="9"/>
  <c r="M17" i="9"/>
  <c r="F17" i="9"/>
  <c r="E17" i="9"/>
  <c r="C17" i="9"/>
  <c r="M16" i="9"/>
  <c r="F16" i="9"/>
  <c r="E16" i="9"/>
  <c r="C16" i="9"/>
  <c r="M15" i="9"/>
  <c r="F15" i="9"/>
  <c r="E15" i="9"/>
  <c r="C15" i="9"/>
  <c r="M14" i="9"/>
  <c r="F14" i="9"/>
  <c r="E14" i="9"/>
  <c r="C14" i="9"/>
  <c r="M13" i="9"/>
  <c r="F13" i="9"/>
  <c r="E13" i="9"/>
  <c r="C13" i="9"/>
  <c r="T12" i="9"/>
  <c r="S12" i="9"/>
  <c r="M12" i="9"/>
  <c r="F12" i="9"/>
  <c r="E12" i="9"/>
  <c r="C12" i="9"/>
  <c r="M11" i="9"/>
  <c r="F11" i="9"/>
  <c r="E11" i="9"/>
  <c r="C11" i="9"/>
  <c r="M10" i="9"/>
  <c r="F10" i="9"/>
  <c r="E10" i="9"/>
  <c r="C10" i="9"/>
  <c r="M9" i="9"/>
  <c r="F9" i="9"/>
  <c r="E9" i="9"/>
  <c r="C9" i="9"/>
  <c r="M8" i="9"/>
  <c r="F8" i="9"/>
  <c r="E8" i="9"/>
  <c r="C8" i="9"/>
  <c r="M7" i="9"/>
  <c r="F7" i="9"/>
  <c r="E7" i="9"/>
  <c r="C7" i="9"/>
  <c r="M6" i="9"/>
  <c r="F6" i="9"/>
  <c r="E6" i="9"/>
  <c r="C6" i="9"/>
  <c r="T5" i="9"/>
  <c r="S5" i="9"/>
  <c r="M5" i="9"/>
  <c r="F5" i="9"/>
  <c r="E5" i="9"/>
  <c r="C5" i="9"/>
  <c r="M4" i="9"/>
  <c r="F4" i="9"/>
  <c r="E4" i="9"/>
  <c r="C4" i="9"/>
  <c r="T3" i="9"/>
  <c r="S3" i="9"/>
  <c r="M3" i="9"/>
  <c r="F3" i="9"/>
  <c r="E3" i="9"/>
  <c r="C3" i="9"/>
  <c r="T2" i="9"/>
  <c r="S2" i="9"/>
  <c r="I2" i="9" a="1"/>
  <c r="B2" i="9" a="1"/>
  <c r="B2" i="9"/>
  <c r="A2" i="9" a="1"/>
  <c r="A2" i="9"/>
  <c r="F318" i="3"/>
  <c r="E318" i="3"/>
  <c r="F317" i="3"/>
  <c r="E317" i="3"/>
  <c r="C317" i="3"/>
  <c r="F316" i="3"/>
  <c r="E316" i="3"/>
  <c r="C316" i="3"/>
  <c r="F315" i="3"/>
  <c r="E315" i="3"/>
  <c r="C315" i="3"/>
  <c r="F314" i="3"/>
  <c r="E314" i="3"/>
  <c r="C314" i="3"/>
  <c r="F313" i="3"/>
  <c r="E313" i="3"/>
  <c r="C313" i="3"/>
  <c r="F312" i="3"/>
  <c r="E312" i="3"/>
  <c r="C312" i="3"/>
  <c r="F311" i="3"/>
  <c r="E311" i="3"/>
  <c r="C311" i="3"/>
  <c r="F310" i="3"/>
  <c r="E310" i="3"/>
  <c r="C310" i="3"/>
  <c r="F309" i="3"/>
  <c r="E309" i="3"/>
  <c r="C309" i="3"/>
  <c r="F308" i="3"/>
  <c r="E308" i="3"/>
  <c r="C308" i="3"/>
  <c r="F307" i="3"/>
  <c r="E307" i="3"/>
  <c r="C307" i="3"/>
  <c r="F306" i="3"/>
  <c r="E306" i="3"/>
  <c r="C306" i="3"/>
  <c r="F305" i="3"/>
  <c r="E305" i="3"/>
  <c r="C305" i="3"/>
  <c r="F304" i="3"/>
  <c r="E304" i="3"/>
  <c r="C304" i="3"/>
  <c r="F303" i="3"/>
  <c r="E303" i="3"/>
  <c r="C303" i="3"/>
  <c r="F302" i="3"/>
  <c r="E302" i="3"/>
  <c r="C302" i="3"/>
  <c r="F301" i="3"/>
  <c r="E301" i="3"/>
  <c r="C301" i="3"/>
  <c r="F300" i="3"/>
  <c r="E300" i="3"/>
  <c r="C300" i="3"/>
  <c r="F299" i="3"/>
  <c r="E299" i="3"/>
  <c r="C299" i="3"/>
  <c r="F298" i="3"/>
  <c r="E298" i="3"/>
  <c r="C298" i="3"/>
  <c r="F297" i="3"/>
  <c r="E297" i="3"/>
  <c r="C297" i="3"/>
  <c r="F296" i="3"/>
  <c r="E296" i="3"/>
  <c r="C296" i="3"/>
  <c r="F295" i="3"/>
  <c r="E295" i="3"/>
  <c r="C295" i="3"/>
  <c r="F294" i="3"/>
  <c r="E294" i="3"/>
  <c r="C294" i="3"/>
  <c r="F293" i="3"/>
  <c r="E293" i="3"/>
  <c r="C293" i="3"/>
  <c r="F292" i="3"/>
  <c r="E292" i="3"/>
  <c r="C292" i="3"/>
  <c r="F291" i="3"/>
  <c r="E291" i="3"/>
  <c r="C291" i="3"/>
  <c r="F290" i="3"/>
  <c r="E290" i="3"/>
  <c r="C290" i="3"/>
  <c r="F289" i="3"/>
  <c r="E289" i="3"/>
  <c r="C289" i="3"/>
  <c r="F288" i="3"/>
  <c r="E288" i="3"/>
  <c r="C288" i="3"/>
  <c r="F287" i="3"/>
  <c r="E287" i="3"/>
  <c r="C287" i="3"/>
  <c r="F286" i="3"/>
  <c r="E286" i="3"/>
  <c r="C286" i="3"/>
  <c r="F285" i="3"/>
  <c r="E285" i="3"/>
  <c r="C285" i="3"/>
  <c r="F284" i="3"/>
  <c r="E284" i="3"/>
  <c r="C284" i="3"/>
  <c r="F283" i="3"/>
  <c r="E283" i="3"/>
  <c r="C283" i="3"/>
  <c r="F282" i="3"/>
  <c r="E282" i="3"/>
  <c r="C282" i="3"/>
  <c r="F281" i="3"/>
  <c r="E281" i="3"/>
  <c r="C281" i="3"/>
  <c r="F280" i="3"/>
  <c r="E280" i="3"/>
  <c r="C280" i="3"/>
  <c r="F279" i="3"/>
  <c r="E279" i="3"/>
  <c r="C279" i="3"/>
  <c r="F278" i="3"/>
  <c r="E278" i="3"/>
  <c r="C278" i="3"/>
  <c r="F277" i="3"/>
  <c r="E277" i="3"/>
  <c r="C277" i="3"/>
  <c r="F276" i="3"/>
  <c r="E276" i="3"/>
  <c r="C276" i="3"/>
  <c r="F275" i="3"/>
  <c r="E275" i="3"/>
  <c r="C275" i="3"/>
  <c r="F274" i="3"/>
  <c r="E274" i="3"/>
  <c r="C274" i="3"/>
  <c r="F273" i="3"/>
  <c r="E273" i="3"/>
  <c r="C273" i="3"/>
  <c r="F272" i="3"/>
  <c r="E272" i="3"/>
  <c r="C272" i="3"/>
  <c r="F271" i="3"/>
  <c r="E271" i="3"/>
  <c r="C271" i="3"/>
  <c r="F270" i="3"/>
  <c r="E270" i="3"/>
  <c r="C270" i="3"/>
  <c r="F269" i="3"/>
  <c r="E269" i="3"/>
  <c r="C269" i="3"/>
  <c r="F268" i="3"/>
  <c r="E268" i="3"/>
  <c r="C268" i="3"/>
  <c r="F267" i="3"/>
  <c r="E267" i="3"/>
  <c r="C267" i="3"/>
  <c r="F266" i="3"/>
  <c r="E266" i="3"/>
  <c r="C266" i="3"/>
  <c r="F265" i="3"/>
  <c r="E265" i="3"/>
  <c r="C265" i="3"/>
  <c r="F264" i="3"/>
  <c r="E264" i="3"/>
  <c r="C264" i="3"/>
  <c r="F263" i="3"/>
  <c r="E263" i="3"/>
  <c r="C263" i="3"/>
  <c r="F262" i="3"/>
  <c r="E262" i="3"/>
  <c r="C262" i="3"/>
  <c r="F261" i="3"/>
  <c r="E261" i="3"/>
  <c r="C261" i="3"/>
  <c r="F260" i="3"/>
  <c r="E260" i="3"/>
  <c r="C260" i="3"/>
  <c r="F259" i="3"/>
  <c r="E259" i="3"/>
  <c r="C259" i="3"/>
  <c r="F258" i="3"/>
  <c r="E258" i="3"/>
  <c r="C258" i="3"/>
  <c r="F257" i="3"/>
  <c r="E257" i="3"/>
  <c r="C257" i="3"/>
  <c r="F256" i="3"/>
  <c r="E256" i="3"/>
  <c r="C256" i="3"/>
  <c r="F255" i="3"/>
  <c r="E255" i="3"/>
  <c r="C255" i="3"/>
  <c r="F254" i="3"/>
  <c r="E254" i="3"/>
  <c r="C254" i="3"/>
  <c r="F253" i="3"/>
  <c r="E253" i="3"/>
  <c r="C253" i="3"/>
  <c r="F252" i="3"/>
  <c r="E252" i="3"/>
  <c r="C252" i="3"/>
  <c r="F251" i="3"/>
  <c r="E251" i="3"/>
  <c r="C251" i="3"/>
  <c r="F250" i="3"/>
  <c r="E250" i="3"/>
  <c r="C250" i="3"/>
  <c r="F249" i="3"/>
  <c r="E249" i="3"/>
  <c r="C249" i="3"/>
  <c r="F248" i="3"/>
  <c r="E248" i="3"/>
  <c r="C248" i="3"/>
  <c r="F247" i="3"/>
  <c r="E247" i="3"/>
  <c r="C247" i="3"/>
  <c r="F246" i="3"/>
  <c r="E246" i="3"/>
  <c r="C246" i="3"/>
  <c r="F245" i="3"/>
  <c r="E245" i="3"/>
  <c r="C245" i="3"/>
  <c r="F244" i="3"/>
  <c r="E244" i="3"/>
  <c r="C244" i="3"/>
  <c r="F243" i="3"/>
  <c r="E243" i="3"/>
  <c r="C243" i="3"/>
  <c r="F242" i="3"/>
  <c r="E242" i="3"/>
  <c r="C242" i="3"/>
  <c r="F241" i="3"/>
  <c r="E241" i="3"/>
  <c r="C241" i="3"/>
  <c r="F240" i="3"/>
  <c r="E240" i="3"/>
  <c r="C240" i="3"/>
  <c r="F239" i="3"/>
  <c r="E239" i="3"/>
  <c r="C239" i="3"/>
  <c r="F238" i="3"/>
  <c r="E238" i="3"/>
  <c r="C238" i="3"/>
  <c r="F237" i="3"/>
  <c r="E237" i="3"/>
  <c r="C237" i="3"/>
  <c r="F236" i="3"/>
  <c r="E236" i="3"/>
  <c r="C236" i="3"/>
  <c r="F235" i="3"/>
  <c r="E235" i="3"/>
  <c r="C235" i="3"/>
  <c r="F234" i="3"/>
  <c r="E234" i="3"/>
  <c r="C234" i="3"/>
  <c r="F233" i="3"/>
  <c r="E233" i="3"/>
  <c r="C233" i="3"/>
  <c r="F232" i="3"/>
  <c r="E232" i="3"/>
  <c r="C232" i="3"/>
  <c r="F231" i="3"/>
  <c r="E231" i="3"/>
  <c r="C231" i="3"/>
  <c r="F230" i="3"/>
  <c r="E230" i="3"/>
  <c r="C230" i="3"/>
  <c r="F229" i="3"/>
  <c r="E229" i="3"/>
  <c r="C229" i="3"/>
  <c r="F228" i="3"/>
  <c r="E228" i="3"/>
  <c r="C228" i="3"/>
  <c r="F227" i="3"/>
  <c r="E227" i="3"/>
  <c r="C227" i="3"/>
  <c r="F226" i="3"/>
  <c r="E226" i="3"/>
  <c r="C226" i="3"/>
  <c r="F225" i="3"/>
  <c r="E225" i="3"/>
  <c r="C225" i="3"/>
  <c r="F224" i="3"/>
  <c r="E224" i="3"/>
  <c r="C224" i="3"/>
  <c r="F223" i="3"/>
  <c r="E223" i="3"/>
  <c r="C223" i="3"/>
  <c r="F222" i="3"/>
  <c r="E222" i="3"/>
  <c r="C222" i="3"/>
  <c r="F221" i="3"/>
  <c r="E221" i="3"/>
  <c r="C221" i="3"/>
  <c r="F220" i="3"/>
  <c r="E220" i="3"/>
  <c r="C220" i="3"/>
  <c r="F219" i="3"/>
  <c r="E219" i="3"/>
  <c r="C219" i="3"/>
  <c r="F218" i="3"/>
  <c r="E218" i="3"/>
  <c r="C218" i="3"/>
  <c r="F217" i="3"/>
  <c r="E217" i="3"/>
  <c r="C217" i="3"/>
  <c r="F216" i="3"/>
  <c r="E216" i="3"/>
  <c r="C216" i="3"/>
  <c r="F215" i="3"/>
  <c r="E215" i="3"/>
  <c r="C215" i="3"/>
  <c r="F214" i="3"/>
  <c r="E214" i="3"/>
  <c r="C214" i="3"/>
  <c r="F213" i="3"/>
  <c r="E213" i="3"/>
  <c r="C213" i="3"/>
  <c r="F212" i="3"/>
  <c r="E212" i="3"/>
  <c r="C212" i="3"/>
  <c r="F211" i="3"/>
  <c r="E211" i="3"/>
  <c r="C211" i="3"/>
  <c r="F210" i="3"/>
  <c r="E210" i="3"/>
  <c r="C210" i="3"/>
  <c r="F209" i="3"/>
  <c r="E209" i="3"/>
  <c r="C209" i="3"/>
  <c r="F208" i="3"/>
  <c r="E208" i="3"/>
  <c r="C208" i="3"/>
  <c r="F207" i="3"/>
  <c r="E207" i="3"/>
  <c r="C207" i="3"/>
  <c r="F206" i="3"/>
  <c r="E206" i="3"/>
  <c r="C206" i="3"/>
  <c r="F205" i="3"/>
  <c r="E205" i="3"/>
  <c r="C205" i="3"/>
  <c r="F204" i="3"/>
  <c r="E204" i="3"/>
  <c r="C204" i="3"/>
  <c r="F203" i="3"/>
  <c r="E203" i="3"/>
  <c r="C203" i="3"/>
  <c r="F202" i="3"/>
  <c r="E202" i="3"/>
  <c r="C202" i="3"/>
  <c r="F201" i="3"/>
  <c r="E201" i="3"/>
  <c r="C201" i="3"/>
  <c r="F200" i="3"/>
  <c r="E200" i="3"/>
  <c r="C200" i="3"/>
  <c r="F199" i="3"/>
  <c r="E199" i="3"/>
  <c r="C199" i="3"/>
  <c r="F198" i="3"/>
  <c r="E198" i="3"/>
  <c r="C198" i="3"/>
  <c r="F197" i="3"/>
  <c r="E197" i="3"/>
  <c r="C197" i="3"/>
  <c r="F196" i="3"/>
  <c r="E196" i="3"/>
  <c r="C196" i="3"/>
  <c r="F195" i="3"/>
  <c r="E195" i="3"/>
  <c r="C195" i="3"/>
  <c r="F194" i="3"/>
  <c r="E194" i="3"/>
  <c r="C194" i="3"/>
  <c r="F193" i="3"/>
  <c r="E193" i="3"/>
  <c r="C193" i="3"/>
  <c r="F192" i="3"/>
  <c r="E192" i="3"/>
  <c r="C192" i="3"/>
  <c r="F191" i="3"/>
  <c r="E191" i="3"/>
  <c r="C191" i="3"/>
  <c r="F190" i="3"/>
  <c r="E190" i="3"/>
  <c r="C190" i="3"/>
  <c r="F189" i="3"/>
  <c r="E189" i="3"/>
  <c r="C189" i="3"/>
  <c r="F188" i="3"/>
  <c r="E188" i="3"/>
  <c r="C188" i="3"/>
  <c r="F187" i="3"/>
  <c r="E187" i="3"/>
  <c r="C187" i="3"/>
  <c r="F186" i="3"/>
  <c r="E186" i="3"/>
  <c r="C186" i="3"/>
  <c r="F185" i="3"/>
  <c r="E185" i="3"/>
  <c r="C185" i="3"/>
  <c r="F184" i="3"/>
  <c r="E184" i="3"/>
  <c r="C184" i="3"/>
  <c r="F183" i="3"/>
  <c r="E183" i="3"/>
  <c r="C183" i="3"/>
  <c r="F182" i="3"/>
  <c r="E182" i="3"/>
  <c r="C182" i="3"/>
  <c r="F181" i="3"/>
  <c r="E181" i="3"/>
  <c r="C181" i="3"/>
  <c r="F180" i="3"/>
  <c r="E180" i="3"/>
  <c r="C180" i="3"/>
  <c r="F179" i="3"/>
  <c r="E179" i="3"/>
  <c r="C179" i="3"/>
  <c r="F178" i="3"/>
  <c r="E178" i="3"/>
  <c r="C178" i="3"/>
  <c r="F177" i="3"/>
  <c r="E177" i="3"/>
  <c r="C177" i="3"/>
  <c r="F176" i="3"/>
  <c r="E176" i="3"/>
  <c r="C176" i="3"/>
  <c r="F175" i="3"/>
  <c r="E175" i="3"/>
  <c r="C175" i="3"/>
  <c r="F174" i="3"/>
  <c r="E174" i="3"/>
  <c r="C174" i="3"/>
  <c r="F173" i="3"/>
  <c r="E173" i="3"/>
  <c r="C173" i="3"/>
  <c r="F172" i="3"/>
  <c r="E172" i="3"/>
  <c r="C172" i="3"/>
  <c r="F171" i="3"/>
  <c r="E171" i="3"/>
  <c r="C171" i="3"/>
  <c r="F170" i="3"/>
  <c r="E170" i="3"/>
  <c r="C170" i="3"/>
  <c r="F169" i="3"/>
  <c r="E169" i="3"/>
  <c r="C169" i="3"/>
  <c r="F168" i="3"/>
  <c r="E168" i="3"/>
  <c r="C168" i="3"/>
  <c r="F167" i="3"/>
  <c r="E167" i="3"/>
  <c r="C167" i="3"/>
  <c r="F166" i="3"/>
  <c r="E166" i="3"/>
  <c r="C166" i="3"/>
  <c r="F165" i="3"/>
  <c r="E165" i="3"/>
  <c r="C165" i="3"/>
  <c r="F164" i="3"/>
  <c r="E164" i="3"/>
  <c r="C164" i="3"/>
  <c r="F163" i="3"/>
  <c r="E163" i="3"/>
  <c r="C163" i="3"/>
  <c r="F162" i="3"/>
  <c r="E162" i="3"/>
  <c r="C162" i="3"/>
  <c r="F161" i="3"/>
  <c r="E161" i="3"/>
  <c r="C161" i="3"/>
  <c r="F160" i="3"/>
  <c r="E160" i="3"/>
  <c r="C160" i="3"/>
  <c r="F159" i="3"/>
  <c r="E159" i="3"/>
  <c r="C159" i="3"/>
  <c r="F158" i="3"/>
  <c r="E158" i="3"/>
  <c r="C158" i="3"/>
  <c r="F157" i="3"/>
  <c r="E157" i="3"/>
  <c r="C157" i="3"/>
  <c r="F156" i="3"/>
  <c r="E156" i="3"/>
  <c r="C156" i="3"/>
  <c r="F155" i="3"/>
  <c r="E155" i="3"/>
  <c r="C155" i="3"/>
  <c r="F154" i="3"/>
  <c r="E154" i="3"/>
  <c r="C154" i="3"/>
  <c r="F153" i="3"/>
  <c r="E153" i="3"/>
  <c r="C153" i="3"/>
  <c r="F152" i="3"/>
  <c r="E152" i="3"/>
  <c r="C152" i="3"/>
  <c r="F151" i="3"/>
  <c r="E151" i="3"/>
  <c r="C151" i="3"/>
  <c r="F150" i="3"/>
  <c r="E150" i="3"/>
  <c r="C150" i="3"/>
  <c r="F149" i="3"/>
  <c r="E149" i="3"/>
  <c r="C149" i="3"/>
  <c r="F148" i="3"/>
  <c r="E148" i="3"/>
  <c r="C148" i="3"/>
  <c r="F147" i="3"/>
  <c r="E147" i="3"/>
  <c r="C147" i="3"/>
  <c r="F146" i="3"/>
  <c r="E146" i="3"/>
  <c r="C146" i="3"/>
  <c r="F145" i="3"/>
  <c r="E145" i="3"/>
  <c r="C145" i="3"/>
  <c r="F144" i="3"/>
  <c r="E144" i="3"/>
  <c r="C144" i="3"/>
  <c r="F143" i="3"/>
  <c r="E143" i="3"/>
  <c r="C143" i="3"/>
  <c r="F142" i="3"/>
  <c r="E142" i="3"/>
  <c r="C142" i="3"/>
  <c r="F141" i="3"/>
  <c r="E141" i="3"/>
  <c r="C141" i="3"/>
  <c r="F140" i="3"/>
  <c r="E140" i="3"/>
  <c r="C140" i="3"/>
  <c r="F139" i="3"/>
  <c r="E139" i="3"/>
  <c r="C139" i="3"/>
  <c r="F138" i="3"/>
  <c r="E138" i="3"/>
  <c r="C138" i="3"/>
  <c r="F137" i="3"/>
  <c r="E137" i="3"/>
  <c r="C137" i="3"/>
  <c r="F136" i="3"/>
  <c r="E136" i="3"/>
  <c r="C136" i="3"/>
  <c r="F135" i="3"/>
  <c r="E135" i="3"/>
  <c r="C135" i="3"/>
  <c r="F134" i="3"/>
  <c r="E134" i="3"/>
  <c r="C134" i="3"/>
  <c r="F133" i="3"/>
  <c r="E133" i="3"/>
  <c r="C133" i="3"/>
  <c r="F132" i="3"/>
  <c r="E132" i="3"/>
  <c r="C132" i="3"/>
  <c r="F131" i="3"/>
  <c r="E131" i="3"/>
  <c r="C131" i="3"/>
  <c r="F130" i="3"/>
  <c r="E130" i="3"/>
  <c r="C130" i="3"/>
  <c r="F129" i="3"/>
  <c r="E129" i="3"/>
  <c r="C129" i="3"/>
  <c r="F128" i="3"/>
  <c r="E128" i="3"/>
  <c r="C128" i="3"/>
  <c r="F127" i="3"/>
  <c r="E127" i="3"/>
  <c r="C127" i="3"/>
  <c r="F126" i="3"/>
  <c r="E126" i="3"/>
  <c r="C126" i="3"/>
  <c r="F125" i="3"/>
  <c r="E125" i="3"/>
  <c r="C125" i="3"/>
  <c r="F124" i="3"/>
  <c r="E124" i="3"/>
  <c r="C124" i="3"/>
  <c r="F123" i="3"/>
  <c r="E123" i="3"/>
  <c r="C123" i="3"/>
  <c r="F122" i="3"/>
  <c r="E122" i="3"/>
  <c r="C122" i="3"/>
  <c r="F121" i="3"/>
  <c r="E121" i="3"/>
  <c r="C121" i="3"/>
  <c r="F120" i="3"/>
  <c r="E120" i="3"/>
  <c r="C120" i="3"/>
  <c r="F119" i="3"/>
  <c r="E119" i="3"/>
  <c r="C119" i="3"/>
  <c r="F118" i="3"/>
  <c r="E118" i="3"/>
  <c r="C118" i="3"/>
  <c r="F117" i="3"/>
  <c r="E117" i="3"/>
  <c r="C117" i="3"/>
  <c r="F116" i="3"/>
  <c r="E116" i="3"/>
  <c r="C116" i="3"/>
  <c r="F115" i="3"/>
  <c r="E115" i="3"/>
  <c r="C115" i="3"/>
  <c r="F114" i="3"/>
  <c r="E114" i="3"/>
  <c r="C114" i="3"/>
  <c r="F113" i="3"/>
  <c r="E113" i="3"/>
  <c r="C113" i="3"/>
  <c r="F112" i="3"/>
  <c r="E112" i="3"/>
  <c r="C112" i="3"/>
  <c r="F111" i="3"/>
  <c r="E111" i="3"/>
  <c r="C111" i="3"/>
  <c r="F110" i="3"/>
  <c r="E110" i="3"/>
  <c r="C110" i="3"/>
  <c r="F109" i="3"/>
  <c r="E109" i="3"/>
  <c r="C109" i="3"/>
  <c r="F108" i="3"/>
  <c r="E108" i="3"/>
  <c r="C108" i="3"/>
  <c r="F107" i="3"/>
  <c r="E107" i="3"/>
  <c r="C107" i="3"/>
  <c r="F106" i="3"/>
  <c r="E106" i="3"/>
  <c r="C106" i="3"/>
  <c r="F105" i="3"/>
  <c r="E105" i="3"/>
  <c r="C105" i="3"/>
  <c r="F104" i="3"/>
  <c r="E104" i="3"/>
  <c r="C104" i="3"/>
  <c r="F103" i="3"/>
  <c r="E103" i="3"/>
  <c r="C103" i="3"/>
  <c r="F102" i="3"/>
  <c r="E102" i="3"/>
  <c r="C102" i="3"/>
  <c r="F101" i="3"/>
  <c r="E101" i="3"/>
  <c r="C101" i="3"/>
  <c r="F100" i="3"/>
  <c r="E100" i="3"/>
  <c r="C100" i="3"/>
  <c r="F99" i="3"/>
  <c r="E99" i="3"/>
  <c r="C99" i="3"/>
  <c r="F98" i="3"/>
  <c r="E98" i="3"/>
  <c r="C98" i="3"/>
  <c r="F97" i="3"/>
  <c r="E97" i="3"/>
  <c r="C97" i="3"/>
  <c r="F96" i="3"/>
  <c r="E96" i="3"/>
  <c r="C96" i="3"/>
  <c r="F95" i="3"/>
  <c r="E95" i="3"/>
  <c r="C95" i="3"/>
  <c r="F94" i="3"/>
  <c r="E94" i="3"/>
  <c r="C94" i="3"/>
  <c r="F93" i="3"/>
  <c r="E93" i="3"/>
  <c r="C93" i="3"/>
  <c r="F92" i="3"/>
  <c r="E92" i="3"/>
  <c r="C92" i="3"/>
  <c r="F91" i="3"/>
  <c r="E91" i="3"/>
  <c r="C91" i="3"/>
  <c r="F90" i="3"/>
  <c r="E90" i="3"/>
  <c r="C90" i="3"/>
  <c r="F89" i="3"/>
  <c r="E89" i="3"/>
  <c r="C89" i="3"/>
  <c r="F88" i="3"/>
  <c r="E88" i="3"/>
  <c r="C88" i="3"/>
  <c r="F87" i="3"/>
  <c r="E87" i="3"/>
  <c r="C87" i="3"/>
  <c r="F86" i="3"/>
  <c r="E86" i="3"/>
  <c r="C86" i="3"/>
  <c r="F85" i="3"/>
  <c r="E85" i="3"/>
  <c r="C85" i="3"/>
  <c r="F84" i="3"/>
  <c r="E84" i="3"/>
  <c r="C84" i="3"/>
  <c r="F83" i="3"/>
  <c r="E83" i="3"/>
  <c r="C83" i="3"/>
  <c r="F82" i="3"/>
  <c r="E82" i="3"/>
  <c r="C82" i="3"/>
  <c r="F81" i="3"/>
  <c r="E81" i="3"/>
  <c r="C81" i="3"/>
  <c r="F80" i="3"/>
  <c r="E80" i="3"/>
  <c r="C80" i="3"/>
  <c r="F79" i="3"/>
  <c r="E79" i="3"/>
  <c r="C79" i="3"/>
  <c r="F78" i="3"/>
  <c r="E78" i="3"/>
  <c r="C78" i="3"/>
  <c r="F77" i="3"/>
  <c r="E77" i="3"/>
  <c r="C77" i="3"/>
  <c r="F76" i="3"/>
  <c r="E76" i="3"/>
  <c r="C76" i="3"/>
  <c r="F75" i="3"/>
  <c r="E75" i="3"/>
  <c r="C75" i="3"/>
  <c r="F74" i="3"/>
  <c r="E74" i="3"/>
  <c r="C74" i="3"/>
  <c r="F73" i="3"/>
  <c r="E73" i="3"/>
  <c r="C73" i="3"/>
  <c r="M72" i="3"/>
  <c r="F72" i="3"/>
  <c r="E72" i="3"/>
  <c r="C72" i="3"/>
  <c r="F71" i="3"/>
  <c r="E71" i="3"/>
  <c r="C71" i="3"/>
  <c r="F70" i="3"/>
  <c r="E70" i="3"/>
  <c r="C70" i="3"/>
  <c r="F69" i="3"/>
  <c r="E69" i="3"/>
  <c r="C69" i="3"/>
  <c r="F68" i="3"/>
  <c r="E68" i="3"/>
  <c r="C68" i="3"/>
  <c r="F67" i="3"/>
  <c r="E67" i="3"/>
  <c r="C67" i="3"/>
  <c r="F66" i="3"/>
  <c r="E66" i="3"/>
  <c r="C66" i="3"/>
  <c r="F65" i="3"/>
  <c r="E65" i="3"/>
  <c r="C65" i="3"/>
  <c r="F64" i="3"/>
  <c r="E64" i="3"/>
  <c r="C64" i="3"/>
  <c r="F63" i="3"/>
  <c r="E63" i="3"/>
  <c r="C63" i="3"/>
  <c r="F62" i="3"/>
  <c r="E62" i="3"/>
  <c r="C62" i="3"/>
  <c r="F61" i="3"/>
  <c r="E61" i="3"/>
  <c r="C61" i="3"/>
  <c r="F60" i="3"/>
  <c r="E60" i="3"/>
  <c r="C60" i="3"/>
  <c r="F59" i="3"/>
  <c r="E59" i="3"/>
  <c r="C59" i="3"/>
  <c r="F58" i="3"/>
  <c r="E58" i="3"/>
  <c r="C58" i="3"/>
  <c r="F57" i="3"/>
  <c r="E57" i="3"/>
  <c r="C57" i="3"/>
  <c r="M56" i="3"/>
  <c r="F56" i="3"/>
  <c r="E56" i="3"/>
  <c r="C56" i="3"/>
  <c r="F55" i="3"/>
  <c r="E55" i="3"/>
  <c r="C55" i="3"/>
  <c r="F54" i="3"/>
  <c r="E54" i="3"/>
  <c r="C54" i="3"/>
  <c r="F53" i="3"/>
  <c r="E53" i="3"/>
  <c r="C53" i="3"/>
  <c r="F52" i="3"/>
  <c r="E52" i="3"/>
  <c r="C52" i="3"/>
  <c r="F51" i="3"/>
  <c r="E51" i="3"/>
  <c r="C51" i="3"/>
  <c r="F50" i="3"/>
  <c r="E50" i="3"/>
  <c r="C50" i="3"/>
  <c r="F49" i="3"/>
  <c r="E49" i="3"/>
  <c r="C49" i="3"/>
  <c r="M48" i="3"/>
  <c r="F48" i="3"/>
  <c r="E48" i="3"/>
  <c r="C48" i="3"/>
  <c r="F47" i="3"/>
  <c r="E47" i="3"/>
  <c r="C47" i="3"/>
  <c r="F46" i="3"/>
  <c r="E46" i="3"/>
  <c r="C46" i="3"/>
  <c r="F45" i="3"/>
  <c r="E45" i="3"/>
  <c r="C45" i="3"/>
  <c r="F44" i="3"/>
  <c r="E44" i="3"/>
  <c r="C44" i="3"/>
  <c r="F43" i="3"/>
  <c r="E43" i="3"/>
  <c r="C43" i="3"/>
  <c r="F42" i="3"/>
  <c r="E42" i="3"/>
  <c r="C42" i="3"/>
  <c r="F41" i="3"/>
  <c r="E41" i="3"/>
  <c r="C41" i="3"/>
  <c r="F40" i="3"/>
  <c r="E40" i="3"/>
  <c r="C40" i="3"/>
  <c r="F39" i="3"/>
  <c r="E39" i="3"/>
  <c r="C39" i="3"/>
  <c r="F38" i="3"/>
  <c r="E38" i="3"/>
  <c r="C38" i="3"/>
  <c r="F37" i="3"/>
  <c r="E37" i="3"/>
  <c r="C37" i="3"/>
  <c r="F36" i="3"/>
  <c r="E36" i="3"/>
  <c r="C36" i="3"/>
  <c r="F35" i="3"/>
  <c r="E35" i="3"/>
  <c r="C35" i="3"/>
  <c r="R34" i="3"/>
  <c r="R36" i="3" s="1"/>
  <c r="M34" i="3"/>
  <c r="F34" i="3"/>
  <c r="E34" i="3"/>
  <c r="C34" i="3"/>
  <c r="R33" i="3"/>
  <c r="F33" i="3"/>
  <c r="E33" i="3"/>
  <c r="C33" i="3"/>
  <c r="F32" i="3"/>
  <c r="E32" i="3"/>
  <c r="C32" i="3"/>
  <c r="F31" i="3"/>
  <c r="E31" i="3"/>
  <c r="C31" i="3"/>
  <c r="S30" i="3"/>
  <c r="F30" i="3"/>
  <c r="E30" i="3"/>
  <c r="C30" i="3"/>
  <c r="S29" i="3"/>
  <c r="F29" i="3"/>
  <c r="E29" i="3"/>
  <c r="C29" i="3"/>
  <c r="S28" i="3"/>
  <c r="R28" i="3"/>
  <c r="F28" i="3"/>
  <c r="E28" i="3"/>
  <c r="C28" i="3"/>
  <c r="F27" i="3"/>
  <c r="E27" i="3"/>
  <c r="C27" i="3"/>
  <c r="F26" i="3"/>
  <c r="E26" i="3"/>
  <c r="C26" i="3"/>
  <c r="S25" i="3"/>
  <c r="F25" i="3"/>
  <c r="E25" i="3"/>
  <c r="C25" i="3"/>
  <c r="S24" i="3"/>
  <c r="F24" i="3"/>
  <c r="E24" i="3"/>
  <c r="C24" i="3"/>
  <c r="F23" i="3"/>
  <c r="E23" i="3"/>
  <c r="C23" i="3"/>
  <c r="F22" i="3"/>
  <c r="E22" i="3"/>
  <c r="C22" i="3"/>
  <c r="F21" i="3"/>
  <c r="E21" i="3"/>
  <c r="C21" i="3"/>
  <c r="F20" i="3"/>
  <c r="E20" i="3"/>
  <c r="C20" i="3"/>
  <c r="F19" i="3"/>
  <c r="E19" i="3"/>
  <c r="C19" i="3"/>
  <c r="S18" i="3"/>
  <c r="S19" i="3" s="1"/>
  <c r="F18" i="3"/>
  <c r="E18" i="3"/>
  <c r="C18" i="3"/>
  <c r="S17" i="3"/>
  <c r="F17" i="3"/>
  <c r="E17" i="3"/>
  <c r="C17" i="3"/>
  <c r="F16" i="3"/>
  <c r="E16" i="3"/>
  <c r="C16" i="3"/>
  <c r="F15" i="3"/>
  <c r="E15" i="3"/>
  <c r="C15" i="3"/>
  <c r="F14" i="3"/>
  <c r="E14" i="3"/>
  <c r="C14" i="3"/>
  <c r="F13" i="3"/>
  <c r="E13" i="3"/>
  <c r="C13" i="3"/>
  <c r="F12" i="3"/>
  <c r="E12" i="3"/>
  <c r="C12" i="3"/>
  <c r="F11" i="3"/>
  <c r="E11" i="3"/>
  <c r="C11" i="3"/>
  <c r="K10" i="3"/>
  <c r="F10" i="3"/>
  <c r="E10" i="3"/>
  <c r="C10" i="3"/>
  <c r="F9" i="3"/>
  <c r="E9" i="3"/>
  <c r="C9" i="3"/>
  <c r="F8" i="3"/>
  <c r="E8" i="3"/>
  <c r="C8" i="3"/>
  <c r="T7" i="3"/>
  <c r="S7" i="3"/>
  <c r="M7" i="3"/>
  <c r="F7" i="3"/>
  <c r="E7" i="3"/>
  <c r="C7" i="3"/>
  <c r="F6" i="3"/>
  <c r="E6" i="3"/>
  <c r="C6" i="3"/>
  <c r="T5" i="3"/>
  <c r="S5" i="3"/>
  <c r="F5" i="3"/>
  <c r="E5" i="3"/>
  <c r="C5" i="3"/>
  <c r="M4" i="3"/>
  <c r="F4" i="3"/>
  <c r="E4" i="3"/>
  <c r="C4" i="3"/>
  <c r="T3" i="3"/>
  <c r="S3" i="3"/>
  <c r="F3" i="3"/>
  <c r="E3" i="3"/>
  <c r="C3" i="3"/>
  <c r="T2" i="3"/>
  <c r="S2" i="3"/>
  <c r="L2" i="3" a="1"/>
  <c r="I2" i="3" a="1"/>
  <c r="D2" i="3" a="1"/>
  <c r="D2" i="3"/>
  <c r="B2" i="3" a="1"/>
  <c r="B2" i="3"/>
  <c r="A2" i="3" a="1"/>
  <c r="A2" i="3" s="1"/>
  <c r="I323" i="3" s="1"/>
  <c r="N327" i="2"/>
  <c r="N325" i="2"/>
  <c r="N323" i="2"/>
  <c r="N322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O271" i="2"/>
  <c r="N271" i="2"/>
  <c r="O270" i="2"/>
  <c r="N270" i="2"/>
  <c r="O269" i="2"/>
  <c r="N269" i="2"/>
  <c r="O268" i="2"/>
  <c r="N268" i="2"/>
  <c r="O267" i="2"/>
  <c r="N267" i="2"/>
  <c r="O266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O230" i="2"/>
  <c r="N230" i="2"/>
  <c r="N229" i="2"/>
  <c r="N228" i="2"/>
  <c r="N227" i="2"/>
  <c r="N226" i="2"/>
  <c r="N225" i="2"/>
  <c r="O224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O141" i="2"/>
  <c r="N141" i="2"/>
  <c r="O140" i="2"/>
  <c r="N140" i="2"/>
  <c r="O139" i="2"/>
  <c r="N139" i="2"/>
  <c r="O138" i="2"/>
  <c r="N138" i="2"/>
  <c r="O137" i="2"/>
  <c r="N137" i="2"/>
  <c r="O136" i="2"/>
  <c r="N136" i="2"/>
  <c r="O135" i="2"/>
  <c r="N135" i="2"/>
  <c r="O134" i="2"/>
  <c r="N134" i="2"/>
  <c r="O133" i="2"/>
  <c r="N133" i="2"/>
  <c r="O132" i="2"/>
  <c r="N132" i="2"/>
  <c r="O131" i="2"/>
  <c r="N131" i="2"/>
  <c r="O130" i="2"/>
  <c r="N130" i="2"/>
  <c r="O129" i="2"/>
  <c r="N129" i="2"/>
  <c r="O128" i="2"/>
  <c r="N128" i="2"/>
  <c r="O127" i="2"/>
  <c r="N127" i="2"/>
  <c r="O126" i="2"/>
  <c r="N126" i="2"/>
  <c r="O125" i="2"/>
  <c r="N125" i="2"/>
  <c r="O124" i="2"/>
  <c r="N124" i="2"/>
  <c r="O123" i="2"/>
  <c r="N123" i="2"/>
  <c r="O122" i="2"/>
  <c r="N122" i="2"/>
  <c r="O121" i="2"/>
  <c r="N121" i="2"/>
  <c r="O120" i="2"/>
  <c r="N120" i="2"/>
  <c r="O119" i="2"/>
  <c r="N119" i="2"/>
  <c r="O118" i="2"/>
  <c r="N118" i="2"/>
  <c r="O117" i="2"/>
  <c r="N117" i="2"/>
  <c r="O116" i="2"/>
  <c r="N116" i="2"/>
  <c r="O115" i="2"/>
  <c r="N115" i="2"/>
  <c r="O114" i="2"/>
  <c r="N114" i="2"/>
  <c r="O113" i="2"/>
  <c r="N113" i="2"/>
  <c r="O112" i="2"/>
  <c r="N112" i="2"/>
  <c r="O111" i="2"/>
  <c r="N111" i="2"/>
  <c r="O110" i="2"/>
  <c r="N110" i="2"/>
  <c r="O109" i="2"/>
  <c r="N109" i="2"/>
  <c r="O108" i="2"/>
  <c r="N108" i="2"/>
  <c r="O107" i="2"/>
  <c r="N107" i="2"/>
  <c r="O106" i="2"/>
  <c r="N106" i="2"/>
  <c r="O105" i="2"/>
  <c r="N105" i="2"/>
  <c r="O104" i="2"/>
  <c r="N104" i="2"/>
  <c r="O103" i="2"/>
  <c r="N103" i="2"/>
  <c r="O102" i="2"/>
  <c r="N102" i="2"/>
  <c r="O101" i="2"/>
  <c r="N101" i="2"/>
  <c r="O100" i="2"/>
  <c r="N100" i="2"/>
  <c r="O99" i="2"/>
  <c r="N99" i="2"/>
  <c r="O98" i="2"/>
  <c r="N98" i="2"/>
  <c r="O97" i="2"/>
  <c r="N97" i="2"/>
  <c r="O96" i="2"/>
  <c r="N96" i="2"/>
  <c r="O95" i="2"/>
  <c r="N95" i="2"/>
  <c r="O94" i="2"/>
  <c r="N94" i="2"/>
  <c r="O93" i="2"/>
  <c r="N93" i="2"/>
  <c r="O92" i="2"/>
  <c r="N92" i="2"/>
  <c r="O91" i="2"/>
  <c r="N91" i="2"/>
  <c r="O90" i="2"/>
  <c r="N90" i="2"/>
  <c r="O89" i="2"/>
  <c r="N89" i="2"/>
  <c r="O88" i="2"/>
  <c r="N88" i="2"/>
  <c r="O87" i="2"/>
  <c r="N87" i="2"/>
  <c r="O86" i="2"/>
  <c r="N86" i="2"/>
  <c r="O85" i="2"/>
  <c r="N85" i="2"/>
  <c r="O84" i="2"/>
  <c r="N84" i="2"/>
  <c r="O83" i="2"/>
  <c r="N83" i="2"/>
  <c r="O82" i="2"/>
  <c r="N82" i="2"/>
  <c r="O81" i="2"/>
  <c r="N81" i="2"/>
  <c r="O80" i="2"/>
  <c r="N80" i="2"/>
  <c r="O79" i="2"/>
  <c r="N79" i="2"/>
  <c r="O78" i="2"/>
  <c r="N78" i="2"/>
  <c r="O77" i="2"/>
  <c r="N77" i="2"/>
  <c r="O76" i="2"/>
  <c r="N76" i="2"/>
  <c r="O75" i="2"/>
  <c r="N75" i="2"/>
  <c r="O74" i="2"/>
  <c r="N74" i="2"/>
  <c r="O73" i="2"/>
  <c r="N73" i="2"/>
  <c r="O72" i="2"/>
  <c r="N72" i="2"/>
  <c r="O71" i="2"/>
  <c r="N71" i="2"/>
  <c r="O70" i="2"/>
  <c r="N70" i="2"/>
  <c r="O69" i="2"/>
  <c r="N69" i="2"/>
  <c r="O68" i="2"/>
  <c r="N68" i="2"/>
  <c r="O67" i="2"/>
  <c r="N67" i="2"/>
  <c r="O66" i="2"/>
  <c r="N66" i="2"/>
  <c r="O65" i="2"/>
  <c r="N65" i="2"/>
  <c r="O64" i="2"/>
  <c r="N64" i="2"/>
  <c r="O63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A323" i="13"/>
  <c r="E74" i="13"/>
  <c r="C74" i="13"/>
  <c r="E73" i="13"/>
  <c r="E72" i="13"/>
  <c r="C72" i="13"/>
  <c r="E71" i="13"/>
  <c r="E70" i="13"/>
  <c r="C70" i="13"/>
  <c r="E69" i="13"/>
  <c r="E68" i="13"/>
  <c r="C68" i="13"/>
  <c r="E67" i="13"/>
  <c r="E66" i="13"/>
  <c r="C66" i="13"/>
  <c r="E65" i="13"/>
  <c r="C65" i="13"/>
  <c r="E64" i="13"/>
  <c r="C64" i="13"/>
  <c r="E63" i="13"/>
  <c r="E62" i="13"/>
  <c r="C62" i="13"/>
  <c r="E61" i="13"/>
  <c r="C61" i="13"/>
  <c r="E60" i="13"/>
  <c r="C60" i="13"/>
  <c r="E59" i="13"/>
  <c r="E58" i="13"/>
  <c r="C58" i="13"/>
  <c r="E57" i="13"/>
  <c r="C57" i="13"/>
  <c r="E56" i="13"/>
  <c r="C56" i="13"/>
  <c r="E55" i="13"/>
  <c r="E54" i="13"/>
  <c r="C54" i="13"/>
  <c r="E53" i="13"/>
  <c r="C53" i="13"/>
  <c r="E52" i="13"/>
  <c r="C52" i="13"/>
  <c r="E51" i="13"/>
  <c r="E50" i="13"/>
  <c r="C50" i="13"/>
  <c r="E49" i="13"/>
  <c r="C49" i="13"/>
  <c r="E48" i="13"/>
  <c r="C48" i="13"/>
  <c r="E47" i="13"/>
  <c r="E46" i="13"/>
  <c r="C46" i="13"/>
  <c r="E45" i="13"/>
  <c r="C45" i="13"/>
  <c r="E44" i="13"/>
  <c r="C44" i="13"/>
  <c r="E43" i="13"/>
  <c r="E42" i="13"/>
  <c r="C42" i="13"/>
  <c r="E41" i="13"/>
  <c r="C41" i="13"/>
  <c r="E40" i="13"/>
  <c r="C40" i="13"/>
  <c r="E39" i="13"/>
  <c r="E38" i="13"/>
  <c r="C38" i="13"/>
  <c r="E37" i="13"/>
  <c r="C37" i="13"/>
  <c r="E36" i="13"/>
  <c r="C36" i="13"/>
  <c r="E35" i="13"/>
  <c r="E34" i="13"/>
  <c r="C34" i="13"/>
  <c r="E33" i="13"/>
  <c r="C33" i="13"/>
  <c r="E32" i="13"/>
  <c r="C32" i="13"/>
  <c r="E31" i="13"/>
  <c r="E30" i="13"/>
  <c r="C30" i="13"/>
  <c r="E29" i="13"/>
  <c r="C29" i="13"/>
  <c r="E28" i="13"/>
  <c r="C28" i="13"/>
  <c r="E27" i="13"/>
  <c r="E26" i="13"/>
  <c r="C26" i="13"/>
  <c r="E25" i="13"/>
  <c r="C25" i="13"/>
  <c r="E24" i="13"/>
  <c r="C24" i="13"/>
  <c r="E23" i="13"/>
  <c r="E22" i="13"/>
  <c r="C22" i="13"/>
  <c r="E21" i="13"/>
  <c r="C21" i="13"/>
  <c r="E20" i="13"/>
  <c r="C20" i="13"/>
  <c r="E19" i="13"/>
  <c r="E18" i="13"/>
  <c r="C18" i="13"/>
  <c r="E17" i="13"/>
  <c r="C17" i="13"/>
  <c r="E16" i="13"/>
  <c r="C16" i="13"/>
  <c r="E15" i="13"/>
  <c r="E14" i="13"/>
  <c r="C14" i="13"/>
  <c r="E13" i="13"/>
  <c r="C13" i="13"/>
  <c r="E12" i="13"/>
  <c r="C12" i="13"/>
  <c r="E11" i="13"/>
  <c r="E10" i="13"/>
  <c r="C10" i="13"/>
  <c r="E9" i="13"/>
  <c r="C9" i="13"/>
  <c r="E8" i="13"/>
  <c r="C8" i="13"/>
  <c r="E7" i="13"/>
  <c r="E6" i="13"/>
  <c r="C6" i="13"/>
  <c r="E5" i="13"/>
  <c r="C5" i="13"/>
  <c r="E4" i="13"/>
  <c r="C4" i="13"/>
  <c r="E3" i="13"/>
  <c r="C3" i="13"/>
  <c r="A2" i="13" a="1"/>
  <c r="K3" i="13" l="1"/>
  <c r="K4" i="13" s="1"/>
  <c r="M40" i="3"/>
  <c r="M19" i="3"/>
  <c r="M8" i="3"/>
  <c r="M15" i="3"/>
  <c r="M31" i="3"/>
  <c r="M64" i="3"/>
  <c r="M70" i="3"/>
  <c r="L2" i="3"/>
  <c r="M3" i="3" s="1"/>
  <c r="K69" i="3"/>
  <c r="K37" i="3"/>
  <c r="K14" i="3"/>
  <c r="K22" i="3"/>
  <c r="K18" i="3"/>
  <c r="K61" i="3"/>
  <c r="K30" i="3"/>
  <c r="K26" i="3"/>
  <c r="K71" i="9"/>
  <c r="K63" i="9"/>
  <c r="K55" i="9"/>
  <c r="K47" i="9"/>
  <c r="K39" i="9"/>
  <c r="K21" i="9"/>
  <c r="K13" i="9"/>
  <c r="K9" i="9"/>
  <c r="C71" i="13"/>
  <c r="C67" i="13"/>
  <c r="C63" i="13"/>
  <c r="C59" i="13"/>
  <c r="C55" i="13"/>
  <c r="C51" i="13"/>
  <c r="C47" i="13"/>
  <c r="C43" i="13"/>
  <c r="C39" i="13"/>
  <c r="C35" i="13"/>
  <c r="C31" i="13"/>
  <c r="C27" i="13"/>
  <c r="C23" i="13"/>
  <c r="C19" i="13"/>
  <c r="C15" i="13"/>
  <c r="C11" i="13"/>
  <c r="C7" i="13"/>
  <c r="A2" i="13"/>
  <c r="C73" i="13"/>
  <c r="C69" i="13"/>
  <c r="K45" i="3"/>
  <c r="K6" i="9"/>
  <c r="K12" i="9"/>
  <c r="K16" i="9"/>
  <c r="K32" i="9"/>
  <c r="K44" i="9"/>
  <c r="K52" i="9"/>
  <c r="K60" i="9"/>
  <c r="K68" i="9"/>
  <c r="K5" i="9"/>
  <c r="K11" i="9"/>
  <c r="K23" i="9"/>
  <c r="K27" i="9"/>
  <c r="K35" i="9"/>
  <c r="K41" i="9"/>
  <c r="K49" i="9"/>
  <c r="K57" i="9"/>
  <c r="K65" i="9"/>
  <c r="K73" i="9"/>
  <c r="K53" i="3"/>
  <c r="K8" i="9"/>
  <c r="K20" i="9"/>
  <c r="K38" i="9"/>
  <c r="K46" i="9"/>
  <c r="K54" i="9"/>
  <c r="K62" i="9"/>
  <c r="K70" i="9"/>
  <c r="K15" i="9"/>
  <c r="K19" i="9"/>
  <c r="K31" i="9"/>
  <c r="K34" i="9"/>
  <c r="K43" i="9"/>
  <c r="K51" i="9"/>
  <c r="K59" i="9"/>
  <c r="K67" i="9"/>
  <c r="K75" i="9"/>
  <c r="K4" i="9"/>
  <c r="K10" i="9"/>
  <c r="K14" i="9"/>
  <c r="K18" i="9"/>
  <c r="K22" i="9"/>
  <c r="K26" i="9"/>
  <c r="K30" i="9"/>
  <c r="K40" i="9"/>
  <c r="K48" i="9"/>
  <c r="K56" i="9"/>
  <c r="K64" i="9"/>
  <c r="K72" i="9"/>
  <c r="K3" i="9"/>
  <c r="S11" i="9" s="1"/>
  <c r="S14" i="9" s="1"/>
  <c r="R30" i="9" s="1"/>
  <c r="K7" i="9"/>
  <c r="K17" i="9"/>
  <c r="K25" i="9"/>
  <c r="K29" i="9"/>
  <c r="K33" i="9"/>
  <c r="K37" i="9"/>
  <c r="K45" i="9"/>
  <c r="K53" i="9"/>
  <c r="K61" i="9"/>
  <c r="K69" i="9"/>
  <c r="I2" i="9"/>
  <c r="K24" i="9"/>
  <c r="K28" i="9"/>
  <c r="K36" i="9"/>
  <c r="K42" i="9"/>
  <c r="K50" i="9"/>
  <c r="K58" i="9"/>
  <c r="K66" i="9"/>
  <c r="K74" i="9"/>
  <c r="K3" i="3"/>
  <c r="K7" i="3"/>
  <c r="K15" i="3"/>
  <c r="K19" i="3"/>
  <c r="M20" i="3"/>
  <c r="K31" i="3"/>
  <c r="K34" i="3"/>
  <c r="K40" i="3"/>
  <c r="M43" i="3"/>
  <c r="K48" i="3"/>
  <c r="M51" i="3"/>
  <c r="K56" i="3"/>
  <c r="M59" i="3"/>
  <c r="K64" i="3"/>
  <c r="M67" i="3"/>
  <c r="K72" i="3"/>
  <c r="M10" i="3"/>
  <c r="M14" i="3"/>
  <c r="K17" i="3"/>
  <c r="M18" i="3"/>
  <c r="M22" i="3"/>
  <c r="K25" i="3"/>
  <c r="M26" i="3"/>
  <c r="K29" i="3"/>
  <c r="M30" i="3"/>
  <c r="K33" i="3"/>
  <c r="M37" i="3"/>
  <c r="K42" i="3"/>
  <c r="M45" i="3"/>
  <c r="K50" i="3"/>
  <c r="M53" i="3"/>
  <c r="K58" i="3"/>
  <c r="M61" i="3"/>
  <c r="K66" i="3"/>
  <c r="M69" i="3"/>
  <c r="K74" i="3"/>
  <c r="K6" i="3"/>
  <c r="M17" i="3"/>
  <c r="K24" i="3"/>
  <c r="M25" i="3"/>
  <c r="K28" i="3"/>
  <c r="M29" i="3"/>
  <c r="M33" i="3"/>
  <c r="K36" i="3"/>
  <c r="K39" i="3"/>
  <c r="M42" i="3"/>
  <c r="K47" i="3"/>
  <c r="M50" i="3"/>
  <c r="K55" i="3"/>
  <c r="M58" i="3"/>
  <c r="K63" i="3"/>
  <c r="M66" i="3"/>
  <c r="K71" i="3"/>
  <c r="M74" i="3"/>
  <c r="K5" i="3"/>
  <c r="M6" i="3"/>
  <c r="K9" i="3"/>
  <c r="K13" i="3"/>
  <c r="K21" i="3"/>
  <c r="M24" i="3"/>
  <c r="M28" i="3"/>
  <c r="M36" i="3"/>
  <c r="M39" i="3"/>
  <c r="K44" i="3"/>
  <c r="M47" i="3"/>
  <c r="K52" i="3"/>
  <c r="M55" i="3"/>
  <c r="K60" i="3"/>
  <c r="M63" i="3"/>
  <c r="K68" i="3"/>
  <c r="M71" i="3"/>
  <c r="M5" i="3"/>
  <c r="M9" i="3"/>
  <c r="K12" i="3"/>
  <c r="M13" i="3"/>
  <c r="K16" i="3"/>
  <c r="M21" i="3"/>
  <c r="K32" i="3"/>
  <c r="K41" i="3"/>
  <c r="M44" i="3"/>
  <c r="K49" i="3"/>
  <c r="M52" i="3"/>
  <c r="K57" i="3"/>
  <c r="M60" i="3"/>
  <c r="K65" i="3"/>
  <c r="M68" i="3"/>
  <c r="K73" i="3"/>
  <c r="K11" i="3"/>
  <c r="M12" i="3"/>
  <c r="M16" i="3"/>
  <c r="K23" i="3"/>
  <c r="K27" i="3"/>
  <c r="M32" i="3"/>
  <c r="K35" i="3"/>
  <c r="K38" i="3"/>
  <c r="M41" i="3"/>
  <c r="K46" i="3"/>
  <c r="M49" i="3"/>
  <c r="K54" i="3"/>
  <c r="M57" i="3"/>
  <c r="K62" i="3"/>
  <c r="M65" i="3"/>
  <c r="K70" i="3"/>
  <c r="M73" i="3"/>
  <c r="I2" i="3"/>
  <c r="K4" i="3"/>
  <c r="K8" i="3"/>
  <c r="M11" i="3"/>
  <c r="K20" i="3"/>
  <c r="M23" i="3"/>
  <c r="M27" i="3"/>
  <c r="M35" i="3"/>
  <c r="M38" i="3"/>
  <c r="K43" i="3"/>
  <c r="M46" i="3"/>
  <c r="K51" i="3"/>
  <c r="M54" i="3"/>
  <c r="K59" i="3"/>
  <c r="M62" i="3"/>
  <c r="K67" i="3"/>
  <c r="R17" i="3" l="1"/>
  <c r="T11" i="9"/>
  <c r="T14" i="9" s="1"/>
  <c r="T12" i="3"/>
  <c r="T11" i="3"/>
  <c r="T14" i="3" s="1"/>
  <c r="R24" i="3" l="1"/>
  <c r="R25" i="3" s="1"/>
  <c r="R29" i="3" s="1"/>
  <c r="R30" i="3" s="1"/>
  <c r="R18" i="3"/>
  <c r="R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<sst xmlns="http://schemas.openxmlformats.org/spreadsheetml/2006/main" count="217" uniqueCount="82">
  <si>
    <t>Price History: LEO-SE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</si>
  <si>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</si>
  <si>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</si>
  <si>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</si>
  <si>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</si>
  <si>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</si>
  <si>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</si>
  <si>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</si>
  <si>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</si>
  <si>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</si>
  <si>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</si>
  <si>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</si>
  <si>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</si>
  <si>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Cumulative Return % (Gross, Unhedged)</t>
  </si>
  <si>
    <t>Total Return (Gross, Unhedged)</t>
  </si>
  <si>
    <t>Price History: 188923</t>
  </si>
  <si>
    <t>LEO</t>
  </si>
  <si>
    <t>OMX</t>
  </si>
  <si>
    <t>r</t>
  </si>
  <si>
    <t>Cov</t>
  </si>
  <si>
    <t>full</t>
  </si>
  <si>
    <t>var</t>
  </si>
  <si>
    <t>beta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</si>
  <si>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</si>
  <si>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</si>
  <si>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</si>
  <si>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</si>
  <si>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</si>
  <si>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</si>
  <si>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</si>
  <si>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</si>
  <si>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</si>
  <si>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</si>
  <si>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</si>
  <si>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</si>
  <si>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</si>
  <si>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</si>
  <si>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</si>
  <si>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</si>
  <si>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</si>
  <si>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</si>
  <si>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</si>
  <si>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</si>
  <si>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</si>
  <si>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</si>
  <si>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</si>
  <si>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</si>
  <si>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</si>
  <si>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OLS</t>
  </si>
  <si>
    <t>LEO Monthly</t>
  </si>
  <si>
    <t>OMX Monthly</t>
  </si>
  <si>
    <t>Weekly</t>
  </si>
  <si>
    <t>Monthly</t>
  </si>
  <si>
    <t>Var</t>
  </si>
  <si>
    <t>monthly</t>
  </si>
  <si>
    <t>rm</t>
  </si>
  <si>
    <t>market risk premium</t>
  </si>
  <si>
    <t>Capm</t>
  </si>
  <si>
    <t>rf</t>
  </si>
  <si>
    <t>CAPM</t>
  </si>
  <si>
    <t>rf p.a.</t>
  </si>
  <si>
    <t>geometric rf</t>
  </si>
  <si>
    <t>Average</t>
  </si>
  <si>
    <t>Excess return</t>
  </si>
  <si>
    <t>Return 1 year</t>
  </si>
  <si>
    <t>excess r</t>
  </si>
  <si>
    <t>Average excess return</t>
  </si>
  <si>
    <t>Small cap</t>
  </si>
  <si>
    <t>Small cap monthly</t>
  </si>
  <si>
    <t>Mean</t>
  </si>
  <si>
    <t>Sum of squared values</t>
  </si>
  <si>
    <t>Sum of squared values / number of observations</t>
  </si>
  <si>
    <t>Standard deviation</t>
  </si>
  <si>
    <t>(variance)</t>
  </si>
  <si>
    <t>b</t>
  </si>
  <si>
    <t>return</t>
  </si>
  <si>
    <t>Average return</t>
  </si>
  <si>
    <t>Average last year</t>
  </si>
  <si>
    <t/>
  </si>
  <si>
    <t>OMX 30</t>
  </si>
  <si>
    <t>covariance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</si>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</sst>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%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3" borderId="0" xfId="0" applyNumberFormat="1" applyFill="1"/>
    <xf numFmtId="14" fontId="0" fillId="0" borderId="0" xfId="0" applyNumberFormat="1"/>
    <xf numFmtId="14" fontId="0" fillId="3" borderId="0" xfId="0" applyNumberFormat="1" applyFont="1" applyFill="1"/>
    <xf numFmtId="14" fontId="0" fillId="0" borderId="0" xfId="0" applyNumberFormat="1" applyFont="1"/>
    <xf numFmtId="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0" fillId="0" borderId="0" xfId="0" quotePrefix="1"/>
    <xf numFmtId="164" fontId="0" fillId="0" borderId="0" xfId="1" applyNumberFormat="1" applyFont="1"/>
    <xf numFmtId="164" fontId="0" fillId="0" borderId="0" xfId="0" applyNumberFormat="1"/>
  </cellXfs>
  <cellStyles count="4">
    <cellStyle name="Normal" xfId="0" builtinId="0"/>
    <cellStyle name="Normal 2" xfId="2" xr:uid="{74D98A92-F5DB-470F-AA34-4E322BDC2AC8}"/>
    <cellStyle name="Normal 2 2" xfId="3" xr:uid="{94AC9824-E6E0-4EFE-8E40-0BF2ED1499C5}"/>
    <cellStyle name="Percent" xfId="1" builtinId="5"/>
  </cellStyles>
  <dxfs count="0"/>
  <tableStyles count="1" defaultTableStyle="TableStyleMedium2" defaultPivotStyle="PivotStyleLight16">
    <tableStyle name="Invisible" pivot="0" table="0" count="0" xr9:uid="{63E66915-5635-4B05-BD8F-BD1C91657E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BB56-B2C8-490B-B45A-D9797BF8C850}">
  <dimension ref="A1:I18"/>
  <sheetViews>
    <sheetView tabSelected="1" workbookViewId="0">
      <selection activeCell="J27" sqref="J27"/>
    </sheetView>
  </sheetViews>
  <sheetFormatPr defaultRowHeight="12.5" x14ac:dyDescent="0.25"/>
  <sheetData>
    <row r="1" spans="1:9" x14ac:dyDescent="0.25">
      <c r="A1" t="s">
        <v>23</v>
      </c>
    </row>
    <row r="2" spans="1:9" ht="13" thickBot="1" x14ac:dyDescent="0.3"/>
    <row r="3" spans="1:9" ht="13" x14ac:dyDescent="0.3">
      <c r="A3" s="19" t="s">
        <v>24</v>
      </c>
      <c r="B3" s="19"/>
    </row>
    <row r="4" spans="1:9" x14ac:dyDescent="0.25">
      <c r="A4" s="16" t="s">
        <v>25</v>
      </c>
      <c r="B4" s="16">
        <v>0.24448244608670477</v>
      </c>
    </row>
    <row r="5" spans="1:9" x14ac:dyDescent="0.25">
      <c r="A5" s="16" t="s">
        <v>26</v>
      </c>
      <c r="B5" s="16">
        <v>5.9771666444538511E-2</v>
      </c>
    </row>
    <row r="6" spans="1:9" x14ac:dyDescent="0.25">
      <c r="A6" s="16" t="s">
        <v>27</v>
      </c>
      <c r="B6" s="16">
        <v>4.6339833108031921E-2</v>
      </c>
    </row>
    <row r="7" spans="1:9" x14ac:dyDescent="0.25">
      <c r="A7" s="16" t="s">
        <v>28</v>
      </c>
      <c r="B7" s="16">
        <v>0.12934801000959947</v>
      </c>
    </row>
    <row r="8" spans="1:9" ht="13" thickBot="1" x14ac:dyDescent="0.3">
      <c r="A8" s="17" t="s">
        <v>29</v>
      </c>
      <c r="B8" s="17">
        <v>72</v>
      </c>
    </row>
    <row r="10" spans="1:9" ht="13" thickBot="1" x14ac:dyDescent="0.3">
      <c r="A10" t="s">
        <v>30</v>
      </c>
    </row>
    <row r="11" spans="1:9" ht="13" x14ac:dyDescent="0.3">
      <c r="A11" s="18"/>
      <c r="B11" s="18" t="s">
        <v>35</v>
      </c>
      <c r="C11" s="18" t="s">
        <v>36</v>
      </c>
      <c r="D11" s="18" t="s">
        <v>37</v>
      </c>
      <c r="E11" s="18" t="s">
        <v>38</v>
      </c>
      <c r="F11" s="18" t="s">
        <v>39</v>
      </c>
    </row>
    <row r="12" spans="1:9" x14ac:dyDescent="0.25">
      <c r="A12" s="16" t="s">
        <v>31</v>
      </c>
      <c r="B12" s="16">
        <v>1</v>
      </c>
      <c r="C12" s="16">
        <v>7.445254932168166E-2</v>
      </c>
      <c r="D12" s="16">
        <v>7.445254932168166E-2</v>
      </c>
      <c r="E12" s="16">
        <v>4.450000602827922</v>
      </c>
      <c r="F12" s="16">
        <v>3.8478828412695412E-2</v>
      </c>
    </row>
    <row r="13" spans="1:9" x14ac:dyDescent="0.25">
      <c r="A13" s="16" t="s">
        <v>32</v>
      </c>
      <c r="B13" s="16">
        <v>70</v>
      </c>
      <c r="C13" s="16">
        <v>1.1711635385410415</v>
      </c>
      <c r="D13" s="16">
        <v>1.6730907693443448E-2</v>
      </c>
      <c r="E13" s="16"/>
      <c r="F13" s="16"/>
    </row>
    <row r="14" spans="1:9" ht="13" thickBot="1" x14ac:dyDescent="0.3">
      <c r="A14" s="17" t="s">
        <v>33</v>
      </c>
      <c r="B14" s="17">
        <v>71</v>
      </c>
      <c r="C14" s="17">
        <v>1.2456160878627232</v>
      </c>
      <c r="D14" s="17"/>
      <c r="E14" s="17"/>
      <c r="F14" s="17"/>
    </row>
    <row r="15" spans="1:9" ht="13" thickBot="1" x14ac:dyDescent="0.3"/>
    <row r="16" spans="1:9" ht="13" x14ac:dyDescent="0.3">
      <c r="A16" s="18"/>
      <c r="B16" s="18" t="s">
        <v>40</v>
      </c>
      <c r="C16" s="18" t="s">
        <v>28</v>
      </c>
      <c r="D16" s="18" t="s">
        <v>41</v>
      </c>
      <c r="E16" s="18" t="s">
        <v>42</v>
      </c>
      <c r="F16" s="18" t="s">
        <v>43</v>
      </c>
      <c r="G16" s="18" t="s">
        <v>44</v>
      </c>
      <c r="H16" s="18" t="s">
        <v>45</v>
      </c>
      <c r="I16" s="18" t="s">
        <v>46</v>
      </c>
    </row>
    <row r="17" spans="1:9" x14ac:dyDescent="0.25">
      <c r="A17" s="16" t="s">
        <v>34</v>
      </c>
      <c r="B17" s="16">
        <v>1.6791122334704877E-3</v>
      </c>
      <c r="C17" s="16">
        <v>1.5579431166278126E-2</v>
      </c>
      <c r="D17" s="16">
        <v>0.1077775058376295</v>
      </c>
      <c r="E17" s="16">
        <v>0.91448051070130965</v>
      </c>
      <c r="F17" s="16">
        <v>-2.9393083464839251E-2</v>
      </c>
      <c r="G17" s="16">
        <v>3.2751307931780223E-2</v>
      </c>
      <c r="H17" s="16">
        <v>-2.9393083464839251E-2</v>
      </c>
      <c r="I17" s="16">
        <v>3.2751307931780223E-2</v>
      </c>
    </row>
    <row r="18" spans="1:9" ht="13" thickBot="1" x14ac:dyDescent="0.3">
      <c r="A18" s="17" t="s">
        <v>47</v>
      </c>
      <c r="B18" s="17">
        <v>0.61117450563309583</v>
      </c>
      <c r="C18" s="17">
        <v>0.28972448195814204</v>
      </c>
      <c r="D18" s="17">
        <v>2.1095024538568174</v>
      </c>
      <c r="E18" s="17">
        <v>3.8478828412694829E-2</v>
      </c>
      <c r="F18" s="17">
        <v>3.333724662709614E-2</v>
      </c>
      <c r="G18" s="17">
        <v>1.1890117646390954</v>
      </c>
      <c r="H18" s="17">
        <v>3.333724662709614E-2</v>
      </c>
      <c r="I18" s="17">
        <v>1.1890117646390954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6F75-7067-4221-98B2-CBBC97B5950E}">
  <dimension ref="A1:N323"/>
  <sheetViews>
    <sheetView zoomScaleNormal="100" workbookViewId="0">
      <selection activeCell="H10" sqref="H10"/>
    </sheetView>
  </sheetViews>
  <sheetFormatPr defaultRowHeight="12.5" x14ac:dyDescent="0.25"/>
  <cols>
    <col min="1" max="1" width="10.36328125" bestFit="1" customWidth="1"/>
    <col min="2" max="2" width="11.36328125" bestFit="1" customWidth="1"/>
    <col min="3" max="3" width="12.6328125" bestFit="1" customWidth="1"/>
    <col min="4" max="4" width="15.81640625" bestFit="1" customWidth="1"/>
    <col min="5" max="5" width="12.6328125" bestFit="1" customWidth="1"/>
    <col min="6" max="6" width="8.81640625" bestFit="1" customWidth="1"/>
    <col min="7" max="7" width="15" bestFit="1" customWidth="1"/>
    <col min="8" max="10" width="9.54296875" bestFit="1" customWidth="1"/>
    <col min="11" max="11" width="8.90625" customWidth="1"/>
    <col min="12" max="12" width="8.81640625" bestFit="1" customWidth="1"/>
    <col min="13" max="13" width="13.36328125" bestFit="1" customWidth="1"/>
  </cols>
  <sheetData>
    <row r="1" spans="1:11" x14ac:dyDescent="0.25">
      <c r="A1" t="s">
        <v>1</v>
      </c>
      <c r="B1" t="s">
        <v>49</v>
      </c>
      <c r="C1" t="s">
        <v>75</v>
      </c>
      <c r="D1" t="s">
        <v>68</v>
      </c>
      <c r="E1" t="s">
        <v>75</v>
      </c>
      <c r="H1" t="s">
        <v>16</v>
      </c>
      <c r="I1" t="s">
        <v>67</v>
      </c>
      <c r="J1" t="s">
        <v>79</v>
      </c>
    </row>
    <row r="2" spans="1:11" x14ac:dyDescent="0.25">
      <c r="A2" s="12" cm="1">
        <f t="array" ref="A2:B74">'LEO Monthly'!A4:B76</f>
        <v>42460</v>
      </c>
      <c r="B2">
        <v>37.1</v>
      </c>
      <c r="D2" s="15">
        <v>1174.43892196</v>
      </c>
      <c r="G2" t="s">
        <v>76</v>
      </c>
      <c r="H2" s="24">
        <f>AVERAGE(C3:C75)</f>
        <v>8.46402690593249E-3</v>
      </c>
      <c r="I2" s="24">
        <f>AVERAGE(E3:E75)</f>
        <v>1.110143602183427E-2</v>
      </c>
      <c r="J2" s="24">
        <f>AVERAGE('OMX30'!M3:M74)</f>
        <v>6.8872483209625225E-3</v>
      </c>
    </row>
    <row r="3" spans="1:11" x14ac:dyDescent="0.25">
      <c r="A3" s="12">
        <v>42489</v>
      </c>
      <c r="B3">
        <v>36.200000000000003</v>
      </c>
      <c r="C3">
        <f t="shared" ref="C3:C34" si="0">(B3-B2)/B2</f>
        <v>-2.4258760107816673E-2</v>
      </c>
      <c r="D3">
        <v>1146.94155615</v>
      </c>
      <c r="E3">
        <f t="shared" ref="E3:E34" si="1">(D3-D2)/D2</f>
        <v>-2.3413193564898342E-2</v>
      </c>
      <c r="G3" t="s">
        <v>77</v>
      </c>
      <c r="H3" s="21">
        <f>(1+H2)^12-1</f>
        <v>0.10643252105234557</v>
      </c>
      <c r="I3" s="21">
        <f>(1+I2)^12-1</f>
        <v>0.14165984569473244</v>
      </c>
      <c r="J3" s="21">
        <f>(1+J2)^12-1</f>
        <v>8.5850634506814627E-2</v>
      </c>
      <c r="K3" s="22">
        <f>I3-J3</f>
        <v>5.5809211187917818E-2</v>
      </c>
    </row>
    <row r="4" spans="1:11" x14ac:dyDescent="0.25">
      <c r="A4" s="12">
        <v>42521</v>
      </c>
      <c r="B4">
        <v>36.1</v>
      </c>
      <c r="C4">
        <f t="shared" si="0"/>
        <v>-2.7624309392265583E-3</v>
      </c>
      <c r="D4">
        <v>1204.46422706</v>
      </c>
      <c r="E4">
        <f t="shared" si="1"/>
        <v>5.0153096817844328E-2</v>
      </c>
      <c r="H4" s="23" t="s">
        <v>78</v>
      </c>
      <c r="I4" s="25">
        <f>(I2-J2)/J2</f>
        <v>0.61188264230943201</v>
      </c>
      <c r="K4">
        <f>0.8*K3</f>
        <v>4.4647368950334256E-2</v>
      </c>
    </row>
    <row r="5" spans="1:11" x14ac:dyDescent="0.25">
      <c r="A5" s="12">
        <v>42551</v>
      </c>
      <c r="B5">
        <v>32.200000000000003</v>
      </c>
      <c r="C5">
        <f t="shared" si="0"/>
        <v>-0.10803324099722987</v>
      </c>
      <c r="D5">
        <v>1145.8461689400001</v>
      </c>
      <c r="E5">
        <f t="shared" si="1"/>
        <v>-4.8667330090061571E-2</v>
      </c>
      <c r="I5" s="22">
        <f>(I3-J3)/J3</f>
        <v>0.65007336880530342</v>
      </c>
    </row>
    <row r="6" spans="1:11" x14ac:dyDescent="0.25">
      <c r="A6" s="12">
        <v>42580</v>
      </c>
      <c r="B6">
        <v>34.799999999999997</v>
      </c>
      <c r="C6">
        <f t="shared" si="0"/>
        <v>8.0745341614906652E-2</v>
      </c>
      <c r="D6">
        <v>1229.05898327</v>
      </c>
      <c r="E6">
        <f t="shared" si="1"/>
        <v>7.2621279003776268E-2</v>
      </c>
    </row>
    <row r="7" spans="1:11" x14ac:dyDescent="0.25">
      <c r="A7" s="12">
        <v>42613</v>
      </c>
      <c r="B7">
        <v>30.7</v>
      </c>
      <c r="C7">
        <f t="shared" si="0"/>
        <v>-0.11781609195402294</v>
      </c>
      <c r="D7">
        <v>1246.76950586</v>
      </c>
      <c r="E7">
        <f t="shared" si="1"/>
        <v>1.4409823150130566E-2</v>
      </c>
      <c r="G7" t="s">
        <v>80</v>
      </c>
      <c r="H7">
        <f>_xlfn.COVARIANCE.S(C3:C74,E3:E74)</f>
        <v>1.7157578491411661E-3</v>
      </c>
    </row>
    <row r="8" spans="1:11" x14ac:dyDescent="0.25">
      <c r="A8" s="12">
        <v>42643</v>
      </c>
      <c r="B8">
        <v>32.700000000000003</v>
      </c>
      <c r="C8">
        <f t="shared" si="0"/>
        <v>6.5146579804560373E-2</v>
      </c>
      <c r="D8">
        <v>1269.8657428700001</v>
      </c>
      <c r="E8">
        <f t="shared" si="1"/>
        <v>1.8524865182733767E-2</v>
      </c>
      <c r="G8" t="s">
        <v>81</v>
      </c>
      <c r="H8">
        <f>_xlfn.VAR.S(E3:E74)</f>
        <v>2.8073125323901864E-3</v>
      </c>
    </row>
    <row r="9" spans="1:11" x14ac:dyDescent="0.25">
      <c r="A9" s="12">
        <v>42674</v>
      </c>
      <c r="B9">
        <v>33.6</v>
      </c>
      <c r="C9">
        <f t="shared" si="0"/>
        <v>2.7522935779816467E-2</v>
      </c>
      <c r="D9">
        <v>1230.13391308</v>
      </c>
      <c r="E9">
        <f t="shared" si="1"/>
        <v>-3.1288212957224081E-2</v>
      </c>
      <c r="H9">
        <f>H7/H8</f>
        <v>0.61117450563309572</v>
      </c>
    </row>
    <row r="10" spans="1:11" x14ac:dyDescent="0.25">
      <c r="A10" s="12">
        <v>42704</v>
      </c>
      <c r="B10">
        <v>37.1</v>
      </c>
      <c r="C10">
        <f t="shared" si="0"/>
        <v>0.10416666666666666</v>
      </c>
      <c r="D10">
        <v>1217.1343910000001</v>
      </c>
      <c r="E10">
        <f t="shared" si="1"/>
        <v>-1.0567566621630487E-2</v>
      </c>
      <c r="H10">
        <f>'OMX30'!S14</f>
        <v>0.82355617423536343</v>
      </c>
    </row>
    <row r="11" spans="1:11" x14ac:dyDescent="0.25">
      <c r="A11" s="12">
        <v>42734</v>
      </c>
      <c r="B11">
        <v>36.5</v>
      </c>
      <c r="C11">
        <f t="shared" si="0"/>
        <v>-1.6172506738544513E-2</v>
      </c>
      <c r="D11">
        <v>1257.5321815699999</v>
      </c>
      <c r="E11">
        <f t="shared" si="1"/>
        <v>3.319090387118958E-2</v>
      </c>
      <c r="H11">
        <f>AVERAGE(H9:H10)</f>
        <v>0.71736533993422957</v>
      </c>
    </row>
    <row r="12" spans="1:11" x14ac:dyDescent="0.25">
      <c r="A12" s="12">
        <v>42766</v>
      </c>
      <c r="B12">
        <v>37.1</v>
      </c>
      <c r="C12">
        <f t="shared" si="0"/>
        <v>1.6438356164383602E-2</v>
      </c>
      <c r="D12">
        <v>1247.1804119000001</v>
      </c>
      <c r="E12">
        <f t="shared" si="1"/>
        <v>-8.2318129282988959E-3</v>
      </c>
    </row>
    <row r="13" spans="1:11" x14ac:dyDescent="0.25">
      <c r="A13" s="12">
        <v>42794</v>
      </c>
      <c r="B13">
        <v>41.6</v>
      </c>
      <c r="C13">
        <f t="shared" si="0"/>
        <v>0.12129380053908355</v>
      </c>
      <c r="D13">
        <v>1291.6291107100001</v>
      </c>
      <c r="E13">
        <f t="shared" si="1"/>
        <v>3.5639349676992782E-2</v>
      </c>
    </row>
    <row r="14" spans="1:11" x14ac:dyDescent="0.25">
      <c r="A14" s="12">
        <v>42825</v>
      </c>
      <c r="B14">
        <v>39.4</v>
      </c>
      <c r="C14">
        <f t="shared" si="0"/>
        <v>-5.2884615384615453E-2</v>
      </c>
      <c r="D14">
        <v>1277.4330331900001</v>
      </c>
      <c r="E14">
        <f t="shared" si="1"/>
        <v>-1.0990831193171641E-2</v>
      </c>
    </row>
    <row r="15" spans="1:11" x14ac:dyDescent="0.25">
      <c r="A15" s="12">
        <v>42853</v>
      </c>
      <c r="B15">
        <v>40.299999999999997</v>
      </c>
      <c r="C15">
        <f t="shared" si="0"/>
        <v>2.2842639593908594E-2</v>
      </c>
      <c r="D15">
        <v>1345.2539648300001</v>
      </c>
      <c r="E15">
        <f t="shared" si="1"/>
        <v>5.3091574961575794E-2</v>
      </c>
    </row>
    <row r="16" spans="1:11" x14ac:dyDescent="0.25">
      <c r="A16" s="12">
        <v>42886</v>
      </c>
      <c r="B16">
        <v>59.25</v>
      </c>
      <c r="C16">
        <f t="shared" si="0"/>
        <v>0.47022332506203485</v>
      </c>
      <c r="D16">
        <v>1365.51395153</v>
      </c>
      <c r="E16">
        <f t="shared" si="1"/>
        <v>1.5060343421890719E-2</v>
      </c>
    </row>
    <row r="17" spans="1:14" x14ac:dyDescent="0.25">
      <c r="A17" s="12">
        <v>42916</v>
      </c>
      <c r="B17">
        <v>62</v>
      </c>
      <c r="C17">
        <f t="shared" si="0"/>
        <v>4.6413502109704644E-2</v>
      </c>
      <c r="D17">
        <v>1325.5652250600001</v>
      </c>
      <c r="E17">
        <f t="shared" si="1"/>
        <v>-2.9255450978907277E-2</v>
      </c>
    </row>
    <row r="18" spans="1:14" x14ac:dyDescent="0.25">
      <c r="A18" s="12">
        <v>42947</v>
      </c>
      <c r="B18">
        <v>63.5</v>
      </c>
      <c r="C18">
        <f t="shared" si="0"/>
        <v>2.4193548387096774E-2</v>
      </c>
      <c r="D18">
        <v>1304.37791077</v>
      </c>
      <c r="E18">
        <f t="shared" si="1"/>
        <v>-1.5983607512818628E-2</v>
      </c>
    </row>
    <row r="19" spans="1:14" x14ac:dyDescent="0.25">
      <c r="A19" s="12">
        <v>42978</v>
      </c>
      <c r="B19">
        <v>70</v>
      </c>
      <c r="C19">
        <f t="shared" si="0"/>
        <v>0.10236220472440945</v>
      </c>
      <c r="D19">
        <v>1281.0553781399999</v>
      </c>
      <c r="E19">
        <f t="shared" si="1"/>
        <v>-1.788019594431212E-2</v>
      </c>
    </row>
    <row r="20" spans="1:14" x14ac:dyDescent="0.25">
      <c r="A20" s="12">
        <v>43007</v>
      </c>
      <c r="B20">
        <v>69</v>
      </c>
      <c r="C20">
        <f t="shared" si="0"/>
        <v>-1.4285714285714285E-2</v>
      </c>
      <c r="D20">
        <v>1323.2283702699999</v>
      </c>
      <c r="E20">
        <f t="shared" si="1"/>
        <v>3.2920506677261804E-2</v>
      </c>
    </row>
    <row r="21" spans="1:14" x14ac:dyDescent="0.25">
      <c r="A21" s="12">
        <v>43039</v>
      </c>
      <c r="B21">
        <v>81.25</v>
      </c>
      <c r="C21">
        <f t="shared" si="0"/>
        <v>0.17753623188405798</v>
      </c>
      <c r="D21">
        <v>1326.69826309</v>
      </c>
      <c r="E21">
        <f t="shared" si="1"/>
        <v>2.6222932473039572E-3</v>
      </c>
      <c r="N21" s="21"/>
    </row>
    <row r="22" spans="1:14" x14ac:dyDescent="0.25">
      <c r="A22" s="12">
        <v>43069</v>
      </c>
      <c r="B22">
        <v>85.25</v>
      </c>
      <c r="C22">
        <f t="shared" si="0"/>
        <v>4.9230769230769231E-2</v>
      </c>
      <c r="D22">
        <v>1295.20182009</v>
      </c>
      <c r="E22">
        <f t="shared" si="1"/>
        <v>-2.3740472024619933E-2</v>
      </c>
    </row>
    <row r="23" spans="1:14" x14ac:dyDescent="0.25">
      <c r="A23" s="12">
        <v>43098</v>
      </c>
      <c r="B23">
        <v>83.75</v>
      </c>
      <c r="C23">
        <f t="shared" si="0"/>
        <v>-1.7595307917888565E-2</v>
      </c>
      <c r="D23">
        <v>1302.1208005799999</v>
      </c>
      <c r="E23">
        <f t="shared" si="1"/>
        <v>5.3420095483800254E-3</v>
      </c>
    </row>
    <row r="24" spans="1:14" x14ac:dyDescent="0.25">
      <c r="A24" s="12">
        <v>43131</v>
      </c>
      <c r="B24">
        <v>112.5</v>
      </c>
      <c r="C24">
        <f t="shared" si="0"/>
        <v>0.34328358208955223</v>
      </c>
      <c r="D24">
        <v>1307.14769004</v>
      </c>
      <c r="E24">
        <f t="shared" si="1"/>
        <v>3.8605400188377356E-3</v>
      </c>
    </row>
    <row r="25" spans="1:14" x14ac:dyDescent="0.25">
      <c r="A25" s="12">
        <v>43159</v>
      </c>
      <c r="B25">
        <v>94.6</v>
      </c>
      <c r="C25">
        <f t="shared" si="0"/>
        <v>-0.15911111111111118</v>
      </c>
      <c r="D25">
        <v>1306.6485509700001</v>
      </c>
      <c r="E25">
        <f t="shared" si="1"/>
        <v>-3.8185361440273169E-4</v>
      </c>
    </row>
    <row r="26" spans="1:14" x14ac:dyDescent="0.25">
      <c r="A26" s="12">
        <v>43188</v>
      </c>
      <c r="B26">
        <v>71.099999999999994</v>
      </c>
      <c r="C26">
        <f t="shared" si="0"/>
        <v>-0.24841437632135308</v>
      </c>
      <c r="D26">
        <v>1289.0558071600001</v>
      </c>
      <c r="E26">
        <f t="shared" si="1"/>
        <v>-1.3464021214380791E-2</v>
      </c>
      <c r="J26" s="22"/>
      <c r="K26" s="22"/>
    </row>
    <row r="27" spans="1:14" x14ac:dyDescent="0.25">
      <c r="A27" s="12">
        <v>43220</v>
      </c>
      <c r="B27">
        <v>85.8</v>
      </c>
      <c r="C27">
        <f t="shared" si="0"/>
        <v>0.20675105485232073</v>
      </c>
      <c r="D27">
        <v>1364.2143158700001</v>
      </c>
      <c r="E27">
        <f t="shared" si="1"/>
        <v>5.8305085235670608E-2</v>
      </c>
    </row>
    <row r="28" spans="1:14" x14ac:dyDescent="0.25">
      <c r="A28" s="12">
        <v>43251</v>
      </c>
      <c r="B28">
        <v>75</v>
      </c>
      <c r="C28">
        <f t="shared" si="0"/>
        <v>-0.12587412587412586</v>
      </c>
      <c r="D28">
        <v>1372.0641571799999</v>
      </c>
      <c r="E28">
        <f t="shared" si="1"/>
        <v>5.7541115194893674E-3</v>
      </c>
    </row>
    <row r="29" spans="1:14" x14ac:dyDescent="0.25">
      <c r="A29" s="12">
        <v>43280</v>
      </c>
      <c r="B29">
        <v>71</v>
      </c>
      <c r="C29">
        <f t="shared" si="0"/>
        <v>-5.3333333333333337E-2</v>
      </c>
      <c r="D29">
        <v>1371.35421821</v>
      </c>
      <c r="E29">
        <f t="shared" si="1"/>
        <v>-5.1742403318739483E-4</v>
      </c>
      <c r="J29" s="21"/>
      <c r="K29" s="21"/>
    </row>
    <row r="30" spans="1:14" x14ac:dyDescent="0.25">
      <c r="A30" s="12">
        <v>43312</v>
      </c>
      <c r="B30">
        <v>73</v>
      </c>
      <c r="C30">
        <f t="shared" si="0"/>
        <v>2.8169014084507043E-2</v>
      </c>
      <c r="D30">
        <v>1433.7269629800001</v>
      </c>
      <c r="E30">
        <f t="shared" si="1"/>
        <v>4.5482592273945015E-2</v>
      </c>
      <c r="J30" s="22"/>
      <c r="K30" s="22"/>
    </row>
    <row r="31" spans="1:14" x14ac:dyDescent="0.25">
      <c r="A31" s="12">
        <v>43343</v>
      </c>
      <c r="B31">
        <v>65</v>
      </c>
      <c r="C31">
        <f t="shared" si="0"/>
        <v>-0.1095890410958904</v>
      </c>
      <c r="D31">
        <v>1475.22162209</v>
      </c>
      <c r="E31">
        <f t="shared" si="1"/>
        <v>2.8941814014401546E-2</v>
      </c>
    </row>
    <row r="32" spans="1:14" x14ac:dyDescent="0.25">
      <c r="A32" s="12">
        <v>43371</v>
      </c>
      <c r="B32">
        <v>60.3</v>
      </c>
      <c r="C32">
        <f t="shared" si="0"/>
        <v>-7.2307692307692351E-2</v>
      </c>
      <c r="D32">
        <v>1448.1465666700001</v>
      </c>
      <c r="E32">
        <f t="shared" si="1"/>
        <v>-1.835321216458425E-2</v>
      </c>
    </row>
    <row r="33" spans="1:12" x14ac:dyDescent="0.25">
      <c r="A33" s="12">
        <v>43404</v>
      </c>
      <c r="B33">
        <v>53.5</v>
      </c>
      <c r="C33">
        <f t="shared" si="0"/>
        <v>-0.11276948590381422</v>
      </c>
      <c r="D33">
        <v>1372.4417653800001</v>
      </c>
      <c r="E33">
        <f t="shared" si="1"/>
        <v>-5.227702984794038E-2</v>
      </c>
    </row>
    <row r="34" spans="1:12" x14ac:dyDescent="0.25">
      <c r="A34" s="12">
        <v>43434</v>
      </c>
      <c r="B34">
        <v>39.72</v>
      </c>
      <c r="C34">
        <f t="shared" si="0"/>
        <v>-0.25757009345794396</v>
      </c>
      <c r="D34">
        <v>1340.7657042999999</v>
      </c>
      <c r="E34">
        <f t="shared" si="1"/>
        <v>-2.3080076604364886E-2</v>
      </c>
      <c r="J34" s="24"/>
      <c r="K34" s="24"/>
      <c r="L34" s="24"/>
    </row>
    <row r="35" spans="1:12" x14ac:dyDescent="0.25">
      <c r="A35" s="12">
        <v>43462</v>
      </c>
      <c r="B35">
        <v>39.76</v>
      </c>
      <c r="C35">
        <f t="shared" ref="C35:C66" si="2">(B35-B34)/B34</f>
        <v>1.007049345417904E-3</v>
      </c>
      <c r="D35">
        <v>1280.2752278299999</v>
      </c>
      <c r="E35">
        <f t="shared" ref="E35:E66" si="3">(D35-D34)/D34</f>
        <v>-4.5116366174939894E-2</v>
      </c>
    </row>
    <row r="36" spans="1:12" x14ac:dyDescent="0.25">
      <c r="A36" s="12">
        <v>43496</v>
      </c>
      <c r="B36">
        <v>35.979999999999997</v>
      </c>
      <c r="C36">
        <f t="shared" si="2"/>
        <v>-9.5070422535211307E-2</v>
      </c>
      <c r="D36">
        <v>1391.2933696699999</v>
      </c>
      <c r="E36">
        <f t="shared" si="3"/>
        <v>8.6714277857402572E-2</v>
      </c>
      <c r="J36" s="25"/>
      <c r="L36" s="22"/>
    </row>
    <row r="37" spans="1:12" x14ac:dyDescent="0.25">
      <c r="A37" s="12">
        <v>43524</v>
      </c>
      <c r="B37">
        <v>33.4</v>
      </c>
      <c r="C37">
        <f t="shared" si="2"/>
        <v>-7.1706503613118353E-2</v>
      </c>
      <c r="D37">
        <v>1448.6266622000001</v>
      </c>
      <c r="E37">
        <f t="shared" si="3"/>
        <v>4.1208629164673556E-2</v>
      </c>
    </row>
    <row r="38" spans="1:12" x14ac:dyDescent="0.25">
      <c r="A38" s="12">
        <v>43553</v>
      </c>
      <c r="B38">
        <v>28.98</v>
      </c>
      <c r="C38">
        <f t="shared" si="2"/>
        <v>-0.13233532934131731</v>
      </c>
      <c r="D38">
        <v>1457.53735506</v>
      </c>
      <c r="E38">
        <f t="shared" si="3"/>
        <v>6.1511313387449581E-3</v>
      </c>
    </row>
    <row r="39" spans="1:12" x14ac:dyDescent="0.25">
      <c r="A39" s="12">
        <v>43585</v>
      </c>
      <c r="B39">
        <v>25.88</v>
      </c>
      <c r="C39">
        <f t="shared" si="2"/>
        <v>-0.10697032436162876</v>
      </c>
      <c r="D39">
        <v>1540.80564923</v>
      </c>
      <c r="E39">
        <f t="shared" si="3"/>
        <v>5.7129440889405012E-2</v>
      </c>
    </row>
    <row r="40" spans="1:12" x14ac:dyDescent="0.25">
      <c r="A40" s="12">
        <v>43616</v>
      </c>
      <c r="B40">
        <v>30.37</v>
      </c>
      <c r="C40">
        <f t="shared" si="2"/>
        <v>0.17349304482225666</v>
      </c>
      <c r="D40">
        <v>1502.7236931</v>
      </c>
      <c r="E40">
        <f t="shared" si="3"/>
        <v>-2.4715612997025942E-2</v>
      </c>
    </row>
    <row r="41" spans="1:12" x14ac:dyDescent="0.25">
      <c r="A41" s="12">
        <v>43644</v>
      </c>
      <c r="B41">
        <v>37.08</v>
      </c>
      <c r="C41">
        <f t="shared" si="2"/>
        <v>0.22094171880144869</v>
      </c>
      <c r="D41">
        <v>1571.17046441</v>
      </c>
      <c r="E41">
        <f t="shared" si="3"/>
        <v>4.5548474163470305E-2</v>
      </c>
    </row>
    <row r="42" spans="1:12" x14ac:dyDescent="0.25">
      <c r="A42" s="12">
        <v>43677</v>
      </c>
      <c r="B42">
        <v>38</v>
      </c>
      <c r="C42">
        <f t="shared" si="2"/>
        <v>2.4811218985976314E-2</v>
      </c>
      <c r="D42">
        <v>1602.77000722</v>
      </c>
      <c r="E42">
        <f t="shared" si="3"/>
        <v>2.0112103381389711E-2</v>
      </c>
    </row>
    <row r="43" spans="1:12" x14ac:dyDescent="0.25">
      <c r="A43" s="12">
        <v>43707</v>
      </c>
      <c r="B43">
        <v>33.51</v>
      </c>
      <c r="C43">
        <f t="shared" si="2"/>
        <v>-0.11815789473684216</v>
      </c>
      <c r="D43">
        <v>1597.0949068800001</v>
      </c>
      <c r="E43">
        <f t="shared" si="3"/>
        <v>-3.5408076732377949E-3</v>
      </c>
    </row>
    <row r="44" spans="1:12" x14ac:dyDescent="0.25">
      <c r="A44" s="12">
        <v>43738</v>
      </c>
      <c r="B44">
        <v>36.130000000000003</v>
      </c>
      <c r="C44">
        <f t="shared" si="2"/>
        <v>7.8185616233960156E-2</v>
      </c>
      <c r="D44">
        <v>1604.2778860200001</v>
      </c>
      <c r="E44">
        <f t="shared" si="3"/>
        <v>4.4975280486194338E-3</v>
      </c>
    </row>
    <row r="45" spans="1:12" x14ac:dyDescent="0.25">
      <c r="A45" s="12">
        <v>43769</v>
      </c>
      <c r="B45">
        <v>33.9</v>
      </c>
      <c r="C45">
        <f t="shared" si="2"/>
        <v>-6.1721561029615381E-2</v>
      </c>
      <c r="D45">
        <v>1660.4933839400001</v>
      </c>
      <c r="E45">
        <f t="shared" si="3"/>
        <v>3.504099782828967E-2</v>
      </c>
    </row>
    <row r="46" spans="1:12" x14ac:dyDescent="0.25">
      <c r="A46" s="12">
        <v>43798</v>
      </c>
      <c r="B46">
        <v>31.48</v>
      </c>
      <c r="C46">
        <f t="shared" si="2"/>
        <v>-7.138643067846602E-2</v>
      </c>
      <c r="D46">
        <v>1732.8332264799999</v>
      </c>
      <c r="E46">
        <f t="shared" si="3"/>
        <v>4.3565269961120034E-2</v>
      </c>
    </row>
    <row r="47" spans="1:12" x14ac:dyDescent="0.25">
      <c r="A47" s="12">
        <v>43829</v>
      </c>
      <c r="B47">
        <v>29.51</v>
      </c>
      <c r="C47">
        <f t="shared" si="2"/>
        <v>-6.2579415501905933E-2</v>
      </c>
      <c r="D47">
        <v>1828.9359306399999</v>
      </c>
      <c r="E47">
        <f t="shared" si="3"/>
        <v>5.5459869242707661E-2</v>
      </c>
    </row>
    <row r="48" spans="1:12" x14ac:dyDescent="0.25">
      <c r="A48" s="12">
        <v>43861</v>
      </c>
      <c r="B48">
        <v>29.6</v>
      </c>
      <c r="C48">
        <f t="shared" si="2"/>
        <v>3.0498136225008423E-3</v>
      </c>
      <c r="D48">
        <v>1843.50907033</v>
      </c>
      <c r="E48">
        <f t="shared" si="3"/>
        <v>7.968097430783418E-3</v>
      </c>
    </row>
    <row r="49" spans="1:5" x14ac:dyDescent="0.25">
      <c r="A49" s="12">
        <v>43889</v>
      </c>
      <c r="B49">
        <v>27.3</v>
      </c>
      <c r="C49">
        <f t="shared" si="2"/>
        <v>-7.7702702702702728E-2</v>
      </c>
      <c r="D49">
        <v>1716.5640153100001</v>
      </c>
      <c r="E49">
        <f t="shared" si="3"/>
        <v>-6.8860553529729016E-2</v>
      </c>
    </row>
    <row r="50" spans="1:5" x14ac:dyDescent="0.25">
      <c r="A50" s="12">
        <v>43921</v>
      </c>
      <c r="B50">
        <v>28.56</v>
      </c>
      <c r="C50">
        <f t="shared" si="2"/>
        <v>4.615384615384608E-2</v>
      </c>
      <c r="D50">
        <v>1391.71646098</v>
      </c>
      <c r="E50">
        <f t="shared" si="3"/>
        <v>-0.18924290118672607</v>
      </c>
    </row>
    <row r="51" spans="1:5" x14ac:dyDescent="0.25">
      <c r="A51" s="12">
        <v>43951</v>
      </c>
      <c r="B51">
        <v>34.299999999999997</v>
      </c>
      <c r="C51">
        <f t="shared" si="2"/>
        <v>0.2009803921568627</v>
      </c>
      <c r="D51">
        <v>1542.1903445</v>
      </c>
      <c r="E51">
        <f t="shared" si="3"/>
        <v>0.10812107763246648</v>
      </c>
    </row>
    <row r="52" spans="1:5" x14ac:dyDescent="0.25">
      <c r="A52" s="12">
        <v>43980</v>
      </c>
      <c r="B52">
        <v>42.66</v>
      </c>
      <c r="C52">
        <f t="shared" si="2"/>
        <v>0.24373177842565599</v>
      </c>
      <c r="D52">
        <v>1691.8252212699999</v>
      </c>
      <c r="E52">
        <f t="shared" si="3"/>
        <v>9.7027502022465087E-2</v>
      </c>
    </row>
    <row r="53" spans="1:5" x14ac:dyDescent="0.25">
      <c r="A53" s="12">
        <v>44012</v>
      </c>
      <c r="B53">
        <v>41.66</v>
      </c>
      <c r="C53">
        <f t="shared" si="2"/>
        <v>-2.3441162681669011E-2</v>
      </c>
      <c r="D53">
        <v>1725.7155607</v>
      </c>
      <c r="E53">
        <f t="shared" si="3"/>
        <v>2.0031820665588392E-2</v>
      </c>
    </row>
    <row r="54" spans="1:5" x14ac:dyDescent="0.25">
      <c r="A54" s="12">
        <v>44043</v>
      </c>
      <c r="B54">
        <v>40.479999999999997</v>
      </c>
      <c r="C54">
        <f t="shared" si="2"/>
        <v>-2.8324531925108015E-2</v>
      </c>
      <c r="D54">
        <v>1869.0355838</v>
      </c>
      <c r="E54">
        <f t="shared" si="3"/>
        <v>8.30496209015264E-2</v>
      </c>
    </row>
    <row r="55" spans="1:5" x14ac:dyDescent="0.25">
      <c r="A55" s="12">
        <v>44074</v>
      </c>
      <c r="B55">
        <v>42.2</v>
      </c>
      <c r="C55">
        <f t="shared" si="2"/>
        <v>4.2490118577075249E-2</v>
      </c>
      <c r="D55">
        <v>1944.4068540799999</v>
      </c>
      <c r="E55">
        <f t="shared" si="3"/>
        <v>4.0326289629414099E-2</v>
      </c>
    </row>
    <row r="56" spans="1:5" x14ac:dyDescent="0.25">
      <c r="A56" s="12">
        <v>44104</v>
      </c>
      <c r="B56">
        <v>37.979999999999997</v>
      </c>
      <c r="C56">
        <f t="shared" si="2"/>
        <v>-0.10000000000000013</v>
      </c>
      <c r="D56">
        <v>2041.6889746300001</v>
      </c>
      <c r="E56">
        <f t="shared" si="3"/>
        <v>5.0031772077880995E-2</v>
      </c>
    </row>
    <row r="57" spans="1:5" x14ac:dyDescent="0.25">
      <c r="A57" s="12">
        <v>44134</v>
      </c>
      <c r="B57">
        <v>29.8</v>
      </c>
      <c r="C57">
        <f t="shared" si="2"/>
        <v>-0.21537651395471291</v>
      </c>
      <c r="D57">
        <v>1857.90097524</v>
      </c>
      <c r="E57">
        <f t="shared" si="3"/>
        <v>-9.001762838206373E-2</v>
      </c>
    </row>
    <row r="58" spans="1:5" x14ac:dyDescent="0.25">
      <c r="A58" s="12">
        <v>44165</v>
      </c>
      <c r="B58">
        <v>33.700000000000003</v>
      </c>
      <c r="C58">
        <f t="shared" si="2"/>
        <v>0.13087248322147657</v>
      </c>
      <c r="D58">
        <v>2042.21816872</v>
      </c>
      <c r="E58">
        <f t="shared" si="3"/>
        <v>9.9207221448489896E-2</v>
      </c>
    </row>
    <row r="59" spans="1:5" x14ac:dyDescent="0.25">
      <c r="A59" s="12">
        <v>44195</v>
      </c>
      <c r="B59">
        <v>34.9</v>
      </c>
      <c r="C59">
        <f t="shared" si="2"/>
        <v>3.5608308605341116E-2</v>
      </c>
      <c r="D59">
        <v>2121.8747332399998</v>
      </c>
      <c r="E59">
        <f t="shared" si="3"/>
        <v>3.9004924028232572E-2</v>
      </c>
    </row>
    <row r="60" spans="1:5" x14ac:dyDescent="0.25">
      <c r="A60" s="12">
        <v>44225</v>
      </c>
      <c r="B60">
        <v>34.14</v>
      </c>
      <c r="C60">
        <f t="shared" si="2"/>
        <v>-2.1776504297994215E-2</v>
      </c>
      <c r="D60">
        <v>2099.76715831</v>
      </c>
      <c r="E60">
        <f t="shared" si="3"/>
        <v>-1.0418887874800522E-2</v>
      </c>
    </row>
    <row r="61" spans="1:5" x14ac:dyDescent="0.25">
      <c r="A61" s="12">
        <v>44253</v>
      </c>
      <c r="B61">
        <v>39.04</v>
      </c>
      <c r="C61">
        <f t="shared" si="2"/>
        <v>0.143526654950205</v>
      </c>
      <c r="D61">
        <v>2140.2308061200001</v>
      </c>
      <c r="E61">
        <f t="shared" si="3"/>
        <v>1.9270540378661473E-2</v>
      </c>
    </row>
    <row r="62" spans="1:5" x14ac:dyDescent="0.25">
      <c r="A62" s="12">
        <v>44286</v>
      </c>
      <c r="B62">
        <v>51.15</v>
      </c>
      <c r="C62">
        <f t="shared" si="2"/>
        <v>0.31019467213114754</v>
      </c>
      <c r="D62">
        <v>2265.92113879</v>
      </c>
      <c r="E62">
        <f t="shared" si="3"/>
        <v>5.8727466360444749E-2</v>
      </c>
    </row>
    <row r="63" spans="1:5" x14ac:dyDescent="0.25">
      <c r="A63" s="12">
        <v>44316</v>
      </c>
      <c r="B63">
        <v>50.7</v>
      </c>
      <c r="C63">
        <f t="shared" si="2"/>
        <v>-8.7976539589441991E-3</v>
      </c>
      <c r="D63">
        <v>2443.41207343</v>
      </c>
      <c r="E63">
        <f t="shared" si="3"/>
        <v>7.8330587769166585E-2</v>
      </c>
    </row>
    <row r="64" spans="1:5" x14ac:dyDescent="0.25">
      <c r="A64" s="12">
        <v>44347</v>
      </c>
      <c r="B64">
        <v>43</v>
      </c>
      <c r="C64">
        <f t="shared" si="2"/>
        <v>-0.1518737672583827</v>
      </c>
      <c r="D64">
        <v>2477.0210111199999</v>
      </c>
      <c r="E64">
        <f t="shared" si="3"/>
        <v>1.3754920038035407E-2</v>
      </c>
    </row>
    <row r="65" spans="1:5" x14ac:dyDescent="0.25">
      <c r="A65" s="12">
        <v>44377</v>
      </c>
      <c r="B65">
        <v>38</v>
      </c>
      <c r="C65">
        <f t="shared" si="2"/>
        <v>-0.11627906976744186</v>
      </c>
      <c r="D65">
        <v>2468.7186508099999</v>
      </c>
      <c r="E65">
        <f t="shared" si="3"/>
        <v>-3.3517520734497436E-3</v>
      </c>
    </row>
    <row r="66" spans="1:5" x14ac:dyDescent="0.25">
      <c r="A66" s="12">
        <v>44407</v>
      </c>
      <c r="B66">
        <v>37.06</v>
      </c>
      <c r="C66">
        <f t="shared" si="2"/>
        <v>-2.4736842105263099E-2</v>
      </c>
      <c r="D66">
        <v>2700.44682874</v>
      </c>
      <c r="E66">
        <f t="shared" si="3"/>
        <v>9.3865770347693875E-2</v>
      </c>
    </row>
    <row r="67" spans="1:5" x14ac:dyDescent="0.25">
      <c r="A67" s="12">
        <v>44439</v>
      </c>
      <c r="B67">
        <v>38</v>
      </c>
      <c r="C67">
        <f t="shared" ref="C67:C74" si="4">(B67-B66)/B66</f>
        <v>2.5364274150026921E-2</v>
      </c>
      <c r="D67">
        <v>2789.2682932600001</v>
      </c>
      <c r="E67">
        <f t="shared" ref="E67:E74" si="5">(D67-D66)/D66</f>
        <v>3.2891395444154412E-2</v>
      </c>
    </row>
    <row r="68" spans="1:5" x14ac:dyDescent="0.25">
      <c r="A68" s="12">
        <v>44469</v>
      </c>
      <c r="B68">
        <v>34.24</v>
      </c>
      <c r="C68">
        <f t="shared" si="4"/>
        <v>-9.8947368421052576E-2</v>
      </c>
      <c r="D68">
        <v>2534.7296239000002</v>
      </c>
      <c r="E68">
        <f t="shared" si="5"/>
        <v>-9.1256430933900554E-2</v>
      </c>
    </row>
    <row r="69" spans="1:5" x14ac:dyDescent="0.25">
      <c r="A69" s="12">
        <v>44498</v>
      </c>
      <c r="B69">
        <v>32.42</v>
      </c>
      <c r="C69">
        <f t="shared" si="4"/>
        <v>-5.3154205607476641E-2</v>
      </c>
      <c r="D69">
        <v>2726.0645441400002</v>
      </c>
      <c r="E69">
        <f t="shared" si="5"/>
        <v>7.5485337148349235E-2</v>
      </c>
    </row>
    <row r="70" spans="1:5" x14ac:dyDescent="0.25">
      <c r="A70" s="12">
        <v>44530</v>
      </c>
      <c r="B70">
        <v>30.56</v>
      </c>
      <c r="C70">
        <f t="shared" si="4"/>
        <v>-5.7371992597162337E-2</v>
      </c>
      <c r="D70">
        <v>2776.6124148499998</v>
      </c>
      <c r="E70">
        <f t="shared" si="5"/>
        <v>1.8542433567340987E-2</v>
      </c>
    </row>
    <row r="71" spans="1:5" x14ac:dyDescent="0.25">
      <c r="A71" s="12">
        <v>44560</v>
      </c>
      <c r="B71">
        <v>35.04</v>
      </c>
      <c r="C71">
        <f t="shared" si="4"/>
        <v>0.14659685863874347</v>
      </c>
      <c r="D71">
        <v>2860.6876642500001</v>
      </c>
      <c r="E71">
        <f t="shared" si="5"/>
        <v>3.027979308539621E-2</v>
      </c>
    </row>
    <row r="72" spans="1:5" x14ac:dyDescent="0.25">
      <c r="A72" s="12">
        <v>44592</v>
      </c>
      <c r="B72">
        <v>33.74</v>
      </c>
      <c r="C72">
        <f t="shared" si="4"/>
        <v>-3.7100456621004488E-2</v>
      </c>
      <c r="D72">
        <v>2474.6167485699998</v>
      </c>
      <c r="E72">
        <f t="shared" si="5"/>
        <v>-0.13495738122855097</v>
      </c>
    </row>
    <row r="73" spans="1:5" x14ac:dyDescent="0.25">
      <c r="A73" s="12">
        <v>44620</v>
      </c>
      <c r="B73">
        <v>33.64</v>
      </c>
      <c r="C73">
        <f t="shared" si="4"/>
        <v>-2.963841138115039E-3</v>
      </c>
      <c r="D73">
        <v>2283.06218442</v>
      </c>
      <c r="E73">
        <f t="shared" si="5"/>
        <v>-7.7407770015576319E-2</v>
      </c>
    </row>
    <row r="74" spans="1:5" x14ac:dyDescent="0.25">
      <c r="A74" s="12">
        <v>44651</v>
      </c>
      <c r="B74">
        <v>37.9</v>
      </c>
      <c r="C74">
        <f t="shared" si="4"/>
        <v>0.12663495838287747</v>
      </c>
      <c r="D74">
        <v>2349.3104766699998</v>
      </c>
      <c r="E74">
        <f t="shared" si="5"/>
        <v>2.9017296463534514E-2</v>
      </c>
    </row>
    <row r="75" spans="1:5" x14ac:dyDescent="0.25">
      <c r="A75" s="12"/>
    </row>
    <row r="323" spans="1:1" x14ac:dyDescent="0.25">
      <c r="A323">
        <f>COUNT(_xlfn.ANCHORARRAY(#REF!))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E5A4-B94C-4D02-9C2C-FC94024AE7D2}">
  <sheetPr>
    <outlinePr summaryBelow="0" summaryRight="0"/>
  </sheetPr>
  <dimension ref="A1:L76"/>
  <sheetViews>
    <sheetView workbookViewId="0">
      <selection activeCell="F81" sqref="F81"/>
    </sheetView>
  </sheetViews>
  <sheetFormatPr defaultColWidth="9.1796875" defaultRowHeight="15" customHeight="1" x14ac:dyDescent="0.25"/>
  <cols>
    <col min="1" max="1" width="20" bestFit="1" customWidth="1"/>
    <col min="2" max="2" width="6.81640625" customWidth="1"/>
    <col min="3" max="3" width="9.1796875" customWidth="1"/>
    <col min="4" max="4" width="8.1796875" customWidth="1"/>
    <col min="5" max="5" width="10.1796875" customWidth="1"/>
    <col min="6" max="6" width="9.1796875" customWidth="1"/>
    <col min="7" max="7" width="19.1796875" customWidth="1"/>
    <col min="8" max="8" width="20.1796875" customWidth="1"/>
    <col min="9" max="10" width="6.81640625" customWidth="1"/>
    <col min="11" max="11" width="5.81640625" customWidth="1"/>
    <col min="12" max="12" width="21.1796875" customWidth="1"/>
  </cols>
  <sheetData>
    <row r="1" spans="1:12" ht="15" customHeight="1" x14ac:dyDescent="0.3">
      <c r="A1" s="1" t="s">
        <v>0</v>
      </c>
    </row>
    <row r="3" spans="1:12" ht="15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25">
      <c r="A4" s="11">
        <v>42460</v>
      </c>
      <c r="B4" s="7">
        <v>37.1</v>
      </c>
      <c r="C4" s="8">
        <v>17069389</v>
      </c>
      <c r="D4" s="7"/>
      <c r="E4" s="7"/>
      <c r="F4" s="7"/>
      <c r="G4" s="7">
        <v>37.1</v>
      </c>
      <c r="H4" s="7"/>
      <c r="I4" s="7">
        <v>45</v>
      </c>
      <c r="J4" s="7">
        <v>46</v>
      </c>
      <c r="K4" s="7">
        <v>36.1</v>
      </c>
      <c r="L4" s="7"/>
    </row>
    <row r="5" spans="1:12" ht="15" customHeight="1" x14ac:dyDescent="0.25">
      <c r="A5" s="12">
        <v>42489</v>
      </c>
      <c r="B5" s="9">
        <v>36.200000000000003</v>
      </c>
      <c r="C5" s="10">
        <v>6862682</v>
      </c>
      <c r="D5" s="9">
        <v>-0.89999999999999802</v>
      </c>
      <c r="E5" s="9">
        <v>-2.4258760107816602</v>
      </c>
      <c r="F5" s="9">
        <v>-2.4258760107816602</v>
      </c>
      <c r="G5" s="9">
        <v>36.200000000000003</v>
      </c>
      <c r="H5" s="9">
        <v>-2.4258760107816602</v>
      </c>
      <c r="I5" s="9">
        <v>37.200000000000003</v>
      </c>
      <c r="J5" s="9">
        <v>38</v>
      </c>
      <c r="K5" s="9">
        <v>33.5</v>
      </c>
      <c r="L5" s="9">
        <v>-2.4258760107816602</v>
      </c>
    </row>
    <row r="6" spans="1:12" ht="15" customHeight="1" x14ac:dyDescent="0.25">
      <c r="A6" s="11">
        <v>42521</v>
      </c>
      <c r="B6" s="7">
        <v>36.1</v>
      </c>
      <c r="C6" s="8">
        <v>4403570</v>
      </c>
      <c r="D6" s="7">
        <v>-0.100000000000001</v>
      </c>
      <c r="E6" s="7">
        <v>-0.276243093922656</v>
      </c>
      <c r="F6" s="7">
        <v>-0.276243093922656</v>
      </c>
      <c r="G6" s="7">
        <v>36.1</v>
      </c>
      <c r="H6" s="7">
        <v>-2.6954177897574101</v>
      </c>
      <c r="I6" s="7">
        <v>36.4</v>
      </c>
      <c r="J6" s="7">
        <v>39.6</v>
      </c>
      <c r="K6" s="7">
        <v>35.5</v>
      </c>
      <c r="L6" s="7">
        <v>-2.6954177897574101</v>
      </c>
    </row>
    <row r="7" spans="1:12" ht="15" customHeight="1" x14ac:dyDescent="0.25">
      <c r="A7" s="12">
        <v>42551</v>
      </c>
      <c r="B7" s="9">
        <v>32.200000000000003</v>
      </c>
      <c r="C7" s="10">
        <v>2781082</v>
      </c>
      <c r="D7" s="9">
        <v>-3.8999999999999901</v>
      </c>
      <c r="E7" s="9">
        <v>-10.8033240997229</v>
      </c>
      <c r="F7" s="9">
        <v>-10.8033240997229</v>
      </c>
      <c r="G7" s="9">
        <v>32.200000000000003</v>
      </c>
      <c r="H7" s="9">
        <v>-13.207547169811299</v>
      </c>
      <c r="I7" s="9">
        <v>36</v>
      </c>
      <c r="J7" s="9">
        <v>36.1</v>
      </c>
      <c r="K7" s="9">
        <v>30.1</v>
      </c>
      <c r="L7" s="9">
        <v>-13.207547169811299</v>
      </c>
    </row>
    <row r="8" spans="1:12" ht="15" customHeight="1" x14ac:dyDescent="0.25">
      <c r="A8" s="11">
        <v>42580</v>
      </c>
      <c r="B8" s="7">
        <v>34.799999999999997</v>
      </c>
      <c r="C8" s="8">
        <v>4018845</v>
      </c>
      <c r="D8" s="7">
        <v>2.5999999999999899</v>
      </c>
      <c r="E8" s="7">
        <v>8.0745341614906607</v>
      </c>
      <c r="F8" s="7">
        <v>8.0745341614906607</v>
      </c>
      <c r="G8" s="7">
        <v>34.799999999999997</v>
      </c>
      <c r="H8" s="7">
        <v>-6.1994609164420602</v>
      </c>
      <c r="I8" s="7">
        <v>32.299999999999997</v>
      </c>
      <c r="J8" s="7">
        <v>36</v>
      </c>
      <c r="K8" s="7">
        <v>32</v>
      </c>
      <c r="L8" s="7">
        <v>-6.1994609164420602</v>
      </c>
    </row>
    <row r="9" spans="1:12" ht="15" customHeight="1" x14ac:dyDescent="0.25">
      <c r="A9" s="12">
        <v>42613</v>
      </c>
      <c r="B9" s="9">
        <v>30.7</v>
      </c>
      <c r="C9" s="10">
        <v>3706042</v>
      </c>
      <c r="D9" s="9">
        <v>-4.0999999999999899</v>
      </c>
      <c r="E9" s="9">
        <v>-11.781609195402201</v>
      </c>
      <c r="F9" s="9">
        <v>-11.781609195402201</v>
      </c>
      <c r="G9" s="9">
        <v>30.7</v>
      </c>
      <c r="H9" s="9">
        <v>-17.250673854447399</v>
      </c>
      <c r="I9" s="9">
        <v>34.9</v>
      </c>
      <c r="J9" s="9">
        <v>36</v>
      </c>
      <c r="K9" s="9">
        <v>30.6</v>
      </c>
      <c r="L9" s="9">
        <v>-17.250673854447399</v>
      </c>
    </row>
    <row r="10" spans="1:12" ht="15" customHeight="1" x14ac:dyDescent="0.25">
      <c r="A10" s="11">
        <v>42643</v>
      </c>
      <c r="B10" s="7">
        <v>32.700000000000003</v>
      </c>
      <c r="C10" s="8">
        <v>5520451</v>
      </c>
      <c r="D10" s="7">
        <v>2</v>
      </c>
      <c r="E10" s="7">
        <v>6.5146579804560201</v>
      </c>
      <c r="F10" s="7">
        <v>6.5146579804560201</v>
      </c>
      <c r="G10" s="7">
        <v>32.700000000000003</v>
      </c>
      <c r="H10" s="7">
        <v>-11.859838274932599</v>
      </c>
      <c r="I10" s="7">
        <v>30.7</v>
      </c>
      <c r="J10" s="7">
        <v>33.299999999999997</v>
      </c>
      <c r="K10" s="7">
        <v>27.9</v>
      </c>
      <c r="L10" s="7">
        <v>-11.859838274932599</v>
      </c>
    </row>
    <row r="11" spans="1:12" ht="15" customHeight="1" x14ac:dyDescent="0.25">
      <c r="A11" s="12">
        <v>42674</v>
      </c>
      <c r="B11" s="9">
        <v>33.6</v>
      </c>
      <c r="C11" s="10">
        <v>3894076</v>
      </c>
      <c r="D11" s="9">
        <v>0.89999999999999802</v>
      </c>
      <c r="E11" s="9">
        <v>2.75229357798165</v>
      </c>
      <c r="F11" s="9">
        <v>2.75229357798165</v>
      </c>
      <c r="G11" s="9">
        <v>33.6</v>
      </c>
      <c r="H11" s="9">
        <v>-9.4339622641509404</v>
      </c>
      <c r="I11" s="9">
        <v>32.9</v>
      </c>
      <c r="J11" s="9">
        <v>34.9</v>
      </c>
      <c r="K11" s="9">
        <v>31.5</v>
      </c>
      <c r="L11" s="9">
        <v>-9.4339622641509404</v>
      </c>
    </row>
    <row r="12" spans="1:12" ht="15" customHeight="1" x14ac:dyDescent="0.25">
      <c r="A12" s="11">
        <v>42704</v>
      </c>
      <c r="B12" s="7">
        <v>37.1</v>
      </c>
      <c r="C12" s="8">
        <v>6732011</v>
      </c>
      <c r="D12" s="7">
        <v>3.5</v>
      </c>
      <c r="E12" s="7">
        <v>10.4166666666666</v>
      </c>
      <c r="F12" s="7">
        <v>10.4166666666666</v>
      </c>
      <c r="G12" s="7">
        <v>37.1</v>
      </c>
      <c r="H12" s="7"/>
      <c r="I12" s="7">
        <v>33.6</v>
      </c>
      <c r="J12" s="7">
        <v>39</v>
      </c>
      <c r="K12" s="7">
        <v>32.200000000000003</v>
      </c>
      <c r="L12" s="7"/>
    </row>
    <row r="13" spans="1:12" ht="15" customHeight="1" x14ac:dyDescent="0.25">
      <c r="A13" s="12">
        <v>42734</v>
      </c>
      <c r="B13" s="9">
        <v>36.5</v>
      </c>
      <c r="C13" s="10">
        <v>4085019</v>
      </c>
      <c r="D13" s="9">
        <v>-0.60000000000000098</v>
      </c>
      <c r="E13" s="9">
        <v>-1.6172506738544501</v>
      </c>
      <c r="F13" s="9">
        <v>-1.6172506738544501</v>
      </c>
      <c r="G13" s="9">
        <v>36.5</v>
      </c>
      <c r="H13" s="9">
        <v>-1.6172506738544501</v>
      </c>
      <c r="I13" s="9">
        <v>37.299999999999997</v>
      </c>
      <c r="J13" s="9">
        <v>37.299999999999997</v>
      </c>
      <c r="K13" s="9">
        <v>33.700000000000003</v>
      </c>
      <c r="L13" s="9">
        <v>-1.6172506738544501</v>
      </c>
    </row>
    <row r="14" spans="1:12" ht="15" customHeight="1" x14ac:dyDescent="0.25">
      <c r="A14" s="11">
        <v>42766</v>
      </c>
      <c r="B14" s="7">
        <v>37.1</v>
      </c>
      <c r="C14" s="8">
        <v>2839790</v>
      </c>
      <c r="D14" s="7">
        <v>0.60000000000000098</v>
      </c>
      <c r="E14" s="7">
        <v>1.6438356164383401</v>
      </c>
      <c r="F14" s="7">
        <v>1.6438356164383401</v>
      </c>
      <c r="G14" s="7">
        <v>37.1</v>
      </c>
      <c r="H14" s="7"/>
      <c r="I14" s="7">
        <v>36.5</v>
      </c>
      <c r="J14" s="7">
        <v>37.9</v>
      </c>
      <c r="K14" s="7">
        <v>35.5</v>
      </c>
      <c r="L14" s="7"/>
    </row>
    <row r="15" spans="1:12" ht="15" customHeight="1" x14ac:dyDescent="0.25">
      <c r="A15" s="12">
        <v>42794</v>
      </c>
      <c r="B15" s="9">
        <v>41.6</v>
      </c>
      <c r="C15" s="10">
        <v>7224436</v>
      </c>
      <c r="D15" s="9">
        <v>4.5</v>
      </c>
      <c r="E15" s="9">
        <v>12.129380053908299</v>
      </c>
      <c r="F15" s="9">
        <v>12.129380053908299</v>
      </c>
      <c r="G15" s="9">
        <v>41.6</v>
      </c>
      <c r="H15" s="9">
        <v>12.129380053908299</v>
      </c>
      <c r="I15" s="9">
        <v>37</v>
      </c>
      <c r="J15" s="9">
        <v>44.3</v>
      </c>
      <c r="K15" s="9">
        <v>36.700000000000003</v>
      </c>
      <c r="L15" s="9">
        <v>12.129380053908299</v>
      </c>
    </row>
    <row r="16" spans="1:12" ht="15" customHeight="1" x14ac:dyDescent="0.25">
      <c r="A16" s="11">
        <v>42825</v>
      </c>
      <c r="B16" s="7">
        <v>39.4</v>
      </c>
      <c r="C16" s="8">
        <v>8849946</v>
      </c>
      <c r="D16" s="7">
        <v>-2.2000000000000002</v>
      </c>
      <c r="E16" s="7">
        <v>-5.2884615384615401</v>
      </c>
      <c r="F16" s="7">
        <v>-5.2884615384615401</v>
      </c>
      <c r="G16" s="7">
        <v>39.4</v>
      </c>
      <c r="H16" s="7">
        <v>6.1994609164420398</v>
      </c>
      <c r="I16" s="7">
        <v>41.7</v>
      </c>
      <c r="J16" s="7">
        <v>41.7</v>
      </c>
      <c r="K16" s="7">
        <v>35.9</v>
      </c>
      <c r="L16" s="7">
        <v>6.1994609164420398</v>
      </c>
    </row>
    <row r="17" spans="1:12" ht="15" customHeight="1" x14ac:dyDescent="0.25">
      <c r="A17" s="12">
        <v>42853</v>
      </c>
      <c r="B17" s="9">
        <v>40.299999999999997</v>
      </c>
      <c r="C17" s="10">
        <v>3088142</v>
      </c>
      <c r="D17" s="9">
        <v>0.89999999999999802</v>
      </c>
      <c r="E17" s="9">
        <v>2.28426395939085</v>
      </c>
      <c r="F17" s="9">
        <v>2.28426395939085</v>
      </c>
      <c r="G17" s="9">
        <v>40.299999999999997</v>
      </c>
      <c r="H17" s="9">
        <v>8.6253369272236995</v>
      </c>
      <c r="I17" s="9">
        <v>39.4</v>
      </c>
      <c r="J17" s="9">
        <v>40.9</v>
      </c>
      <c r="K17" s="9">
        <v>37.4</v>
      </c>
      <c r="L17" s="9">
        <v>8.6253369272236995</v>
      </c>
    </row>
    <row r="18" spans="1:12" ht="15" customHeight="1" x14ac:dyDescent="0.25">
      <c r="A18" s="11">
        <v>42886</v>
      </c>
      <c r="B18" s="7">
        <v>59.25</v>
      </c>
      <c r="C18" s="8">
        <v>12342745</v>
      </c>
      <c r="D18" s="7">
        <v>18.95</v>
      </c>
      <c r="E18" s="7">
        <v>47.022332506203398</v>
      </c>
      <c r="F18" s="7">
        <v>50.010585607940399</v>
      </c>
      <c r="G18" s="7">
        <v>60.454265999999997</v>
      </c>
      <c r="H18" s="7">
        <v>62.949504043126602</v>
      </c>
      <c r="I18" s="7">
        <v>39.6</v>
      </c>
      <c r="J18" s="7">
        <v>59.25</v>
      </c>
      <c r="K18" s="7">
        <v>39.200000000000003</v>
      </c>
      <c r="L18" s="7">
        <v>59.7035040431266</v>
      </c>
    </row>
    <row r="19" spans="1:12" ht="15" customHeight="1" x14ac:dyDescent="0.25">
      <c r="A19" s="12">
        <v>42916</v>
      </c>
      <c r="B19" s="9">
        <v>62</v>
      </c>
      <c r="C19" s="10">
        <v>7581415</v>
      </c>
      <c r="D19" s="9">
        <v>2.75</v>
      </c>
      <c r="E19" s="9">
        <v>4.6413502109704696</v>
      </c>
      <c r="F19" s="9">
        <v>4.6413531842401401</v>
      </c>
      <c r="G19" s="9">
        <v>63.260162000000001</v>
      </c>
      <c r="H19" s="9">
        <v>70.512566037735795</v>
      </c>
      <c r="I19" s="9">
        <v>59.25</v>
      </c>
      <c r="J19" s="9">
        <v>67.5</v>
      </c>
      <c r="K19" s="9">
        <v>57.75</v>
      </c>
      <c r="L19" s="9">
        <v>67.115902964959503</v>
      </c>
    </row>
    <row r="20" spans="1:12" ht="15" customHeight="1" x14ac:dyDescent="0.25">
      <c r="A20" s="11">
        <v>42947</v>
      </c>
      <c r="B20" s="7">
        <v>63.5</v>
      </c>
      <c r="C20" s="8">
        <v>3573398</v>
      </c>
      <c r="D20" s="7">
        <v>1.5</v>
      </c>
      <c r="E20" s="7">
        <v>2.4193548387096699</v>
      </c>
      <c r="F20" s="7">
        <v>2.4193551701622198</v>
      </c>
      <c r="G20" s="7">
        <v>64.790649999999999</v>
      </c>
      <c r="H20" s="7">
        <v>74.637870619946</v>
      </c>
      <c r="I20" s="7">
        <v>61.75</v>
      </c>
      <c r="J20" s="7">
        <v>64.5</v>
      </c>
      <c r="K20" s="7">
        <v>57.5</v>
      </c>
      <c r="L20" s="7">
        <v>71.159029649595595</v>
      </c>
    </row>
    <row r="21" spans="1:12" ht="15" customHeight="1" x14ac:dyDescent="0.25">
      <c r="A21" s="12">
        <v>42978</v>
      </c>
      <c r="B21" s="9">
        <v>70</v>
      </c>
      <c r="C21" s="10">
        <v>12215523</v>
      </c>
      <c r="D21" s="9">
        <v>6.5</v>
      </c>
      <c r="E21" s="9">
        <v>10.2362204724409</v>
      </c>
      <c r="F21" s="9">
        <v>10.2362146389949</v>
      </c>
      <c r="G21" s="9">
        <v>71.422759999999997</v>
      </c>
      <c r="H21" s="9">
        <v>92.5141778975741</v>
      </c>
      <c r="I21" s="9">
        <v>63.5</v>
      </c>
      <c r="J21" s="9">
        <v>75</v>
      </c>
      <c r="K21" s="9">
        <v>59.25</v>
      </c>
      <c r="L21" s="9">
        <v>88.679245283018801</v>
      </c>
    </row>
    <row r="22" spans="1:12" ht="15" customHeight="1" x14ac:dyDescent="0.25">
      <c r="A22" s="11">
        <v>43007</v>
      </c>
      <c r="B22" s="7">
        <v>69</v>
      </c>
      <c r="C22" s="8">
        <v>5536588</v>
      </c>
      <c r="D22" s="7">
        <v>-1</v>
      </c>
      <c r="E22" s="7">
        <v>-1.4285714285714199</v>
      </c>
      <c r="F22" s="7">
        <v>-1.42857122855515</v>
      </c>
      <c r="G22" s="7">
        <v>70.402434999999997</v>
      </c>
      <c r="H22" s="7">
        <v>89.763975741239804</v>
      </c>
      <c r="I22" s="7">
        <v>70.5</v>
      </c>
      <c r="J22" s="7">
        <v>73.25</v>
      </c>
      <c r="K22" s="7">
        <v>63.5</v>
      </c>
      <c r="L22" s="7">
        <v>85.983827493261401</v>
      </c>
    </row>
    <row r="23" spans="1:12" ht="15" customHeight="1" x14ac:dyDescent="0.25">
      <c r="A23" s="12">
        <v>43039</v>
      </c>
      <c r="B23" s="9">
        <v>81.25</v>
      </c>
      <c r="C23" s="10">
        <v>8017986</v>
      </c>
      <c r="D23" s="9">
        <v>12.25</v>
      </c>
      <c r="E23" s="9">
        <v>17.753623188405701</v>
      </c>
      <c r="F23" s="9">
        <v>17.7536259931918</v>
      </c>
      <c r="G23" s="9">
        <v>82.901420000000002</v>
      </c>
      <c r="H23" s="9">
        <v>123.45396226414999</v>
      </c>
      <c r="I23" s="9">
        <v>69.25</v>
      </c>
      <c r="J23" s="9">
        <v>83.25</v>
      </c>
      <c r="K23" s="9">
        <v>64</v>
      </c>
      <c r="L23" s="9">
        <v>119.002695417789</v>
      </c>
    </row>
    <row r="24" spans="1:12" ht="15" customHeight="1" x14ac:dyDescent="0.25">
      <c r="A24" s="11">
        <v>43069</v>
      </c>
      <c r="B24" s="7">
        <v>85.25</v>
      </c>
      <c r="C24" s="8">
        <v>3966118</v>
      </c>
      <c r="D24" s="7">
        <v>4</v>
      </c>
      <c r="E24" s="7">
        <v>4.92307692307691</v>
      </c>
      <c r="F24" s="7">
        <v>4.9230761065371196</v>
      </c>
      <c r="G24" s="7">
        <v>86.98272</v>
      </c>
      <c r="H24" s="7">
        <v>134.45477088948701</v>
      </c>
      <c r="I24" s="7">
        <v>81.75</v>
      </c>
      <c r="J24" s="7">
        <v>85.5</v>
      </c>
      <c r="K24" s="7">
        <v>77</v>
      </c>
      <c r="L24" s="7">
        <v>129.784366576819</v>
      </c>
    </row>
    <row r="25" spans="1:12" ht="15" customHeight="1" x14ac:dyDescent="0.25">
      <c r="A25" s="12">
        <v>43098</v>
      </c>
      <c r="B25" s="9">
        <v>83.75</v>
      </c>
      <c r="C25" s="10">
        <v>2991069</v>
      </c>
      <c r="D25" s="9">
        <v>-1.5</v>
      </c>
      <c r="E25" s="9">
        <v>-1.7595307917888501</v>
      </c>
      <c r="F25" s="9">
        <v>-1.75953338778093</v>
      </c>
      <c r="G25" s="9">
        <v>85.45223</v>
      </c>
      <c r="H25" s="9">
        <v>130.329460916442</v>
      </c>
      <c r="I25" s="9">
        <v>83.5</v>
      </c>
      <c r="J25" s="9">
        <v>89.25</v>
      </c>
      <c r="K25" s="9">
        <v>82.5</v>
      </c>
      <c r="L25" s="9">
        <v>125.741239892183</v>
      </c>
    </row>
    <row r="26" spans="1:12" ht="15" customHeight="1" x14ac:dyDescent="0.25">
      <c r="A26" s="11">
        <v>43131</v>
      </c>
      <c r="B26" s="7">
        <v>112.5</v>
      </c>
      <c r="C26" s="8">
        <v>7593511</v>
      </c>
      <c r="D26" s="7">
        <v>28.75</v>
      </c>
      <c r="E26" s="7">
        <v>34.328358208955201</v>
      </c>
      <c r="F26" s="7">
        <v>34.328361003568801</v>
      </c>
      <c r="G26" s="7">
        <v>114.78658</v>
      </c>
      <c r="H26" s="7">
        <v>209.397789757412</v>
      </c>
      <c r="I26" s="7">
        <v>84.2</v>
      </c>
      <c r="J26" s="7">
        <v>116.4</v>
      </c>
      <c r="K26" s="7">
        <v>83.75</v>
      </c>
      <c r="L26" s="7">
        <v>203.234501347708</v>
      </c>
    </row>
    <row r="27" spans="1:12" ht="15" customHeight="1" x14ac:dyDescent="0.25">
      <c r="A27" s="12">
        <v>43159</v>
      </c>
      <c r="B27" s="9">
        <v>94.6</v>
      </c>
      <c r="C27" s="10">
        <v>8402433</v>
      </c>
      <c r="D27" s="9">
        <v>-17.899999999999999</v>
      </c>
      <c r="E27" s="9">
        <v>-15.911111111111101</v>
      </c>
      <c r="F27" s="9">
        <v>-15.911110863308201</v>
      </c>
      <c r="G27" s="9">
        <v>96.522760000000005</v>
      </c>
      <c r="H27" s="9">
        <v>160.169164420485</v>
      </c>
      <c r="I27" s="9">
        <v>113.9</v>
      </c>
      <c r="J27" s="9">
        <v>113.9</v>
      </c>
      <c r="K27" s="9">
        <v>91.8</v>
      </c>
      <c r="L27" s="9">
        <v>154.986522911051</v>
      </c>
    </row>
    <row r="28" spans="1:12" ht="15" customHeight="1" x14ac:dyDescent="0.25">
      <c r="A28" s="11">
        <v>43188</v>
      </c>
      <c r="B28" s="7">
        <v>71.099999999999994</v>
      </c>
      <c r="C28" s="8">
        <v>13392656</v>
      </c>
      <c r="D28" s="7">
        <v>-23.5</v>
      </c>
      <c r="E28" s="7">
        <v>-24.8414376321353</v>
      </c>
      <c r="F28" s="7">
        <v>-24.8414363617451</v>
      </c>
      <c r="G28" s="7">
        <v>72.545119999999997</v>
      </c>
      <c r="H28" s="7">
        <v>95.539407008086201</v>
      </c>
      <c r="I28" s="7">
        <v>93.95</v>
      </c>
      <c r="J28" s="7">
        <v>95.95</v>
      </c>
      <c r="K28" s="7">
        <v>70.55</v>
      </c>
      <c r="L28" s="7">
        <v>91.644204851751994</v>
      </c>
    </row>
    <row r="29" spans="1:12" ht="15" customHeight="1" x14ac:dyDescent="0.25">
      <c r="A29" s="12">
        <v>43220</v>
      </c>
      <c r="B29" s="9">
        <v>85.8</v>
      </c>
      <c r="C29" s="10">
        <v>17429197</v>
      </c>
      <c r="D29" s="9">
        <v>14.7</v>
      </c>
      <c r="E29" s="9">
        <v>20.675105485231999</v>
      </c>
      <c r="F29" s="9">
        <v>20.675119153431599</v>
      </c>
      <c r="G29" s="9">
        <v>87.543909999999997</v>
      </c>
      <c r="H29" s="9">
        <v>135.967412398921</v>
      </c>
      <c r="I29" s="9">
        <v>71.05</v>
      </c>
      <c r="J29" s="9">
        <v>89.95</v>
      </c>
      <c r="K29" s="9">
        <v>68.05</v>
      </c>
      <c r="L29" s="9">
        <v>131.266846361185</v>
      </c>
    </row>
    <row r="30" spans="1:12" ht="15" customHeight="1" x14ac:dyDescent="0.25">
      <c r="A30" s="11">
        <v>43251</v>
      </c>
      <c r="B30" s="7">
        <v>75</v>
      </c>
      <c r="C30" s="8">
        <v>17509688</v>
      </c>
      <c r="D30" s="7">
        <v>-10.799999999999899</v>
      </c>
      <c r="E30" s="7">
        <v>-12.5874125874125</v>
      </c>
      <c r="F30" s="7">
        <v>-11.2117450545674</v>
      </c>
      <c r="G30" s="7">
        <v>77.728710000000007</v>
      </c>
      <c r="H30" s="7">
        <v>109.51134770889399</v>
      </c>
      <c r="I30" s="7">
        <v>88.7</v>
      </c>
      <c r="J30" s="7">
        <v>89.45</v>
      </c>
      <c r="K30" s="7">
        <v>74.650000000000006</v>
      </c>
      <c r="L30" s="7">
        <v>102.156334231805</v>
      </c>
    </row>
    <row r="31" spans="1:12" ht="15" customHeight="1" x14ac:dyDescent="0.25">
      <c r="A31" s="12">
        <v>43280</v>
      </c>
      <c r="B31" s="9">
        <v>71</v>
      </c>
      <c r="C31" s="10">
        <v>11478524</v>
      </c>
      <c r="D31" s="9">
        <v>-4</v>
      </c>
      <c r="E31" s="9">
        <v>-5.3333333333333304</v>
      </c>
      <c r="F31" s="9">
        <v>-5.3333369356059102</v>
      </c>
      <c r="G31" s="9">
        <v>73.583175999999995</v>
      </c>
      <c r="H31" s="9">
        <v>98.337401617250606</v>
      </c>
      <c r="I31" s="9">
        <v>75.400000000000006</v>
      </c>
      <c r="J31" s="9">
        <v>79.849999999999994</v>
      </c>
      <c r="K31" s="9">
        <v>68.2</v>
      </c>
      <c r="L31" s="9">
        <v>91.374663072776201</v>
      </c>
    </row>
    <row r="32" spans="1:12" ht="15" customHeight="1" x14ac:dyDescent="0.25">
      <c r="A32" s="11">
        <v>43312</v>
      </c>
      <c r="B32" s="7">
        <v>73</v>
      </c>
      <c r="C32" s="8">
        <v>14478581</v>
      </c>
      <c r="D32" s="7">
        <v>2</v>
      </c>
      <c r="E32" s="7">
        <v>2.8169014084507</v>
      </c>
      <c r="F32" s="7">
        <v>2.8168993412298602</v>
      </c>
      <c r="G32" s="7">
        <v>75.655940000000001</v>
      </c>
      <c r="H32" s="7">
        <v>103.924366576819</v>
      </c>
      <c r="I32" s="7">
        <v>70.55</v>
      </c>
      <c r="J32" s="7">
        <v>78.099999999999994</v>
      </c>
      <c r="K32" s="7">
        <v>65.55</v>
      </c>
      <c r="L32" s="7">
        <v>96.7654986522911</v>
      </c>
    </row>
    <row r="33" spans="1:12" ht="15" customHeight="1" x14ac:dyDescent="0.25">
      <c r="A33" s="12">
        <v>43343</v>
      </c>
      <c r="B33" s="9">
        <v>65</v>
      </c>
      <c r="C33" s="10">
        <v>23749488</v>
      </c>
      <c r="D33" s="9">
        <v>-8</v>
      </c>
      <c r="E33" s="9">
        <v>-10.958904109589</v>
      </c>
      <c r="F33" s="9">
        <v>-10.9589068617745</v>
      </c>
      <c r="G33" s="9">
        <v>67.364875999999995</v>
      </c>
      <c r="H33" s="9">
        <v>81.576485175202095</v>
      </c>
      <c r="I33" s="9">
        <v>63.6</v>
      </c>
      <c r="J33" s="9">
        <v>68.400000000000006</v>
      </c>
      <c r="K33" s="9">
        <v>57.15</v>
      </c>
      <c r="L33" s="9">
        <v>75.202156334231802</v>
      </c>
    </row>
    <row r="34" spans="1:12" ht="15" customHeight="1" x14ac:dyDescent="0.25">
      <c r="A34" s="11">
        <v>43371</v>
      </c>
      <c r="B34" s="7">
        <v>60.3</v>
      </c>
      <c r="C34" s="8">
        <v>11170023</v>
      </c>
      <c r="D34" s="7">
        <v>-4.7</v>
      </c>
      <c r="E34" s="7">
        <v>-7.2307692307692397</v>
      </c>
      <c r="F34" s="7">
        <v>-7.230769637281</v>
      </c>
      <c r="G34" s="7">
        <v>62.493876999999998</v>
      </c>
      <c r="H34" s="7">
        <v>68.447107816711494</v>
      </c>
      <c r="I34" s="7">
        <v>65.2</v>
      </c>
      <c r="J34" s="7">
        <v>66.5</v>
      </c>
      <c r="K34" s="7">
        <v>56.1</v>
      </c>
      <c r="L34" s="7">
        <v>62.533692722371903</v>
      </c>
    </row>
    <row r="35" spans="1:12" ht="15" customHeight="1" x14ac:dyDescent="0.25">
      <c r="A35" s="12">
        <v>43404</v>
      </c>
      <c r="B35" s="9">
        <v>53.5</v>
      </c>
      <c r="C35" s="10">
        <v>20071928</v>
      </c>
      <c r="D35" s="9">
        <v>-6.7999999999999901</v>
      </c>
      <c r="E35" s="9">
        <v>-11.2769485903814</v>
      </c>
      <c r="F35" s="9">
        <v>-11.276946379882901</v>
      </c>
      <c r="G35" s="9">
        <v>55.446475999999997</v>
      </c>
      <c r="H35" s="9">
        <v>49.4514177897574</v>
      </c>
      <c r="I35" s="9">
        <v>60.45</v>
      </c>
      <c r="J35" s="9">
        <v>61.85</v>
      </c>
      <c r="K35" s="9">
        <v>44.68</v>
      </c>
      <c r="L35" s="9">
        <v>44.204851752021497</v>
      </c>
    </row>
    <row r="36" spans="1:12" ht="15" customHeight="1" x14ac:dyDescent="0.25">
      <c r="A36" s="11">
        <v>43434</v>
      </c>
      <c r="B36" s="7">
        <v>39.72</v>
      </c>
      <c r="C36" s="8">
        <v>24084414</v>
      </c>
      <c r="D36" s="7">
        <v>-13.78</v>
      </c>
      <c r="E36" s="7">
        <v>-25.757009345794302</v>
      </c>
      <c r="F36" s="7">
        <v>-25.7570075328141</v>
      </c>
      <c r="G36" s="7">
        <v>41.165123000000001</v>
      </c>
      <c r="H36" s="7">
        <v>10.957204851752</v>
      </c>
      <c r="I36" s="7">
        <v>53.5</v>
      </c>
      <c r="J36" s="7">
        <v>56.5</v>
      </c>
      <c r="K36" s="7">
        <v>36.5</v>
      </c>
      <c r="L36" s="7">
        <v>7.0619946091644099</v>
      </c>
    </row>
    <row r="37" spans="1:12" ht="15" customHeight="1" x14ac:dyDescent="0.25">
      <c r="A37" s="12">
        <v>43462</v>
      </c>
      <c r="B37" s="9">
        <v>39.76</v>
      </c>
      <c r="C37" s="10">
        <v>10001237</v>
      </c>
      <c r="D37" s="9">
        <v>3.9999999999999099E-2</v>
      </c>
      <c r="E37" s="9">
        <v>0.10070493454179499</v>
      </c>
      <c r="F37" s="9">
        <v>0.100692034856786</v>
      </c>
      <c r="G37" s="9">
        <v>41.206572999999999</v>
      </c>
      <c r="H37" s="9">
        <v>11.0689299191374</v>
      </c>
      <c r="I37" s="9">
        <v>39.979999999999997</v>
      </c>
      <c r="J37" s="9">
        <v>40.98</v>
      </c>
      <c r="K37" s="9">
        <v>34</v>
      </c>
      <c r="L37" s="9">
        <v>7.1698113207547003</v>
      </c>
    </row>
    <row r="38" spans="1:12" ht="15" customHeight="1" x14ac:dyDescent="0.25">
      <c r="A38" s="11">
        <v>43496</v>
      </c>
      <c r="B38" s="7">
        <v>35.979999999999997</v>
      </c>
      <c r="C38" s="8">
        <v>14548964</v>
      </c>
      <c r="D38" s="7">
        <v>-3.78</v>
      </c>
      <c r="E38" s="7">
        <v>-9.5070422535211208</v>
      </c>
      <c r="F38" s="7">
        <v>-9.5070342297089194</v>
      </c>
      <c r="G38" s="7">
        <v>37.289050000000003</v>
      </c>
      <c r="H38" s="7">
        <v>0.50956873315364304</v>
      </c>
      <c r="I38" s="7">
        <v>40.58</v>
      </c>
      <c r="J38" s="7">
        <v>46</v>
      </c>
      <c r="K38" s="7">
        <v>35.799999999999997</v>
      </c>
      <c r="L38" s="7">
        <v>-3.0188679245283101</v>
      </c>
    </row>
    <row r="39" spans="1:12" ht="15" customHeight="1" x14ac:dyDescent="0.25">
      <c r="A39" s="12">
        <v>43524</v>
      </c>
      <c r="B39" s="9">
        <v>33.4</v>
      </c>
      <c r="C39" s="10">
        <v>17761633</v>
      </c>
      <c r="D39" s="9">
        <v>-2.5799999999999899</v>
      </c>
      <c r="E39" s="9">
        <v>-7.1706503613118304</v>
      </c>
      <c r="F39" s="9">
        <v>-7.17064392898184</v>
      </c>
      <c r="G39" s="9">
        <v>34.615184999999997</v>
      </c>
      <c r="H39" s="9">
        <v>-6.6976145552560702</v>
      </c>
      <c r="I39" s="9">
        <v>36</v>
      </c>
      <c r="J39" s="9">
        <v>37.299999999999997</v>
      </c>
      <c r="K39" s="9">
        <v>32.4</v>
      </c>
      <c r="L39" s="9">
        <v>-9.9730458221024296</v>
      </c>
    </row>
    <row r="40" spans="1:12" ht="15" customHeight="1" x14ac:dyDescent="0.25">
      <c r="A40" s="11">
        <v>43553</v>
      </c>
      <c r="B40" s="7">
        <v>28.98</v>
      </c>
      <c r="C40" s="8">
        <v>9574981</v>
      </c>
      <c r="D40" s="7">
        <v>-4.4199999999999902</v>
      </c>
      <c r="E40" s="7">
        <v>-13.2335329341317</v>
      </c>
      <c r="F40" s="7">
        <v>-13.2335418689803</v>
      </c>
      <c r="G40" s="7">
        <v>30.034369999999999</v>
      </c>
      <c r="H40" s="7">
        <v>-19.044824797843599</v>
      </c>
      <c r="I40" s="7">
        <v>33.5</v>
      </c>
      <c r="J40" s="7">
        <v>34.86</v>
      </c>
      <c r="K40" s="7">
        <v>28.52</v>
      </c>
      <c r="L40" s="7">
        <v>-21.8867924528301</v>
      </c>
    </row>
    <row r="41" spans="1:12" ht="15" customHeight="1" x14ac:dyDescent="0.25">
      <c r="A41" s="12">
        <v>43585</v>
      </c>
      <c r="B41" s="9">
        <v>25.88</v>
      </c>
      <c r="C41" s="10">
        <v>18907676</v>
      </c>
      <c r="D41" s="9">
        <v>-3.1</v>
      </c>
      <c r="E41" s="9">
        <v>-10.6970324361628</v>
      </c>
      <c r="F41" s="9">
        <v>-10.697034763838801</v>
      </c>
      <c r="G41" s="9">
        <v>26.821583</v>
      </c>
      <c r="H41" s="9">
        <v>-27.704628032344999</v>
      </c>
      <c r="I41" s="9">
        <v>29</v>
      </c>
      <c r="J41" s="9">
        <v>33.119999999999997</v>
      </c>
      <c r="K41" s="9">
        <v>24.3</v>
      </c>
      <c r="L41" s="9">
        <v>-30.2425876010781</v>
      </c>
    </row>
    <row r="42" spans="1:12" ht="15" customHeight="1" x14ac:dyDescent="0.25">
      <c r="A42" s="11">
        <v>43616</v>
      </c>
      <c r="B42" s="7">
        <v>30.37</v>
      </c>
      <c r="C42" s="8">
        <v>21392318</v>
      </c>
      <c r="D42" s="7">
        <v>4.49</v>
      </c>
      <c r="E42" s="7">
        <v>17.349304482225602</v>
      </c>
      <c r="F42" s="7">
        <v>19.667694483207701</v>
      </c>
      <c r="G42" s="7">
        <v>32.096769999999999</v>
      </c>
      <c r="H42" s="7">
        <v>-13.485795148247901</v>
      </c>
      <c r="I42" s="7">
        <v>29.7</v>
      </c>
      <c r="J42" s="7">
        <v>34.729999999999997</v>
      </c>
      <c r="K42" s="7">
        <v>28.26</v>
      </c>
      <c r="L42" s="7">
        <v>-18.140161725067301</v>
      </c>
    </row>
    <row r="43" spans="1:12" ht="15" customHeight="1" x14ac:dyDescent="0.25">
      <c r="A43" s="12">
        <v>43644</v>
      </c>
      <c r="B43" s="9">
        <v>37.08</v>
      </c>
      <c r="C43" s="10">
        <v>11675776</v>
      </c>
      <c r="D43" s="9">
        <v>6.7099999999999902</v>
      </c>
      <c r="E43" s="9">
        <v>22.094171880144799</v>
      </c>
      <c r="F43" s="9">
        <v>22.094185801250401</v>
      </c>
      <c r="G43" s="9">
        <v>39.188290000000002</v>
      </c>
      <c r="H43" s="9">
        <v>5.6288140161725</v>
      </c>
      <c r="I43" s="9">
        <v>30</v>
      </c>
      <c r="J43" s="9">
        <v>37.229999999999997</v>
      </c>
      <c r="K43" s="9">
        <v>29.7</v>
      </c>
      <c r="L43" s="9">
        <v>-5.3908355795156598E-2</v>
      </c>
    </row>
    <row r="44" spans="1:12" ht="15" customHeight="1" x14ac:dyDescent="0.25">
      <c r="A44" s="11">
        <v>43677</v>
      </c>
      <c r="B44" s="7">
        <v>38</v>
      </c>
      <c r="C44" s="8">
        <v>12099257</v>
      </c>
      <c r="D44" s="7">
        <v>0.92000000000000104</v>
      </c>
      <c r="E44" s="7">
        <v>2.48112189859763</v>
      </c>
      <c r="F44" s="7">
        <v>2.4811238255101098</v>
      </c>
      <c r="G44" s="7">
        <v>40.160600000000002</v>
      </c>
      <c r="H44" s="7">
        <v>8.2495956873315297</v>
      </c>
      <c r="I44" s="7">
        <v>38.18</v>
      </c>
      <c r="J44" s="7">
        <v>40.68</v>
      </c>
      <c r="K44" s="7">
        <v>36.22</v>
      </c>
      <c r="L44" s="7">
        <v>2.4258760107816602</v>
      </c>
    </row>
    <row r="45" spans="1:12" ht="15" customHeight="1" x14ac:dyDescent="0.25">
      <c r="A45" s="12">
        <v>43707</v>
      </c>
      <c r="B45" s="9">
        <v>33.51</v>
      </c>
      <c r="C45" s="10">
        <v>21026926</v>
      </c>
      <c r="D45" s="9">
        <v>-4.49</v>
      </c>
      <c r="E45" s="9">
        <v>-11.8157894736842</v>
      </c>
      <c r="F45" s="9">
        <v>-11.815804544752799</v>
      </c>
      <c r="G45" s="9">
        <v>35.415301999999997</v>
      </c>
      <c r="H45" s="9">
        <v>-4.5409649595687398</v>
      </c>
      <c r="I45" s="9">
        <v>38.01</v>
      </c>
      <c r="J45" s="9">
        <v>41.88</v>
      </c>
      <c r="K45" s="9">
        <v>32.1</v>
      </c>
      <c r="L45" s="9">
        <v>-9.67654986522912</v>
      </c>
    </row>
    <row r="46" spans="1:12" ht="15" customHeight="1" x14ac:dyDescent="0.25">
      <c r="A46" s="11">
        <v>43738</v>
      </c>
      <c r="B46" s="7">
        <v>36.130000000000003</v>
      </c>
      <c r="C46" s="8">
        <v>7625256</v>
      </c>
      <c r="D46" s="7">
        <v>2.62</v>
      </c>
      <c r="E46" s="7">
        <v>7.81856162339602</v>
      </c>
      <c r="F46" s="7">
        <v>7.8185723222125896</v>
      </c>
      <c r="G46" s="7">
        <v>38.184272999999997</v>
      </c>
      <c r="H46" s="7">
        <v>2.9225687331536201</v>
      </c>
      <c r="I46" s="7">
        <v>33.51</v>
      </c>
      <c r="J46" s="7">
        <v>37.6</v>
      </c>
      <c r="K46" s="7">
        <v>33.22</v>
      </c>
      <c r="L46" s="7">
        <v>-2.6145552560646799</v>
      </c>
    </row>
    <row r="47" spans="1:12" ht="15" customHeight="1" x14ac:dyDescent="0.25">
      <c r="A47" s="12">
        <v>43769</v>
      </c>
      <c r="B47" s="9">
        <v>33.9</v>
      </c>
      <c r="C47" s="10">
        <v>14248430</v>
      </c>
      <c r="D47" s="9">
        <v>-2.23</v>
      </c>
      <c r="E47" s="9">
        <v>-6.1721561029615302</v>
      </c>
      <c r="F47" s="9">
        <v>-6.17215626967677</v>
      </c>
      <c r="G47" s="9">
        <v>35.827480000000001</v>
      </c>
      <c r="H47" s="9">
        <v>-3.4299730458220998</v>
      </c>
      <c r="I47" s="9">
        <v>36.14</v>
      </c>
      <c r="J47" s="9">
        <v>37.380000000000003</v>
      </c>
      <c r="K47" s="9">
        <v>32.51</v>
      </c>
      <c r="L47" s="9">
        <v>-8.6253369272237208</v>
      </c>
    </row>
    <row r="48" spans="1:12" ht="15" customHeight="1" x14ac:dyDescent="0.25">
      <c r="A48" s="11">
        <v>43798</v>
      </c>
      <c r="B48" s="7">
        <v>31.48</v>
      </c>
      <c r="C48" s="8">
        <v>18766530</v>
      </c>
      <c r="D48" s="7">
        <v>-2.4199999999999902</v>
      </c>
      <c r="E48" s="7">
        <v>-7.1386430678466004</v>
      </c>
      <c r="F48" s="7">
        <v>-7.1386488806915702</v>
      </c>
      <c r="G48" s="7">
        <v>33.269882000000003</v>
      </c>
      <c r="H48" s="7">
        <v>-10.32376819407</v>
      </c>
      <c r="I48" s="7">
        <v>34.04</v>
      </c>
      <c r="J48" s="7">
        <v>34.67</v>
      </c>
      <c r="K48" s="7">
        <v>29</v>
      </c>
      <c r="L48" s="7">
        <v>-15.148247978436601</v>
      </c>
    </row>
    <row r="49" spans="1:12" ht="15" customHeight="1" x14ac:dyDescent="0.25">
      <c r="A49" s="12">
        <v>43829</v>
      </c>
      <c r="B49" s="9">
        <v>29.51</v>
      </c>
      <c r="C49" s="10">
        <v>6729972</v>
      </c>
      <c r="D49" s="9">
        <v>-1.96999999999999</v>
      </c>
      <c r="E49" s="9">
        <v>-6.2579415501905897</v>
      </c>
      <c r="F49" s="9">
        <v>-4.4095918344405396</v>
      </c>
      <c r="G49" s="9">
        <v>31.802816</v>
      </c>
      <c r="H49" s="9">
        <v>-14.278123989218299</v>
      </c>
      <c r="I49" s="9">
        <v>30.9</v>
      </c>
      <c r="J49" s="9">
        <v>31.36</v>
      </c>
      <c r="K49" s="9">
        <v>28.61</v>
      </c>
      <c r="L49" s="9">
        <v>-20.458221024258702</v>
      </c>
    </row>
    <row r="50" spans="1:12" ht="15" customHeight="1" x14ac:dyDescent="0.25">
      <c r="A50" s="11">
        <v>43861</v>
      </c>
      <c r="B50" s="7">
        <v>29.6</v>
      </c>
      <c r="C50" s="8">
        <v>13197853</v>
      </c>
      <c r="D50" s="7">
        <v>8.9999999999999802E-2</v>
      </c>
      <c r="E50" s="7">
        <v>0.30498136225007799</v>
      </c>
      <c r="F50" s="7">
        <v>0.30498242671341802</v>
      </c>
      <c r="G50" s="7">
        <v>31.899809000000001</v>
      </c>
      <c r="H50" s="7">
        <v>-14.0166873315363</v>
      </c>
      <c r="I50" s="7">
        <v>30.14</v>
      </c>
      <c r="J50" s="7">
        <v>31.7</v>
      </c>
      <c r="K50" s="7">
        <v>27.02</v>
      </c>
      <c r="L50" s="7">
        <v>-20.215633423180499</v>
      </c>
    </row>
    <row r="51" spans="1:12" ht="15" customHeight="1" x14ac:dyDescent="0.25">
      <c r="A51" s="12">
        <v>43889</v>
      </c>
      <c r="B51" s="9">
        <v>27.3</v>
      </c>
      <c r="C51" s="10">
        <v>25897980</v>
      </c>
      <c r="D51" s="9">
        <v>-2.2999999999999998</v>
      </c>
      <c r="E51" s="9">
        <v>-7.7702702702702702</v>
      </c>
      <c r="F51" s="9">
        <v>-7.7702753643446503</v>
      </c>
      <c r="G51" s="9">
        <v>29.421106000000002</v>
      </c>
      <c r="H51" s="9">
        <v>-20.6978274932614</v>
      </c>
      <c r="I51" s="9">
        <v>29.53</v>
      </c>
      <c r="J51" s="9">
        <v>35.82</v>
      </c>
      <c r="K51" s="9">
        <v>27.06</v>
      </c>
      <c r="L51" s="9">
        <v>-26.415094339622598</v>
      </c>
    </row>
    <row r="52" spans="1:12" ht="15" customHeight="1" x14ac:dyDescent="0.25">
      <c r="A52" s="11">
        <v>43921</v>
      </c>
      <c r="B52" s="7">
        <v>28.56</v>
      </c>
      <c r="C52" s="8">
        <v>38930516</v>
      </c>
      <c r="D52" s="7">
        <v>1.25999999999999</v>
      </c>
      <c r="E52" s="7">
        <v>4.6153846153845901</v>
      </c>
      <c r="F52" s="7">
        <v>4.6153839356004998</v>
      </c>
      <c r="G52" s="7">
        <v>30.779002999999999</v>
      </c>
      <c r="H52" s="7">
        <v>-17.0377277628032</v>
      </c>
      <c r="I52" s="7">
        <v>28</v>
      </c>
      <c r="J52" s="7">
        <v>29.19</v>
      </c>
      <c r="K52" s="7">
        <v>19.66</v>
      </c>
      <c r="L52" s="7">
        <v>-23.018867924528301</v>
      </c>
    </row>
    <row r="53" spans="1:12" ht="15" customHeight="1" x14ac:dyDescent="0.25">
      <c r="A53" s="12">
        <v>43951</v>
      </c>
      <c r="B53" s="9">
        <v>34.299999999999997</v>
      </c>
      <c r="C53" s="10">
        <v>21766460</v>
      </c>
      <c r="D53" s="9">
        <v>5.7399999999999904</v>
      </c>
      <c r="E53" s="9">
        <v>20.0980392156862</v>
      </c>
      <c r="F53" s="9">
        <v>20.098042162054401</v>
      </c>
      <c r="G53" s="9">
        <v>36.964979999999997</v>
      </c>
      <c r="H53" s="9">
        <v>-0.36393530997305701</v>
      </c>
      <c r="I53" s="9">
        <v>28.18</v>
      </c>
      <c r="J53" s="9">
        <v>35.159999999999997</v>
      </c>
      <c r="K53" s="9">
        <v>26.14</v>
      </c>
      <c r="L53" s="9">
        <v>-7.5471698113207601</v>
      </c>
    </row>
    <row r="54" spans="1:12" ht="15" customHeight="1" x14ac:dyDescent="0.25">
      <c r="A54" s="11">
        <v>43980</v>
      </c>
      <c r="B54" s="7">
        <v>42.66</v>
      </c>
      <c r="C54" s="8">
        <v>29415914</v>
      </c>
      <c r="D54" s="7">
        <v>8.36</v>
      </c>
      <c r="E54" s="7">
        <v>24.3731778425656</v>
      </c>
      <c r="F54" s="7">
        <v>26.794238763283499</v>
      </c>
      <c r="G54" s="7">
        <v>46.869464999999998</v>
      </c>
      <c r="H54" s="7">
        <v>26.3327897574123</v>
      </c>
      <c r="I54" s="7">
        <v>34.299999999999997</v>
      </c>
      <c r="J54" s="7">
        <v>44.7</v>
      </c>
      <c r="K54" s="7">
        <v>33.020000000000003</v>
      </c>
      <c r="L54" s="7">
        <v>14.9865229110512</v>
      </c>
    </row>
    <row r="55" spans="1:12" ht="15" customHeight="1" x14ac:dyDescent="0.25">
      <c r="A55" s="12">
        <v>44012</v>
      </c>
      <c r="B55" s="9">
        <v>41.66</v>
      </c>
      <c r="C55" s="10">
        <v>21639000</v>
      </c>
      <c r="D55" s="9">
        <v>-1</v>
      </c>
      <c r="E55" s="9">
        <v>-2.3441162681668901</v>
      </c>
      <c r="F55" s="9">
        <v>-2.3441167933109499</v>
      </c>
      <c r="G55" s="9">
        <v>45.770789999999998</v>
      </c>
      <c r="H55" s="9">
        <v>23.371401617250601</v>
      </c>
      <c r="I55" s="9">
        <v>43.18</v>
      </c>
      <c r="J55" s="9">
        <v>49.7</v>
      </c>
      <c r="K55" s="9">
        <v>39.68</v>
      </c>
      <c r="L55" s="9">
        <v>12.2911051212937</v>
      </c>
    </row>
    <row r="56" spans="1:12" ht="15" customHeight="1" x14ac:dyDescent="0.25">
      <c r="A56" s="11">
        <v>44043</v>
      </c>
      <c r="B56" s="7">
        <v>40.479999999999997</v>
      </c>
      <c r="C56" s="8">
        <v>20909701</v>
      </c>
      <c r="D56" s="7">
        <v>-1.1799999999999899</v>
      </c>
      <c r="E56" s="7">
        <v>-2.8324531925107901</v>
      </c>
      <c r="F56" s="7">
        <v>-2.8324527498869898</v>
      </c>
      <c r="G56" s="7">
        <v>44.474353999999998</v>
      </c>
      <c r="H56" s="7">
        <v>19.876964959568699</v>
      </c>
      <c r="I56" s="7">
        <v>41.64</v>
      </c>
      <c r="J56" s="7">
        <v>47.58</v>
      </c>
      <c r="K56" s="7">
        <v>39.18</v>
      </c>
      <c r="L56" s="7">
        <v>9.1105121293800408</v>
      </c>
    </row>
    <row r="57" spans="1:12" ht="15" customHeight="1" x14ac:dyDescent="0.25">
      <c r="A57" s="12">
        <v>44074</v>
      </c>
      <c r="B57" s="9">
        <v>42.2</v>
      </c>
      <c r="C57" s="10">
        <v>22494860</v>
      </c>
      <c r="D57" s="9">
        <v>1.72</v>
      </c>
      <c r="E57" s="9">
        <v>4.2490118577075098</v>
      </c>
      <c r="F57" s="9">
        <v>4.2490128130922402</v>
      </c>
      <c r="G57" s="9">
        <v>46.364075</v>
      </c>
      <c r="H57" s="9">
        <v>24.970552560646802</v>
      </c>
      <c r="I57" s="9">
        <v>40.5</v>
      </c>
      <c r="J57" s="9">
        <v>46.82</v>
      </c>
      <c r="K57" s="9">
        <v>39.76</v>
      </c>
      <c r="L57" s="9">
        <v>13.746630727762801</v>
      </c>
    </row>
    <row r="58" spans="1:12" ht="15" customHeight="1" x14ac:dyDescent="0.25">
      <c r="A58" s="11">
        <v>44104</v>
      </c>
      <c r="B58" s="7">
        <v>37.979999999999997</v>
      </c>
      <c r="C58" s="8">
        <v>19123469</v>
      </c>
      <c r="D58" s="7">
        <v>-4.22</v>
      </c>
      <c r="E58" s="7">
        <v>-10</v>
      </c>
      <c r="F58" s="7">
        <v>-10.0000053921058</v>
      </c>
      <c r="G58" s="7">
        <v>41.727665000000002</v>
      </c>
      <c r="H58" s="7">
        <v>12.4734905660377</v>
      </c>
      <c r="I58" s="7">
        <v>42.7</v>
      </c>
      <c r="J58" s="7">
        <v>43.1</v>
      </c>
      <c r="K58" s="7">
        <v>34.9</v>
      </c>
      <c r="L58" s="7">
        <v>2.3719676549865101</v>
      </c>
    </row>
    <row r="59" spans="1:12" ht="15" customHeight="1" x14ac:dyDescent="0.25">
      <c r="A59" s="12">
        <v>44134</v>
      </c>
      <c r="B59" s="9">
        <v>29.8</v>
      </c>
      <c r="C59" s="10">
        <v>23258527</v>
      </c>
      <c r="D59" s="9">
        <v>-8.1799999999999908</v>
      </c>
      <c r="E59" s="9">
        <v>-21.537651395471201</v>
      </c>
      <c r="F59" s="9">
        <v>-21.537653736435999</v>
      </c>
      <c r="G59" s="9">
        <v>32.740504999999999</v>
      </c>
      <c r="H59" s="9">
        <v>-11.7506603773584</v>
      </c>
      <c r="I59" s="9">
        <v>38.18</v>
      </c>
      <c r="J59" s="9">
        <v>38.700000000000003</v>
      </c>
      <c r="K59" s="9">
        <v>28.7</v>
      </c>
      <c r="L59" s="9">
        <v>-19.676549865229099</v>
      </c>
    </row>
    <row r="60" spans="1:12" ht="15" customHeight="1" x14ac:dyDescent="0.25">
      <c r="A60" s="11">
        <v>44165</v>
      </c>
      <c r="B60" s="7">
        <v>33.700000000000003</v>
      </c>
      <c r="C60" s="8">
        <v>28614162</v>
      </c>
      <c r="D60" s="7">
        <v>3.9</v>
      </c>
      <c r="E60" s="7">
        <v>13.0872483221476</v>
      </c>
      <c r="F60" s="7">
        <v>15.6457971555417</v>
      </c>
      <c r="G60" s="7">
        <v>37.863017999999997</v>
      </c>
      <c r="H60" s="7">
        <v>2.0566522911051002</v>
      </c>
      <c r="I60" s="7">
        <v>29.8</v>
      </c>
      <c r="J60" s="7">
        <v>35</v>
      </c>
      <c r="K60" s="7">
        <v>29.6</v>
      </c>
      <c r="L60" s="7">
        <v>-9.1644204851751994</v>
      </c>
    </row>
    <row r="61" spans="1:12" ht="15" customHeight="1" x14ac:dyDescent="0.25">
      <c r="A61" s="12">
        <v>44195</v>
      </c>
      <c r="B61" s="9">
        <v>34.9</v>
      </c>
      <c r="C61" s="10">
        <v>19371530</v>
      </c>
      <c r="D61" s="9">
        <v>1.19999999999999</v>
      </c>
      <c r="E61" s="9">
        <v>3.5608308605341099</v>
      </c>
      <c r="F61" s="9">
        <v>3.56083606436234</v>
      </c>
      <c r="G61" s="9">
        <v>39.211258000000001</v>
      </c>
      <c r="H61" s="9">
        <v>5.6907223719676496</v>
      </c>
      <c r="I61" s="9">
        <v>33.92</v>
      </c>
      <c r="J61" s="9">
        <v>35.42</v>
      </c>
      <c r="K61" s="9">
        <v>32.020000000000003</v>
      </c>
      <c r="L61" s="9">
        <v>-5.9299191374663103</v>
      </c>
    </row>
    <row r="62" spans="1:12" ht="15" customHeight="1" x14ac:dyDescent="0.25">
      <c r="A62" s="11">
        <v>44225</v>
      </c>
      <c r="B62" s="7">
        <v>34.14</v>
      </c>
      <c r="C62" s="8">
        <v>19630521</v>
      </c>
      <c r="D62" s="7">
        <v>-0.75999999999999801</v>
      </c>
      <c r="E62" s="7">
        <v>-2.1776504297994101</v>
      </c>
      <c r="F62" s="7">
        <v>-2.1776552030031802</v>
      </c>
      <c r="G62" s="7">
        <v>38.357371999999998</v>
      </c>
      <c r="H62" s="7">
        <v>3.3891428571428399</v>
      </c>
      <c r="I62" s="7">
        <v>34.979999999999997</v>
      </c>
      <c r="J62" s="7">
        <v>38.1</v>
      </c>
      <c r="K62" s="7">
        <v>33.74</v>
      </c>
      <c r="L62" s="7">
        <v>-7.9784366576819403</v>
      </c>
    </row>
    <row r="63" spans="1:12" ht="15" customHeight="1" x14ac:dyDescent="0.25">
      <c r="A63" s="12">
        <v>44253</v>
      </c>
      <c r="B63" s="9">
        <v>39.04</v>
      </c>
      <c r="C63" s="10">
        <v>27918953</v>
      </c>
      <c r="D63" s="9">
        <v>4.8999999999999897</v>
      </c>
      <c r="E63" s="9">
        <v>14.352665495020499</v>
      </c>
      <c r="F63" s="9">
        <v>14.3526725449282</v>
      </c>
      <c r="G63" s="9">
        <v>43.862679999999997</v>
      </c>
      <c r="H63" s="9">
        <v>18.228247978436599</v>
      </c>
      <c r="I63" s="9">
        <v>34.299999999999997</v>
      </c>
      <c r="J63" s="9">
        <v>44.5</v>
      </c>
      <c r="K63" s="9">
        <v>34.28</v>
      </c>
      <c r="L63" s="9">
        <v>5.2291105121293704</v>
      </c>
    </row>
    <row r="64" spans="1:12" ht="15" customHeight="1" x14ac:dyDescent="0.25">
      <c r="A64" s="11">
        <v>44286</v>
      </c>
      <c r="B64" s="7">
        <v>51.15</v>
      </c>
      <c r="C64" s="8">
        <v>26976893</v>
      </c>
      <c r="D64" s="7">
        <v>12.11</v>
      </c>
      <c r="E64" s="7">
        <v>31.019467213114702</v>
      </c>
      <c r="F64" s="7">
        <v>31.019461191153798</v>
      </c>
      <c r="G64" s="7">
        <v>57.468646999999997</v>
      </c>
      <c r="H64" s="7">
        <v>54.9020134770889</v>
      </c>
      <c r="I64" s="7">
        <v>39.36</v>
      </c>
      <c r="J64" s="7">
        <v>52.9</v>
      </c>
      <c r="K64" s="7">
        <v>39.36</v>
      </c>
      <c r="L64" s="7">
        <v>37.870619946091601</v>
      </c>
    </row>
    <row r="65" spans="1:12" ht="15" customHeight="1" x14ac:dyDescent="0.25">
      <c r="A65" s="12">
        <v>44316</v>
      </c>
      <c r="B65" s="9">
        <v>50.7</v>
      </c>
      <c r="C65" s="10">
        <v>10987480</v>
      </c>
      <c r="D65" s="9">
        <v>-0.44999999999999502</v>
      </c>
      <c r="E65" s="9">
        <v>-0.87976539589441605</v>
      </c>
      <c r="F65" s="9">
        <v>-0.87976144627173103</v>
      </c>
      <c r="G65" s="9">
        <v>56.963059999999999</v>
      </c>
      <c r="H65" s="9">
        <v>53.539245283018801</v>
      </c>
      <c r="I65" s="9">
        <v>51.25</v>
      </c>
      <c r="J65" s="9">
        <v>55.3</v>
      </c>
      <c r="K65" s="9">
        <v>50.3</v>
      </c>
      <c r="L65" s="9">
        <v>36.657681940700797</v>
      </c>
    </row>
    <row r="66" spans="1:12" ht="15" customHeight="1" x14ac:dyDescent="0.25">
      <c r="A66" s="11">
        <v>44347</v>
      </c>
      <c r="B66" s="7">
        <v>43</v>
      </c>
      <c r="C66" s="8">
        <v>28645121</v>
      </c>
      <c r="D66" s="7">
        <v>-7.7</v>
      </c>
      <c r="E66" s="7">
        <v>-15.187376725838201</v>
      </c>
      <c r="F66" s="7">
        <v>-14.3426353851074</v>
      </c>
      <c r="G66" s="7">
        <v>48.793056</v>
      </c>
      <c r="H66" s="7">
        <v>31.5176711590296</v>
      </c>
      <c r="I66" s="7">
        <v>50.85</v>
      </c>
      <c r="J66" s="7">
        <v>51.2</v>
      </c>
      <c r="K66" s="7">
        <v>39</v>
      </c>
      <c r="L66" s="7">
        <v>15.902964959568701</v>
      </c>
    </row>
    <row r="67" spans="1:12" ht="15" customHeight="1" x14ac:dyDescent="0.25">
      <c r="A67" s="12">
        <v>44377</v>
      </c>
      <c r="B67" s="9">
        <v>38</v>
      </c>
      <c r="C67" s="10">
        <v>18295463</v>
      </c>
      <c r="D67" s="9">
        <v>-5</v>
      </c>
      <c r="E67" s="9">
        <v>-11.6279069767441</v>
      </c>
      <c r="F67" s="9">
        <v>-11.627904593637201</v>
      </c>
      <c r="G67" s="9">
        <v>43.119446000000003</v>
      </c>
      <c r="H67" s="9">
        <v>16.2249218328841</v>
      </c>
      <c r="I67" s="9">
        <v>43</v>
      </c>
      <c r="J67" s="9">
        <v>43.46</v>
      </c>
      <c r="K67" s="9">
        <v>37.1</v>
      </c>
      <c r="L67" s="9">
        <v>2.4258760107816602</v>
      </c>
    </row>
    <row r="68" spans="1:12" ht="15" customHeight="1" x14ac:dyDescent="0.25">
      <c r="A68" s="11">
        <v>44407</v>
      </c>
      <c r="B68" s="7">
        <v>37.06</v>
      </c>
      <c r="C68" s="8">
        <v>16105539</v>
      </c>
      <c r="D68" s="7">
        <v>-0.93999999999999695</v>
      </c>
      <c r="E68" s="7">
        <v>-2.4736842105262999</v>
      </c>
      <c r="F68" s="7">
        <v>-1.46408652838443</v>
      </c>
      <c r="G68" s="7">
        <v>42.488140000000001</v>
      </c>
      <c r="H68" s="7">
        <v>14.5232884097035</v>
      </c>
      <c r="I68" s="7">
        <v>38.200000000000003</v>
      </c>
      <c r="J68" s="7">
        <v>39.18</v>
      </c>
      <c r="K68" s="7">
        <v>35.700000000000003</v>
      </c>
      <c r="L68" s="7">
        <v>-0.107816711590294</v>
      </c>
    </row>
    <row r="69" spans="1:12" ht="15" customHeight="1" x14ac:dyDescent="0.25">
      <c r="A69" s="12">
        <v>44439</v>
      </c>
      <c r="B69" s="9">
        <v>38</v>
      </c>
      <c r="C69" s="10">
        <v>22371365</v>
      </c>
      <c r="D69" s="9">
        <v>0.93999999999999695</v>
      </c>
      <c r="E69" s="9">
        <v>2.53642741500268</v>
      </c>
      <c r="F69" s="9">
        <v>2.5364254589633699</v>
      </c>
      <c r="G69" s="9">
        <v>43.565820000000002</v>
      </c>
      <c r="H69" s="9">
        <v>17.428086253369202</v>
      </c>
      <c r="I69" s="9">
        <v>37.24</v>
      </c>
      <c r="J69" s="9">
        <v>38.659999999999997</v>
      </c>
      <c r="K69" s="9">
        <v>33.4</v>
      </c>
      <c r="L69" s="9">
        <v>2.4258760107816602</v>
      </c>
    </row>
    <row r="70" spans="1:12" ht="15" customHeight="1" x14ac:dyDescent="0.25">
      <c r="A70" s="11">
        <v>44469</v>
      </c>
      <c r="B70" s="7">
        <v>34.24</v>
      </c>
      <c r="C70" s="8">
        <v>14614728</v>
      </c>
      <c r="D70" s="7">
        <v>-3.75999999999999</v>
      </c>
      <c r="E70" s="7">
        <v>-9.8947368421052495</v>
      </c>
      <c r="F70" s="7">
        <v>-9.8947385817597393</v>
      </c>
      <c r="G70" s="7">
        <v>39.255096000000002</v>
      </c>
      <c r="H70" s="7">
        <v>5.8088840970350404</v>
      </c>
      <c r="I70" s="7">
        <v>37.96</v>
      </c>
      <c r="J70" s="7">
        <v>38.78</v>
      </c>
      <c r="K70" s="7">
        <v>33.5</v>
      </c>
      <c r="L70" s="7">
        <v>-7.7088948787061904</v>
      </c>
    </row>
    <row r="71" spans="1:12" ht="15" customHeight="1" x14ac:dyDescent="0.25">
      <c r="A71" s="12">
        <v>44498</v>
      </c>
      <c r="B71" s="9">
        <v>32.42</v>
      </c>
      <c r="C71" s="10">
        <v>14517501</v>
      </c>
      <c r="D71" s="9">
        <v>-1.82</v>
      </c>
      <c r="E71" s="9">
        <v>-5.3154205607476603</v>
      </c>
      <c r="F71" s="9">
        <v>-4.1670411403400998</v>
      </c>
      <c r="G71" s="9">
        <v>37.619320000000002</v>
      </c>
      <c r="H71" s="9">
        <v>1.3997843665768199</v>
      </c>
      <c r="I71" s="9">
        <v>33.979999999999997</v>
      </c>
      <c r="J71" s="9">
        <v>34.9</v>
      </c>
      <c r="K71" s="9">
        <v>30.6</v>
      </c>
      <c r="L71" s="9">
        <v>-12.6145552560646</v>
      </c>
    </row>
    <row r="72" spans="1:12" ht="15" customHeight="1" x14ac:dyDescent="0.25">
      <c r="A72" s="11">
        <v>44530</v>
      </c>
      <c r="B72" s="7">
        <v>30.56</v>
      </c>
      <c r="C72" s="8">
        <v>19517395</v>
      </c>
      <c r="D72" s="7">
        <v>-1.86</v>
      </c>
      <c r="E72" s="7">
        <v>-5.7371992597162302</v>
      </c>
      <c r="F72" s="7">
        <v>-5.7371850421538699</v>
      </c>
      <c r="G72" s="7">
        <v>35.461030000000001</v>
      </c>
      <c r="H72" s="7">
        <v>-4.4177088948787002</v>
      </c>
      <c r="I72" s="7">
        <v>32.5</v>
      </c>
      <c r="J72" s="7">
        <v>34.92</v>
      </c>
      <c r="K72" s="7">
        <v>30.42</v>
      </c>
      <c r="L72" s="7">
        <v>-17.628032345013398</v>
      </c>
    </row>
    <row r="73" spans="1:12" ht="15" customHeight="1" x14ac:dyDescent="0.25">
      <c r="A73" s="12">
        <v>44560</v>
      </c>
      <c r="B73" s="9">
        <v>35.04</v>
      </c>
      <c r="C73" s="10">
        <v>11526374</v>
      </c>
      <c r="D73" s="9">
        <v>4.4800000000000004</v>
      </c>
      <c r="E73" s="9">
        <v>14.6596858638743</v>
      </c>
      <c r="F73" s="9">
        <v>14.659681345973301</v>
      </c>
      <c r="G73" s="9">
        <v>40.659503999999998</v>
      </c>
      <c r="H73" s="9">
        <v>9.5943504043126602</v>
      </c>
      <c r="I73" s="9">
        <v>31.18</v>
      </c>
      <c r="J73" s="9">
        <v>35.619999999999997</v>
      </c>
      <c r="K73" s="9">
        <v>29.98</v>
      </c>
      <c r="L73" s="9">
        <v>-5.55256064690027</v>
      </c>
    </row>
    <row r="74" spans="1:12" ht="15" customHeight="1" x14ac:dyDescent="0.25">
      <c r="A74" s="11">
        <v>44592</v>
      </c>
      <c r="B74" s="7">
        <v>33.74</v>
      </c>
      <c r="C74" s="8">
        <v>9883733</v>
      </c>
      <c r="D74" s="7">
        <v>-1.2999999999999901</v>
      </c>
      <c r="E74" s="7">
        <v>-3.7100456621004398</v>
      </c>
      <c r="F74" s="7">
        <v>-2.5903955936107699</v>
      </c>
      <c r="G74" s="7">
        <v>39.606262000000001</v>
      </c>
      <c r="H74" s="7">
        <v>6.7554231805929899</v>
      </c>
      <c r="I74" s="7">
        <v>35.04</v>
      </c>
      <c r="J74" s="7">
        <v>35.840000000000003</v>
      </c>
      <c r="K74" s="7">
        <v>31</v>
      </c>
      <c r="L74" s="7">
        <v>-9.0566037735849001</v>
      </c>
    </row>
    <row r="75" spans="1:12" ht="15" customHeight="1" x14ac:dyDescent="0.25">
      <c r="A75" s="12">
        <v>44620</v>
      </c>
      <c r="B75" s="9">
        <v>33.64</v>
      </c>
      <c r="C75" s="10">
        <v>13351777</v>
      </c>
      <c r="D75" s="9">
        <v>-0.100000000000001</v>
      </c>
      <c r="E75" s="9">
        <v>-0.29638411381149798</v>
      </c>
      <c r="F75" s="9">
        <v>-0.296382425587149</v>
      </c>
      <c r="G75" s="9">
        <v>39.488875999999998</v>
      </c>
      <c r="H75" s="9">
        <v>6.4390188679245099</v>
      </c>
      <c r="I75" s="9">
        <v>33.9</v>
      </c>
      <c r="J75" s="9">
        <v>38</v>
      </c>
      <c r="K75" s="9">
        <v>31.02</v>
      </c>
      <c r="L75" s="9">
        <v>-9.32614555256065</v>
      </c>
    </row>
    <row r="76" spans="1:12" ht="15" customHeight="1" x14ac:dyDescent="0.25">
      <c r="A76" s="11">
        <v>44651</v>
      </c>
      <c r="B76" s="7">
        <v>37.9</v>
      </c>
      <c r="C76" s="8">
        <v>13806576</v>
      </c>
      <c r="D76" s="7">
        <v>4.25999999999999</v>
      </c>
      <c r="E76" s="7">
        <v>12.6634958382877</v>
      </c>
      <c r="F76" s="7">
        <v>12.663495410707499</v>
      </c>
      <c r="G76" s="7">
        <v>44.489547999999999</v>
      </c>
      <c r="H76" s="7">
        <v>19.917919137466299</v>
      </c>
      <c r="I76" s="7">
        <v>33.64</v>
      </c>
      <c r="J76" s="7">
        <v>38.299999999999997</v>
      </c>
      <c r="K76" s="7">
        <v>30.5</v>
      </c>
      <c r="L76" s="7">
        <v>2.15633423180592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3279-4372-4068-ACF3-8C19CE443544}">
  <sheetPr>
    <outlinePr summaryBelow="0" summaryRight="0"/>
  </sheetPr>
  <dimension ref="A1:J76"/>
  <sheetViews>
    <sheetView topLeftCell="A64" workbookViewId="0">
      <selection activeCell="E82" sqref="E82"/>
    </sheetView>
  </sheetViews>
  <sheetFormatPr defaultColWidth="9.1796875" defaultRowHeight="15" customHeight="1" x14ac:dyDescent="0.25"/>
  <cols>
    <col min="1" max="1" width="19.1796875" bestFit="1" customWidth="1"/>
    <col min="2" max="2" width="8.453125" customWidth="1"/>
    <col min="3" max="3" width="5.54296875" customWidth="1"/>
    <col min="4" max="4" width="8.1796875" customWidth="1"/>
    <col min="5" max="5" width="10.1796875" customWidth="1"/>
    <col min="6" max="6" width="29.54296875" customWidth="1"/>
    <col min="7" max="7" width="37.1796875" customWidth="1"/>
    <col min="8" max="10" width="8.453125" customWidth="1"/>
  </cols>
  <sheetData>
    <row r="1" spans="1:10" ht="15" customHeight="1" x14ac:dyDescent="0.3">
      <c r="A1" s="1" t="s">
        <v>15</v>
      </c>
    </row>
    <row r="3" spans="1:10" ht="15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14</v>
      </c>
      <c r="G3" s="2" t="s">
        <v>13</v>
      </c>
      <c r="H3" s="2" t="s">
        <v>9</v>
      </c>
      <c r="I3" s="2" t="s">
        <v>10</v>
      </c>
      <c r="J3" s="2" t="s">
        <v>11</v>
      </c>
    </row>
    <row r="4" spans="1:10" ht="15" customHeight="1" x14ac:dyDescent="0.25">
      <c r="A4" s="11">
        <v>42460</v>
      </c>
      <c r="B4" s="7">
        <v>1365.7018498274199</v>
      </c>
      <c r="C4" s="8"/>
      <c r="D4" s="7"/>
      <c r="E4" s="7"/>
      <c r="F4" s="7">
        <v>203.37709485139001</v>
      </c>
      <c r="G4" s="7"/>
      <c r="H4" s="7">
        <v>1372.5382</v>
      </c>
      <c r="I4" s="7">
        <v>1431.6436000000001</v>
      </c>
      <c r="J4" s="7">
        <v>1339.8818000000001</v>
      </c>
    </row>
    <row r="5" spans="1:10" ht="15" customHeight="1" x14ac:dyDescent="0.25">
      <c r="A5" s="12">
        <v>42489</v>
      </c>
      <c r="B5" s="9">
        <v>1360.7105690006299</v>
      </c>
      <c r="C5" s="10"/>
      <c r="D5" s="9">
        <v>-4.9912808267899802</v>
      </c>
      <c r="E5" s="9">
        <v>-0.365473681347117</v>
      </c>
      <c r="F5" s="9">
        <v>206.15622920146001</v>
      </c>
      <c r="G5" s="9">
        <v>1.3664932878015299</v>
      </c>
      <c r="H5" s="9">
        <v>1360.7913000000001</v>
      </c>
      <c r="I5" s="9">
        <v>1422.7873999999999</v>
      </c>
      <c r="J5" s="9">
        <v>1323.5491</v>
      </c>
    </row>
    <row r="6" spans="1:10" ht="15" customHeight="1" x14ac:dyDescent="0.25">
      <c r="A6" s="11">
        <v>42521</v>
      </c>
      <c r="B6" s="7">
        <v>1369.47854859633</v>
      </c>
      <c r="C6" s="8"/>
      <c r="D6" s="7">
        <v>8.7679795957001208</v>
      </c>
      <c r="E6" s="7">
        <v>0.64436771459339603</v>
      </c>
      <c r="F6" s="7">
        <v>209.05482374427001</v>
      </c>
      <c r="G6" s="7">
        <v>2.7917248483801802</v>
      </c>
      <c r="H6" s="7">
        <v>1360.7106000000001</v>
      </c>
      <c r="I6" s="7">
        <v>1383.3751999999999</v>
      </c>
      <c r="J6" s="7">
        <v>1300.9000000000001</v>
      </c>
    </row>
    <row r="7" spans="1:10" ht="15" customHeight="1" x14ac:dyDescent="0.25">
      <c r="A7" s="12">
        <v>42551</v>
      </c>
      <c r="B7" s="9">
        <v>1323.57498244003</v>
      </c>
      <c r="C7" s="10"/>
      <c r="D7" s="9">
        <v>-45.903566156300002</v>
      </c>
      <c r="E7" s="9">
        <v>-3.35190107237164</v>
      </c>
      <c r="F7" s="9">
        <v>202.05449130638999</v>
      </c>
      <c r="G7" s="9">
        <v>-0.65032079741647497</v>
      </c>
      <c r="H7" s="9">
        <v>1369.5793000000001</v>
      </c>
      <c r="I7" s="9">
        <v>1369.6790000000001</v>
      </c>
      <c r="J7" s="9">
        <v>1240.6818000000001</v>
      </c>
    </row>
    <row r="8" spans="1:10" ht="15" customHeight="1" x14ac:dyDescent="0.25">
      <c r="A8" s="11">
        <v>42580</v>
      </c>
      <c r="B8" s="7">
        <v>1386.6560402943001</v>
      </c>
      <c r="C8" s="8"/>
      <c r="D8" s="7">
        <v>63.08105785427</v>
      </c>
      <c r="E8" s="7">
        <v>4.7659602735901698</v>
      </c>
      <c r="F8" s="7">
        <v>211.87710908309001</v>
      </c>
      <c r="G8" s="7">
        <v>4.1794353675427596</v>
      </c>
      <c r="H8" s="7">
        <v>1325.1690000000001</v>
      </c>
      <c r="I8" s="7">
        <v>1397.0326</v>
      </c>
      <c r="J8" s="7">
        <v>1275.2292</v>
      </c>
    </row>
    <row r="9" spans="1:10" ht="15" customHeight="1" x14ac:dyDescent="0.25">
      <c r="A9" s="12">
        <v>42613</v>
      </c>
      <c r="B9" s="9">
        <v>1418.14321798282</v>
      </c>
      <c r="C9" s="10"/>
      <c r="D9" s="9">
        <v>31.4871776885199</v>
      </c>
      <c r="E9" s="9">
        <v>2.2707273306102</v>
      </c>
      <c r="F9" s="9">
        <v>216.75180326064</v>
      </c>
      <c r="G9" s="9">
        <v>6.5763100898963298</v>
      </c>
      <c r="H9" s="9">
        <v>1388.8273999999999</v>
      </c>
      <c r="I9" s="9">
        <v>1429.1111000000001</v>
      </c>
      <c r="J9" s="9">
        <v>1347.0926999999999</v>
      </c>
    </row>
    <row r="10" spans="1:10" ht="15" customHeight="1" x14ac:dyDescent="0.25">
      <c r="A10" s="11">
        <v>42643</v>
      </c>
      <c r="B10" s="7">
        <v>1439.0833963642001</v>
      </c>
      <c r="C10" s="8"/>
      <c r="D10" s="7">
        <v>20.940178381380001</v>
      </c>
      <c r="E10" s="7">
        <v>1.4765912297042401</v>
      </c>
      <c r="F10" s="7">
        <v>219.95234137777999</v>
      </c>
      <c r="G10" s="7">
        <v>8.1500065376101904</v>
      </c>
      <c r="H10" s="7">
        <v>1419.8798999999999</v>
      </c>
      <c r="I10" s="7">
        <v>1448.0472</v>
      </c>
      <c r="J10" s="7">
        <v>1400.2019</v>
      </c>
    </row>
    <row r="11" spans="1:10" ht="15" customHeight="1" x14ac:dyDescent="0.25">
      <c r="A11" s="12">
        <v>42674</v>
      </c>
      <c r="B11" s="9">
        <v>1446.35023504931</v>
      </c>
      <c r="C11" s="10"/>
      <c r="D11" s="9">
        <v>7.2668386851098603</v>
      </c>
      <c r="E11" s="9">
        <v>0.50496299960580604</v>
      </c>
      <c r="F11" s="9">
        <v>221.69615981112</v>
      </c>
      <c r="G11" s="9">
        <v>9.0074376237481104</v>
      </c>
      <c r="H11" s="9">
        <v>1439.8291999999999</v>
      </c>
      <c r="I11" s="9">
        <v>1473.4802999999999</v>
      </c>
      <c r="J11" s="9">
        <v>1422.0903000000001</v>
      </c>
    </row>
    <row r="12" spans="1:10" ht="15" customHeight="1" x14ac:dyDescent="0.25">
      <c r="A12" s="11">
        <v>42704</v>
      </c>
      <c r="B12" s="7">
        <v>1481.1408490373401</v>
      </c>
      <c r="C12" s="8"/>
      <c r="D12" s="7">
        <v>34.790613988030103</v>
      </c>
      <c r="E12" s="7">
        <v>2.4054072896696401</v>
      </c>
      <c r="F12" s="7">
        <v>227.02885540014</v>
      </c>
      <c r="G12" s="7">
        <v>11.6295104746346</v>
      </c>
      <c r="H12" s="7">
        <v>1447.1323</v>
      </c>
      <c r="I12" s="7">
        <v>1491.2285999999999</v>
      </c>
      <c r="J12" s="7">
        <v>1391.8059000000001</v>
      </c>
    </row>
    <row r="13" spans="1:10" ht="15" customHeight="1" x14ac:dyDescent="0.25">
      <c r="A13" s="12">
        <v>42734</v>
      </c>
      <c r="B13" s="9">
        <v>1517.19708986607</v>
      </c>
      <c r="C13" s="10"/>
      <c r="D13" s="9">
        <v>36.056240828729798</v>
      </c>
      <c r="E13" s="9">
        <v>2.4343559798627199</v>
      </c>
      <c r="F13" s="9">
        <v>232.55554591757999</v>
      </c>
      <c r="G13" s="9">
        <v>14.346970138161801</v>
      </c>
      <c r="H13" s="9">
        <v>1480.5342000000001</v>
      </c>
      <c r="I13" s="9">
        <v>1553.5967000000001</v>
      </c>
      <c r="J13" s="9">
        <v>1461.6596999999999</v>
      </c>
    </row>
    <row r="14" spans="1:10" ht="15" customHeight="1" x14ac:dyDescent="0.25">
      <c r="A14" s="11">
        <v>42766</v>
      </c>
      <c r="B14" s="7">
        <v>1536.75141048043</v>
      </c>
      <c r="C14" s="8"/>
      <c r="D14" s="7">
        <v>19.554320614359899</v>
      </c>
      <c r="E14" s="7">
        <v>1.28884511741886</v>
      </c>
      <c r="F14" s="7">
        <v>235.55282671641999</v>
      </c>
      <c r="G14" s="7">
        <v>15.820725479701199</v>
      </c>
      <c r="H14" s="7">
        <v>1516.4322999999999</v>
      </c>
      <c r="I14" s="7">
        <v>1563.5156999999999</v>
      </c>
      <c r="J14" s="7">
        <v>1498.7399</v>
      </c>
    </row>
    <row r="15" spans="1:10" ht="15" customHeight="1" x14ac:dyDescent="0.25">
      <c r="A15" s="12">
        <v>42794</v>
      </c>
      <c r="B15" s="9">
        <v>1570.1723854353299</v>
      </c>
      <c r="C15" s="10"/>
      <c r="D15" s="9">
        <v>33.420974954899897</v>
      </c>
      <c r="E15" s="9">
        <v>2.1747808218670599</v>
      </c>
      <c r="F15" s="9">
        <v>240.82718588764999</v>
      </c>
      <c r="G15" s="9">
        <v>18.414114462410399</v>
      </c>
      <c r="H15" s="9">
        <v>1537.4697000000001</v>
      </c>
      <c r="I15" s="9">
        <v>1593.8827000000001</v>
      </c>
      <c r="J15" s="9">
        <v>1537.4697000000001</v>
      </c>
    </row>
    <row r="16" spans="1:10" ht="15" customHeight="1" x14ac:dyDescent="0.25">
      <c r="A16" s="11">
        <v>42825</v>
      </c>
      <c r="B16" s="7">
        <v>1587.6263670813901</v>
      </c>
      <c r="C16" s="8"/>
      <c r="D16" s="7">
        <v>17.4539816460601</v>
      </c>
      <c r="E16" s="7">
        <v>1.1115965232837199</v>
      </c>
      <c r="F16" s="7">
        <v>247.67990791929</v>
      </c>
      <c r="G16" s="7">
        <v>21.7835804470865</v>
      </c>
      <c r="H16" s="7">
        <v>1570.9617000000001</v>
      </c>
      <c r="I16" s="7">
        <v>1603.0554999999999</v>
      </c>
      <c r="J16" s="7">
        <v>1551.239</v>
      </c>
    </row>
    <row r="17" spans="1:10" ht="15" customHeight="1" x14ac:dyDescent="0.25">
      <c r="A17" s="12">
        <v>42853</v>
      </c>
      <c r="B17" s="9">
        <v>1626.99431617504</v>
      </c>
      <c r="C17" s="10"/>
      <c r="D17" s="9">
        <v>39.367949093649898</v>
      </c>
      <c r="E17" s="9">
        <v>2.4796734237931601</v>
      </c>
      <c r="F17" s="9">
        <v>255.96103073146</v>
      </c>
      <c r="G17" s="9">
        <v>25.855387460664399</v>
      </c>
      <c r="H17" s="9">
        <v>1587.8737000000001</v>
      </c>
      <c r="I17" s="9">
        <v>1627.7343000000001</v>
      </c>
      <c r="J17" s="9">
        <v>1543.7034000000001</v>
      </c>
    </row>
    <row r="18" spans="1:10" ht="15" customHeight="1" x14ac:dyDescent="0.25">
      <c r="A18" s="11">
        <v>42886</v>
      </c>
      <c r="B18" s="7">
        <v>1639.1091606513701</v>
      </c>
      <c r="C18" s="8"/>
      <c r="D18" s="7">
        <v>12.114844476329999</v>
      </c>
      <c r="E18" s="7">
        <v>0.74461504603231499</v>
      </c>
      <c r="F18" s="7">
        <v>259.10202889444002</v>
      </c>
      <c r="G18" s="7">
        <v>27.399808264430501</v>
      </c>
      <c r="H18" s="7">
        <v>1626.9943000000001</v>
      </c>
      <c r="I18" s="7">
        <v>1657.1301000000001</v>
      </c>
      <c r="J18" s="7">
        <v>1604.2933</v>
      </c>
    </row>
    <row r="19" spans="1:10" ht="15" customHeight="1" x14ac:dyDescent="0.25">
      <c r="A19" s="12">
        <v>42916</v>
      </c>
      <c r="B19" s="9">
        <v>1602.5311072838099</v>
      </c>
      <c r="C19" s="10"/>
      <c r="D19" s="9">
        <v>-36.578053367560102</v>
      </c>
      <c r="E19" s="9">
        <v>-2.2315812909632098</v>
      </c>
      <c r="F19" s="9">
        <v>253.31995649313001</v>
      </c>
      <c r="G19" s="9">
        <v>24.556777978480699</v>
      </c>
      <c r="H19" s="9">
        <v>1639.3026</v>
      </c>
      <c r="I19" s="9">
        <v>1658.8726999999999</v>
      </c>
      <c r="J19" s="9">
        <v>1584.3679999999999</v>
      </c>
    </row>
    <row r="20" spans="1:10" ht="15" customHeight="1" x14ac:dyDescent="0.25">
      <c r="A20" s="11">
        <v>42947</v>
      </c>
      <c r="B20" s="7">
        <v>1548.1894895732801</v>
      </c>
      <c r="C20" s="8"/>
      <c r="D20" s="7">
        <v>-54.341617710529803</v>
      </c>
      <c r="E20" s="7">
        <v>-3.3909867623496699</v>
      </c>
      <c r="F20" s="7">
        <v>244.72991030205</v>
      </c>
      <c r="G20" s="7">
        <v>20.333074125617198</v>
      </c>
      <c r="H20" s="7">
        <v>1602.6962000000001</v>
      </c>
      <c r="I20" s="7">
        <v>1651.6288</v>
      </c>
      <c r="J20" s="7">
        <v>1548.0572999999999</v>
      </c>
    </row>
    <row r="21" spans="1:10" ht="15" customHeight="1" x14ac:dyDescent="0.25">
      <c r="A21" s="12">
        <v>42978</v>
      </c>
      <c r="B21" s="9">
        <v>1546.8595731106</v>
      </c>
      <c r="C21" s="10"/>
      <c r="D21" s="9">
        <v>-1.3299164626801001</v>
      </c>
      <c r="E21" s="9">
        <v>-8.5901401064714097E-2</v>
      </c>
      <c r="F21" s="9">
        <v>244.60185891496999</v>
      </c>
      <c r="G21" s="9">
        <v>20.270111584445299</v>
      </c>
      <c r="H21" s="9">
        <v>1548.1895</v>
      </c>
      <c r="I21" s="9">
        <v>1583.1365000000001</v>
      </c>
      <c r="J21" s="9">
        <v>1517.7661000000001</v>
      </c>
    </row>
    <row r="22" spans="1:10" ht="15" customHeight="1" x14ac:dyDescent="0.25">
      <c r="A22" s="11">
        <v>43007</v>
      </c>
      <c r="B22" s="7">
        <v>1637.81821693497</v>
      </c>
      <c r="C22" s="8"/>
      <c r="D22" s="7">
        <v>90.95864382437</v>
      </c>
      <c r="E22" s="7">
        <v>5.8802133952896503</v>
      </c>
      <c r="F22" s="7">
        <v>259.05633412844998</v>
      </c>
      <c r="G22" s="7">
        <v>27.377340264273801</v>
      </c>
      <c r="H22" s="7">
        <v>1546.8596</v>
      </c>
      <c r="I22" s="7">
        <v>1637.8181999999999</v>
      </c>
      <c r="J22" s="7">
        <v>1536.4494999999999</v>
      </c>
    </row>
    <row r="23" spans="1:10" ht="15" customHeight="1" x14ac:dyDescent="0.25">
      <c r="A23" s="12">
        <v>43039</v>
      </c>
      <c r="B23" s="9">
        <v>1671.62859400754</v>
      </c>
      <c r="C23" s="10"/>
      <c r="D23" s="9">
        <v>33.810377072569899</v>
      </c>
      <c r="E23" s="9">
        <v>2.0643546837476801</v>
      </c>
      <c r="F23" s="9">
        <v>264.93693144707998</v>
      </c>
      <c r="G23" s="9">
        <v>30.2688150013512</v>
      </c>
      <c r="H23" s="9">
        <v>1637.8181999999999</v>
      </c>
      <c r="I23" s="9">
        <v>1675.6079999999999</v>
      </c>
      <c r="J23" s="9">
        <v>1634.2083</v>
      </c>
    </row>
    <row r="24" spans="1:10" ht="15" customHeight="1" x14ac:dyDescent="0.25">
      <c r="A24" s="11">
        <v>43069</v>
      </c>
      <c r="B24" s="7">
        <v>1610.10557669272</v>
      </c>
      <c r="C24" s="8"/>
      <c r="D24" s="7">
        <v>-61.523017314819903</v>
      </c>
      <c r="E24" s="7">
        <v>-3.68042384147817</v>
      </c>
      <c r="F24" s="7">
        <v>255.64526041683999</v>
      </c>
      <c r="G24" s="7">
        <v>25.700124000513799</v>
      </c>
      <c r="H24" s="7">
        <v>1671.6285</v>
      </c>
      <c r="I24" s="7">
        <v>1681.7535</v>
      </c>
      <c r="J24" s="7">
        <v>1606.5952</v>
      </c>
    </row>
    <row r="25" spans="1:10" ht="15" customHeight="1" x14ac:dyDescent="0.25">
      <c r="A25" s="12">
        <v>43098</v>
      </c>
      <c r="B25" s="9">
        <v>1576.9362178441299</v>
      </c>
      <c r="C25" s="10"/>
      <c r="D25" s="9">
        <v>-33.169358848590001</v>
      </c>
      <c r="E25" s="9">
        <v>-2.0600735336078002</v>
      </c>
      <c r="F25" s="9">
        <v>250.37878006707001</v>
      </c>
      <c r="G25" s="9">
        <v>23.110609014267101</v>
      </c>
      <c r="H25" s="9">
        <v>1609.2545</v>
      </c>
      <c r="I25" s="9">
        <v>1627.9385</v>
      </c>
      <c r="J25" s="9">
        <v>1573.5623000000001</v>
      </c>
    </row>
    <row r="26" spans="1:10" ht="15" customHeight="1" x14ac:dyDescent="0.25">
      <c r="A26" s="11">
        <v>43131</v>
      </c>
      <c r="B26" s="7">
        <v>1593.1514999635301</v>
      </c>
      <c r="C26" s="8"/>
      <c r="D26" s="7">
        <v>16.215282119399902</v>
      </c>
      <c r="E26" s="7">
        <v>1.02827761426953</v>
      </c>
      <c r="F26" s="7">
        <v>252.95336901337001</v>
      </c>
      <c r="G26" s="7">
        <v>24.376527847546399</v>
      </c>
      <c r="H26" s="7">
        <v>1577.0753</v>
      </c>
      <c r="I26" s="7">
        <v>1647.6937</v>
      </c>
      <c r="J26" s="7">
        <v>1573.7614000000001</v>
      </c>
    </row>
    <row r="27" spans="1:10" ht="15" customHeight="1" x14ac:dyDescent="0.25">
      <c r="A27" s="12">
        <v>43159</v>
      </c>
      <c r="B27" s="9">
        <v>1583.3941645649099</v>
      </c>
      <c r="C27" s="10"/>
      <c r="D27" s="9">
        <v>-9.75733539861994</v>
      </c>
      <c r="E27" s="9">
        <v>-0.61245496105318797</v>
      </c>
      <c r="F27" s="9">
        <v>251.55386894995999</v>
      </c>
      <c r="G27" s="9">
        <v>23.688397227708101</v>
      </c>
      <c r="H27" s="9">
        <v>1596.0045</v>
      </c>
      <c r="I27" s="9">
        <v>1610.2746999999999</v>
      </c>
      <c r="J27" s="9">
        <v>1487.9547</v>
      </c>
    </row>
    <row r="28" spans="1:10" ht="15" customHeight="1" x14ac:dyDescent="0.25">
      <c r="A28" s="11">
        <v>43188</v>
      </c>
      <c r="B28" s="7">
        <v>1535.3513178543301</v>
      </c>
      <c r="C28" s="8"/>
      <c r="D28" s="7">
        <v>-48.042846710579802</v>
      </c>
      <c r="E28" s="7">
        <v>-3.0341684834856699</v>
      </c>
      <c r="F28" s="7">
        <v>248.51223302349999</v>
      </c>
      <c r="G28" s="7">
        <v>22.1928325827894</v>
      </c>
      <c r="H28" s="7">
        <v>1583.2275</v>
      </c>
      <c r="I28" s="7">
        <v>1603.3353999999999</v>
      </c>
      <c r="J28" s="7">
        <v>1484.1389999999999</v>
      </c>
    </row>
    <row r="29" spans="1:10" ht="15" customHeight="1" x14ac:dyDescent="0.25">
      <c r="A29" s="12">
        <v>43220</v>
      </c>
      <c r="B29" s="9">
        <v>1570.7089146619501</v>
      </c>
      <c r="C29" s="10"/>
      <c r="D29" s="9">
        <v>35.357596807619899</v>
      </c>
      <c r="E29" s="9">
        <v>2.3028994339245199</v>
      </c>
      <c r="F29" s="9">
        <v>257.35011785688999</v>
      </c>
      <c r="G29" s="9">
        <v>26.538398065395999</v>
      </c>
      <c r="H29" s="9">
        <v>1533.1950999999999</v>
      </c>
      <c r="I29" s="9">
        <v>1593.1047000000001</v>
      </c>
      <c r="J29" s="9">
        <v>1482.2181</v>
      </c>
    </row>
    <row r="30" spans="1:10" ht="15" customHeight="1" x14ac:dyDescent="0.25">
      <c r="A30" s="11">
        <v>43251</v>
      </c>
      <c r="B30" s="7">
        <v>1549.9428703787801</v>
      </c>
      <c r="C30" s="8"/>
      <c r="D30" s="7">
        <v>-20.76604428317</v>
      </c>
      <c r="E30" s="7">
        <v>-1.322081010003</v>
      </c>
      <c r="F30" s="7">
        <v>254.98800337713001</v>
      </c>
      <c r="G30" s="7">
        <v>25.3769523866257</v>
      </c>
      <c r="H30" s="7">
        <v>1574.8785</v>
      </c>
      <c r="I30" s="7">
        <v>1634.7582</v>
      </c>
      <c r="J30" s="7">
        <v>1544.8344</v>
      </c>
    </row>
    <row r="31" spans="1:10" ht="15" customHeight="1" x14ac:dyDescent="0.25">
      <c r="A31" s="12">
        <v>43280</v>
      </c>
      <c r="B31" s="9">
        <v>1558.8778443793899</v>
      </c>
      <c r="C31" s="10"/>
      <c r="D31" s="9">
        <v>8.9349740006098202</v>
      </c>
      <c r="E31" s="9">
        <v>0.57647118299439803</v>
      </c>
      <c r="F31" s="9">
        <v>256.45793573667999</v>
      </c>
      <c r="G31" s="9">
        <v>26.099714387245399</v>
      </c>
      <c r="H31" s="9">
        <v>1549.9429</v>
      </c>
      <c r="I31" s="9">
        <v>1591.6594</v>
      </c>
      <c r="J31" s="9">
        <v>1514.6122</v>
      </c>
    </row>
    <row r="32" spans="1:10" ht="15" customHeight="1" x14ac:dyDescent="0.25">
      <c r="A32" s="11">
        <v>43312</v>
      </c>
      <c r="B32" s="7">
        <v>1615.5962979722201</v>
      </c>
      <c r="C32" s="8"/>
      <c r="D32" s="7">
        <v>56.718453592830201</v>
      </c>
      <c r="E32" s="7">
        <v>3.6384155305902501</v>
      </c>
      <c r="F32" s="7">
        <v>265.78894109996997</v>
      </c>
      <c r="G32" s="7">
        <v>30.687745979548399</v>
      </c>
      <c r="H32" s="7">
        <v>1557.4564</v>
      </c>
      <c r="I32" s="7">
        <v>1619.1122</v>
      </c>
      <c r="J32" s="7">
        <v>1511.8253999999999</v>
      </c>
    </row>
    <row r="33" spans="1:10" ht="15" customHeight="1" x14ac:dyDescent="0.25">
      <c r="A33" s="12">
        <v>43343</v>
      </c>
      <c r="B33" s="9">
        <v>1658.1631371441699</v>
      </c>
      <c r="C33" s="10"/>
      <c r="D33" s="9">
        <v>42.566839171949802</v>
      </c>
      <c r="E33" s="9">
        <v>2.6347447828010302</v>
      </c>
      <c r="F33" s="9">
        <v>272.88408116301002</v>
      </c>
      <c r="G33" s="9">
        <v>34.176408293377101</v>
      </c>
      <c r="H33" s="9">
        <v>1616.1090999999999</v>
      </c>
      <c r="I33" s="9">
        <v>1679.5114000000001</v>
      </c>
      <c r="J33" s="9">
        <v>1592.0450000000001</v>
      </c>
    </row>
    <row r="34" spans="1:10" ht="15" customHeight="1" x14ac:dyDescent="0.25">
      <c r="A34" s="11">
        <v>43371</v>
      </c>
      <c r="B34" s="7">
        <v>1662.3577666487599</v>
      </c>
      <c r="C34" s="8"/>
      <c r="D34" s="7">
        <v>4.1946295045900097</v>
      </c>
      <c r="E34" s="7">
        <v>0.25296844505988603</v>
      </c>
      <c r="F34" s="7">
        <v>273.57439177995002</v>
      </c>
      <c r="G34" s="7">
        <v>34.515832267077002</v>
      </c>
      <c r="H34" s="7">
        <v>1657.6737000000001</v>
      </c>
      <c r="I34" s="7">
        <v>1676.8861999999999</v>
      </c>
      <c r="J34" s="7">
        <v>1609.3864000000001</v>
      </c>
    </row>
    <row r="35" spans="1:10" ht="15" customHeight="1" x14ac:dyDescent="0.25">
      <c r="A35" s="12">
        <v>43404</v>
      </c>
      <c r="B35" s="9">
        <v>1538.2205269091301</v>
      </c>
      <c r="C35" s="10"/>
      <c r="D35" s="9">
        <v>-124.137239739629</v>
      </c>
      <c r="E35" s="9">
        <v>-7.4675405156547603</v>
      </c>
      <c r="F35" s="9">
        <v>253.55074351654</v>
      </c>
      <c r="G35" s="9">
        <v>24.670255370602298</v>
      </c>
      <c r="H35" s="9">
        <v>1662.7132999999999</v>
      </c>
      <c r="I35" s="9">
        <v>1677.3252</v>
      </c>
      <c r="J35" s="9">
        <v>1473.7931000000001</v>
      </c>
    </row>
    <row r="36" spans="1:10" ht="15" customHeight="1" x14ac:dyDescent="0.25">
      <c r="A36" s="11">
        <v>43434</v>
      </c>
      <c r="B36" s="7">
        <v>1514.6341571646501</v>
      </c>
      <c r="C36" s="8"/>
      <c r="D36" s="7">
        <v>-23.586369744479899</v>
      </c>
      <c r="E36" s="7">
        <v>-1.5333542448477</v>
      </c>
      <c r="F36" s="7">
        <v>250.27120052133</v>
      </c>
      <c r="G36" s="7">
        <v>23.057712425386899</v>
      </c>
      <c r="H36" s="7">
        <v>1537.7224000000001</v>
      </c>
      <c r="I36" s="7">
        <v>1551.7901999999999</v>
      </c>
      <c r="J36" s="7">
        <v>1447.9713999999999</v>
      </c>
    </row>
    <row r="37" spans="1:10" ht="15" customHeight="1" x14ac:dyDescent="0.25">
      <c r="A37" s="12">
        <v>43462</v>
      </c>
      <c r="B37" s="9">
        <v>1408.7363886334999</v>
      </c>
      <c r="C37" s="10"/>
      <c r="D37" s="9">
        <v>-105.89776853115001</v>
      </c>
      <c r="E37" s="9">
        <v>-6.9916400624020998</v>
      </c>
      <c r="F37" s="9">
        <v>232.77313900105</v>
      </c>
      <c r="G37" s="9">
        <v>14.4539601035898</v>
      </c>
      <c r="H37" s="9">
        <v>1523.8818000000001</v>
      </c>
      <c r="I37" s="9">
        <v>1544.3885</v>
      </c>
      <c r="J37" s="9">
        <v>1378.4186</v>
      </c>
    </row>
    <row r="38" spans="1:10" ht="15" customHeight="1" x14ac:dyDescent="0.25">
      <c r="A38" s="11">
        <v>43496</v>
      </c>
      <c r="B38" s="7">
        <v>1515.42332070419</v>
      </c>
      <c r="C38" s="8"/>
      <c r="D38" s="7">
        <v>106.68693207069001</v>
      </c>
      <c r="E38" s="7">
        <v>7.5732360526427698</v>
      </c>
      <c r="F38" s="7">
        <v>250.40159828475001</v>
      </c>
      <c r="G38" s="7">
        <v>23.121828673834301</v>
      </c>
      <c r="H38" s="7">
        <v>1407.6543999999999</v>
      </c>
      <c r="I38" s="7">
        <v>1526.1338000000001</v>
      </c>
      <c r="J38" s="7">
        <v>1378.2022999999999</v>
      </c>
    </row>
    <row r="39" spans="1:10" ht="15" customHeight="1" x14ac:dyDescent="0.25">
      <c r="A39" s="12">
        <v>43524</v>
      </c>
      <c r="B39" s="9">
        <v>1572.68436687088</v>
      </c>
      <c r="C39" s="10"/>
      <c r="D39" s="9">
        <v>57.261046166689901</v>
      </c>
      <c r="E39" s="9">
        <v>3.77855120641021</v>
      </c>
      <c r="F39" s="9">
        <v>260.04031186702002</v>
      </c>
      <c r="G39" s="9">
        <v>27.861159614377598</v>
      </c>
      <c r="H39" s="9">
        <v>1515.7795000000001</v>
      </c>
      <c r="I39" s="9">
        <v>1598.0907</v>
      </c>
      <c r="J39" s="9">
        <v>1514.9276</v>
      </c>
    </row>
    <row r="40" spans="1:10" ht="15" customHeight="1" x14ac:dyDescent="0.25">
      <c r="A40" s="11">
        <v>43553</v>
      </c>
      <c r="B40" s="7">
        <v>1553.41919595131</v>
      </c>
      <c r="C40" s="8"/>
      <c r="D40" s="7">
        <v>-19.265170919569901</v>
      </c>
      <c r="E40" s="7">
        <v>-1.2249864833273001</v>
      </c>
      <c r="F40" s="7">
        <v>261.28587016838998</v>
      </c>
      <c r="G40" s="7">
        <v>28.473597461560001</v>
      </c>
      <c r="H40" s="7">
        <v>1574.3045999999999</v>
      </c>
      <c r="I40" s="7">
        <v>1622.3334</v>
      </c>
      <c r="J40" s="7">
        <v>1545.1947</v>
      </c>
    </row>
    <row r="41" spans="1:10" ht="15" customHeight="1" x14ac:dyDescent="0.25">
      <c r="A41" s="12">
        <v>43585</v>
      </c>
      <c r="B41" s="9">
        <v>1676.14198891309</v>
      </c>
      <c r="C41" s="10"/>
      <c r="D41" s="9">
        <v>122.72279296177901</v>
      </c>
      <c r="E41" s="9">
        <v>7.9001722961601999</v>
      </c>
      <c r="F41" s="9">
        <v>284.61685899801</v>
      </c>
      <c r="G41" s="9">
        <v>39.945385298173697</v>
      </c>
      <c r="H41" s="9">
        <v>1554.9231</v>
      </c>
      <c r="I41" s="9">
        <v>1700.3497</v>
      </c>
      <c r="J41" s="9">
        <v>1554.9231</v>
      </c>
    </row>
    <row r="42" spans="1:10" ht="15" customHeight="1" x14ac:dyDescent="0.25">
      <c r="A42" s="11">
        <v>43616</v>
      </c>
      <c r="B42" s="7">
        <v>1510.4616374306099</v>
      </c>
      <c r="C42" s="8"/>
      <c r="D42" s="7">
        <v>-165.68035148248001</v>
      </c>
      <c r="E42" s="7">
        <v>-9.8846250841742194</v>
      </c>
      <c r="F42" s="7">
        <v>257.94135624895</v>
      </c>
      <c r="G42" s="7">
        <v>26.829108478233799</v>
      </c>
      <c r="H42" s="7">
        <v>1675.7634</v>
      </c>
      <c r="I42" s="7">
        <v>1676.8951</v>
      </c>
      <c r="J42" s="7">
        <v>1505.1298999999999</v>
      </c>
    </row>
    <row r="43" spans="1:10" ht="15" customHeight="1" x14ac:dyDescent="0.25">
      <c r="A43" s="12">
        <v>43644</v>
      </c>
      <c r="B43" s="9">
        <v>1622.43045870473</v>
      </c>
      <c r="C43" s="10"/>
      <c r="D43" s="9">
        <v>111.96882127412</v>
      </c>
      <c r="E43" s="9">
        <v>7.4128874576772503</v>
      </c>
      <c r="F43" s="9">
        <v>277.06225869449997</v>
      </c>
      <c r="G43" s="9">
        <v>36.230807553305098</v>
      </c>
      <c r="H43" s="9">
        <v>1509.7666999999999</v>
      </c>
      <c r="I43" s="9">
        <v>1635.5857000000001</v>
      </c>
      <c r="J43" s="9">
        <v>1494.19</v>
      </c>
    </row>
    <row r="44" spans="1:10" ht="15" customHeight="1" x14ac:dyDescent="0.25">
      <c r="A44" s="11">
        <v>43677</v>
      </c>
      <c r="B44" s="7">
        <v>1599.7752099946599</v>
      </c>
      <c r="C44" s="8"/>
      <c r="D44" s="7">
        <v>-22.655248710070001</v>
      </c>
      <c r="E44" s="7">
        <v>-1.39637718143906</v>
      </c>
      <c r="F44" s="7">
        <v>273.19342453572</v>
      </c>
      <c r="G44" s="7">
        <v>34.328511642545301</v>
      </c>
      <c r="H44" s="7">
        <v>1622.8312000000001</v>
      </c>
      <c r="I44" s="7">
        <v>1657.0942</v>
      </c>
      <c r="J44" s="7">
        <v>1573.55</v>
      </c>
    </row>
    <row r="45" spans="1:10" ht="15" customHeight="1" x14ac:dyDescent="0.25">
      <c r="A45" s="12">
        <v>43707</v>
      </c>
      <c r="B45" s="9">
        <v>1576.98058492165</v>
      </c>
      <c r="C45" s="10"/>
      <c r="D45" s="9">
        <v>-22.7946250730099</v>
      </c>
      <c r="E45" s="9">
        <v>-1.42486425158981</v>
      </c>
      <c r="F45" s="9">
        <v>269.41019092716999</v>
      </c>
      <c r="G45" s="9">
        <v>32.4683053045039</v>
      </c>
      <c r="H45" s="9">
        <v>1612.9075</v>
      </c>
      <c r="I45" s="9">
        <v>1617.9893</v>
      </c>
      <c r="J45" s="9">
        <v>1476.8308999999999</v>
      </c>
    </row>
    <row r="46" spans="1:10" ht="15" customHeight="1" x14ac:dyDescent="0.25">
      <c r="A46" s="11">
        <v>43738</v>
      </c>
      <c r="B46" s="7">
        <v>1647.6709909436499</v>
      </c>
      <c r="C46" s="8"/>
      <c r="D46" s="7">
        <v>70.690406021999905</v>
      </c>
      <c r="E46" s="7">
        <v>4.48264276034267</v>
      </c>
      <c r="F46" s="7">
        <v>281.48688734638</v>
      </c>
      <c r="G46" s="7">
        <v>38.406386201978997</v>
      </c>
      <c r="H46" s="7">
        <v>1570.1853000000001</v>
      </c>
      <c r="I46" s="7">
        <v>1670.2354</v>
      </c>
      <c r="J46" s="7">
        <v>1563.0676000000001</v>
      </c>
    </row>
    <row r="47" spans="1:10" ht="15" customHeight="1" x14ac:dyDescent="0.25">
      <c r="A47" s="12">
        <v>43769</v>
      </c>
      <c r="B47" s="9">
        <v>1733.6804851480299</v>
      </c>
      <c r="C47" s="10"/>
      <c r="D47" s="9">
        <v>86.009494204379905</v>
      </c>
      <c r="E47" s="9">
        <v>5.22006484772308</v>
      </c>
      <c r="F47" s="9">
        <v>297.01743087332</v>
      </c>
      <c r="G47" s="9">
        <v>46.042714933239601</v>
      </c>
      <c r="H47" s="9">
        <v>1647.9341999999999</v>
      </c>
      <c r="I47" s="9">
        <v>1761.8318999999999</v>
      </c>
      <c r="J47" s="9">
        <v>1574.0210999999999</v>
      </c>
    </row>
    <row r="48" spans="1:10" ht="15" customHeight="1" x14ac:dyDescent="0.25">
      <c r="A48" s="11">
        <v>43798</v>
      </c>
      <c r="B48" s="7">
        <v>1730.2535902710099</v>
      </c>
      <c r="C48" s="8"/>
      <c r="D48" s="7">
        <v>-3.4268948770200001</v>
      </c>
      <c r="E48" s="7">
        <v>-0.19766588517188199</v>
      </c>
      <c r="F48" s="7">
        <v>297.14640550131003</v>
      </c>
      <c r="G48" s="7">
        <v>46.106131429617598</v>
      </c>
      <c r="H48" s="7">
        <v>1734.1385</v>
      </c>
      <c r="I48" s="7">
        <v>1779.8333</v>
      </c>
      <c r="J48" s="7">
        <v>1711.2732000000001</v>
      </c>
    </row>
    <row r="49" spans="1:10" ht="15" customHeight="1" x14ac:dyDescent="0.25">
      <c r="A49" s="12">
        <v>43829</v>
      </c>
      <c r="B49" s="9">
        <v>1771.85046699957</v>
      </c>
      <c r="C49" s="10"/>
      <c r="D49" s="9">
        <v>41.596876728560098</v>
      </c>
      <c r="E49" s="9">
        <v>2.4040913402783199</v>
      </c>
      <c r="F49" s="9">
        <v>304.29007650390997</v>
      </c>
      <c r="G49" s="9">
        <v>49.618656282930097</v>
      </c>
      <c r="H49" s="9">
        <v>1730.9452000000001</v>
      </c>
      <c r="I49" s="9">
        <v>1802.2257</v>
      </c>
      <c r="J49" s="9">
        <v>1692.8652</v>
      </c>
    </row>
    <row r="50" spans="1:10" ht="15" customHeight="1" x14ac:dyDescent="0.25">
      <c r="A50" s="11">
        <v>43861</v>
      </c>
      <c r="B50" s="7">
        <v>1783.2632128427899</v>
      </c>
      <c r="C50" s="8"/>
      <c r="D50" s="7">
        <v>11.4127458432199</v>
      </c>
      <c r="E50" s="7">
        <v>0.64411450377899104</v>
      </c>
      <c r="F50" s="7">
        <v>306.25005302024999</v>
      </c>
      <c r="G50" s="7">
        <v>50.582371748416598</v>
      </c>
      <c r="H50" s="7">
        <v>1771.8505</v>
      </c>
      <c r="I50" s="7">
        <v>1834.0952</v>
      </c>
      <c r="J50" s="7">
        <v>1763.4526000000001</v>
      </c>
    </row>
    <row r="51" spans="1:10" ht="15" customHeight="1" x14ac:dyDescent="0.25">
      <c r="A51" s="12">
        <v>43889</v>
      </c>
      <c r="B51" s="9">
        <v>1668.8368152160001</v>
      </c>
      <c r="C51" s="10"/>
      <c r="D51" s="9">
        <v>-114.426397626789</v>
      </c>
      <c r="E51" s="9">
        <v>-6.41668581523514</v>
      </c>
      <c r="F51" s="9">
        <v>286.79572178917999</v>
      </c>
      <c r="G51" s="9">
        <v>41.016726587989098</v>
      </c>
      <c r="H51" s="9">
        <v>1784.0672999999999</v>
      </c>
      <c r="I51" s="9">
        <v>1905.6149</v>
      </c>
      <c r="J51" s="9">
        <v>1646.1130000000001</v>
      </c>
    </row>
    <row r="52" spans="1:10" ht="15" customHeight="1" x14ac:dyDescent="0.25">
      <c r="A52" s="11">
        <v>43921</v>
      </c>
      <c r="B52" s="7">
        <v>1482.4296311363601</v>
      </c>
      <c r="C52" s="8"/>
      <c r="D52" s="7">
        <v>-186.40718407963999</v>
      </c>
      <c r="E52" s="7">
        <v>-11.1698868565236</v>
      </c>
      <c r="F52" s="7">
        <v>256.51102689535003</v>
      </c>
      <c r="G52" s="7">
        <v>26.1258191748611</v>
      </c>
      <c r="H52" s="7">
        <v>1702.8795</v>
      </c>
      <c r="I52" s="7">
        <v>1732.027</v>
      </c>
      <c r="J52" s="7">
        <v>1261.1732999999999</v>
      </c>
    </row>
    <row r="53" spans="1:10" ht="15" customHeight="1" x14ac:dyDescent="0.25">
      <c r="A53" s="12">
        <v>43951</v>
      </c>
      <c r="B53" s="9">
        <v>1577.91688383931</v>
      </c>
      <c r="C53" s="10"/>
      <c r="D53" s="9">
        <v>95.487252702949903</v>
      </c>
      <c r="E53" s="9">
        <v>6.4412671399285104</v>
      </c>
      <c r="F53" s="9">
        <v>272.90388217084001</v>
      </c>
      <c r="G53" s="9">
        <v>34.186144398539</v>
      </c>
      <c r="H53" s="9">
        <v>1439.2385999999999</v>
      </c>
      <c r="I53" s="9">
        <v>1606.8047999999999</v>
      </c>
      <c r="J53" s="9">
        <v>1400.2674999999999</v>
      </c>
    </row>
    <row r="54" spans="1:10" ht="15" customHeight="1" x14ac:dyDescent="0.25">
      <c r="A54" s="11">
        <v>43980</v>
      </c>
      <c r="B54" s="7">
        <v>1629.76394751261</v>
      </c>
      <c r="C54" s="8"/>
      <c r="D54" s="7">
        <v>51.847063673299999</v>
      </c>
      <c r="E54" s="7">
        <v>3.2857918059123699</v>
      </c>
      <c r="F54" s="7">
        <v>282.00872860195</v>
      </c>
      <c r="G54" s="7">
        <v>38.6629742194011</v>
      </c>
      <c r="H54" s="7">
        <v>1531.9896000000001</v>
      </c>
      <c r="I54" s="7">
        <v>1659.07</v>
      </c>
      <c r="J54" s="7">
        <v>1461.2645</v>
      </c>
    </row>
    <row r="55" spans="1:10" ht="15" customHeight="1" x14ac:dyDescent="0.25">
      <c r="A55" s="12">
        <v>44012</v>
      </c>
      <c r="B55" s="9">
        <v>1664.3803017446201</v>
      </c>
      <c r="C55" s="10"/>
      <c r="D55" s="9">
        <v>34.616354232010003</v>
      </c>
      <c r="E55" s="9">
        <v>2.1240103074339398</v>
      </c>
      <c r="F55" s="9">
        <v>288.32287749219</v>
      </c>
      <c r="G55" s="9">
        <v>41.767625160970397</v>
      </c>
      <c r="H55" s="9">
        <v>1650.9901</v>
      </c>
      <c r="I55" s="9">
        <v>1730.6822999999999</v>
      </c>
      <c r="J55" s="9">
        <v>1571.4903999999999</v>
      </c>
    </row>
    <row r="56" spans="1:10" ht="15" customHeight="1" x14ac:dyDescent="0.25">
      <c r="A56" s="11">
        <v>44043</v>
      </c>
      <c r="B56" s="7">
        <v>1707.35141508833</v>
      </c>
      <c r="C56" s="8"/>
      <c r="D56" s="7">
        <v>42.971113343709902</v>
      </c>
      <c r="E56" s="7">
        <v>2.5818085745587802</v>
      </c>
      <c r="F56" s="7">
        <v>295.76682226569</v>
      </c>
      <c r="G56" s="7">
        <v>45.427793863320801</v>
      </c>
      <c r="H56" s="7">
        <v>1665.2606000000001</v>
      </c>
      <c r="I56" s="7">
        <v>1797.6378</v>
      </c>
      <c r="J56" s="7">
        <v>1657.7754</v>
      </c>
    </row>
    <row r="57" spans="1:10" ht="15" customHeight="1" x14ac:dyDescent="0.25">
      <c r="A57" s="12">
        <v>44074</v>
      </c>
      <c r="B57" s="9">
        <v>1766.3305370892399</v>
      </c>
      <c r="C57" s="10"/>
      <c r="D57" s="9">
        <v>58.979122000909904</v>
      </c>
      <c r="E57" s="9">
        <v>3.4544219473328899</v>
      </c>
      <c r="F57" s="9">
        <v>306.06126059176</v>
      </c>
      <c r="G57" s="9">
        <v>50.489542991752501</v>
      </c>
      <c r="H57" s="9">
        <v>1708.7384999999999</v>
      </c>
      <c r="I57" s="9">
        <v>1807.1975</v>
      </c>
      <c r="J57" s="9">
        <v>1702.3293000000001</v>
      </c>
    </row>
    <row r="58" spans="1:10" ht="15" customHeight="1" x14ac:dyDescent="0.25">
      <c r="A58" s="11">
        <v>44104</v>
      </c>
      <c r="B58" s="7">
        <v>1829.4048792292799</v>
      </c>
      <c r="C58" s="8"/>
      <c r="D58" s="7">
        <v>63.074342140040002</v>
      </c>
      <c r="E58" s="7">
        <v>3.57092519296988</v>
      </c>
      <c r="F58" s="7">
        <v>316.99047925217002</v>
      </c>
      <c r="G58" s="7">
        <v>55.863411995238998</v>
      </c>
      <c r="H58" s="7">
        <v>1778.7473</v>
      </c>
      <c r="I58" s="7">
        <v>1847.3586</v>
      </c>
      <c r="J58" s="7">
        <v>1748.5726</v>
      </c>
    </row>
    <row r="59" spans="1:10" ht="15" customHeight="1" x14ac:dyDescent="0.25">
      <c r="A59" s="12">
        <v>44134</v>
      </c>
      <c r="B59" s="9">
        <v>1717.6224333263101</v>
      </c>
      <c r="C59" s="10"/>
      <c r="D59" s="9">
        <v>-111.782445902969</v>
      </c>
      <c r="E59" s="9">
        <v>-6.1103174683814698</v>
      </c>
      <c r="F59" s="9">
        <v>298.54194417705997</v>
      </c>
      <c r="G59" s="9">
        <v>46.792314245224098</v>
      </c>
      <c r="H59" s="9">
        <v>1836.6549</v>
      </c>
      <c r="I59" s="9">
        <v>1857.7292</v>
      </c>
      <c r="J59" s="9">
        <v>1702.6878999999999</v>
      </c>
    </row>
    <row r="60" spans="1:10" ht="15" customHeight="1" x14ac:dyDescent="0.25">
      <c r="A60" s="11">
        <v>44165</v>
      </c>
      <c r="B60" s="7">
        <v>1917.5418948103299</v>
      </c>
      <c r="C60" s="8"/>
      <c r="D60" s="7">
        <v>199.919461484019</v>
      </c>
      <c r="E60" s="7">
        <v>11.6393136003039</v>
      </c>
      <c r="F60" s="7">
        <v>333.90958710984</v>
      </c>
      <c r="G60" s="7">
        <v>64.182494274407603</v>
      </c>
      <c r="H60" s="7">
        <v>1723.2521999999999</v>
      </c>
      <c r="I60" s="7">
        <v>1950.8092999999999</v>
      </c>
      <c r="J60" s="7">
        <v>1710.1165000000001</v>
      </c>
    </row>
    <row r="61" spans="1:10" ht="15" customHeight="1" x14ac:dyDescent="0.25">
      <c r="A61" s="12">
        <v>44195</v>
      </c>
      <c r="B61" s="9">
        <v>1874.7399905898401</v>
      </c>
      <c r="C61" s="10"/>
      <c r="D61" s="9">
        <v>-42.801904220489803</v>
      </c>
      <c r="E61" s="9">
        <v>-2.2321235502770298</v>
      </c>
      <c r="F61" s="9">
        <v>326.92860862518</v>
      </c>
      <c r="G61" s="9">
        <v>60.749964918158803</v>
      </c>
      <c r="H61" s="9">
        <v>1923.4698000000001</v>
      </c>
      <c r="I61" s="9">
        <v>1934.3021000000001</v>
      </c>
      <c r="J61" s="9">
        <v>1834.3027</v>
      </c>
    </row>
    <row r="62" spans="1:10" ht="15" customHeight="1" x14ac:dyDescent="0.25">
      <c r="A62" s="11">
        <v>44225</v>
      </c>
      <c r="B62" s="7">
        <v>1948.79271983688</v>
      </c>
      <c r="C62" s="8"/>
      <c r="D62" s="7">
        <v>74.052729247039906</v>
      </c>
      <c r="E62" s="7">
        <v>3.95002665002845</v>
      </c>
      <c r="F62" s="7">
        <v>339.84237579245001</v>
      </c>
      <c r="G62" s="7">
        <v>67.099631372341406</v>
      </c>
      <c r="H62" s="7">
        <v>1887.8243</v>
      </c>
      <c r="I62" s="7">
        <v>2000.1333</v>
      </c>
      <c r="J62" s="7">
        <v>1885.3262999999999</v>
      </c>
    </row>
    <row r="63" spans="1:10" ht="15" customHeight="1" x14ac:dyDescent="0.25">
      <c r="A63" s="12">
        <v>44253</v>
      </c>
      <c r="B63" s="9">
        <v>2009.90453447705</v>
      </c>
      <c r="C63" s="10"/>
      <c r="D63" s="9">
        <v>61.111814640169897</v>
      </c>
      <c r="E63" s="9">
        <v>3.13588069260055</v>
      </c>
      <c r="F63" s="9">
        <v>351.08522849513002</v>
      </c>
      <c r="G63" s="9">
        <v>72.627713436300198</v>
      </c>
      <c r="H63" s="9">
        <v>1960.5361</v>
      </c>
      <c r="I63" s="9">
        <v>2053.5435000000002</v>
      </c>
      <c r="J63" s="9">
        <v>1954.3190999999999</v>
      </c>
    </row>
    <row r="64" spans="1:10" ht="15" customHeight="1" x14ac:dyDescent="0.25">
      <c r="A64" s="11">
        <v>44286</v>
      </c>
      <c r="B64" s="7">
        <v>2192.85716894712</v>
      </c>
      <c r="C64" s="8"/>
      <c r="D64" s="7">
        <v>182.95263447007</v>
      </c>
      <c r="E64" s="7">
        <v>9.1025534462845403</v>
      </c>
      <c r="F64" s="7">
        <v>385.74863785726001</v>
      </c>
      <c r="G64" s="7">
        <v>89.671623610874605</v>
      </c>
      <c r="H64" s="7">
        <v>2029.7445</v>
      </c>
      <c r="I64" s="7">
        <v>2205.4843999999998</v>
      </c>
      <c r="J64" s="7">
        <v>2029.7445</v>
      </c>
    </row>
    <row r="65" spans="1:10" ht="15" customHeight="1" x14ac:dyDescent="0.25">
      <c r="A65" s="12">
        <v>44316</v>
      </c>
      <c r="B65" s="9">
        <v>2217.0229780473901</v>
      </c>
      <c r="C65" s="10"/>
      <c r="D65" s="9">
        <v>24.16580910027</v>
      </c>
      <c r="E65" s="9">
        <v>1.10202385465318</v>
      </c>
      <c r="F65" s="9">
        <v>392.89921746396999</v>
      </c>
      <c r="G65" s="9">
        <v>93.187545407247498</v>
      </c>
      <c r="H65" s="9">
        <v>2195.2287999999999</v>
      </c>
      <c r="I65" s="9">
        <v>2284.8422999999998</v>
      </c>
      <c r="J65" s="9">
        <v>2190.0392999999999</v>
      </c>
    </row>
    <row r="66" spans="1:10" ht="15" customHeight="1" x14ac:dyDescent="0.25">
      <c r="A66" s="11">
        <v>44347</v>
      </c>
      <c r="B66" s="7">
        <v>2241.8677114084599</v>
      </c>
      <c r="C66" s="8"/>
      <c r="D66" s="7">
        <v>24.8447333610697</v>
      </c>
      <c r="E66" s="7">
        <v>1.12063490577583</v>
      </c>
      <c r="F66" s="7">
        <v>397.75160945043001</v>
      </c>
      <c r="G66" s="7">
        <v>95.573454198994995</v>
      </c>
      <c r="H66" s="7">
        <v>2225.0059000000001</v>
      </c>
      <c r="I66" s="7">
        <v>2269.4376999999999</v>
      </c>
      <c r="J66" s="7">
        <v>2188.5142000000001</v>
      </c>
    </row>
    <row r="67" spans="1:10" ht="15" customHeight="1" x14ac:dyDescent="0.25">
      <c r="A67" s="12">
        <v>44377</v>
      </c>
      <c r="B67" s="9">
        <v>2263.1307806605901</v>
      </c>
      <c r="C67" s="10"/>
      <c r="D67" s="9">
        <v>21.263069252130201</v>
      </c>
      <c r="E67" s="9">
        <v>0.94845334289468397</v>
      </c>
      <c r="F67" s="9">
        <v>401.52409788666</v>
      </c>
      <c r="G67" s="9">
        <v>97.428377163150202</v>
      </c>
      <c r="H67" s="9">
        <v>2253.0374000000002</v>
      </c>
      <c r="I67" s="9">
        <v>2300.3816000000002</v>
      </c>
      <c r="J67" s="9">
        <v>2227.25</v>
      </c>
    </row>
    <row r="68" spans="1:10" ht="15" customHeight="1" x14ac:dyDescent="0.25">
      <c r="A68" s="11">
        <v>44407</v>
      </c>
      <c r="B68" s="7">
        <v>2369.8931749045701</v>
      </c>
      <c r="C68" s="8"/>
      <c r="D68" s="7">
        <v>106.76239424398</v>
      </c>
      <c r="E68" s="7">
        <v>4.7174646359949604</v>
      </c>
      <c r="F68" s="7">
        <v>420.46585520946002</v>
      </c>
      <c r="G68" s="7">
        <v>106.74199103724</v>
      </c>
      <c r="H68" s="7">
        <v>2273.3982000000001</v>
      </c>
      <c r="I68" s="7">
        <v>2392.7559000000001</v>
      </c>
      <c r="J68" s="7">
        <v>2254.4153000000001</v>
      </c>
    </row>
    <row r="69" spans="1:10" ht="15" customHeight="1" x14ac:dyDescent="0.25">
      <c r="A69" s="12">
        <v>44439</v>
      </c>
      <c r="B69" s="9">
        <v>2351.2467899358599</v>
      </c>
      <c r="C69" s="10"/>
      <c r="D69" s="9">
        <v>-18.646384968710201</v>
      </c>
      <c r="E69" s="9">
        <v>-0.78680276251106296</v>
      </c>
      <c r="F69" s="9">
        <v>417.248061823</v>
      </c>
      <c r="G69" s="9">
        <v>105.15981021751099</v>
      </c>
      <c r="H69" s="9">
        <v>2382.4929999999999</v>
      </c>
      <c r="I69" s="9">
        <v>2412.6244999999999</v>
      </c>
      <c r="J69" s="9">
        <v>2314.078</v>
      </c>
    </row>
    <row r="70" spans="1:10" ht="15" customHeight="1" x14ac:dyDescent="0.25">
      <c r="A70" s="11">
        <v>44469</v>
      </c>
      <c r="B70" s="7">
        <v>2259.1754383583502</v>
      </c>
      <c r="C70" s="8"/>
      <c r="D70" s="7">
        <v>-92.071351577509603</v>
      </c>
      <c r="E70" s="7">
        <v>-3.9158523031953298</v>
      </c>
      <c r="F70" s="7">
        <v>401.23807473446999</v>
      </c>
      <c r="G70" s="7">
        <v>97.287740307068105</v>
      </c>
      <c r="H70" s="7">
        <v>2369.5115000000001</v>
      </c>
      <c r="I70" s="7">
        <v>2398.1462000000001</v>
      </c>
      <c r="J70" s="7">
        <v>2249.4578000000001</v>
      </c>
    </row>
    <row r="71" spans="1:10" ht="15" customHeight="1" x14ac:dyDescent="0.25">
      <c r="A71" s="12">
        <v>44498</v>
      </c>
      <c r="B71" s="9">
        <v>2290.85375525266</v>
      </c>
      <c r="C71" s="10"/>
      <c r="D71" s="9">
        <v>31.678316894309699</v>
      </c>
      <c r="E71" s="9">
        <v>1.4022070334355601</v>
      </c>
      <c r="F71" s="9">
        <v>409.81636819163998</v>
      </c>
      <c r="G71" s="9">
        <v>101.505665370575</v>
      </c>
      <c r="H71" s="9">
        <v>2224.3953000000001</v>
      </c>
      <c r="I71" s="9">
        <v>2353.6338000000001</v>
      </c>
      <c r="J71" s="9">
        <v>2203.5835000000002</v>
      </c>
    </row>
    <row r="72" spans="1:10" ht="15" customHeight="1" x14ac:dyDescent="0.25">
      <c r="A72" s="11">
        <v>44530</v>
      </c>
      <c r="B72" s="7">
        <v>2241.6621073975698</v>
      </c>
      <c r="C72" s="8"/>
      <c r="D72" s="7">
        <v>-49.191647855090103</v>
      </c>
      <c r="E72" s="7">
        <v>-2.1473063368754701</v>
      </c>
      <c r="F72" s="7">
        <v>401.92265046723003</v>
      </c>
      <c r="G72" s="7">
        <v>97.624344452810405</v>
      </c>
      <c r="H72" s="7">
        <v>2301.0131999999999</v>
      </c>
      <c r="I72" s="7">
        <v>2390.3402999999998</v>
      </c>
      <c r="J72" s="7">
        <v>2229.5010000000002</v>
      </c>
    </row>
    <row r="73" spans="1:10" ht="15" customHeight="1" x14ac:dyDescent="0.25">
      <c r="A73" s="12">
        <v>44560</v>
      </c>
      <c r="B73" s="9">
        <v>2419.7343871029502</v>
      </c>
      <c r="C73" s="10"/>
      <c r="D73" s="9">
        <v>178.07227970538</v>
      </c>
      <c r="E73" s="9">
        <v>7.9437609761852697</v>
      </c>
      <c r="F73" s="9">
        <v>433.85042512950002</v>
      </c>
      <c r="G73" s="9">
        <v>113.323150006897</v>
      </c>
      <c r="H73" s="9">
        <v>2261.529</v>
      </c>
      <c r="I73" s="9">
        <v>2425.2033999999999</v>
      </c>
      <c r="J73" s="9">
        <v>2238.2946999999999</v>
      </c>
    </row>
    <row r="74" spans="1:10" ht="15" customHeight="1" x14ac:dyDescent="0.25">
      <c r="A74" s="11">
        <v>44592</v>
      </c>
      <c r="B74" s="7">
        <v>2290.1591683882998</v>
      </c>
      <c r="C74" s="8"/>
      <c r="D74" s="7">
        <v>-129.57521871464999</v>
      </c>
      <c r="E74" s="7">
        <v>-5.3549356245577604</v>
      </c>
      <c r="F74" s="7">
        <v>410.61801415693998</v>
      </c>
      <c r="G74" s="7">
        <v>101.899832651746</v>
      </c>
      <c r="H74" s="7">
        <v>2424.0410000000002</v>
      </c>
      <c r="I74" s="7">
        <v>2466.9335999999998</v>
      </c>
      <c r="J74" s="7">
        <v>2211.4301999999998</v>
      </c>
    </row>
    <row r="75" spans="1:10" ht="15" customHeight="1" x14ac:dyDescent="0.25">
      <c r="A75" s="12">
        <v>44620</v>
      </c>
      <c r="B75" s="9">
        <v>2134.0728417120799</v>
      </c>
      <c r="C75" s="10"/>
      <c r="D75" s="9">
        <v>-156.08632667621899</v>
      </c>
      <c r="E75" s="9">
        <v>-6.8155230793877797</v>
      </c>
      <c r="F75" s="9">
        <v>382.85476539272003</v>
      </c>
      <c r="G75" s="9">
        <v>88.2487138841649</v>
      </c>
      <c r="H75" s="9">
        <v>2309.1821</v>
      </c>
      <c r="I75" s="9">
        <v>2331.9110000000001</v>
      </c>
      <c r="J75" s="9">
        <v>2038.2964999999999</v>
      </c>
    </row>
    <row r="76" spans="1:10" ht="15" customHeight="1" x14ac:dyDescent="0.25">
      <c r="A76" s="11">
        <v>44651</v>
      </c>
      <c r="B76" s="7">
        <v>2095.1727072344902</v>
      </c>
      <c r="C76" s="8"/>
      <c r="D76" s="7">
        <v>-38.900134477589702</v>
      </c>
      <c r="E76" s="7">
        <v>-1.8228119358091599</v>
      </c>
      <c r="F76" s="7">
        <v>380.58406887339999</v>
      </c>
      <c r="G76" s="7">
        <v>87.1322181839096</v>
      </c>
      <c r="H76" s="7">
        <v>2122.3838000000001</v>
      </c>
      <c r="I76" s="7">
        <v>2193.8825999999999</v>
      </c>
      <c r="J76" s="7">
        <v>1902.2204999999999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7091-C006-46F3-AF97-EA0310A44E22}">
  <sheetPr>
    <outlinePr summaryBelow="0" summaryRight="0"/>
  </sheetPr>
  <dimension ref="A1:J320"/>
  <sheetViews>
    <sheetView workbookViewId="0">
      <selection activeCell="A3" sqref="A3"/>
    </sheetView>
  </sheetViews>
  <sheetFormatPr defaultColWidth="9.1796875" defaultRowHeight="15" customHeight="1" x14ac:dyDescent="0.25"/>
  <cols>
    <col min="1" max="1" width="19.1796875" bestFit="1" customWidth="1"/>
    <col min="2" max="2" width="8.453125" customWidth="1"/>
    <col min="3" max="3" width="5.54296875" customWidth="1"/>
    <col min="4" max="4" width="8.1796875" customWidth="1"/>
    <col min="5" max="5" width="10.1796875" customWidth="1"/>
    <col min="6" max="6" width="29.54296875" customWidth="1"/>
    <col min="7" max="7" width="37.1796875" customWidth="1"/>
    <col min="8" max="10" width="8.453125" customWidth="1"/>
  </cols>
  <sheetData>
    <row r="1" spans="1:10" ht="15" customHeight="1" x14ac:dyDescent="0.3">
      <c r="A1" s="1" t="s">
        <v>15</v>
      </c>
    </row>
    <row r="3" spans="1:10" ht="15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14</v>
      </c>
      <c r="G3" s="2" t="s">
        <v>13</v>
      </c>
      <c r="H3" s="2" t="s">
        <v>9</v>
      </c>
      <c r="I3" s="2" t="s">
        <v>10</v>
      </c>
      <c r="J3" s="2" t="s">
        <v>11</v>
      </c>
    </row>
    <row r="4" spans="1:10" ht="15" customHeight="1" x14ac:dyDescent="0.25">
      <c r="A4" s="11">
        <v>42447</v>
      </c>
      <c r="B4" s="7">
        <v>1391.3784941981701</v>
      </c>
      <c r="C4" s="8"/>
      <c r="D4" s="7"/>
      <c r="E4" s="7"/>
      <c r="F4" s="7">
        <v>206.47405154013001</v>
      </c>
      <c r="G4" s="7"/>
      <c r="H4" s="7">
        <v>1419.6659999999999</v>
      </c>
      <c r="I4" s="7">
        <v>1431.6436000000001</v>
      </c>
      <c r="J4" s="7">
        <v>1362.2902999999999</v>
      </c>
    </row>
    <row r="5" spans="1:10" ht="15" customHeight="1" x14ac:dyDescent="0.25">
      <c r="A5" s="12">
        <v>42453</v>
      </c>
      <c r="B5" s="9">
        <v>1345.3405200811001</v>
      </c>
      <c r="C5" s="10"/>
      <c r="D5" s="9">
        <v>-46.03797411707</v>
      </c>
      <c r="E5" s="9">
        <v>-3.3088030545995202</v>
      </c>
      <c r="F5" s="9">
        <v>200.30833856712999</v>
      </c>
      <c r="G5" s="9">
        <v>-2.9861926605346998</v>
      </c>
      <c r="H5" s="9">
        <v>1389.6849999999999</v>
      </c>
      <c r="I5" s="9">
        <v>1391.7731000000001</v>
      </c>
      <c r="J5" s="9">
        <v>1345.3405</v>
      </c>
    </row>
    <row r="6" spans="1:10" ht="15" customHeight="1" x14ac:dyDescent="0.25">
      <c r="A6" s="11">
        <v>42461</v>
      </c>
      <c r="B6" s="7">
        <v>1358.2212371339201</v>
      </c>
      <c r="C6" s="8"/>
      <c r="D6" s="7">
        <v>12.88071705282</v>
      </c>
      <c r="E6" s="7">
        <v>0.95743173275146798</v>
      </c>
      <c r="F6" s="7">
        <v>202.40062961590999</v>
      </c>
      <c r="G6" s="7">
        <v>-1.97284932117889</v>
      </c>
      <c r="H6" s="7">
        <v>1346.4087</v>
      </c>
      <c r="I6" s="7">
        <v>1383.41</v>
      </c>
      <c r="J6" s="7">
        <v>1339.8818000000001</v>
      </c>
    </row>
    <row r="7" spans="1:10" ht="15" customHeight="1" x14ac:dyDescent="0.25">
      <c r="A7" s="12">
        <v>42468</v>
      </c>
      <c r="B7" s="9">
        <v>1364.94488252667</v>
      </c>
      <c r="C7" s="10"/>
      <c r="D7" s="9">
        <v>6.7236453927498498</v>
      </c>
      <c r="E7" s="9">
        <v>0.495033151369206</v>
      </c>
      <c r="F7" s="9">
        <v>204.73816545794</v>
      </c>
      <c r="G7" s="9">
        <v>-0.84072844468430497</v>
      </c>
      <c r="H7" s="9">
        <v>1358.2212</v>
      </c>
      <c r="I7" s="9">
        <v>1370.4286999999999</v>
      </c>
      <c r="J7" s="9">
        <v>1323.5491</v>
      </c>
    </row>
    <row r="8" spans="1:10" ht="15" customHeight="1" x14ac:dyDescent="0.25">
      <c r="A8" s="11">
        <v>42475</v>
      </c>
      <c r="B8" s="7">
        <v>1381.3337027263101</v>
      </c>
      <c r="C8" s="8"/>
      <c r="D8" s="7">
        <v>16.388820199640101</v>
      </c>
      <c r="E8" s="7">
        <v>1.2006946514428101</v>
      </c>
      <c r="F8" s="7">
        <v>208.48186958501</v>
      </c>
      <c r="G8" s="7">
        <v>0.97243117471822305</v>
      </c>
      <c r="H8" s="7">
        <v>1364.4075</v>
      </c>
      <c r="I8" s="7">
        <v>1396.4655</v>
      </c>
      <c r="J8" s="7">
        <v>1353.2257999999999</v>
      </c>
    </row>
    <row r="9" spans="1:10" ht="15" customHeight="1" x14ac:dyDescent="0.25">
      <c r="A9" s="12">
        <v>42482</v>
      </c>
      <c r="B9" s="9">
        <v>1396.3730345634399</v>
      </c>
      <c r="C9" s="10"/>
      <c r="D9" s="9">
        <v>15.0393318371297</v>
      </c>
      <c r="E9" s="9">
        <v>1.08875442678673</v>
      </c>
      <c r="F9" s="9">
        <v>210.75172516916999</v>
      </c>
      <c r="G9" s="9">
        <v>2.0717729889697898</v>
      </c>
      <c r="H9" s="9">
        <v>1380.2634</v>
      </c>
      <c r="I9" s="9">
        <v>1422.7873999999999</v>
      </c>
      <c r="J9" s="9">
        <v>1364.6576</v>
      </c>
    </row>
    <row r="10" spans="1:10" ht="15" customHeight="1" x14ac:dyDescent="0.25">
      <c r="A10" s="11">
        <v>42489</v>
      </c>
      <c r="B10" s="7">
        <v>1360.7105690006299</v>
      </c>
      <c r="C10" s="8"/>
      <c r="D10" s="7">
        <v>-35.662465562809899</v>
      </c>
      <c r="E10" s="7">
        <v>-2.5539354227045301</v>
      </c>
      <c r="F10" s="7">
        <v>206.15622920146001</v>
      </c>
      <c r="G10" s="7">
        <v>-0.153928465247472</v>
      </c>
      <c r="H10" s="7">
        <v>1396.569</v>
      </c>
      <c r="I10" s="7">
        <v>1401.3444</v>
      </c>
      <c r="J10" s="7">
        <v>1357.8983000000001</v>
      </c>
    </row>
    <row r="11" spans="1:10" ht="15" customHeight="1" x14ac:dyDescent="0.25">
      <c r="A11" s="12">
        <v>42496</v>
      </c>
      <c r="B11" s="9">
        <v>1309.1714009884099</v>
      </c>
      <c r="C11" s="10"/>
      <c r="D11" s="9">
        <v>-51.539168012219903</v>
      </c>
      <c r="E11" s="9">
        <v>-3.7876657377676399</v>
      </c>
      <c r="F11" s="9">
        <v>199.33424465594001</v>
      </c>
      <c r="G11" s="9">
        <v>-3.4579681228380901</v>
      </c>
      <c r="H11" s="9">
        <v>1360.7106000000001</v>
      </c>
      <c r="I11" s="9">
        <v>1365.0672999999999</v>
      </c>
      <c r="J11" s="9">
        <v>1300.9000000000001</v>
      </c>
    </row>
    <row r="12" spans="1:10" ht="15" customHeight="1" x14ac:dyDescent="0.25">
      <c r="A12" s="11">
        <v>42503</v>
      </c>
      <c r="B12" s="7">
        <v>1323.1805536527199</v>
      </c>
      <c r="C12" s="8"/>
      <c r="D12" s="7">
        <v>14.009152664309999</v>
      </c>
      <c r="E12" s="7">
        <v>1.0700778105703499</v>
      </c>
      <c r="F12" s="7">
        <v>201.74474003317999</v>
      </c>
      <c r="G12" s="7">
        <v>-2.29051131203807</v>
      </c>
      <c r="H12" s="7">
        <v>1309.52</v>
      </c>
      <c r="I12" s="7">
        <v>1342.26</v>
      </c>
      <c r="J12" s="7">
        <v>1304.8646000000001</v>
      </c>
    </row>
    <row r="13" spans="1:10" ht="15" customHeight="1" x14ac:dyDescent="0.25">
      <c r="A13" s="12">
        <v>42510</v>
      </c>
      <c r="B13" s="9">
        <v>1342.6809752274701</v>
      </c>
      <c r="C13" s="10"/>
      <c r="D13" s="9">
        <v>19.500421574750099</v>
      </c>
      <c r="E13" s="9">
        <v>1.47375364011494</v>
      </c>
      <c r="F13" s="9">
        <v>204.71796048317</v>
      </c>
      <c r="G13" s="9">
        <v>-0.85051416575641203</v>
      </c>
      <c r="H13" s="9">
        <v>1323.2479000000001</v>
      </c>
      <c r="I13" s="9">
        <v>1348.4585</v>
      </c>
      <c r="J13" s="9">
        <v>1311.6144999999999</v>
      </c>
    </row>
    <row r="14" spans="1:10" ht="15" customHeight="1" x14ac:dyDescent="0.25">
      <c r="A14" s="11">
        <v>42517</v>
      </c>
      <c r="B14" s="7">
        <v>1376.4985452343899</v>
      </c>
      <c r="C14" s="8"/>
      <c r="D14" s="7">
        <v>33.817570006919802</v>
      </c>
      <c r="E14" s="7">
        <v>2.5186601010110001</v>
      </c>
      <c r="F14" s="7">
        <v>210.12644634206001</v>
      </c>
      <c r="G14" s="7">
        <v>1.7689364715256299</v>
      </c>
      <c r="H14" s="7">
        <v>1342.5823</v>
      </c>
      <c r="I14" s="7">
        <v>1379.1975</v>
      </c>
      <c r="J14" s="7">
        <v>1327.5613000000001</v>
      </c>
    </row>
    <row r="15" spans="1:10" ht="15" customHeight="1" x14ac:dyDescent="0.25">
      <c r="A15" s="12">
        <v>42524</v>
      </c>
      <c r="B15" s="9">
        <v>1345.4383553759101</v>
      </c>
      <c r="C15" s="10"/>
      <c r="D15" s="9">
        <v>-31.060189858479799</v>
      </c>
      <c r="E15" s="9">
        <v>-2.2564636894106398</v>
      </c>
      <c r="F15" s="9">
        <v>205.38501937849</v>
      </c>
      <c r="G15" s="9">
        <v>-0.52744262705976996</v>
      </c>
      <c r="H15" s="9">
        <v>1376.5359000000001</v>
      </c>
      <c r="I15" s="9">
        <v>1383.3751999999999</v>
      </c>
      <c r="J15" s="9">
        <v>1338.9445000000001</v>
      </c>
    </row>
    <row r="16" spans="1:10" ht="15" customHeight="1" x14ac:dyDescent="0.25">
      <c r="A16" s="11">
        <v>42531</v>
      </c>
      <c r="B16" s="7">
        <v>1315.0593615359601</v>
      </c>
      <c r="C16" s="8"/>
      <c r="D16" s="7">
        <v>-30.378993839949999</v>
      </c>
      <c r="E16" s="7">
        <v>-2.2579253607990202</v>
      </c>
      <c r="F16" s="7">
        <v>200.74757893866001</v>
      </c>
      <c r="G16" s="7">
        <v>-2.7734587270192601</v>
      </c>
      <c r="H16" s="7">
        <v>1346.9924000000001</v>
      </c>
      <c r="I16" s="7">
        <v>1369.0260000000001</v>
      </c>
      <c r="J16" s="7">
        <v>1313.3605</v>
      </c>
    </row>
    <row r="17" spans="1:10" ht="15" customHeight="1" x14ac:dyDescent="0.25">
      <c r="A17" s="12">
        <v>42538</v>
      </c>
      <c r="B17" s="9">
        <v>1298.37970751834</v>
      </c>
      <c r="C17" s="10"/>
      <c r="D17" s="9">
        <v>-16.679654017620098</v>
      </c>
      <c r="E17" s="9">
        <v>-1.26835749818461</v>
      </c>
      <c r="F17" s="9">
        <v>198.20822756979999</v>
      </c>
      <c r="G17" s="9">
        <v>-4.0033233758303401</v>
      </c>
      <c r="H17" s="9">
        <v>1312.7867000000001</v>
      </c>
      <c r="I17" s="9">
        <v>1312.7867000000001</v>
      </c>
      <c r="J17" s="9">
        <v>1270.1635000000001</v>
      </c>
    </row>
    <row r="18" spans="1:10" ht="15" customHeight="1" x14ac:dyDescent="0.25">
      <c r="A18" s="11">
        <v>42544</v>
      </c>
      <c r="B18" s="7">
        <v>1360.7298414898701</v>
      </c>
      <c r="C18" s="8"/>
      <c r="D18" s="7">
        <v>62.350133971530099</v>
      </c>
      <c r="E18" s="7">
        <v>4.8021494490778096</v>
      </c>
      <c r="F18" s="7">
        <v>207.72648287806999</v>
      </c>
      <c r="G18" s="7">
        <v>0.60658050181020395</v>
      </c>
      <c r="H18" s="7">
        <v>1301.3922</v>
      </c>
      <c r="I18" s="7">
        <v>1366.9833000000001</v>
      </c>
      <c r="J18" s="7">
        <v>1301.3922</v>
      </c>
    </row>
    <row r="19" spans="1:10" ht="15" customHeight="1" x14ac:dyDescent="0.25">
      <c r="A19" s="12">
        <v>42552</v>
      </c>
      <c r="B19" s="9">
        <v>1340.2637624726899</v>
      </c>
      <c r="C19" s="10"/>
      <c r="D19" s="9">
        <v>-20.4660790171801</v>
      </c>
      <c r="E19" s="9">
        <v>-1.5040516047455501</v>
      </c>
      <c r="F19" s="9">
        <v>204.60216937884999</v>
      </c>
      <c r="G19" s="9">
        <v>-0.90659438671216996</v>
      </c>
      <c r="H19" s="9">
        <v>1353.2318</v>
      </c>
      <c r="I19" s="9">
        <v>1353.2319</v>
      </c>
      <c r="J19" s="9">
        <v>1240.6818000000001</v>
      </c>
    </row>
    <row r="20" spans="1:10" ht="15" customHeight="1" x14ac:dyDescent="0.25">
      <c r="A20" s="11">
        <v>42559</v>
      </c>
      <c r="B20" s="7">
        <v>1326.2136397658901</v>
      </c>
      <c r="C20" s="8"/>
      <c r="D20" s="7">
        <v>-14.050122706799799</v>
      </c>
      <c r="E20" s="7">
        <v>-1.0483102729628599</v>
      </c>
      <c r="F20" s="7">
        <v>202.45730381854</v>
      </c>
      <c r="G20" s="7">
        <v>-1.9454007375882301</v>
      </c>
      <c r="H20" s="7">
        <v>1340.5764999999999</v>
      </c>
      <c r="I20" s="7">
        <v>1345.7264</v>
      </c>
      <c r="J20" s="7">
        <v>1275.2292</v>
      </c>
    </row>
    <row r="21" spans="1:10" ht="15" customHeight="1" x14ac:dyDescent="0.25">
      <c r="A21" s="12">
        <v>42566</v>
      </c>
      <c r="B21" s="9">
        <v>1372.79726231989</v>
      </c>
      <c r="C21" s="10"/>
      <c r="D21" s="9">
        <v>46.583622553999902</v>
      </c>
      <c r="E21" s="9">
        <v>3.5125277826446499</v>
      </c>
      <c r="F21" s="9">
        <v>209.75952712527001</v>
      </c>
      <c r="G21" s="9">
        <v>1.5912292903795899</v>
      </c>
      <c r="H21" s="9">
        <v>1328.7272</v>
      </c>
      <c r="I21" s="9">
        <v>1377.3979999999999</v>
      </c>
      <c r="J21" s="9">
        <v>1328.7272</v>
      </c>
    </row>
    <row r="22" spans="1:10" ht="15" customHeight="1" x14ac:dyDescent="0.25">
      <c r="A22" s="11">
        <v>42573</v>
      </c>
      <c r="B22" s="7">
        <v>1377.4688904663201</v>
      </c>
      <c r="C22" s="8"/>
      <c r="D22" s="7">
        <v>4.6716281464300602</v>
      </c>
      <c r="E22" s="7">
        <v>0.34029993172739398</v>
      </c>
      <c r="F22" s="7">
        <v>210.47333865286001</v>
      </c>
      <c r="G22" s="7">
        <v>1.93694417429141</v>
      </c>
      <c r="H22" s="7">
        <v>1372.5301999999999</v>
      </c>
      <c r="I22" s="7">
        <v>1390.4640999999999</v>
      </c>
      <c r="J22" s="7">
        <v>1360.1246000000001</v>
      </c>
    </row>
    <row r="23" spans="1:10" ht="15" customHeight="1" x14ac:dyDescent="0.25">
      <c r="A23" s="12">
        <v>42580</v>
      </c>
      <c r="B23" s="9">
        <v>1386.6560402943001</v>
      </c>
      <c r="C23" s="10"/>
      <c r="D23" s="9">
        <v>9.1871498279799599</v>
      </c>
      <c r="E23" s="9">
        <v>0.66695878880209603</v>
      </c>
      <c r="F23" s="9">
        <v>211.87710908309001</v>
      </c>
      <c r="G23" s="9">
        <v>2.6168215824979102</v>
      </c>
      <c r="H23" s="9">
        <v>1381.2589</v>
      </c>
      <c r="I23" s="9">
        <v>1397.0326</v>
      </c>
      <c r="J23" s="9">
        <v>1375.7501999999999</v>
      </c>
    </row>
    <row r="24" spans="1:10" ht="15" customHeight="1" x14ac:dyDescent="0.25">
      <c r="A24" s="11">
        <v>42587</v>
      </c>
      <c r="B24" s="7">
        <v>1378.8300158720499</v>
      </c>
      <c r="C24" s="8"/>
      <c r="D24" s="7">
        <v>-7.8260244222501498</v>
      </c>
      <c r="E24" s="7">
        <v>-0.56438108621292804</v>
      </c>
      <c r="F24" s="7">
        <v>210.68131475340999</v>
      </c>
      <c r="G24" s="7">
        <v>2.0376716502132801</v>
      </c>
      <c r="H24" s="7">
        <v>1388.8273999999999</v>
      </c>
      <c r="I24" s="7">
        <v>1395.7370000000001</v>
      </c>
      <c r="J24" s="7">
        <v>1347.0926999999999</v>
      </c>
    </row>
    <row r="25" spans="1:10" ht="15" customHeight="1" x14ac:dyDescent="0.25">
      <c r="A25" s="12">
        <v>42594</v>
      </c>
      <c r="B25" s="9">
        <v>1414.2059758278799</v>
      </c>
      <c r="C25" s="10"/>
      <c r="D25" s="9">
        <v>35.375959955829998</v>
      </c>
      <c r="E25" s="9">
        <v>2.5656505550799298</v>
      </c>
      <c r="F25" s="9">
        <v>216.15002741311</v>
      </c>
      <c r="G25" s="9">
        <v>4.6862914738220098</v>
      </c>
      <c r="H25" s="9">
        <v>1379.7865999999999</v>
      </c>
      <c r="I25" s="9">
        <v>1419.809</v>
      </c>
      <c r="J25" s="9">
        <v>1379.7867000000001</v>
      </c>
    </row>
    <row r="26" spans="1:10" ht="15" customHeight="1" x14ac:dyDescent="0.25">
      <c r="A26" s="11">
        <v>42601</v>
      </c>
      <c r="B26" s="7">
        <v>1393.61425861619</v>
      </c>
      <c r="C26" s="8"/>
      <c r="D26" s="7">
        <v>-20.5917172116899</v>
      </c>
      <c r="E26" s="7">
        <v>-1.4560620987077499</v>
      </c>
      <c r="F26" s="7">
        <v>213.00274878759001</v>
      </c>
      <c r="G26" s="7">
        <v>3.1619940611235</v>
      </c>
      <c r="H26" s="7">
        <v>1413.9534000000001</v>
      </c>
      <c r="I26" s="7">
        <v>1424.6974</v>
      </c>
      <c r="J26" s="7">
        <v>1386.7012</v>
      </c>
    </row>
    <row r="27" spans="1:10" ht="15" customHeight="1" x14ac:dyDescent="0.25">
      <c r="A27" s="12">
        <v>42608</v>
      </c>
      <c r="B27" s="9">
        <v>1411.65200359558</v>
      </c>
      <c r="C27" s="10"/>
      <c r="D27" s="9">
        <v>18.037744979389998</v>
      </c>
      <c r="E27" s="9">
        <v>1.2943140376090001</v>
      </c>
      <c r="F27" s="9">
        <v>215.75967326563</v>
      </c>
      <c r="G27" s="9">
        <v>4.4972342317287497</v>
      </c>
      <c r="H27" s="9">
        <v>1393.3114</v>
      </c>
      <c r="I27" s="9">
        <v>1419.2365</v>
      </c>
      <c r="J27" s="9">
        <v>1387.9915000000001</v>
      </c>
    </row>
    <row r="28" spans="1:10" ht="15" customHeight="1" x14ac:dyDescent="0.25">
      <c r="A28" s="11">
        <v>42615</v>
      </c>
      <c r="B28" s="7">
        <v>1437.23876593151</v>
      </c>
      <c r="C28" s="8"/>
      <c r="D28" s="7">
        <v>25.586762335929901</v>
      </c>
      <c r="E28" s="7">
        <v>1.8125403619842999</v>
      </c>
      <c r="F28" s="7">
        <v>219.67040442845001</v>
      </c>
      <c r="G28" s="7">
        <v>6.3912887793336903</v>
      </c>
      <c r="H28" s="7">
        <v>1410.1581000000001</v>
      </c>
      <c r="I28" s="7">
        <v>1437.2388000000001</v>
      </c>
      <c r="J28" s="7">
        <v>1400.4712999999999</v>
      </c>
    </row>
    <row r="29" spans="1:10" ht="15" customHeight="1" x14ac:dyDescent="0.25">
      <c r="A29" s="12">
        <v>42622</v>
      </c>
      <c r="B29" s="9">
        <v>1426.5633942111101</v>
      </c>
      <c r="C29" s="10"/>
      <c r="D29" s="9">
        <v>-10.6753717203998</v>
      </c>
      <c r="E29" s="9">
        <v>-0.74276953652032596</v>
      </c>
      <c r="F29" s="9">
        <v>218.03875958360001</v>
      </c>
      <c r="G29" s="9">
        <v>5.6010466967672699</v>
      </c>
      <c r="H29" s="9">
        <v>1437.4742000000001</v>
      </c>
      <c r="I29" s="9">
        <v>1444.7198000000001</v>
      </c>
      <c r="J29" s="9">
        <v>1424.9121</v>
      </c>
    </row>
    <row r="30" spans="1:10" ht="15" customHeight="1" x14ac:dyDescent="0.25">
      <c r="A30" s="11">
        <v>42629</v>
      </c>
      <c r="B30" s="7">
        <v>1405.3120038402801</v>
      </c>
      <c r="C30" s="8"/>
      <c r="D30" s="7">
        <v>-21.251390370829899</v>
      </c>
      <c r="E30" s="7">
        <v>-1.48969127184018</v>
      </c>
      <c r="F30" s="7">
        <v>214.79065521285</v>
      </c>
      <c r="G30" s="7">
        <v>4.0279171211514599</v>
      </c>
      <c r="H30" s="7">
        <v>1426.5007000000001</v>
      </c>
      <c r="I30" s="7">
        <v>1427.1202000000001</v>
      </c>
      <c r="J30" s="7">
        <v>1400.2019</v>
      </c>
    </row>
    <row r="31" spans="1:10" ht="15" customHeight="1" x14ac:dyDescent="0.25">
      <c r="A31" s="12">
        <v>42636</v>
      </c>
      <c r="B31" s="9">
        <v>1437.5184592144401</v>
      </c>
      <c r="C31" s="10"/>
      <c r="D31" s="9">
        <v>32.206455374159901</v>
      </c>
      <c r="E31" s="9">
        <v>2.2917654788509401</v>
      </c>
      <c r="F31" s="9">
        <v>219.71315330081001</v>
      </c>
      <c r="G31" s="9">
        <v>6.4119930140988499</v>
      </c>
      <c r="H31" s="9">
        <v>1407.0173</v>
      </c>
      <c r="I31" s="9">
        <v>1448.0472</v>
      </c>
      <c r="J31" s="9">
        <v>1407.0173</v>
      </c>
    </row>
    <row r="32" spans="1:10" ht="15" customHeight="1" x14ac:dyDescent="0.25">
      <c r="A32" s="11">
        <v>42643</v>
      </c>
      <c r="B32" s="7">
        <v>1439.0833963642001</v>
      </c>
      <c r="C32" s="8"/>
      <c r="D32" s="7">
        <v>1.56493714975999</v>
      </c>
      <c r="E32" s="7">
        <v>0.108863795085811</v>
      </c>
      <c r="F32" s="7">
        <v>219.95234137777999</v>
      </c>
      <c r="G32" s="7">
        <v>6.5278371481126998</v>
      </c>
      <c r="H32" s="7">
        <v>1436.5572999999999</v>
      </c>
      <c r="I32" s="7">
        <v>1442.8882000000001</v>
      </c>
      <c r="J32" s="7">
        <v>1403.9232999999999</v>
      </c>
    </row>
    <row r="33" spans="1:10" ht="15" customHeight="1" x14ac:dyDescent="0.25">
      <c r="A33" s="12">
        <v>42650</v>
      </c>
      <c r="B33" s="9">
        <v>1451.6531414052299</v>
      </c>
      <c r="C33" s="10"/>
      <c r="D33" s="9">
        <v>12.569745041029799</v>
      </c>
      <c r="E33" s="9">
        <v>0.87345494172101901</v>
      </c>
      <c r="F33" s="9">
        <v>221.87352597297999</v>
      </c>
      <c r="G33" s="9">
        <v>7.4583098059936903</v>
      </c>
      <c r="H33" s="9">
        <v>1439.8291999999999</v>
      </c>
      <c r="I33" s="9">
        <v>1461.5119999999999</v>
      </c>
      <c r="J33" s="9">
        <v>1437.6711</v>
      </c>
    </row>
    <row r="34" spans="1:10" ht="15" customHeight="1" x14ac:dyDescent="0.25">
      <c r="A34" s="11">
        <v>42657</v>
      </c>
      <c r="B34" s="7">
        <v>1446.0016271433501</v>
      </c>
      <c r="C34" s="8"/>
      <c r="D34" s="7">
        <v>-5.65151426187981</v>
      </c>
      <c r="E34" s="7">
        <v>-0.38931574635032701</v>
      </c>
      <c r="F34" s="7">
        <v>221.00973739938999</v>
      </c>
      <c r="G34" s="7">
        <v>7.0399576851596999</v>
      </c>
      <c r="H34" s="7">
        <v>1451.731</v>
      </c>
      <c r="I34" s="7">
        <v>1468.1603</v>
      </c>
      <c r="J34" s="7">
        <v>1422.0903000000001</v>
      </c>
    </row>
    <row r="35" spans="1:10" ht="15" customHeight="1" x14ac:dyDescent="0.25">
      <c r="A35" s="12">
        <v>42664</v>
      </c>
      <c r="B35" s="9">
        <v>1464.84769963388</v>
      </c>
      <c r="C35" s="10"/>
      <c r="D35" s="9">
        <v>18.846072490529799</v>
      </c>
      <c r="E35" s="9">
        <v>1.30332304865805</v>
      </c>
      <c r="F35" s="9">
        <v>223.89020824670001</v>
      </c>
      <c r="G35" s="9">
        <v>8.4350341249467</v>
      </c>
      <c r="H35" s="9">
        <v>1445.5787</v>
      </c>
      <c r="I35" s="9">
        <v>1472.0650000000001</v>
      </c>
      <c r="J35" s="9">
        <v>1436.6638</v>
      </c>
    </row>
    <row r="36" spans="1:10" ht="15" customHeight="1" x14ac:dyDescent="0.25">
      <c r="A36" s="11">
        <v>42671</v>
      </c>
      <c r="B36" s="7">
        <v>1459.3578144328501</v>
      </c>
      <c r="C36" s="8"/>
      <c r="D36" s="7">
        <v>-5.4898852010298897</v>
      </c>
      <c r="E36" s="7">
        <v>-0.37477515255694899</v>
      </c>
      <c r="F36" s="7">
        <v>223.68995794374999</v>
      </c>
      <c r="G36" s="7">
        <v>8.3380484255542999</v>
      </c>
      <c r="H36" s="7">
        <v>1464.9630999999999</v>
      </c>
      <c r="I36" s="7">
        <v>1473.4802999999999</v>
      </c>
      <c r="J36" s="7">
        <v>1440.6931999999999</v>
      </c>
    </row>
    <row r="37" spans="1:10" ht="15" customHeight="1" x14ac:dyDescent="0.25">
      <c r="A37" s="12">
        <v>42678</v>
      </c>
      <c r="B37" s="9">
        <v>1406.09969603016</v>
      </c>
      <c r="C37" s="10"/>
      <c r="D37" s="9">
        <v>-53.258118402690101</v>
      </c>
      <c r="E37" s="9">
        <v>-3.6494215384311102</v>
      </c>
      <c r="F37" s="9">
        <v>215.52656843924001</v>
      </c>
      <c r="G37" s="9">
        <v>4.3843363519945999</v>
      </c>
      <c r="H37" s="9">
        <v>1458.9646</v>
      </c>
      <c r="I37" s="9">
        <v>1458.9645</v>
      </c>
      <c r="J37" s="9">
        <v>1404.5839000000001</v>
      </c>
    </row>
    <row r="38" spans="1:10" ht="15" customHeight="1" x14ac:dyDescent="0.25">
      <c r="A38" s="11">
        <v>42685</v>
      </c>
      <c r="B38" s="7">
        <v>1451.5300242973101</v>
      </c>
      <c r="C38" s="8"/>
      <c r="D38" s="7">
        <v>45.430328267150102</v>
      </c>
      <c r="E38" s="7">
        <v>3.2309464538975199</v>
      </c>
      <c r="F38" s="7">
        <v>222.49011645943</v>
      </c>
      <c r="G38" s="7">
        <v>7.75693836578158</v>
      </c>
      <c r="H38" s="7">
        <v>1407.8805</v>
      </c>
      <c r="I38" s="7">
        <v>1479.3123000000001</v>
      </c>
      <c r="J38" s="7">
        <v>1391.8059000000001</v>
      </c>
    </row>
    <row r="39" spans="1:10" ht="15" customHeight="1" x14ac:dyDescent="0.25">
      <c r="A39" s="12">
        <v>42692</v>
      </c>
      <c r="B39" s="9">
        <v>1476.4736552757399</v>
      </c>
      <c r="C39" s="10"/>
      <c r="D39" s="9">
        <v>24.943630978429798</v>
      </c>
      <c r="E39" s="9">
        <v>1.7184371360492601</v>
      </c>
      <c r="F39" s="9">
        <v>226.31346924471001</v>
      </c>
      <c r="G39" s="9">
        <v>9.6086736113298095</v>
      </c>
      <c r="H39" s="9">
        <v>1454.3027</v>
      </c>
      <c r="I39" s="9">
        <v>1478.7534000000001</v>
      </c>
      <c r="J39" s="9">
        <v>1438.4084</v>
      </c>
    </row>
    <row r="40" spans="1:10" ht="15" customHeight="1" x14ac:dyDescent="0.25">
      <c r="A40" s="11">
        <v>42699</v>
      </c>
      <c r="B40" s="7">
        <v>1491.2286358742699</v>
      </c>
      <c r="C40" s="8"/>
      <c r="D40" s="7">
        <v>14.754980598529899</v>
      </c>
      <c r="E40" s="7">
        <v>0.99933923953248105</v>
      </c>
      <c r="F40" s="7">
        <v>228.57510854723</v>
      </c>
      <c r="G40" s="7">
        <v>10.7040360966639</v>
      </c>
      <c r="H40" s="7">
        <v>1477.1755000000001</v>
      </c>
      <c r="I40" s="7">
        <v>1491.2285999999999</v>
      </c>
      <c r="J40" s="7">
        <v>1466.0228</v>
      </c>
    </row>
    <row r="41" spans="1:10" ht="15" customHeight="1" x14ac:dyDescent="0.25">
      <c r="A41" s="12">
        <v>42706</v>
      </c>
      <c r="B41" s="9">
        <v>1470.08278175541</v>
      </c>
      <c r="C41" s="10"/>
      <c r="D41" s="9">
        <v>-21.145854118859901</v>
      </c>
      <c r="E41" s="9">
        <v>-1.4180155618097099</v>
      </c>
      <c r="F41" s="9">
        <v>225.33387793759999</v>
      </c>
      <c r="G41" s="9">
        <v>9.1342356372584703</v>
      </c>
      <c r="H41" s="9">
        <v>1491.0643</v>
      </c>
      <c r="I41" s="9">
        <v>1491.0643</v>
      </c>
      <c r="J41" s="9">
        <v>1461.6596999999999</v>
      </c>
    </row>
    <row r="42" spans="1:10" ht="15" customHeight="1" x14ac:dyDescent="0.25">
      <c r="A42" s="11">
        <v>42713</v>
      </c>
      <c r="B42" s="7">
        <v>1534.2729488546499</v>
      </c>
      <c r="C42" s="8"/>
      <c r="D42" s="7">
        <v>64.1901670992399</v>
      </c>
      <c r="E42" s="7">
        <v>4.3664321421812202</v>
      </c>
      <c r="F42" s="7">
        <v>235.17292881109</v>
      </c>
      <c r="G42" s="7">
        <v>13.899507980247099</v>
      </c>
      <c r="H42" s="7">
        <v>1469.8445999999999</v>
      </c>
      <c r="I42" s="7">
        <v>1538.3834999999999</v>
      </c>
      <c r="J42" s="7">
        <v>1462.9202</v>
      </c>
    </row>
    <row r="43" spans="1:10" ht="15" customHeight="1" x14ac:dyDescent="0.25">
      <c r="A43" s="12">
        <v>42720</v>
      </c>
      <c r="B43" s="9">
        <v>1548.1952296351401</v>
      </c>
      <c r="C43" s="10"/>
      <c r="D43" s="9">
        <v>13.9222807804901</v>
      </c>
      <c r="E43" s="9">
        <v>0.90741877388136305</v>
      </c>
      <c r="F43" s="9">
        <v>237.30693211822</v>
      </c>
      <c r="G43" s="9">
        <v>14.933053499023901</v>
      </c>
      <c r="H43" s="9">
        <v>1534.1005</v>
      </c>
      <c r="I43" s="9">
        <v>1553.5967000000001</v>
      </c>
      <c r="J43" s="9">
        <v>1529.2881</v>
      </c>
    </row>
    <row r="44" spans="1:10" ht="15" customHeight="1" x14ac:dyDescent="0.25">
      <c r="A44" s="11">
        <v>42727</v>
      </c>
      <c r="B44" s="7">
        <v>1525.8013640245499</v>
      </c>
      <c r="C44" s="8"/>
      <c r="D44" s="7">
        <v>-22.393865610590101</v>
      </c>
      <c r="E44" s="7">
        <v>-1.44644972300216</v>
      </c>
      <c r="F44" s="7">
        <v>233.87440665592001</v>
      </c>
      <c r="G44" s="7">
        <v>13.270604665044001</v>
      </c>
      <c r="H44" s="7">
        <v>1548.0419999999999</v>
      </c>
      <c r="I44" s="7">
        <v>1552.5461</v>
      </c>
      <c r="J44" s="7">
        <v>1515.6083000000001</v>
      </c>
    </row>
    <row r="45" spans="1:10" ht="15" customHeight="1" x14ac:dyDescent="0.25">
      <c r="A45" s="12">
        <v>42734</v>
      </c>
      <c r="B45" s="9">
        <v>1517.19708986607</v>
      </c>
      <c r="C45" s="10"/>
      <c r="D45" s="9">
        <v>-8.6042741584799298</v>
      </c>
      <c r="E45" s="9">
        <v>-0.56391836849488597</v>
      </c>
      <c r="F45" s="9">
        <v>232.55554591757999</v>
      </c>
      <c r="G45" s="9">
        <v>12.6318509192332</v>
      </c>
      <c r="H45" s="9">
        <v>1525.7126000000001</v>
      </c>
      <c r="I45" s="9">
        <v>1536.0061000000001</v>
      </c>
      <c r="J45" s="9">
        <v>1511.2771</v>
      </c>
    </row>
    <row r="46" spans="1:10" ht="15" customHeight="1" x14ac:dyDescent="0.25">
      <c r="A46" s="11">
        <v>42740</v>
      </c>
      <c r="B46" s="7">
        <v>1522.10278065845</v>
      </c>
      <c r="C46" s="8"/>
      <c r="D46" s="7">
        <v>4.9056907923800201</v>
      </c>
      <c r="E46" s="7">
        <v>0.32333905892298898</v>
      </c>
      <c r="F46" s="7">
        <v>233.30748883122999</v>
      </c>
      <c r="G46" s="7">
        <v>12.996033686046299</v>
      </c>
      <c r="H46" s="7">
        <v>1516.4322999999999</v>
      </c>
      <c r="I46" s="7">
        <v>1541.2028</v>
      </c>
      <c r="J46" s="7">
        <v>1510.6654000000001</v>
      </c>
    </row>
    <row r="47" spans="1:10" ht="15" customHeight="1" x14ac:dyDescent="0.25">
      <c r="A47" s="12">
        <v>42748</v>
      </c>
      <c r="B47" s="9">
        <v>1522.4901316667799</v>
      </c>
      <c r="C47" s="10"/>
      <c r="D47" s="9">
        <v>0.38735100832991498</v>
      </c>
      <c r="E47" s="9">
        <v>2.5448413422002301E-2</v>
      </c>
      <c r="F47" s="9">
        <v>233.36686188553</v>
      </c>
      <c r="G47" s="9">
        <v>13.0247893838481</v>
      </c>
      <c r="H47" s="9">
        <v>1522.2292</v>
      </c>
      <c r="I47" s="9">
        <v>1525.3759</v>
      </c>
      <c r="J47" s="9">
        <v>1499.5791999999999</v>
      </c>
    </row>
    <row r="48" spans="1:10" ht="15" customHeight="1" x14ac:dyDescent="0.25">
      <c r="A48" s="11">
        <v>42755</v>
      </c>
      <c r="B48" s="7">
        <v>1525.4887360831699</v>
      </c>
      <c r="C48" s="8"/>
      <c r="D48" s="7">
        <v>2.9986044163899801</v>
      </c>
      <c r="E48" s="7">
        <v>0.19695394761654</v>
      </c>
      <c r="F48" s="7">
        <v>233.82648713244001</v>
      </c>
      <c r="G48" s="7">
        <v>13.2473961683237</v>
      </c>
      <c r="H48" s="7">
        <v>1518.2683</v>
      </c>
      <c r="I48" s="7">
        <v>1527.3820000000001</v>
      </c>
      <c r="J48" s="7">
        <v>1498.7399</v>
      </c>
    </row>
    <row r="49" spans="1:10" ht="15" customHeight="1" x14ac:dyDescent="0.25">
      <c r="A49" s="12">
        <v>42762</v>
      </c>
      <c r="B49" s="9">
        <v>1538.7613923813401</v>
      </c>
      <c r="C49" s="10"/>
      <c r="D49" s="9">
        <v>13.272656298170199</v>
      </c>
      <c r="E49" s="9">
        <v>0.87005927898549096</v>
      </c>
      <c r="F49" s="9">
        <v>235.86091618045</v>
      </c>
      <c r="G49" s="9">
        <v>14.23271564689</v>
      </c>
      <c r="H49" s="9">
        <v>1524.3695</v>
      </c>
      <c r="I49" s="9">
        <v>1563.5156999999999</v>
      </c>
      <c r="J49" s="9">
        <v>1503.0547999999999</v>
      </c>
    </row>
    <row r="50" spans="1:10" ht="15" customHeight="1" x14ac:dyDescent="0.25">
      <c r="A50" s="11">
        <v>42769</v>
      </c>
      <c r="B50" s="7">
        <v>1557.3131673145999</v>
      </c>
      <c r="C50" s="8"/>
      <c r="D50" s="7">
        <v>18.5517749332598</v>
      </c>
      <c r="E50" s="7">
        <v>1.2056303872135501</v>
      </c>
      <c r="F50" s="7">
        <v>238.70452705749</v>
      </c>
      <c r="G50" s="7">
        <v>15.6099399788722</v>
      </c>
      <c r="H50" s="7">
        <v>1538.5037</v>
      </c>
      <c r="I50" s="7">
        <v>1559.1333</v>
      </c>
      <c r="J50" s="7">
        <v>1526.4712999999999</v>
      </c>
    </row>
    <row r="51" spans="1:10" ht="15" customHeight="1" x14ac:dyDescent="0.25">
      <c r="A51" s="12">
        <v>42776</v>
      </c>
      <c r="B51" s="9">
        <v>1562.72731741443</v>
      </c>
      <c r="C51" s="10"/>
      <c r="D51" s="9">
        <v>5.41415009983006</v>
      </c>
      <c r="E51" s="9">
        <v>0.34765968807457498</v>
      </c>
      <c r="F51" s="9">
        <v>239.53440647168</v>
      </c>
      <c r="G51" s="9">
        <v>16.011869135586899</v>
      </c>
      <c r="H51" s="9">
        <v>1557.3844999999999</v>
      </c>
      <c r="I51" s="9">
        <v>1568.2086999999999</v>
      </c>
      <c r="J51" s="9">
        <v>1540.0322000000001</v>
      </c>
    </row>
    <row r="52" spans="1:10" ht="15" customHeight="1" x14ac:dyDescent="0.25">
      <c r="A52" s="11">
        <v>42783</v>
      </c>
      <c r="B52" s="7">
        <v>1570.58752499517</v>
      </c>
      <c r="C52" s="8"/>
      <c r="D52" s="7">
        <v>7.8602075807400498</v>
      </c>
      <c r="E52" s="7">
        <v>0.50298011003895304</v>
      </c>
      <c r="F52" s="7">
        <v>240.89085844544999</v>
      </c>
      <c r="G52" s="7">
        <v>16.668829157270999</v>
      </c>
      <c r="H52" s="7">
        <v>1563.0800999999999</v>
      </c>
      <c r="I52" s="7">
        <v>1580.9882</v>
      </c>
      <c r="J52" s="7">
        <v>1563.0800999999999</v>
      </c>
    </row>
    <row r="53" spans="1:10" ht="15" customHeight="1" x14ac:dyDescent="0.25">
      <c r="A53" s="12">
        <v>42790</v>
      </c>
      <c r="B53" s="9">
        <v>1569.8586772272899</v>
      </c>
      <c r="C53" s="10"/>
      <c r="D53" s="9">
        <v>-0.72884776788009698</v>
      </c>
      <c r="E53" s="9">
        <v>-4.6406058642434099E-2</v>
      </c>
      <c r="F53" s="9">
        <v>240.7790704924</v>
      </c>
      <c r="G53" s="9">
        <v>16.614687751987301</v>
      </c>
      <c r="H53" s="9">
        <v>1572.5825</v>
      </c>
      <c r="I53" s="9">
        <v>1593.8827000000001</v>
      </c>
      <c r="J53" s="9">
        <v>1563.0443</v>
      </c>
    </row>
    <row r="54" spans="1:10" ht="15" customHeight="1" x14ac:dyDescent="0.25">
      <c r="A54" s="11">
        <v>42797</v>
      </c>
      <c r="B54" s="7">
        <v>1581.31590167998</v>
      </c>
      <c r="C54" s="8"/>
      <c r="D54" s="7">
        <v>11.457224452689999</v>
      </c>
      <c r="E54" s="7">
        <v>0.72982521413493795</v>
      </c>
      <c r="F54" s="7">
        <v>242.53633685922</v>
      </c>
      <c r="G54" s="7">
        <v>17.465771146589301</v>
      </c>
      <c r="H54" s="7">
        <v>1571.4484</v>
      </c>
      <c r="I54" s="7">
        <v>1594.5594000000001</v>
      </c>
      <c r="J54" s="7">
        <v>1561.5916</v>
      </c>
    </row>
    <row r="55" spans="1:10" ht="15" customHeight="1" x14ac:dyDescent="0.25">
      <c r="A55" s="12">
        <v>42804</v>
      </c>
      <c r="B55" s="9">
        <v>1587.927557278</v>
      </c>
      <c r="C55" s="10"/>
      <c r="D55" s="9">
        <v>6.6116555980199703</v>
      </c>
      <c r="E55" s="9">
        <v>0.41811099167445798</v>
      </c>
      <c r="F55" s="9">
        <v>243.55040794243001</v>
      </c>
      <c r="G55" s="9">
        <v>17.956908447206899</v>
      </c>
      <c r="H55" s="9">
        <v>1581.2850000000001</v>
      </c>
      <c r="I55" s="9">
        <v>1594.9975999999999</v>
      </c>
      <c r="J55" s="9">
        <v>1567.5927999999999</v>
      </c>
    </row>
    <row r="56" spans="1:10" ht="15" customHeight="1" x14ac:dyDescent="0.25">
      <c r="A56" s="11">
        <v>42811</v>
      </c>
      <c r="B56" s="7">
        <v>1584.9697659332401</v>
      </c>
      <c r="C56" s="8"/>
      <c r="D56" s="7">
        <v>-2.95779134475992</v>
      </c>
      <c r="E56" s="7">
        <v>-0.18626739810663201</v>
      </c>
      <c r="F56" s="7">
        <v>244.60967764268</v>
      </c>
      <c r="G56" s="7">
        <v>18.469936448715401</v>
      </c>
      <c r="H56" s="7">
        <v>1587.8834999999999</v>
      </c>
      <c r="I56" s="7">
        <v>1603.0554999999999</v>
      </c>
      <c r="J56" s="7">
        <v>1576.5123000000001</v>
      </c>
    </row>
    <row r="57" spans="1:10" ht="15" customHeight="1" x14ac:dyDescent="0.25">
      <c r="A57" s="12">
        <v>42818</v>
      </c>
      <c r="B57" s="9">
        <v>1579.6984726701501</v>
      </c>
      <c r="C57" s="10"/>
      <c r="D57" s="9">
        <v>-5.2712932630899996</v>
      </c>
      <c r="E57" s="9">
        <v>-0.33258005145518899</v>
      </c>
      <c r="F57" s="9">
        <v>243.86497136713001</v>
      </c>
      <c r="G57" s="9">
        <v>18.109258547548102</v>
      </c>
      <c r="H57" s="9">
        <v>1583.5259000000001</v>
      </c>
      <c r="I57" s="9">
        <v>1588.6279999999999</v>
      </c>
      <c r="J57" s="9">
        <v>1551.239</v>
      </c>
    </row>
    <row r="58" spans="1:10" ht="15" customHeight="1" x14ac:dyDescent="0.25">
      <c r="A58" s="11">
        <v>42825</v>
      </c>
      <c r="B58" s="7">
        <v>1587.6263670813901</v>
      </c>
      <c r="C58" s="8"/>
      <c r="D58" s="7">
        <v>7.9278944112399996</v>
      </c>
      <c r="E58" s="7">
        <v>0.50186124430693302</v>
      </c>
      <c r="F58" s="7">
        <v>247.67990791929</v>
      </c>
      <c r="G58" s="7">
        <v>19.956917623206099</v>
      </c>
      <c r="H58" s="7">
        <v>1578.3071</v>
      </c>
      <c r="I58" s="7">
        <v>1590.5239999999999</v>
      </c>
      <c r="J58" s="7">
        <v>1556.4450999999999</v>
      </c>
    </row>
    <row r="59" spans="1:10" ht="15" customHeight="1" x14ac:dyDescent="0.25">
      <c r="A59" s="12">
        <v>42832</v>
      </c>
      <c r="B59" s="9">
        <v>1569.67089681109</v>
      </c>
      <c r="C59" s="10"/>
      <c r="D59" s="9">
        <v>-17.955470270300101</v>
      </c>
      <c r="E59" s="9">
        <v>-1.13096321921816</v>
      </c>
      <c r="F59" s="9">
        <v>245.91985877998999</v>
      </c>
      <c r="G59" s="9">
        <v>19.104486469668199</v>
      </c>
      <c r="H59" s="9">
        <v>1587.8737000000001</v>
      </c>
      <c r="I59" s="9">
        <v>1591.1284000000001</v>
      </c>
      <c r="J59" s="9">
        <v>1543.7034000000001</v>
      </c>
    </row>
    <row r="60" spans="1:10" ht="15" customHeight="1" x14ac:dyDescent="0.25">
      <c r="A60" s="11">
        <v>42838</v>
      </c>
      <c r="B60" s="7">
        <v>1572.8122075394499</v>
      </c>
      <c r="C60" s="8"/>
      <c r="D60" s="7">
        <v>3.1413107283599402</v>
      </c>
      <c r="E60" s="7">
        <v>0.20012543614982201</v>
      </c>
      <c r="F60" s="7">
        <v>246.41200696995</v>
      </c>
      <c r="G60" s="7">
        <v>19.3428448426884</v>
      </c>
      <c r="H60" s="7">
        <v>1569.7974999999999</v>
      </c>
      <c r="I60" s="7">
        <v>1585.4521</v>
      </c>
      <c r="J60" s="7">
        <v>1564.8804</v>
      </c>
    </row>
    <row r="61" spans="1:10" ht="15" customHeight="1" x14ac:dyDescent="0.25">
      <c r="A61" s="12">
        <v>42846</v>
      </c>
      <c r="B61" s="9">
        <v>1573.2453084354099</v>
      </c>
      <c r="C61" s="10"/>
      <c r="D61" s="9">
        <v>0.43310089596002399</v>
      </c>
      <c r="E61" s="9">
        <v>2.7536720142684601E-2</v>
      </c>
      <c r="F61" s="9">
        <v>246.66006163564001</v>
      </c>
      <c r="G61" s="9">
        <v>19.4629832638797</v>
      </c>
      <c r="H61" s="9">
        <v>1574.3542</v>
      </c>
      <c r="I61" s="9">
        <v>1578.2607</v>
      </c>
      <c r="J61" s="9">
        <v>1552.4577999999999</v>
      </c>
    </row>
    <row r="62" spans="1:10" ht="15" customHeight="1" x14ac:dyDescent="0.25">
      <c r="A62" s="11">
        <v>42853</v>
      </c>
      <c r="B62" s="7">
        <v>1626.99431617504</v>
      </c>
      <c r="C62" s="8"/>
      <c r="D62" s="7">
        <v>53.749007739630002</v>
      </c>
      <c r="E62" s="7">
        <v>3.4164416350990598</v>
      </c>
      <c r="F62" s="7">
        <v>255.96103073146</v>
      </c>
      <c r="G62" s="7">
        <v>23.967650570227502</v>
      </c>
      <c r="H62" s="7">
        <v>1574.0996</v>
      </c>
      <c r="I62" s="7">
        <v>1627.7343000000001</v>
      </c>
      <c r="J62" s="7">
        <v>1574.0996</v>
      </c>
    </row>
    <row r="63" spans="1:10" ht="15" customHeight="1" x14ac:dyDescent="0.25">
      <c r="A63" s="12">
        <v>42860</v>
      </c>
      <c r="B63" s="9">
        <v>1642.0385856877599</v>
      </c>
      <c r="C63" s="10"/>
      <c r="D63" s="9">
        <v>15.044269512719801</v>
      </c>
      <c r="E63" s="9">
        <v>0.92466638408965596</v>
      </c>
      <c r="F63" s="9">
        <v>258.82176553889002</v>
      </c>
      <c r="G63" s="9">
        <v>25.353168404595198</v>
      </c>
      <c r="H63" s="9">
        <v>1626.9943000000001</v>
      </c>
      <c r="I63" s="9">
        <v>1642.0386000000001</v>
      </c>
      <c r="J63" s="9">
        <v>1626.0345</v>
      </c>
    </row>
    <row r="64" spans="1:10" ht="15" customHeight="1" x14ac:dyDescent="0.25">
      <c r="A64" s="11">
        <v>42867</v>
      </c>
      <c r="B64" s="7">
        <v>1646.45304421387</v>
      </c>
      <c r="C64" s="8"/>
      <c r="D64" s="7">
        <v>4.4144585261101303</v>
      </c>
      <c r="E64" s="7">
        <v>0.268840121333768</v>
      </c>
      <c r="F64" s="7">
        <v>260.23993078238999</v>
      </c>
      <c r="G64" s="7">
        <v>26.0400175427419</v>
      </c>
      <c r="H64" s="7">
        <v>1642.0577000000001</v>
      </c>
      <c r="I64" s="7">
        <v>1654.5431000000001</v>
      </c>
      <c r="J64" s="7">
        <v>1629.6876</v>
      </c>
    </row>
    <row r="65" spans="1:10" ht="15" customHeight="1" x14ac:dyDescent="0.25">
      <c r="A65" s="12">
        <v>42874</v>
      </c>
      <c r="B65" s="9">
        <v>1629.2063925176701</v>
      </c>
      <c r="C65" s="10"/>
      <c r="D65" s="9">
        <v>-17.246651696199901</v>
      </c>
      <c r="E65" s="9">
        <v>-1.0475034047773</v>
      </c>
      <c r="F65" s="9">
        <v>257.53664973807003</v>
      </c>
      <c r="G65" s="9">
        <v>24.730758086575101</v>
      </c>
      <c r="H65" s="9">
        <v>1647.2548999999999</v>
      </c>
      <c r="I65" s="9">
        <v>1657.1301000000001</v>
      </c>
      <c r="J65" s="9">
        <v>1604.2933</v>
      </c>
    </row>
    <row r="66" spans="1:10" ht="15" customHeight="1" x14ac:dyDescent="0.25">
      <c r="A66" s="11">
        <v>42881</v>
      </c>
      <c r="B66" s="7">
        <v>1635.7729271943299</v>
      </c>
      <c r="C66" s="8"/>
      <c r="D66" s="7">
        <v>6.5665346766597796</v>
      </c>
      <c r="E66" s="7">
        <v>0.40305112395933002</v>
      </c>
      <c r="F66" s="7">
        <v>258.57465409944001</v>
      </c>
      <c r="G66" s="7">
        <v>25.233486808962901</v>
      </c>
      <c r="H66" s="7">
        <v>1630.2954</v>
      </c>
      <c r="I66" s="7">
        <v>1641.7719</v>
      </c>
      <c r="J66" s="7">
        <v>1626.0246999999999</v>
      </c>
    </row>
    <row r="67" spans="1:10" ht="15" customHeight="1" x14ac:dyDescent="0.25">
      <c r="A67" s="12">
        <v>42888</v>
      </c>
      <c r="B67" s="9">
        <v>1646.6653019897601</v>
      </c>
      <c r="C67" s="10"/>
      <c r="D67" s="9">
        <v>10.8923747954302</v>
      </c>
      <c r="E67" s="9">
        <v>0.66588550368740196</v>
      </c>
      <c r="F67" s="9">
        <v>260.29646523729002</v>
      </c>
      <c r="G67" s="9">
        <v>26.067398443382199</v>
      </c>
      <c r="H67" s="9">
        <v>1635.7729999999999</v>
      </c>
      <c r="I67" s="9">
        <v>1656.0204000000001</v>
      </c>
      <c r="J67" s="9">
        <v>1623.8634</v>
      </c>
    </row>
    <row r="68" spans="1:10" ht="15" customHeight="1" x14ac:dyDescent="0.25">
      <c r="A68" s="11">
        <v>42895</v>
      </c>
      <c r="B68" s="7">
        <v>1654.7989153103199</v>
      </c>
      <c r="C68" s="8"/>
      <c r="D68" s="7">
        <v>8.13361332055978</v>
      </c>
      <c r="E68" s="7">
        <v>0.49394453813604799</v>
      </c>
      <c r="F68" s="7">
        <v>261.58218541029999</v>
      </c>
      <c r="G68" s="7">
        <v>26.6901014723679</v>
      </c>
      <c r="H68" s="7">
        <v>1647.5337999999999</v>
      </c>
      <c r="I68" s="7">
        <v>1656.0873999999999</v>
      </c>
      <c r="J68" s="7">
        <v>1630.6769999999999</v>
      </c>
    </row>
    <row r="69" spans="1:10" ht="15" customHeight="1" x14ac:dyDescent="0.25">
      <c r="A69" s="12">
        <v>42902</v>
      </c>
      <c r="B69" s="9">
        <v>1635.93484206163</v>
      </c>
      <c r="C69" s="10"/>
      <c r="D69" s="9">
        <v>-18.864073248689898</v>
      </c>
      <c r="E69" s="9">
        <v>-1.13996166387094</v>
      </c>
      <c r="F69" s="9">
        <v>258.60024877709998</v>
      </c>
      <c r="G69" s="9">
        <v>25.2458828836604</v>
      </c>
      <c r="H69" s="9">
        <v>1654.6478</v>
      </c>
      <c r="I69" s="9">
        <v>1657.1989000000001</v>
      </c>
      <c r="J69" s="9">
        <v>1584.3679999999999</v>
      </c>
    </row>
    <row r="70" spans="1:10" ht="15" customHeight="1" x14ac:dyDescent="0.25">
      <c r="A70" s="11">
        <v>42908</v>
      </c>
      <c r="B70" s="7">
        <v>1645.3582748789299</v>
      </c>
      <c r="C70" s="8"/>
      <c r="D70" s="7">
        <v>9.4234328172999504</v>
      </c>
      <c r="E70" s="7">
        <v>0.57602739271842496</v>
      </c>
      <c r="F70" s="7">
        <v>260.08985704769998</v>
      </c>
      <c r="G70" s="7">
        <v>25.967333477325202</v>
      </c>
      <c r="H70" s="7">
        <v>1636.7833000000001</v>
      </c>
      <c r="I70" s="7">
        <v>1658.8726999999999</v>
      </c>
      <c r="J70" s="7">
        <v>1631.3382999999999</v>
      </c>
    </row>
    <row r="71" spans="1:10" ht="15" customHeight="1" x14ac:dyDescent="0.25">
      <c r="A71" s="12">
        <v>42916</v>
      </c>
      <c r="B71" s="9">
        <v>1602.5311072838099</v>
      </c>
      <c r="C71" s="10"/>
      <c r="D71" s="9">
        <v>-42.827167595120002</v>
      </c>
      <c r="E71" s="9">
        <v>-2.6029083299970801</v>
      </c>
      <c r="F71" s="9">
        <v>253.31995649313001</v>
      </c>
      <c r="G71" s="9">
        <v>22.688519261169699</v>
      </c>
      <c r="H71" s="9">
        <v>1645.4589000000001</v>
      </c>
      <c r="I71" s="9">
        <v>1654.8842999999999</v>
      </c>
      <c r="J71" s="9">
        <v>1602.5310999999999</v>
      </c>
    </row>
    <row r="72" spans="1:10" ht="15" customHeight="1" x14ac:dyDescent="0.25">
      <c r="A72" s="11">
        <v>42923</v>
      </c>
      <c r="B72" s="7">
        <v>1616.9985539694401</v>
      </c>
      <c r="C72" s="8"/>
      <c r="D72" s="7">
        <v>14.467446685630099</v>
      </c>
      <c r="E72" s="7">
        <v>0.90278726071979498</v>
      </c>
      <c r="F72" s="7">
        <v>255.60689678922</v>
      </c>
      <c r="G72" s="7">
        <v>23.796135583429699</v>
      </c>
      <c r="H72" s="7">
        <v>1602.6962000000001</v>
      </c>
      <c r="I72" s="7">
        <v>1629.2711999999999</v>
      </c>
      <c r="J72" s="7">
        <v>1602.6962000000001</v>
      </c>
    </row>
    <row r="73" spans="1:10" ht="15" customHeight="1" x14ac:dyDescent="0.25">
      <c r="A73" s="12">
        <v>42930</v>
      </c>
      <c r="B73" s="9">
        <v>1646.82660821282</v>
      </c>
      <c r="C73" s="10"/>
      <c r="D73" s="9">
        <v>29.828054243379899</v>
      </c>
      <c r="E73" s="9">
        <v>1.84465559169224</v>
      </c>
      <c r="F73" s="9">
        <v>260.32196370358997</v>
      </c>
      <c r="G73" s="9">
        <v>26.0797479207667</v>
      </c>
      <c r="H73" s="9">
        <v>1616.9984999999999</v>
      </c>
      <c r="I73" s="9">
        <v>1651.1523</v>
      </c>
      <c r="J73" s="9">
        <v>1616.9987000000001</v>
      </c>
    </row>
    <row r="74" spans="1:10" ht="15" customHeight="1" x14ac:dyDescent="0.25">
      <c r="A74" s="11">
        <v>42937</v>
      </c>
      <c r="B74" s="7">
        <v>1581.37189201567</v>
      </c>
      <c r="C74" s="8"/>
      <c r="D74" s="7">
        <v>-65.454716197149907</v>
      </c>
      <c r="E74" s="7">
        <v>-3.9745967104686999</v>
      </c>
      <c r="F74" s="7">
        <v>249.97521549759</v>
      </c>
      <c r="G74" s="7">
        <v>21.068586407336099</v>
      </c>
      <c r="H74" s="7">
        <v>1646.8713</v>
      </c>
      <c r="I74" s="7">
        <v>1651.6288</v>
      </c>
      <c r="J74" s="7">
        <v>1574.7</v>
      </c>
    </row>
    <row r="75" spans="1:10" ht="15" customHeight="1" x14ac:dyDescent="0.25">
      <c r="A75" s="12">
        <v>42944</v>
      </c>
      <c r="B75" s="9">
        <v>1557.5607087512501</v>
      </c>
      <c r="C75" s="10"/>
      <c r="D75" s="9">
        <v>-23.811183264419899</v>
      </c>
      <c r="E75" s="9">
        <v>-1.5057295114856999</v>
      </c>
      <c r="F75" s="9">
        <v>246.21126490643999</v>
      </c>
      <c r="G75" s="9">
        <v>19.245620972660902</v>
      </c>
      <c r="H75" s="9">
        <v>1581.3720000000001</v>
      </c>
      <c r="I75" s="9">
        <v>1583.61</v>
      </c>
      <c r="J75" s="9">
        <v>1550.6475</v>
      </c>
    </row>
    <row r="76" spans="1:10" ht="15" customHeight="1" x14ac:dyDescent="0.25">
      <c r="A76" s="11">
        <v>42951</v>
      </c>
      <c r="B76" s="7">
        <v>1573.46702250669</v>
      </c>
      <c r="C76" s="8"/>
      <c r="D76" s="7">
        <v>15.9063137554398</v>
      </c>
      <c r="E76" s="7">
        <v>1.02123234529925</v>
      </c>
      <c r="F76" s="7">
        <v>248.72565398144999</v>
      </c>
      <c r="G76" s="7">
        <v>20.463395824393899</v>
      </c>
      <c r="H76" s="7">
        <v>1557.1702</v>
      </c>
      <c r="I76" s="7">
        <v>1577.6061</v>
      </c>
      <c r="J76" s="7">
        <v>1548.0572999999999</v>
      </c>
    </row>
    <row r="77" spans="1:10" ht="15" customHeight="1" x14ac:dyDescent="0.25">
      <c r="A77" s="12">
        <v>42958</v>
      </c>
      <c r="B77" s="9">
        <v>1538.95558577934</v>
      </c>
      <c r="C77" s="10"/>
      <c r="D77" s="9">
        <v>-34.511436727349903</v>
      </c>
      <c r="E77" s="9">
        <v>-2.1933371487105999</v>
      </c>
      <c r="F77" s="9">
        <v>243.33013093497999</v>
      </c>
      <c r="G77" s="9">
        <v>17.850223367020298</v>
      </c>
      <c r="H77" s="9">
        <v>1573.4670000000001</v>
      </c>
      <c r="I77" s="9">
        <v>1583.1365000000001</v>
      </c>
      <c r="J77" s="9">
        <v>1535.6536000000001</v>
      </c>
    </row>
    <row r="78" spans="1:10" ht="15" customHeight="1" x14ac:dyDescent="0.25">
      <c r="A78" s="11">
        <v>42965</v>
      </c>
      <c r="B78" s="7">
        <v>1532.1169685800801</v>
      </c>
      <c r="C78" s="8"/>
      <c r="D78" s="7">
        <v>-6.8386171992599403</v>
      </c>
      <c r="E78" s="7">
        <v>-0.44436741790678802</v>
      </c>
      <c r="F78" s="7">
        <v>242.24885111515999</v>
      </c>
      <c r="G78" s="7">
        <v>17.3265353724493</v>
      </c>
      <c r="H78" s="7">
        <v>1538.9556</v>
      </c>
      <c r="I78" s="7">
        <v>1560.4991</v>
      </c>
      <c r="J78" s="7">
        <v>1524.3615</v>
      </c>
    </row>
    <row r="79" spans="1:10" ht="15" customHeight="1" x14ac:dyDescent="0.25">
      <c r="A79" s="12">
        <v>42972</v>
      </c>
      <c r="B79" s="9">
        <v>1540.8199254010799</v>
      </c>
      <c r="C79" s="10"/>
      <c r="D79" s="9">
        <v>8.7029568209998107</v>
      </c>
      <c r="E79" s="9">
        <v>0.56803475188094099</v>
      </c>
      <c r="F79" s="9">
        <v>243.64682131321999</v>
      </c>
      <c r="G79" s="9">
        <v>18.003603598520499</v>
      </c>
      <c r="H79" s="9">
        <v>1532.117</v>
      </c>
      <c r="I79" s="9">
        <v>1551.6223</v>
      </c>
      <c r="J79" s="9">
        <v>1519.2230999999999</v>
      </c>
    </row>
    <row r="80" spans="1:10" ht="15" customHeight="1" x14ac:dyDescent="0.25">
      <c r="A80" s="11">
        <v>42979</v>
      </c>
      <c r="B80" s="7">
        <v>1558.7909148865299</v>
      </c>
      <c r="C80" s="8"/>
      <c r="D80" s="7">
        <v>17.970989485449898</v>
      </c>
      <c r="E80" s="7">
        <v>1.1663263947454501</v>
      </c>
      <c r="F80" s="7">
        <v>246.48853850015999</v>
      </c>
      <c r="G80" s="7">
        <v>19.379910774043498</v>
      </c>
      <c r="H80" s="7">
        <v>1540.82</v>
      </c>
      <c r="I80" s="7">
        <v>1560.8693000000001</v>
      </c>
      <c r="J80" s="7">
        <v>1517.7661000000001</v>
      </c>
    </row>
    <row r="81" spans="1:10" ht="15" customHeight="1" x14ac:dyDescent="0.25">
      <c r="A81" s="12">
        <v>42986</v>
      </c>
      <c r="B81" s="9">
        <v>1552.31701057698</v>
      </c>
      <c r="C81" s="10"/>
      <c r="D81" s="9">
        <v>-6.4739043095498801</v>
      </c>
      <c r="E81" s="9">
        <v>-0.41531575836911599</v>
      </c>
      <c r="F81" s="9">
        <v>245.46483275719001</v>
      </c>
      <c r="G81" s="9">
        <v>18.8841071922695</v>
      </c>
      <c r="H81" s="9">
        <v>1558.7909</v>
      </c>
      <c r="I81" s="9">
        <v>1558.7909</v>
      </c>
      <c r="J81" s="9">
        <v>1536.4494999999999</v>
      </c>
    </row>
    <row r="82" spans="1:10" ht="15" customHeight="1" x14ac:dyDescent="0.25">
      <c r="A82" s="11">
        <v>42993</v>
      </c>
      <c r="B82" s="7">
        <v>1578.8681355046499</v>
      </c>
      <c r="C82" s="8"/>
      <c r="D82" s="7">
        <v>26.5511249276698</v>
      </c>
      <c r="E82" s="7">
        <v>1.7104189895980699</v>
      </c>
      <c r="F82" s="7">
        <v>249.66330986945999</v>
      </c>
      <c r="G82" s="7">
        <v>20.917523537303001</v>
      </c>
      <c r="H82" s="7">
        <v>1552.7795000000001</v>
      </c>
      <c r="I82" s="7">
        <v>1591.3181999999999</v>
      </c>
      <c r="J82" s="7">
        <v>1552.7795000000001</v>
      </c>
    </row>
    <row r="83" spans="1:10" ht="15" customHeight="1" x14ac:dyDescent="0.25">
      <c r="A83" s="12">
        <v>43000</v>
      </c>
      <c r="B83" s="9">
        <v>1600.77278927832</v>
      </c>
      <c r="C83" s="10"/>
      <c r="D83" s="9">
        <v>21.904653773670098</v>
      </c>
      <c r="E83" s="9">
        <v>1.3873643581177699</v>
      </c>
      <c r="F83" s="9">
        <v>253.12704964587999</v>
      </c>
      <c r="G83" s="9">
        <v>22.5950901615753</v>
      </c>
      <c r="H83" s="9">
        <v>1578.8681999999999</v>
      </c>
      <c r="I83" s="9">
        <v>1600.7728</v>
      </c>
      <c r="J83" s="9">
        <v>1578.3096</v>
      </c>
    </row>
    <row r="84" spans="1:10" ht="15" customHeight="1" x14ac:dyDescent="0.25">
      <c r="A84" s="11">
        <v>43007</v>
      </c>
      <c r="B84" s="7">
        <v>1637.81821693497</v>
      </c>
      <c r="C84" s="8"/>
      <c r="D84" s="7">
        <v>37.045427656649899</v>
      </c>
      <c r="E84" s="7">
        <v>2.3142214750758701</v>
      </c>
      <c r="F84" s="7">
        <v>259.05633412844998</v>
      </c>
      <c r="G84" s="7">
        <v>25.466775217562901</v>
      </c>
      <c r="H84" s="7">
        <v>1600.7728</v>
      </c>
      <c r="I84" s="7">
        <v>1637.8181999999999</v>
      </c>
      <c r="J84" s="7">
        <v>1598.8379</v>
      </c>
    </row>
    <row r="85" spans="1:10" ht="15" customHeight="1" x14ac:dyDescent="0.25">
      <c r="A85" s="12">
        <v>43014</v>
      </c>
      <c r="B85" s="9">
        <v>1646.2778146872199</v>
      </c>
      <c r="C85" s="10"/>
      <c r="D85" s="9">
        <v>8.4595977522499197</v>
      </c>
      <c r="E85" s="9">
        <v>0.51651628152489204</v>
      </c>
      <c r="F85" s="9">
        <v>260.39440227253999</v>
      </c>
      <c r="G85" s="9">
        <v>26.114831539463498</v>
      </c>
      <c r="H85" s="9">
        <v>1637.8181999999999</v>
      </c>
      <c r="I85" s="9">
        <v>1655.9748999999999</v>
      </c>
      <c r="J85" s="9">
        <v>1634.6868999999999</v>
      </c>
    </row>
    <row r="86" spans="1:10" ht="15" customHeight="1" x14ac:dyDescent="0.25">
      <c r="A86" s="11">
        <v>43021</v>
      </c>
      <c r="B86" s="7">
        <v>1642.49085502103</v>
      </c>
      <c r="C86" s="8"/>
      <c r="D86" s="7">
        <v>-3.7869596661898801</v>
      </c>
      <c r="E86" s="7">
        <v>-0.230031628465421</v>
      </c>
      <c r="F86" s="7">
        <v>259.79541278854998</v>
      </c>
      <c r="G86" s="7">
        <v>25.824727538732098</v>
      </c>
      <c r="H86" s="7">
        <v>1646.2778000000001</v>
      </c>
      <c r="I86" s="7">
        <v>1653.7599</v>
      </c>
      <c r="J86" s="7">
        <v>1637.8022000000001</v>
      </c>
    </row>
    <row r="87" spans="1:10" ht="15" customHeight="1" x14ac:dyDescent="0.25">
      <c r="A87" s="12">
        <v>43028</v>
      </c>
      <c r="B87" s="9">
        <v>1667.5046697795799</v>
      </c>
      <c r="C87" s="10"/>
      <c r="D87" s="9">
        <v>25.013814758549799</v>
      </c>
      <c r="E87" s="9">
        <v>1.52291957559969</v>
      </c>
      <c r="F87" s="9">
        <v>263.75188798643001</v>
      </c>
      <c r="G87" s="9">
        <v>27.740936945370802</v>
      </c>
      <c r="H87" s="9">
        <v>1642.4908</v>
      </c>
      <c r="I87" s="9">
        <v>1671.4059999999999</v>
      </c>
      <c r="J87" s="9">
        <v>1634.2083</v>
      </c>
    </row>
    <row r="88" spans="1:10" ht="15" customHeight="1" x14ac:dyDescent="0.25">
      <c r="A88" s="11">
        <v>43035</v>
      </c>
      <c r="B88" s="7">
        <v>1665.0178720531801</v>
      </c>
      <c r="C88" s="8"/>
      <c r="D88" s="7">
        <v>-2.4867977263998</v>
      </c>
      <c r="E88" s="7">
        <v>-0.14913287929373401</v>
      </c>
      <c r="F88" s="7">
        <v>263.88919608557001</v>
      </c>
      <c r="G88" s="7">
        <v>27.807438328046199</v>
      </c>
      <c r="H88" s="7">
        <v>1665.2411</v>
      </c>
      <c r="I88" s="7">
        <v>1669.4174</v>
      </c>
      <c r="J88" s="7">
        <v>1641.2828</v>
      </c>
    </row>
    <row r="89" spans="1:10" ht="15" customHeight="1" x14ac:dyDescent="0.25">
      <c r="A89" s="12">
        <v>43042</v>
      </c>
      <c r="B89" s="9">
        <v>1677.6544540502</v>
      </c>
      <c r="C89" s="10"/>
      <c r="D89" s="9">
        <v>12.636581997019899</v>
      </c>
      <c r="E89" s="9">
        <v>0.75894572719734599</v>
      </c>
      <c r="F89" s="9">
        <v>265.89197186379999</v>
      </c>
      <c r="G89" s="9">
        <v>28.777427420278801</v>
      </c>
      <c r="H89" s="9">
        <v>1665.0178000000001</v>
      </c>
      <c r="I89" s="9">
        <v>1681.1311000000001</v>
      </c>
      <c r="J89" s="9">
        <v>1659.4550999999999</v>
      </c>
    </row>
    <row r="90" spans="1:10" ht="15" customHeight="1" x14ac:dyDescent="0.25">
      <c r="A90" s="11">
        <v>43049</v>
      </c>
      <c r="B90" s="7">
        <v>1634.6812900883799</v>
      </c>
      <c r="C90" s="8"/>
      <c r="D90" s="7">
        <v>-42.973163961819999</v>
      </c>
      <c r="E90" s="7">
        <v>-2.5615026895481399</v>
      </c>
      <c r="F90" s="7">
        <v>259.08114185322</v>
      </c>
      <c r="G90" s="7">
        <v>25.4787901533793</v>
      </c>
      <c r="H90" s="7">
        <v>1677.3557000000001</v>
      </c>
      <c r="I90" s="7">
        <v>1681.7535</v>
      </c>
      <c r="J90" s="7">
        <v>1634.2159999999999</v>
      </c>
    </row>
    <row r="91" spans="1:10" ht="15" customHeight="1" x14ac:dyDescent="0.25">
      <c r="A91" s="12">
        <v>43056</v>
      </c>
      <c r="B91" s="9">
        <v>1617.6990467170499</v>
      </c>
      <c r="C91" s="10"/>
      <c r="D91" s="9">
        <v>-16.98224337133</v>
      </c>
      <c r="E91" s="9">
        <v>-1.0388718262268599</v>
      </c>
      <c r="F91" s="9">
        <v>256.82805075153999</v>
      </c>
      <c r="G91" s="9">
        <v>24.387567752852998</v>
      </c>
      <c r="H91" s="9">
        <v>1634.6813</v>
      </c>
      <c r="I91" s="9">
        <v>1636.9594</v>
      </c>
      <c r="J91" s="9">
        <v>1612.4935</v>
      </c>
    </row>
    <row r="92" spans="1:10" ht="15" customHeight="1" x14ac:dyDescent="0.25">
      <c r="A92" s="11">
        <v>43063</v>
      </c>
      <c r="B92" s="7">
        <v>1614.62162818161</v>
      </c>
      <c r="C92" s="8"/>
      <c r="D92" s="7">
        <v>-3.0774185354398398</v>
      </c>
      <c r="E92" s="7">
        <v>-0.190234304809977</v>
      </c>
      <c r="F92" s="7">
        <v>256.36229858853</v>
      </c>
      <c r="G92" s="7">
        <v>24.161993565909999</v>
      </c>
      <c r="H92" s="7">
        <v>1617.6991</v>
      </c>
      <c r="I92" s="7">
        <v>1639.921</v>
      </c>
      <c r="J92" s="7">
        <v>1606.5952</v>
      </c>
    </row>
    <row r="93" spans="1:10" ht="15" customHeight="1" x14ac:dyDescent="0.25">
      <c r="A93" s="12">
        <v>43070</v>
      </c>
      <c r="B93" s="9">
        <v>1592.1994289858801</v>
      </c>
      <c r="C93" s="10"/>
      <c r="D93" s="9">
        <v>-22.422199195729899</v>
      </c>
      <c r="E93" s="9">
        <v>-1.3886968193893101</v>
      </c>
      <c r="F93" s="9">
        <v>252.80220350190999</v>
      </c>
      <c r="G93" s="9">
        <v>22.437759910366101</v>
      </c>
      <c r="H93" s="9">
        <v>1614.6215999999999</v>
      </c>
      <c r="I93" s="9">
        <v>1628.7646</v>
      </c>
      <c r="J93" s="9">
        <v>1592.1993</v>
      </c>
    </row>
    <row r="94" spans="1:10" ht="15" customHeight="1" x14ac:dyDescent="0.25">
      <c r="A94" s="11">
        <v>43077</v>
      </c>
      <c r="B94" s="7">
        <v>1610.82440470503</v>
      </c>
      <c r="C94" s="8"/>
      <c r="D94" s="7">
        <v>18.624975719149901</v>
      </c>
      <c r="E94" s="7">
        <v>1.16976399941386</v>
      </c>
      <c r="F94" s="7">
        <v>255.75939266820001</v>
      </c>
      <c r="G94" s="7">
        <v>23.869992747486201</v>
      </c>
      <c r="H94" s="7">
        <v>1595.5925</v>
      </c>
      <c r="I94" s="7">
        <v>1624.048</v>
      </c>
      <c r="J94" s="7">
        <v>1591.2539999999999</v>
      </c>
    </row>
    <row r="95" spans="1:10" ht="15" customHeight="1" x14ac:dyDescent="0.25">
      <c r="A95" s="12">
        <v>43084</v>
      </c>
      <c r="B95" s="9">
        <v>1594.35043223552</v>
      </c>
      <c r="C95" s="10"/>
      <c r="D95" s="9">
        <v>-16.473972469509999</v>
      </c>
      <c r="E95" s="9">
        <v>-1.0227044252242099</v>
      </c>
      <c r="F95" s="9">
        <v>253.14373004146</v>
      </c>
      <c r="G95" s="9">
        <v>22.6031688501348</v>
      </c>
      <c r="H95" s="9">
        <v>1610.9299000000001</v>
      </c>
      <c r="I95" s="9">
        <v>1627.9385</v>
      </c>
      <c r="J95" s="9">
        <v>1584.5338999999999</v>
      </c>
    </row>
    <row r="96" spans="1:10" ht="15" customHeight="1" x14ac:dyDescent="0.25">
      <c r="A96" s="11">
        <v>43091</v>
      </c>
      <c r="B96" s="7">
        <v>1606.2472171367899</v>
      </c>
      <c r="C96" s="8"/>
      <c r="D96" s="7">
        <v>11.8967849012699</v>
      </c>
      <c r="E96" s="7">
        <v>0.74618381635138598</v>
      </c>
      <c r="F96" s="7">
        <v>255.03264758713999</v>
      </c>
      <c r="G96" s="7">
        <v>23.518013854429601</v>
      </c>
      <c r="H96" s="7">
        <v>1593.7098000000001</v>
      </c>
      <c r="I96" s="7">
        <v>1620.569</v>
      </c>
      <c r="J96" s="7">
        <v>1593.2623000000001</v>
      </c>
    </row>
    <row r="97" spans="1:10" ht="15" customHeight="1" x14ac:dyDescent="0.25">
      <c r="A97" s="12">
        <v>43098</v>
      </c>
      <c r="B97" s="9">
        <v>1576.9362178441299</v>
      </c>
      <c r="C97" s="10"/>
      <c r="D97" s="9">
        <v>-29.310999292659901</v>
      </c>
      <c r="E97" s="9">
        <v>-1.8248124560121</v>
      </c>
      <c r="F97" s="9">
        <v>250.37878006707001</v>
      </c>
      <c r="G97" s="9">
        <v>21.2640417521941</v>
      </c>
      <c r="H97" s="9">
        <v>1606.3593000000001</v>
      </c>
      <c r="I97" s="9">
        <v>1613.7583</v>
      </c>
      <c r="J97" s="9">
        <v>1573.5623000000001</v>
      </c>
    </row>
    <row r="98" spans="1:10" ht="15" customHeight="1" x14ac:dyDescent="0.25">
      <c r="A98" s="11">
        <v>43105</v>
      </c>
      <c r="B98" s="7">
        <v>1611.3063236195601</v>
      </c>
      <c r="C98" s="8"/>
      <c r="D98" s="7">
        <v>34.370105775430098</v>
      </c>
      <c r="E98" s="7">
        <v>2.1795495205518298</v>
      </c>
      <c r="F98" s="7">
        <v>255.83590956757999</v>
      </c>
      <c r="G98" s="7">
        <v>23.907051592803199</v>
      </c>
      <c r="H98" s="7">
        <v>1577.0753</v>
      </c>
      <c r="I98" s="7">
        <v>1611.3063</v>
      </c>
      <c r="J98" s="7">
        <v>1573.7614000000001</v>
      </c>
    </row>
    <row r="99" spans="1:10" ht="15" customHeight="1" x14ac:dyDescent="0.25">
      <c r="A99" s="12">
        <v>43112</v>
      </c>
      <c r="B99" s="9">
        <v>1628.39583764597</v>
      </c>
      <c r="C99" s="10"/>
      <c r="D99" s="9">
        <v>17.089514026409901</v>
      </c>
      <c r="E99" s="9">
        <v>1.0605999477505099</v>
      </c>
      <c r="F99" s="9">
        <v>258.54930509077002</v>
      </c>
      <c r="G99" s="9">
        <v>25.2212097172504</v>
      </c>
      <c r="H99" s="9">
        <v>1612.9843000000001</v>
      </c>
      <c r="I99" s="9">
        <v>1634.579</v>
      </c>
      <c r="J99" s="9">
        <v>1612.9843000000001</v>
      </c>
    </row>
    <row r="100" spans="1:10" ht="15" customHeight="1" x14ac:dyDescent="0.25">
      <c r="A100" s="11">
        <v>43119</v>
      </c>
      <c r="B100" s="7">
        <v>1630.61966993794</v>
      </c>
      <c r="C100" s="8"/>
      <c r="D100" s="7">
        <v>2.22383229196998</v>
      </c>
      <c r="E100" s="7">
        <v>0.136565830037049</v>
      </c>
      <c r="F100" s="7">
        <v>258.90239509532</v>
      </c>
      <c r="G100" s="7">
        <v>25.392219101682102</v>
      </c>
      <c r="H100" s="7">
        <v>1628.3959</v>
      </c>
      <c r="I100" s="7">
        <v>1631.6273000000001</v>
      </c>
      <c r="J100" s="7">
        <v>1614.4594</v>
      </c>
    </row>
    <row r="101" spans="1:10" ht="15" customHeight="1" x14ac:dyDescent="0.25">
      <c r="A101" s="12">
        <v>43126</v>
      </c>
      <c r="B101" s="9">
        <v>1612.6271146997101</v>
      </c>
      <c r="C101" s="10"/>
      <c r="D101" s="9">
        <v>-17.992555238229802</v>
      </c>
      <c r="E101" s="9">
        <v>-1.10341826300394</v>
      </c>
      <c r="F101" s="9">
        <v>256.04561878448999</v>
      </c>
      <c r="G101" s="9">
        <v>24.008618455731298</v>
      </c>
      <c r="H101" s="9">
        <v>1631.1486</v>
      </c>
      <c r="I101" s="9">
        <v>1647.6937</v>
      </c>
      <c r="J101" s="9">
        <v>1600.8901000000001</v>
      </c>
    </row>
    <row r="102" spans="1:10" ht="15" customHeight="1" x14ac:dyDescent="0.25">
      <c r="A102" s="11">
        <v>43133</v>
      </c>
      <c r="B102" s="7">
        <v>1584.7903860021499</v>
      </c>
      <c r="C102" s="8"/>
      <c r="D102" s="7">
        <v>-27.836728697560101</v>
      </c>
      <c r="E102" s="7">
        <v>-1.7261726808272999</v>
      </c>
      <c r="F102" s="7">
        <v>251.62582926256999</v>
      </c>
      <c r="G102" s="7">
        <v>21.868015562073801</v>
      </c>
      <c r="H102" s="7">
        <v>1611.9036000000001</v>
      </c>
      <c r="I102" s="7">
        <v>1620.4595999999999</v>
      </c>
      <c r="J102" s="7">
        <v>1581.0385000000001</v>
      </c>
    </row>
    <row r="103" spans="1:10" ht="15" customHeight="1" x14ac:dyDescent="0.25">
      <c r="A103" s="12">
        <v>43140</v>
      </c>
      <c r="B103" s="9">
        <v>1500.1836718622701</v>
      </c>
      <c r="C103" s="10"/>
      <c r="D103" s="9">
        <v>-84.606714139879799</v>
      </c>
      <c r="E103" s="9">
        <v>-5.3386690686149203</v>
      </c>
      <c r="F103" s="9">
        <v>238.19235894708001</v>
      </c>
      <c r="G103" s="9">
        <v>15.3618855107249</v>
      </c>
      <c r="H103" s="9">
        <v>1581.6927000000001</v>
      </c>
      <c r="I103" s="9">
        <v>1581.6927000000001</v>
      </c>
      <c r="J103" s="9">
        <v>1487.9547</v>
      </c>
    </row>
    <row r="104" spans="1:10" ht="15" customHeight="1" x14ac:dyDescent="0.25">
      <c r="A104" s="11">
        <v>43147</v>
      </c>
      <c r="B104" s="7">
        <v>1556.9308522236399</v>
      </c>
      <c r="C104" s="8"/>
      <c r="D104" s="7">
        <v>56.7471803613698</v>
      </c>
      <c r="E104" s="7">
        <v>3.7826821759049101</v>
      </c>
      <c r="F104" s="7">
        <v>247.32870125962</v>
      </c>
      <c r="G104" s="7">
        <v>19.786820384812099</v>
      </c>
      <c r="H104" s="7">
        <v>1501.5039999999999</v>
      </c>
      <c r="I104" s="7">
        <v>1557.2945999999999</v>
      </c>
      <c r="J104" s="7">
        <v>1501.5039999999999</v>
      </c>
    </row>
    <row r="105" spans="1:10" ht="15" customHeight="1" x14ac:dyDescent="0.25">
      <c r="A105" s="12">
        <v>43154</v>
      </c>
      <c r="B105" s="9">
        <v>1577.11043330743</v>
      </c>
      <c r="C105" s="10"/>
      <c r="D105" s="9">
        <v>20.179581083790001</v>
      </c>
      <c r="E105" s="9">
        <v>1.2961128655758201</v>
      </c>
      <c r="F105" s="9">
        <v>250.55557241418001</v>
      </c>
      <c r="G105" s="9">
        <v>21.3496662390442</v>
      </c>
      <c r="H105" s="9">
        <v>1558.3733999999999</v>
      </c>
      <c r="I105" s="9">
        <v>1580.1378</v>
      </c>
      <c r="J105" s="9">
        <v>1549.0059000000001</v>
      </c>
    </row>
    <row r="106" spans="1:10" ht="15" customHeight="1" x14ac:dyDescent="0.25">
      <c r="A106" s="11">
        <v>43161</v>
      </c>
      <c r="B106" s="7">
        <v>1526.4619418019499</v>
      </c>
      <c r="C106" s="8"/>
      <c r="D106" s="7">
        <v>-50.648491505480003</v>
      </c>
      <c r="E106" s="7">
        <v>-3.21147399927237</v>
      </c>
      <c r="F106" s="7">
        <v>242.50904535237001</v>
      </c>
      <c r="G106" s="7">
        <v>17.4525532595732</v>
      </c>
      <c r="H106" s="7">
        <v>1578.8717999999999</v>
      </c>
      <c r="I106" s="7">
        <v>1595.3539000000001</v>
      </c>
      <c r="J106" s="7">
        <v>1525.3732</v>
      </c>
    </row>
    <row r="107" spans="1:10" ht="15" customHeight="1" x14ac:dyDescent="0.25">
      <c r="A107" s="12">
        <v>43168</v>
      </c>
      <c r="B107" s="9">
        <v>1589.6197119835999</v>
      </c>
      <c r="C107" s="10"/>
      <c r="D107" s="9">
        <v>63.157770181649902</v>
      </c>
      <c r="E107" s="9">
        <v>4.1375266852112702</v>
      </c>
      <c r="F107" s="9">
        <v>252.54292181788</v>
      </c>
      <c r="G107" s="9">
        <v>22.312183993152299</v>
      </c>
      <c r="H107" s="9">
        <v>1525.8009999999999</v>
      </c>
      <c r="I107" s="9">
        <v>1592.7720999999999</v>
      </c>
      <c r="J107" s="9">
        <v>1524.2635</v>
      </c>
    </row>
    <row r="108" spans="1:10" ht="15" customHeight="1" x14ac:dyDescent="0.25">
      <c r="A108" s="11">
        <v>43175</v>
      </c>
      <c r="B108" s="7">
        <v>1573.4832800951799</v>
      </c>
      <c r="C108" s="8"/>
      <c r="D108" s="7">
        <v>-16.136431888419999</v>
      </c>
      <c r="E108" s="7">
        <v>-1.0151127195248599</v>
      </c>
      <c r="F108" s="7">
        <v>251.74180319659999</v>
      </c>
      <c r="G108" s="7">
        <v>21.924184331546201</v>
      </c>
      <c r="H108" s="7">
        <v>1590.8849</v>
      </c>
      <c r="I108" s="7">
        <v>1603.3353999999999</v>
      </c>
      <c r="J108" s="7">
        <v>1572.5826</v>
      </c>
    </row>
    <row r="109" spans="1:10" ht="15" customHeight="1" x14ac:dyDescent="0.25">
      <c r="A109" s="12">
        <v>43182</v>
      </c>
      <c r="B109" s="9">
        <v>1513.18309680111</v>
      </c>
      <c r="C109" s="10"/>
      <c r="D109" s="9">
        <v>-60.300183294069903</v>
      </c>
      <c r="E109" s="9">
        <v>-3.8322735333051798</v>
      </c>
      <c r="F109" s="9">
        <v>243.71024165077</v>
      </c>
      <c r="G109" s="9">
        <v>18.034319486099101</v>
      </c>
      <c r="H109" s="9">
        <v>1573.2708</v>
      </c>
      <c r="I109" s="9">
        <v>1573.2708</v>
      </c>
      <c r="J109" s="9">
        <v>1493.1233999999999</v>
      </c>
    </row>
    <row r="110" spans="1:10" ht="15" customHeight="1" x14ac:dyDescent="0.25">
      <c r="A110" s="11">
        <v>43188</v>
      </c>
      <c r="B110" s="7">
        <v>1535.3513178543301</v>
      </c>
      <c r="C110" s="8"/>
      <c r="D110" s="7">
        <v>22.168221053220101</v>
      </c>
      <c r="E110" s="7">
        <v>1.4650058608296701</v>
      </c>
      <c r="F110" s="7">
        <v>248.51223302349999</v>
      </c>
      <c r="G110" s="7">
        <v>20.360031282284101</v>
      </c>
      <c r="H110" s="7">
        <v>1513.4241999999999</v>
      </c>
      <c r="I110" s="7">
        <v>1537.2478000000001</v>
      </c>
      <c r="J110" s="7">
        <v>1484.1389999999999</v>
      </c>
    </row>
    <row r="111" spans="1:10" ht="15" customHeight="1" x14ac:dyDescent="0.25">
      <c r="A111" s="12">
        <v>43196</v>
      </c>
      <c r="B111" s="9">
        <v>1511.3737668072999</v>
      </c>
      <c r="C111" s="10"/>
      <c r="D111" s="9">
        <v>-23.977551047030101</v>
      </c>
      <c r="E111" s="9">
        <v>-1.5616980145325301</v>
      </c>
      <c r="F111" s="9">
        <v>245.40835077477001</v>
      </c>
      <c r="G111" s="9">
        <v>18.856751705224699</v>
      </c>
      <c r="H111" s="9">
        <v>1533.1950999999999</v>
      </c>
      <c r="I111" s="9">
        <v>1533.1950999999999</v>
      </c>
      <c r="J111" s="9">
        <v>1482.2181</v>
      </c>
    </row>
    <row r="112" spans="1:10" ht="15" customHeight="1" x14ac:dyDescent="0.25">
      <c r="A112" s="11">
        <v>43203</v>
      </c>
      <c r="B112" s="7">
        <v>1526.66459843589</v>
      </c>
      <c r="C112" s="8"/>
      <c r="D112" s="7">
        <v>15.29083162859</v>
      </c>
      <c r="E112" s="7">
        <v>1.0117174165918701</v>
      </c>
      <c r="F112" s="7">
        <v>248.587937197</v>
      </c>
      <c r="G112" s="7">
        <v>20.396696506284599</v>
      </c>
      <c r="H112" s="7">
        <v>1513.241</v>
      </c>
      <c r="I112" s="7">
        <v>1534.0359000000001</v>
      </c>
      <c r="J112" s="7">
        <v>1498.7959000000001</v>
      </c>
    </row>
    <row r="113" spans="1:10" ht="15" customHeight="1" x14ac:dyDescent="0.25">
      <c r="A113" s="12">
        <v>43210</v>
      </c>
      <c r="B113" s="9">
        <v>1572.5826747415799</v>
      </c>
      <c r="C113" s="10"/>
      <c r="D113" s="9">
        <v>45.918076305689901</v>
      </c>
      <c r="E113" s="9">
        <v>3.0077383305235599</v>
      </c>
      <c r="F113" s="9">
        <v>256.28653576796</v>
      </c>
      <c r="G113" s="9">
        <v>24.125299937822199</v>
      </c>
      <c r="H113" s="9">
        <v>1526.6922999999999</v>
      </c>
      <c r="I113" s="9">
        <v>1576.9819</v>
      </c>
      <c r="J113" s="9">
        <v>1524.2212999999999</v>
      </c>
    </row>
    <row r="114" spans="1:10" ht="15" customHeight="1" x14ac:dyDescent="0.25">
      <c r="A114" s="11">
        <v>43217</v>
      </c>
      <c r="B114" s="7">
        <v>1580.7798748426801</v>
      </c>
      <c r="C114" s="8"/>
      <c r="D114" s="7">
        <v>8.1972001011001794</v>
      </c>
      <c r="E114" s="7">
        <v>0.52125717984570197</v>
      </c>
      <c r="F114" s="7">
        <v>258.56214577044</v>
      </c>
      <c r="G114" s="7">
        <v>25.2274287455371</v>
      </c>
      <c r="H114" s="7">
        <v>1572.9626000000001</v>
      </c>
      <c r="I114" s="7">
        <v>1593.1047000000001</v>
      </c>
      <c r="J114" s="7">
        <v>1543.2566999999999</v>
      </c>
    </row>
    <row r="115" spans="1:10" ht="15" customHeight="1" x14ac:dyDescent="0.25">
      <c r="A115" s="12">
        <v>43224</v>
      </c>
      <c r="B115" s="9">
        <v>1577.08346851491</v>
      </c>
      <c r="C115" s="10"/>
      <c r="D115" s="9">
        <v>-3.6964063277700898</v>
      </c>
      <c r="E115" s="9">
        <v>-0.233834348893002</v>
      </c>
      <c r="F115" s="9">
        <v>258.48641744456</v>
      </c>
      <c r="G115" s="9">
        <v>25.190751823999001</v>
      </c>
      <c r="H115" s="9">
        <v>1581.7244000000001</v>
      </c>
      <c r="I115" s="9">
        <v>1592.1153999999999</v>
      </c>
      <c r="J115" s="9">
        <v>1564.7545</v>
      </c>
    </row>
    <row r="116" spans="1:10" ht="15" customHeight="1" x14ac:dyDescent="0.25">
      <c r="A116" s="11">
        <v>43231</v>
      </c>
      <c r="B116" s="7">
        <v>1603.2521414328701</v>
      </c>
      <c r="C116" s="8"/>
      <c r="D116" s="7">
        <v>26.168672917959999</v>
      </c>
      <c r="E116" s="7">
        <v>1.6593080480770099</v>
      </c>
      <c r="F116" s="7">
        <v>263.48001034407997</v>
      </c>
      <c r="G116" s="7">
        <v>27.6092605238922</v>
      </c>
      <c r="H116" s="7">
        <v>1577.5425</v>
      </c>
      <c r="I116" s="7">
        <v>1623.0381</v>
      </c>
      <c r="J116" s="7">
        <v>1577.1475</v>
      </c>
    </row>
    <row r="117" spans="1:10" ht="15" customHeight="1" x14ac:dyDescent="0.25">
      <c r="A117" s="12">
        <v>43238</v>
      </c>
      <c r="B117" s="9">
        <v>1621.61360510954</v>
      </c>
      <c r="C117" s="10"/>
      <c r="D117" s="9">
        <v>18.361463676669899</v>
      </c>
      <c r="E117" s="9">
        <v>1.1452636302272201</v>
      </c>
      <c r="F117" s="9">
        <v>266.49755107546002</v>
      </c>
      <c r="G117" s="9">
        <v>29.070722973469501</v>
      </c>
      <c r="H117" s="9">
        <v>1603.6876</v>
      </c>
      <c r="I117" s="9">
        <v>1627.1334999999999</v>
      </c>
      <c r="J117" s="9">
        <v>1593.1647</v>
      </c>
    </row>
    <row r="118" spans="1:10" ht="15" customHeight="1" x14ac:dyDescent="0.25">
      <c r="A118" s="11">
        <v>43245</v>
      </c>
      <c r="B118" s="7">
        <v>1586.9840945119099</v>
      </c>
      <c r="C118" s="8"/>
      <c r="D118" s="7">
        <v>-34.629510597630002</v>
      </c>
      <c r="E118" s="7">
        <v>-2.1354970437171898</v>
      </c>
      <c r="F118" s="7">
        <v>261.08182010086</v>
      </c>
      <c r="G118" s="7">
        <v>26.447763364645599</v>
      </c>
      <c r="H118" s="7">
        <v>1622.1772000000001</v>
      </c>
      <c r="I118" s="7">
        <v>1634.7582</v>
      </c>
      <c r="J118" s="7">
        <v>1584.9128000000001</v>
      </c>
    </row>
    <row r="119" spans="1:10" ht="15" customHeight="1" x14ac:dyDescent="0.25">
      <c r="A119" s="12">
        <v>43252</v>
      </c>
      <c r="B119" s="9">
        <v>1569.51297713585</v>
      </c>
      <c r="C119" s="10"/>
      <c r="D119" s="9">
        <v>-17.471117376059901</v>
      </c>
      <c r="E119" s="9">
        <v>-1.10090059733291</v>
      </c>
      <c r="F119" s="9">
        <v>258.20756878384998</v>
      </c>
      <c r="G119" s="9">
        <v>25.0556991824539</v>
      </c>
      <c r="H119" s="9">
        <v>1589.0139999999999</v>
      </c>
      <c r="I119" s="9">
        <v>1598.3513</v>
      </c>
      <c r="J119" s="9">
        <v>1544.8344</v>
      </c>
    </row>
    <row r="120" spans="1:10" ht="15" customHeight="1" x14ac:dyDescent="0.25">
      <c r="A120" s="11">
        <v>43259</v>
      </c>
      <c r="B120" s="7">
        <v>1555.8740734886201</v>
      </c>
      <c r="C120" s="8"/>
      <c r="D120" s="7">
        <v>-13.6389036472298</v>
      </c>
      <c r="E120" s="7">
        <v>-0.86898954299308095</v>
      </c>
      <c r="F120" s="7">
        <v>255.96377201190001</v>
      </c>
      <c r="G120" s="7">
        <v>23.968978233640701</v>
      </c>
      <c r="H120" s="7">
        <v>1570.4912999999999</v>
      </c>
      <c r="I120" s="7">
        <v>1578.4697000000001</v>
      </c>
      <c r="J120" s="7">
        <v>1542.0851</v>
      </c>
    </row>
    <row r="121" spans="1:10" ht="15" customHeight="1" x14ac:dyDescent="0.25">
      <c r="A121" s="12">
        <v>43266</v>
      </c>
      <c r="B121" s="9">
        <v>1570.4338415891</v>
      </c>
      <c r="C121" s="10"/>
      <c r="D121" s="9">
        <v>14.5597681004799</v>
      </c>
      <c r="E121" s="9">
        <v>0.93579347767096499</v>
      </c>
      <c r="F121" s="9">
        <v>258.35906429558003</v>
      </c>
      <c r="G121" s="9">
        <v>25.129071846282599</v>
      </c>
      <c r="H121" s="9">
        <v>1557.6827000000001</v>
      </c>
      <c r="I121" s="9">
        <v>1591.6594</v>
      </c>
      <c r="J121" s="9">
        <v>1555.7885000000001</v>
      </c>
    </row>
    <row r="122" spans="1:10" ht="15" customHeight="1" x14ac:dyDescent="0.25">
      <c r="A122" s="11">
        <v>43272</v>
      </c>
      <c r="B122" s="7">
        <v>1549.5471819130801</v>
      </c>
      <c r="C122" s="8"/>
      <c r="D122" s="7">
        <v>-20.886659676019899</v>
      </c>
      <c r="E122" s="7">
        <v>-1.32999296900562</v>
      </c>
      <c r="F122" s="7">
        <v>254.92290690566</v>
      </c>
      <c r="G122" s="7">
        <v>23.464863988545002</v>
      </c>
      <c r="H122" s="7">
        <v>1569.6385</v>
      </c>
      <c r="I122" s="7">
        <v>1582.2692</v>
      </c>
      <c r="J122" s="7">
        <v>1542.3768</v>
      </c>
    </row>
    <row r="123" spans="1:10" ht="15" customHeight="1" x14ac:dyDescent="0.25">
      <c r="A123" s="12">
        <v>43280</v>
      </c>
      <c r="B123" s="9">
        <v>1558.8778443793899</v>
      </c>
      <c r="C123" s="10"/>
      <c r="D123" s="9">
        <v>9.3306624663098301</v>
      </c>
      <c r="E123" s="9">
        <v>0.60215413736484003</v>
      </c>
      <c r="F123" s="9">
        <v>256.45793573667999</v>
      </c>
      <c r="G123" s="9">
        <v>24.208312775242401</v>
      </c>
      <c r="H123" s="9">
        <v>1548.9617000000001</v>
      </c>
      <c r="I123" s="9">
        <v>1560.7440999999999</v>
      </c>
      <c r="J123" s="9">
        <v>1514.6122</v>
      </c>
    </row>
    <row r="124" spans="1:10" ht="15" customHeight="1" x14ac:dyDescent="0.25">
      <c r="A124" s="11">
        <v>43287</v>
      </c>
      <c r="B124" s="7">
        <v>1524.1712026068001</v>
      </c>
      <c r="C124" s="8"/>
      <c r="D124" s="7">
        <v>-34.706641772589798</v>
      </c>
      <c r="E124" s="7">
        <v>-2.2263862365948901</v>
      </c>
      <c r="F124" s="7">
        <v>250.74819155278999</v>
      </c>
      <c r="G124" s="7">
        <v>21.442955994910999</v>
      </c>
      <c r="H124" s="7">
        <v>1557.4564</v>
      </c>
      <c r="I124" s="7">
        <v>1557.4564</v>
      </c>
      <c r="J124" s="7">
        <v>1511.8253999999999</v>
      </c>
    </row>
    <row r="125" spans="1:10" ht="15" customHeight="1" x14ac:dyDescent="0.25">
      <c r="A125" s="12">
        <v>43294</v>
      </c>
      <c r="B125" s="9">
        <v>1550.8793203766199</v>
      </c>
      <c r="C125" s="10"/>
      <c r="D125" s="9">
        <v>26.7081177698198</v>
      </c>
      <c r="E125" s="9">
        <v>1.75230431621729</v>
      </c>
      <c r="F125" s="9">
        <v>255.14206293621001</v>
      </c>
      <c r="G125" s="9">
        <v>23.571006154553402</v>
      </c>
      <c r="H125" s="9">
        <v>1525.5508</v>
      </c>
      <c r="I125" s="9">
        <v>1554.1714999999999</v>
      </c>
      <c r="J125" s="9">
        <v>1523.0668000000001</v>
      </c>
    </row>
    <row r="126" spans="1:10" ht="15" customHeight="1" x14ac:dyDescent="0.25">
      <c r="A126" s="11">
        <v>43301</v>
      </c>
      <c r="B126" s="7">
        <v>1579.3961783493301</v>
      </c>
      <c r="C126" s="8"/>
      <c r="D126" s="7">
        <v>28.516857972710099</v>
      </c>
      <c r="E126" s="7">
        <v>1.83875415695045</v>
      </c>
      <c r="F126" s="7">
        <v>259.83349822458001</v>
      </c>
      <c r="G126" s="7">
        <v>25.843173167006402</v>
      </c>
      <c r="H126" s="7">
        <v>1551.2406000000001</v>
      </c>
      <c r="I126" s="7">
        <v>1589.8943999999999</v>
      </c>
      <c r="J126" s="7">
        <v>1544.5556999999999</v>
      </c>
    </row>
    <row r="127" spans="1:10" ht="15" customHeight="1" x14ac:dyDescent="0.25">
      <c r="A127" s="12">
        <v>43308</v>
      </c>
      <c r="B127" s="9">
        <v>1612.7615199366601</v>
      </c>
      <c r="C127" s="10"/>
      <c r="D127" s="9">
        <v>33.365341587330001</v>
      </c>
      <c r="E127" s="9">
        <v>2.1125378194976498</v>
      </c>
      <c r="F127" s="9">
        <v>265.32257914230001</v>
      </c>
      <c r="G127" s="9">
        <v>28.5016577934163</v>
      </c>
      <c r="H127" s="9">
        <v>1578.9846</v>
      </c>
      <c r="I127" s="9">
        <v>1615.3910000000001</v>
      </c>
      <c r="J127" s="9">
        <v>1573.7933</v>
      </c>
    </row>
    <row r="128" spans="1:10" ht="15" customHeight="1" x14ac:dyDescent="0.25">
      <c r="A128" s="11">
        <v>43315</v>
      </c>
      <c r="B128" s="7">
        <v>1611.94951149143</v>
      </c>
      <c r="C128" s="8"/>
      <c r="D128" s="7">
        <v>-0.812008445230048</v>
      </c>
      <c r="E128" s="7">
        <v>-5.0348947143896698E-2</v>
      </c>
      <c r="F128" s="7">
        <v>265.18899201716999</v>
      </c>
      <c r="G128" s="7">
        <v>28.4369585616564</v>
      </c>
      <c r="H128" s="7">
        <v>1613.4824000000001</v>
      </c>
      <c r="I128" s="7">
        <v>1622.0851</v>
      </c>
      <c r="J128" s="7">
        <v>1592.5354</v>
      </c>
    </row>
    <row r="129" spans="1:10" ht="15" customHeight="1" x14ac:dyDescent="0.25">
      <c r="A129" s="12">
        <v>43322</v>
      </c>
      <c r="B129" s="9">
        <v>1616.8180586214701</v>
      </c>
      <c r="C129" s="10"/>
      <c r="D129" s="9">
        <v>4.8685471300400396</v>
      </c>
      <c r="E129" s="9">
        <v>0.30202851239029499</v>
      </c>
      <c r="F129" s="9">
        <v>266.05634610458998</v>
      </c>
      <c r="G129" s="9">
        <v>28.857037540564502</v>
      </c>
      <c r="H129" s="9">
        <v>1612.5101</v>
      </c>
      <c r="I129" s="9">
        <v>1631.7383</v>
      </c>
      <c r="J129" s="9">
        <v>1603.8248000000001</v>
      </c>
    </row>
    <row r="130" spans="1:10" ht="15" customHeight="1" x14ac:dyDescent="0.25">
      <c r="A130" s="11">
        <v>43329</v>
      </c>
      <c r="B130" s="7">
        <v>1622.71259363028</v>
      </c>
      <c r="C130" s="8"/>
      <c r="D130" s="7">
        <v>5.8945350088099504</v>
      </c>
      <c r="E130" s="7">
        <v>0.36457627235037998</v>
      </c>
      <c r="F130" s="7">
        <v>267.02632441356002</v>
      </c>
      <c r="G130" s="7">
        <v>29.326819724686398</v>
      </c>
      <c r="H130" s="7">
        <v>1615.3787</v>
      </c>
      <c r="I130" s="7">
        <v>1623.2155</v>
      </c>
      <c r="J130" s="7">
        <v>1592.0450000000001</v>
      </c>
    </row>
    <row r="131" spans="1:10" ht="15" customHeight="1" x14ac:dyDescent="0.25">
      <c r="A131" s="12">
        <v>43336</v>
      </c>
      <c r="B131" s="9">
        <v>1646.86748983501</v>
      </c>
      <c r="C131" s="10"/>
      <c r="D131" s="9">
        <v>24.154896204729901</v>
      </c>
      <c r="E131" s="9">
        <v>1.4885504863613099</v>
      </c>
      <c r="F131" s="9">
        <v>271.02515530218</v>
      </c>
      <c r="G131" s="9">
        <v>31.263542939439901</v>
      </c>
      <c r="H131" s="9">
        <v>1623.6855</v>
      </c>
      <c r="I131" s="9">
        <v>1649.2447999999999</v>
      </c>
      <c r="J131" s="9">
        <v>1620.6659</v>
      </c>
    </row>
    <row r="132" spans="1:10" ht="15" customHeight="1" x14ac:dyDescent="0.25">
      <c r="A132" s="11">
        <v>43343</v>
      </c>
      <c r="B132" s="7">
        <v>1658.1631371441699</v>
      </c>
      <c r="C132" s="8"/>
      <c r="D132" s="7">
        <v>11.2956473091599</v>
      </c>
      <c r="E132" s="7">
        <v>0.68588683539387796</v>
      </c>
      <c r="F132" s="7">
        <v>272.88408116301002</v>
      </c>
      <c r="G132" s="7">
        <v>32.163862300136302</v>
      </c>
      <c r="H132" s="7">
        <v>1647.375</v>
      </c>
      <c r="I132" s="7">
        <v>1679.5114000000001</v>
      </c>
      <c r="J132" s="7">
        <v>1647.375</v>
      </c>
    </row>
    <row r="133" spans="1:10" ht="15" customHeight="1" x14ac:dyDescent="0.25">
      <c r="A133" s="12">
        <v>43350</v>
      </c>
      <c r="B133" s="9">
        <v>1618.1984519600701</v>
      </c>
      <c r="C133" s="10"/>
      <c r="D133" s="9">
        <v>-39.9646851840998</v>
      </c>
      <c r="E133" s="9">
        <v>-2.4101781235428001</v>
      </c>
      <c r="F133" s="9">
        <v>266.3070887362</v>
      </c>
      <c r="G133" s="9">
        <v>28.978477803754799</v>
      </c>
      <c r="H133" s="9">
        <v>1657.6737000000001</v>
      </c>
      <c r="I133" s="9">
        <v>1664.4742000000001</v>
      </c>
      <c r="J133" s="9">
        <v>1610.7163</v>
      </c>
    </row>
    <row r="134" spans="1:10" ht="15" customHeight="1" x14ac:dyDescent="0.25">
      <c r="A134" s="11">
        <v>43357</v>
      </c>
      <c r="B134" s="7">
        <v>1634.7362629613799</v>
      </c>
      <c r="C134" s="8"/>
      <c r="D134" s="7">
        <v>16.537811001309802</v>
      </c>
      <c r="E134" s="7">
        <v>1.0219890509274701</v>
      </c>
      <c r="F134" s="7">
        <v>269.02871802492001</v>
      </c>
      <c r="G134" s="7">
        <v>30.296623724958401</v>
      </c>
      <c r="H134" s="7">
        <v>1617.7325000000001</v>
      </c>
      <c r="I134" s="7">
        <v>1634.7363</v>
      </c>
      <c r="J134" s="7">
        <v>1609.3864000000001</v>
      </c>
    </row>
    <row r="135" spans="1:10" ht="15" customHeight="1" x14ac:dyDescent="0.25">
      <c r="A135" s="12">
        <v>43364</v>
      </c>
      <c r="B135" s="9">
        <v>1662.32435944944</v>
      </c>
      <c r="C135" s="10"/>
      <c r="D135" s="9">
        <v>27.58809648806</v>
      </c>
      <c r="E135" s="9">
        <v>1.6876175755765801</v>
      </c>
      <c r="F135" s="9">
        <v>273.56889395365999</v>
      </c>
      <c r="G135" s="9">
        <v>32.495532447325203</v>
      </c>
      <c r="H135" s="9">
        <v>1633.68</v>
      </c>
      <c r="I135" s="9">
        <v>1663.3447000000001</v>
      </c>
      <c r="J135" s="9">
        <v>1616.0355999999999</v>
      </c>
    </row>
    <row r="136" spans="1:10" ht="15" customHeight="1" x14ac:dyDescent="0.25">
      <c r="A136" s="11">
        <v>43371</v>
      </c>
      <c r="B136" s="7">
        <v>1662.3577666487599</v>
      </c>
      <c r="C136" s="8"/>
      <c r="D136" s="7">
        <v>3.3407199319981297E-2</v>
      </c>
      <c r="E136" s="7">
        <v>2.0096679165026998E-3</v>
      </c>
      <c r="F136" s="7">
        <v>273.57439177995002</v>
      </c>
      <c r="G136" s="7">
        <v>32.498195167531001</v>
      </c>
      <c r="H136" s="7">
        <v>1661.6596999999999</v>
      </c>
      <c r="I136" s="7">
        <v>1676.8861999999999</v>
      </c>
      <c r="J136" s="7">
        <v>1648.2743</v>
      </c>
    </row>
    <row r="137" spans="1:10" ht="15" customHeight="1" x14ac:dyDescent="0.25">
      <c r="A137" s="12">
        <v>43378</v>
      </c>
      <c r="B137" s="9">
        <v>1634.8590616972899</v>
      </c>
      <c r="C137" s="10"/>
      <c r="D137" s="9">
        <v>-27.49870495147</v>
      </c>
      <c r="E137" s="9">
        <v>-1.6541989638551899</v>
      </c>
      <c r="F137" s="9">
        <v>269.04892702575</v>
      </c>
      <c r="G137" s="9">
        <v>30.306411395941399</v>
      </c>
      <c r="H137" s="9">
        <v>1662.7132999999999</v>
      </c>
      <c r="I137" s="9">
        <v>1677.3252</v>
      </c>
      <c r="J137" s="9">
        <v>1633.675</v>
      </c>
    </row>
    <row r="138" spans="1:10" ht="15" customHeight="1" x14ac:dyDescent="0.25">
      <c r="A138" s="11">
        <v>43385</v>
      </c>
      <c r="B138" s="7">
        <v>1536.4558767078599</v>
      </c>
      <c r="C138" s="8"/>
      <c r="D138" s="7">
        <v>-98.403184989429903</v>
      </c>
      <c r="E138" s="7">
        <v>-6.0190622723936196</v>
      </c>
      <c r="F138" s="7">
        <v>252.93225530197</v>
      </c>
      <c r="G138" s="7">
        <v>22.500746905143401</v>
      </c>
      <c r="H138" s="7">
        <v>1634.4523999999999</v>
      </c>
      <c r="I138" s="7">
        <v>1634.4523999999999</v>
      </c>
      <c r="J138" s="7">
        <v>1536.4558999999999</v>
      </c>
    </row>
    <row r="139" spans="1:10" ht="15" customHeight="1" x14ac:dyDescent="0.25">
      <c r="A139" s="12">
        <v>43392</v>
      </c>
      <c r="B139" s="9">
        <v>1531.66160336965</v>
      </c>
      <c r="C139" s="10"/>
      <c r="D139" s="9">
        <v>-4.7942733382098996</v>
      </c>
      <c r="E139" s="9">
        <v>-0.31203456024279003</v>
      </c>
      <c r="F139" s="9">
        <v>252.46961118796</v>
      </c>
      <c r="G139" s="9">
        <v>22.2766780158282</v>
      </c>
      <c r="H139" s="9">
        <v>1536.5646999999999</v>
      </c>
      <c r="I139" s="9">
        <v>1562.7806</v>
      </c>
      <c r="J139" s="9">
        <v>1510.6926000000001</v>
      </c>
    </row>
    <row r="140" spans="1:10" ht="15" customHeight="1" x14ac:dyDescent="0.25">
      <c r="A140" s="11">
        <v>43399</v>
      </c>
      <c r="B140" s="7">
        <v>1485.2674902107699</v>
      </c>
      <c r="C140" s="8"/>
      <c r="D140" s="7">
        <v>-46.394113158880103</v>
      </c>
      <c r="E140" s="7">
        <v>-3.0290054315400501</v>
      </c>
      <c r="F140" s="7">
        <v>244.82229295210001</v>
      </c>
      <c r="G140" s="7">
        <v>18.5729107972275</v>
      </c>
      <c r="H140" s="7">
        <v>1533.0205000000001</v>
      </c>
      <c r="I140" s="7">
        <v>1545.3613</v>
      </c>
      <c r="J140" s="7">
        <v>1473.7931000000001</v>
      </c>
    </row>
    <row r="141" spans="1:10" ht="15" customHeight="1" x14ac:dyDescent="0.25">
      <c r="A141" s="12">
        <v>43406</v>
      </c>
      <c r="B141" s="9">
        <v>1551.3947883793301</v>
      </c>
      <c r="C141" s="10"/>
      <c r="D141" s="9">
        <v>66.127298168560102</v>
      </c>
      <c r="E141" s="9">
        <v>4.4522147427582901</v>
      </c>
      <c r="F141" s="9">
        <v>255.72230717247001</v>
      </c>
      <c r="G141" s="9">
        <v>23.852031412658199</v>
      </c>
      <c r="H141" s="9">
        <v>1485.8572999999999</v>
      </c>
      <c r="I141" s="9">
        <v>1551.7901999999999</v>
      </c>
      <c r="J141" s="9">
        <v>1485.8574000000001</v>
      </c>
    </row>
    <row r="142" spans="1:10" ht="15" customHeight="1" x14ac:dyDescent="0.25">
      <c r="A142" s="11">
        <v>43413</v>
      </c>
      <c r="B142" s="7">
        <v>1530.5071027164599</v>
      </c>
      <c r="C142" s="8"/>
      <c r="D142" s="7">
        <v>-20.887685662870101</v>
      </c>
      <c r="E142" s="7">
        <v>-1.3463810642738101</v>
      </c>
      <c r="F142" s="7">
        <v>252.39895879079</v>
      </c>
      <c r="G142" s="7">
        <v>22.242459480063999</v>
      </c>
      <c r="H142" s="7">
        <v>1550.6567</v>
      </c>
      <c r="I142" s="7">
        <v>1550.6569</v>
      </c>
      <c r="J142" s="7">
        <v>1528.5820000000001</v>
      </c>
    </row>
    <row r="143" spans="1:10" ht="15" customHeight="1" x14ac:dyDescent="0.25">
      <c r="A143" s="12">
        <v>43420</v>
      </c>
      <c r="B143" s="9">
        <v>1499.4347892363401</v>
      </c>
      <c r="C143" s="10"/>
      <c r="D143" s="9">
        <v>-31.072313480119799</v>
      </c>
      <c r="E143" s="9">
        <v>-2.0301972741564001</v>
      </c>
      <c r="F143" s="9">
        <v>247.73555660815001</v>
      </c>
      <c r="G143" s="9">
        <v>19.9838695275471</v>
      </c>
      <c r="H143" s="9">
        <v>1531.2937999999999</v>
      </c>
      <c r="I143" s="9">
        <v>1537.9926</v>
      </c>
      <c r="J143" s="9">
        <v>1482.5229999999999</v>
      </c>
    </row>
    <row r="144" spans="1:10" ht="15" customHeight="1" x14ac:dyDescent="0.25">
      <c r="A144" s="11">
        <v>43427</v>
      </c>
      <c r="B144" s="7">
        <v>1477.3510350075101</v>
      </c>
      <c r="C144" s="8"/>
      <c r="D144" s="7">
        <v>-22.083754228829999</v>
      </c>
      <c r="E144" s="7">
        <v>-1.47280524550702</v>
      </c>
      <c r="F144" s="7">
        <v>244.11070843332001</v>
      </c>
      <c r="G144" s="7">
        <v>18.228274503479099</v>
      </c>
      <c r="H144" s="7">
        <v>1500.058</v>
      </c>
      <c r="I144" s="7">
        <v>1509.1357</v>
      </c>
      <c r="J144" s="7">
        <v>1447.9713999999999</v>
      </c>
    </row>
    <row r="145" spans="1:10" ht="15" customHeight="1" x14ac:dyDescent="0.25">
      <c r="A145" s="12">
        <v>43434</v>
      </c>
      <c r="B145" s="9">
        <v>1514.6341571646501</v>
      </c>
      <c r="C145" s="10"/>
      <c r="D145" s="9">
        <v>37.283122157139999</v>
      </c>
      <c r="E145" s="9">
        <v>2.5236468025319598</v>
      </c>
      <c r="F145" s="9">
        <v>250.27120052133</v>
      </c>
      <c r="G145" s="9">
        <v>21.211938572672199</v>
      </c>
      <c r="H145" s="9">
        <v>1480.1202000000001</v>
      </c>
      <c r="I145" s="9">
        <v>1519.1842999999999</v>
      </c>
      <c r="J145" s="9">
        <v>1480.1202000000001</v>
      </c>
    </row>
    <row r="146" spans="1:10" ht="15" customHeight="1" x14ac:dyDescent="0.25">
      <c r="A146" s="11">
        <v>43441</v>
      </c>
      <c r="B146" s="7">
        <v>1454.0282506011099</v>
      </c>
      <c r="C146" s="8"/>
      <c r="D146" s="7">
        <v>-60.605906563540202</v>
      </c>
      <c r="E146" s="7">
        <v>-4.0013561213350997</v>
      </c>
      <c r="F146" s="7">
        <v>240.25695851933</v>
      </c>
      <c r="G146" s="7">
        <v>16.361817248805199</v>
      </c>
      <c r="H146" s="7">
        <v>1523.8818000000001</v>
      </c>
      <c r="I146" s="7">
        <v>1544.3885</v>
      </c>
      <c r="J146" s="7">
        <v>1436.6628000000001</v>
      </c>
    </row>
    <row r="147" spans="1:10" ht="15" customHeight="1" x14ac:dyDescent="0.25">
      <c r="A147" s="12">
        <v>43448</v>
      </c>
      <c r="B147" s="9">
        <v>1471.6744870571099</v>
      </c>
      <c r="C147" s="10"/>
      <c r="D147" s="9">
        <v>17.646236455999901</v>
      </c>
      <c r="E147" s="9">
        <v>1.2136102891195399</v>
      </c>
      <c r="F147" s="9">
        <v>243.17274168826</v>
      </c>
      <c r="G147" s="9">
        <v>17.773996235549799</v>
      </c>
      <c r="H147" s="9">
        <v>1449.7144000000001</v>
      </c>
      <c r="I147" s="9">
        <v>1497.3108</v>
      </c>
      <c r="J147" s="9">
        <v>1435.5472</v>
      </c>
    </row>
    <row r="148" spans="1:10" ht="15" customHeight="1" x14ac:dyDescent="0.25">
      <c r="A148" s="11">
        <v>43455</v>
      </c>
      <c r="B148" s="7">
        <v>1408.34013641765</v>
      </c>
      <c r="C148" s="8"/>
      <c r="D148" s="7">
        <v>-63.334350639459899</v>
      </c>
      <c r="E148" s="7">
        <v>-4.3035570159342003</v>
      </c>
      <c r="F148" s="7">
        <v>232.70766410249999</v>
      </c>
      <c r="G148" s="7">
        <v>12.705525157611</v>
      </c>
      <c r="H148" s="7">
        <v>1471.6785</v>
      </c>
      <c r="I148" s="7">
        <v>1471.6785</v>
      </c>
      <c r="J148" s="7">
        <v>1397.9857999999999</v>
      </c>
    </row>
    <row r="149" spans="1:10" ht="15" customHeight="1" x14ac:dyDescent="0.25">
      <c r="A149" s="12">
        <v>43462</v>
      </c>
      <c r="B149" s="9">
        <v>1408.7363886334999</v>
      </c>
      <c r="C149" s="10"/>
      <c r="D149" s="9">
        <v>0.39625221584992598</v>
      </c>
      <c r="E149" s="9">
        <v>2.8136116098909002E-2</v>
      </c>
      <c r="F149" s="9">
        <v>232.77313900105</v>
      </c>
      <c r="G149" s="9">
        <v>12.737236115022601</v>
      </c>
      <c r="H149" s="9">
        <v>1409.9908</v>
      </c>
      <c r="I149" s="9">
        <v>1420.5029999999999</v>
      </c>
      <c r="J149" s="9">
        <v>1378.4186</v>
      </c>
    </row>
    <row r="150" spans="1:10" ht="15" customHeight="1" x14ac:dyDescent="0.25">
      <c r="A150" s="11">
        <v>43469</v>
      </c>
      <c r="B150" s="7">
        <v>1435.29016846698</v>
      </c>
      <c r="C150" s="8"/>
      <c r="D150" s="7">
        <v>26.5537798334801</v>
      </c>
      <c r="E150" s="7">
        <v>1.8849360354237601</v>
      </c>
      <c r="F150" s="7">
        <v>237.16076377887001</v>
      </c>
      <c r="G150" s="7">
        <v>14.8622609038965</v>
      </c>
      <c r="H150" s="7">
        <v>1407.6543999999999</v>
      </c>
      <c r="I150" s="7">
        <v>1437.8604</v>
      </c>
      <c r="J150" s="7">
        <v>1378.2022999999999</v>
      </c>
    </row>
    <row r="151" spans="1:10" ht="15" customHeight="1" x14ac:dyDescent="0.25">
      <c r="A151" s="12">
        <v>43476</v>
      </c>
      <c r="B151" s="9">
        <v>1465.4327409718401</v>
      </c>
      <c r="C151" s="10"/>
      <c r="D151" s="9">
        <v>30.142572504859999</v>
      </c>
      <c r="E151" s="9">
        <v>2.1001030430700198</v>
      </c>
      <c r="F151" s="9">
        <v>242.14138419596</v>
      </c>
      <c r="G151" s="9">
        <v>17.274486740479201</v>
      </c>
      <c r="H151" s="9">
        <v>1437.7439999999999</v>
      </c>
      <c r="I151" s="9">
        <v>1478.6377</v>
      </c>
      <c r="J151" s="9">
        <v>1433.62</v>
      </c>
    </row>
    <row r="152" spans="1:10" ht="15" customHeight="1" x14ac:dyDescent="0.25">
      <c r="A152" s="11">
        <v>43483</v>
      </c>
      <c r="B152" s="7">
        <v>1499.7855267221</v>
      </c>
      <c r="C152" s="8"/>
      <c r="D152" s="7">
        <v>34.352785750259898</v>
      </c>
      <c r="E152" s="7">
        <v>2.3442076043338398</v>
      </c>
      <c r="F152" s="7">
        <v>247.81768093751</v>
      </c>
      <c r="G152" s="7">
        <v>20.023644176587698</v>
      </c>
      <c r="H152" s="7">
        <v>1462.6195</v>
      </c>
      <c r="I152" s="7">
        <v>1499.7855</v>
      </c>
      <c r="J152" s="7">
        <v>1451.2283</v>
      </c>
    </row>
    <row r="153" spans="1:10" ht="15" customHeight="1" x14ac:dyDescent="0.25">
      <c r="A153" s="12">
        <v>43490</v>
      </c>
      <c r="B153" s="9">
        <v>1501.1207863618999</v>
      </c>
      <c r="C153" s="10"/>
      <c r="D153" s="9">
        <v>1.3352596397999099</v>
      </c>
      <c r="E153" s="9">
        <v>8.9030039029536198E-2</v>
      </c>
      <c r="F153" s="9">
        <v>248.03831311558</v>
      </c>
      <c r="G153" s="9">
        <v>20.130501273847202</v>
      </c>
      <c r="H153" s="9">
        <v>1499.876</v>
      </c>
      <c r="I153" s="9">
        <v>1505.7188000000001</v>
      </c>
      <c r="J153" s="9">
        <v>1473.4570000000001</v>
      </c>
    </row>
    <row r="154" spans="1:10" ht="15" customHeight="1" x14ac:dyDescent="0.25">
      <c r="A154" s="11">
        <v>43497</v>
      </c>
      <c r="B154" s="7">
        <v>1525.6945398534001</v>
      </c>
      <c r="C154" s="8"/>
      <c r="D154" s="7">
        <v>24.573753491500099</v>
      </c>
      <c r="E154" s="7">
        <v>1.6370270610306299</v>
      </c>
      <c r="F154" s="7">
        <v>252.09876742301</v>
      </c>
      <c r="G154" s="7">
        <v>22.097070088253801</v>
      </c>
      <c r="H154" s="7">
        <v>1501.1486</v>
      </c>
      <c r="I154" s="7">
        <v>1528.2878000000001</v>
      </c>
      <c r="J154" s="7">
        <v>1485.5183999999999</v>
      </c>
    </row>
    <row r="155" spans="1:10" ht="15" customHeight="1" x14ac:dyDescent="0.25">
      <c r="A155" s="12">
        <v>43504</v>
      </c>
      <c r="B155" s="9">
        <v>1527.1671588989</v>
      </c>
      <c r="C155" s="10"/>
      <c r="D155" s="9">
        <v>1.47261904549986</v>
      </c>
      <c r="E155" s="9">
        <v>9.6521224074219703E-2</v>
      </c>
      <c r="F155" s="9">
        <v>252.34209623921001</v>
      </c>
      <c r="G155" s="9">
        <v>22.2149196748653</v>
      </c>
      <c r="H155" s="9">
        <v>1526.8856000000001</v>
      </c>
      <c r="I155" s="9">
        <v>1557.7908</v>
      </c>
      <c r="J155" s="9">
        <v>1520.2204999999999</v>
      </c>
    </row>
    <row r="156" spans="1:10" ht="15" customHeight="1" x14ac:dyDescent="0.25">
      <c r="A156" s="11">
        <v>43511</v>
      </c>
      <c r="B156" s="7">
        <v>1583.8213592736699</v>
      </c>
      <c r="C156" s="8"/>
      <c r="D156" s="7">
        <v>56.6542003747699</v>
      </c>
      <c r="E156" s="7">
        <v>3.7097576414371001</v>
      </c>
      <c r="F156" s="7">
        <v>261.70337643700998</v>
      </c>
      <c r="G156" s="7">
        <v>26.748796996481499</v>
      </c>
      <c r="H156" s="7">
        <v>1528.1974</v>
      </c>
      <c r="I156" s="7">
        <v>1584.4572000000001</v>
      </c>
      <c r="J156" s="7">
        <v>1528.1974</v>
      </c>
    </row>
    <row r="157" spans="1:10" ht="15" customHeight="1" x14ac:dyDescent="0.25">
      <c r="A157" s="12">
        <v>43518</v>
      </c>
      <c r="B157" s="9">
        <v>1588.82828831959</v>
      </c>
      <c r="C157" s="10"/>
      <c r="D157" s="9">
        <v>5.0069290459200602</v>
      </c>
      <c r="E157" s="9">
        <v>0.31612965796952103</v>
      </c>
      <c r="F157" s="9">
        <v>262.55527314866998</v>
      </c>
      <c r="G157" s="9">
        <v>27.1613896226762</v>
      </c>
      <c r="H157" s="9">
        <v>1583.4453000000001</v>
      </c>
      <c r="I157" s="9">
        <v>1591.9641999999999</v>
      </c>
      <c r="J157" s="9">
        <v>1572.6487999999999</v>
      </c>
    </row>
    <row r="158" spans="1:10" ht="15" customHeight="1" x14ac:dyDescent="0.25">
      <c r="A158" s="11">
        <v>43525</v>
      </c>
      <c r="B158" s="7">
        <v>1580.2150455271201</v>
      </c>
      <c r="C158" s="8"/>
      <c r="D158" s="7">
        <v>-8.6132427924699098</v>
      </c>
      <c r="E158" s="7">
        <v>-0.54211288002554703</v>
      </c>
      <c r="F158" s="7">
        <v>261.28549498678001</v>
      </c>
      <c r="G158" s="7">
        <v>26.546407666145299</v>
      </c>
      <c r="H158" s="7">
        <v>1590.5154</v>
      </c>
      <c r="I158" s="7">
        <v>1598.0907</v>
      </c>
      <c r="J158" s="7">
        <v>1558.0532000000001</v>
      </c>
    </row>
    <row r="159" spans="1:10" ht="15" customHeight="1" x14ac:dyDescent="0.25">
      <c r="A159" s="12">
        <v>43532</v>
      </c>
      <c r="B159" s="9">
        <v>1558.6314272721399</v>
      </c>
      <c r="C159" s="10"/>
      <c r="D159" s="9">
        <v>-21.583618254980099</v>
      </c>
      <c r="E159" s="9">
        <v>-1.36586588743561</v>
      </c>
      <c r="F159" s="9">
        <v>257.71668554194002</v>
      </c>
      <c r="G159" s="9">
        <v>24.817953452059101</v>
      </c>
      <c r="H159" s="9">
        <v>1580.7037</v>
      </c>
      <c r="I159" s="9">
        <v>1592.6757</v>
      </c>
      <c r="J159" s="9">
        <v>1546.7101</v>
      </c>
    </row>
    <row r="160" spans="1:10" ht="15" customHeight="1" x14ac:dyDescent="0.25">
      <c r="A160" s="11">
        <v>43539</v>
      </c>
      <c r="B160" s="7">
        <v>1595.75865768007</v>
      </c>
      <c r="C160" s="8"/>
      <c r="D160" s="7">
        <v>37.12723040793</v>
      </c>
      <c r="E160" s="7">
        <v>2.3820404079050799</v>
      </c>
      <c r="F160" s="7">
        <v>263.85560112946001</v>
      </c>
      <c r="G160" s="7">
        <v>27.791167539606001</v>
      </c>
      <c r="H160" s="7">
        <v>1559.2166999999999</v>
      </c>
      <c r="I160" s="7">
        <v>1597.6066000000001</v>
      </c>
      <c r="J160" s="7">
        <v>1558.7203</v>
      </c>
    </row>
    <row r="161" spans="1:10" ht="15" customHeight="1" x14ac:dyDescent="0.25">
      <c r="A161" s="12">
        <v>43546</v>
      </c>
      <c r="B161" s="9">
        <v>1576.8696047204901</v>
      </c>
      <c r="C161" s="10"/>
      <c r="D161" s="9">
        <v>-18.8890529595798</v>
      </c>
      <c r="E161" s="9">
        <v>-1.18370361762856</v>
      </c>
      <c r="F161" s="9">
        <v>260.80680049119002</v>
      </c>
      <c r="G161" s="9">
        <v>26.314565218138299</v>
      </c>
      <c r="H161" s="9">
        <v>1595.9186999999999</v>
      </c>
      <c r="I161" s="9">
        <v>1622.3334</v>
      </c>
      <c r="J161" s="9">
        <v>1576.8696</v>
      </c>
    </row>
    <row r="162" spans="1:10" ht="15" customHeight="1" x14ac:dyDescent="0.25">
      <c r="A162" s="11">
        <v>43553</v>
      </c>
      <c r="B162" s="7">
        <v>1553.41919595131</v>
      </c>
      <c r="C162" s="8"/>
      <c r="D162" s="7">
        <v>-23.450408769180001</v>
      </c>
      <c r="E162" s="7">
        <v>-1.4871495207326699</v>
      </c>
      <c r="F162" s="7">
        <v>261.28587016838998</v>
      </c>
      <c r="G162" s="7">
        <v>26.546589374988201</v>
      </c>
      <c r="H162" s="7">
        <v>1576.8196</v>
      </c>
      <c r="I162" s="7">
        <v>1579.6511</v>
      </c>
      <c r="J162" s="7">
        <v>1545.1947</v>
      </c>
    </row>
    <row r="163" spans="1:10" ht="15" customHeight="1" x14ac:dyDescent="0.25">
      <c r="A163" s="12">
        <v>43560</v>
      </c>
      <c r="B163" s="9">
        <v>1622.26641184458</v>
      </c>
      <c r="C163" s="10"/>
      <c r="D163" s="9">
        <v>68.847215893270004</v>
      </c>
      <c r="E163" s="9">
        <v>4.4319792154434001</v>
      </c>
      <c r="F163" s="9">
        <v>273.69410626889999</v>
      </c>
      <c r="G163" s="9">
        <v>32.5561755713914</v>
      </c>
      <c r="H163" s="9">
        <v>1554.9231</v>
      </c>
      <c r="I163" s="9">
        <v>1624.2822000000001</v>
      </c>
      <c r="J163" s="9">
        <v>1554.9231</v>
      </c>
    </row>
    <row r="164" spans="1:10" ht="15" customHeight="1" x14ac:dyDescent="0.25">
      <c r="A164" s="11">
        <v>43567</v>
      </c>
      <c r="B164" s="7">
        <v>1641.2093293655</v>
      </c>
      <c r="C164" s="8"/>
      <c r="D164" s="7">
        <v>18.942917520919899</v>
      </c>
      <c r="E164" s="7">
        <v>1.1676822858818401</v>
      </c>
      <c r="F164" s="7">
        <v>277.64911730166</v>
      </c>
      <c r="G164" s="7">
        <v>34.471675850123198</v>
      </c>
      <c r="H164" s="7">
        <v>1621.895</v>
      </c>
      <c r="I164" s="7">
        <v>1642.9567999999999</v>
      </c>
      <c r="J164" s="7">
        <v>1614.0088000000001</v>
      </c>
    </row>
    <row r="165" spans="1:10" ht="15" customHeight="1" x14ac:dyDescent="0.25">
      <c r="A165" s="12">
        <v>43573</v>
      </c>
      <c r="B165" s="9">
        <v>1670.74395738308</v>
      </c>
      <c r="C165" s="10"/>
      <c r="D165" s="9">
        <v>29.534628017579902</v>
      </c>
      <c r="E165" s="9">
        <v>1.7995649603696999</v>
      </c>
      <c r="F165" s="9">
        <v>282.6455935294</v>
      </c>
      <c r="G165" s="9">
        <v>36.891581010345703</v>
      </c>
      <c r="H165" s="9">
        <v>1641.2094</v>
      </c>
      <c r="I165" s="9">
        <v>1673.0282999999999</v>
      </c>
      <c r="J165" s="9">
        <v>1637.1439</v>
      </c>
    </row>
    <row r="166" spans="1:10" ht="15" customHeight="1" x14ac:dyDescent="0.25">
      <c r="A166" s="11">
        <v>43581</v>
      </c>
      <c r="B166" s="7">
        <v>1689.03739376354</v>
      </c>
      <c r="C166" s="8"/>
      <c r="D166" s="7">
        <v>18.293436380459902</v>
      </c>
      <c r="E166" s="7">
        <v>1.09492757999336</v>
      </c>
      <c r="F166" s="7">
        <v>286.43147943555999</v>
      </c>
      <c r="G166" s="7">
        <v>38.725170208562297</v>
      </c>
      <c r="H166" s="7">
        <v>1670.5029</v>
      </c>
      <c r="I166" s="7">
        <v>1700.3497</v>
      </c>
      <c r="J166" s="7">
        <v>1661.3914</v>
      </c>
    </row>
    <row r="167" spans="1:10" ht="15" customHeight="1" x14ac:dyDescent="0.25">
      <c r="A167" s="12">
        <v>43588</v>
      </c>
      <c r="B167" s="9">
        <v>1672.3303255368601</v>
      </c>
      <c r="C167" s="10"/>
      <c r="D167" s="9">
        <v>-16.707068226679802</v>
      </c>
      <c r="E167" s="9">
        <v>-0.98914732665882299</v>
      </c>
      <c r="F167" s="9">
        <v>283.96962047951001</v>
      </c>
      <c r="G167" s="9">
        <v>37.532836868035197</v>
      </c>
      <c r="H167" s="9">
        <v>1689.758</v>
      </c>
      <c r="I167" s="9">
        <v>1694.1903</v>
      </c>
      <c r="J167" s="9">
        <v>1662.2795000000001</v>
      </c>
    </row>
    <row r="168" spans="1:10" ht="15" customHeight="1" x14ac:dyDescent="0.25">
      <c r="A168" s="11">
        <v>43595</v>
      </c>
      <c r="B168" s="7">
        <v>1603.3657264613701</v>
      </c>
      <c r="C168" s="8"/>
      <c r="D168" s="7">
        <v>-68.96459907549</v>
      </c>
      <c r="E168" s="7">
        <v>-4.1238622551050401</v>
      </c>
      <c r="F168" s="7">
        <v>273.78043400998001</v>
      </c>
      <c r="G168" s="7">
        <v>32.597986026717898</v>
      </c>
      <c r="H168" s="7">
        <v>1665.8882000000001</v>
      </c>
      <c r="I168" s="7">
        <v>1665.8882000000001</v>
      </c>
      <c r="J168" s="7">
        <v>1593.4673</v>
      </c>
    </row>
    <row r="169" spans="1:10" ht="15" customHeight="1" x14ac:dyDescent="0.25">
      <c r="A169" s="12">
        <v>43602</v>
      </c>
      <c r="B169" s="9">
        <v>1606.8569438060499</v>
      </c>
      <c r="C169" s="10"/>
      <c r="D169" s="9">
        <v>3.4912173446798498</v>
      </c>
      <c r="E169" s="9">
        <v>0.21774304433868</v>
      </c>
      <c r="F169" s="9">
        <v>274.37657186180002</v>
      </c>
      <c r="G169" s="9">
        <v>32.8867089182257</v>
      </c>
      <c r="H169" s="9">
        <v>1603.183</v>
      </c>
      <c r="I169" s="9">
        <v>1615.3768</v>
      </c>
      <c r="J169" s="9">
        <v>1572.8516999999999</v>
      </c>
    </row>
    <row r="170" spans="1:10" ht="15" customHeight="1" x14ac:dyDescent="0.25">
      <c r="A170" s="11">
        <v>43609</v>
      </c>
      <c r="B170" s="7">
        <v>1571.5155216394801</v>
      </c>
      <c r="C170" s="8"/>
      <c r="D170" s="7">
        <v>-35.341422166569799</v>
      </c>
      <c r="E170" s="7">
        <v>-2.19941310287766</v>
      </c>
      <c r="F170" s="7">
        <v>268.36752087758998</v>
      </c>
      <c r="G170" s="7">
        <v>29.976391161884301</v>
      </c>
      <c r="H170" s="7">
        <v>1606.9095</v>
      </c>
      <c r="I170" s="7">
        <v>1607.1282000000001</v>
      </c>
      <c r="J170" s="7">
        <v>1558.8813</v>
      </c>
    </row>
    <row r="171" spans="1:10" ht="15" customHeight="1" x14ac:dyDescent="0.25">
      <c r="A171" s="12">
        <v>43616</v>
      </c>
      <c r="B171" s="9">
        <v>1510.4616374306099</v>
      </c>
      <c r="C171" s="10"/>
      <c r="D171" s="9">
        <v>-61.053884208870102</v>
      </c>
      <c r="E171" s="9">
        <v>-3.88503221051077</v>
      </c>
      <c r="F171" s="9">
        <v>257.94135624895</v>
      </c>
      <c r="G171" s="9">
        <v>24.926766499187298</v>
      </c>
      <c r="H171" s="9">
        <v>1573.8897999999999</v>
      </c>
      <c r="I171" s="9">
        <v>1582.4614999999999</v>
      </c>
      <c r="J171" s="9">
        <v>1505.1298999999999</v>
      </c>
    </row>
    <row r="172" spans="1:10" ht="15" customHeight="1" x14ac:dyDescent="0.25">
      <c r="A172" s="11">
        <v>43623</v>
      </c>
      <c r="B172" s="7">
        <v>1566.13583210721</v>
      </c>
      <c r="C172" s="8"/>
      <c r="D172" s="7">
        <v>55.674194676600102</v>
      </c>
      <c r="E172" s="7">
        <v>3.6859059043237599</v>
      </c>
      <c r="F172" s="7">
        <v>267.44883192863</v>
      </c>
      <c r="G172" s="7">
        <v>29.531449561665099</v>
      </c>
      <c r="H172" s="7">
        <v>1509.7666999999999</v>
      </c>
      <c r="I172" s="7">
        <v>1570.7765999999999</v>
      </c>
      <c r="J172" s="7">
        <v>1494.19</v>
      </c>
    </row>
    <row r="173" spans="1:10" ht="15" customHeight="1" x14ac:dyDescent="0.25">
      <c r="A173" s="12">
        <v>43630</v>
      </c>
      <c r="B173" s="9">
        <v>1589.6021983550499</v>
      </c>
      <c r="C173" s="10"/>
      <c r="D173" s="9">
        <v>23.4663662478399</v>
      </c>
      <c r="E173" s="9">
        <v>1.49836085521817</v>
      </c>
      <c r="F173" s="9">
        <v>271.45618053397999</v>
      </c>
      <c r="G173" s="9">
        <v>31.472298097090398</v>
      </c>
      <c r="H173" s="9">
        <v>1569.3235999999999</v>
      </c>
      <c r="I173" s="9">
        <v>1604.7285999999999</v>
      </c>
      <c r="J173" s="9">
        <v>1569.3235999999999</v>
      </c>
    </row>
    <row r="174" spans="1:10" ht="15" customHeight="1" x14ac:dyDescent="0.25">
      <c r="A174" s="11">
        <v>43636</v>
      </c>
      <c r="B174" s="7">
        <v>1628.2930804314201</v>
      </c>
      <c r="C174" s="8"/>
      <c r="D174" s="7">
        <v>38.690882076370102</v>
      </c>
      <c r="E174" s="7">
        <v>2.4339977710403402</v>
      </c>
      <c r="F174" s="7">
        <v>278.06341791753999</v>
      </c>
      <c r="G174" s="7">
        <v>34.672330902314798</v>
      </c>
      <c r="H174" s="7">
        <v>1590.2473</v>
      </c>
      <c r="I174" s="7">
        <v>1632.8297</v>
      </c>
      <c r="J174" s="7">
        <v>1573.1392000000001</v>
      </c>
    </row>
    <row r="175" spans="1:10" ht="15" customHeight="1" x14ac:dyDescent="0.25">
      <c r="A175" s="12">
        <v>43644</v>
      </c>
      <c r="B175" s="9">
        <v>1622.43045870473</v>
      </c>
      <c r="C175" s="10"/>
      <c r="D175" s="9">
        <v>-5.8626217266901204</v>
      </c>
      <c r="E175" s="9">
        <v>-0.36004708225725301</v>
      </c>
      <c r="F175" s="9">
        <v>277.06225869449997</v>
      </c>
      <c r="G175" s="9">
        <v>34.187447104291699</v>
      </c>
      <c r="H175" s="9">
        <v>1627.4766</v>
      </c>
      <c r="I175" s="9">
        <v>1635.5857000000001</v>
      </c>
      <c r="J175" s="9">
        <v>1596.0138999999999</v>
      </c>
    </row>
    <row r="176" spans="1:10" ht="15" customHeight="1" x14ac:dyDescent="0.25">
      <c r="A176" s="11">
        <v>43651</v>
      </c>
      <c r="B176" s="7">
        <v>1634.94276157014</v>
      </c>
      <c r="C176" s="8"/>
      <c r="D176" s="7">
        <v>12.5123028654099</v>
      </c>
      <c r="E176" s="7">
        <v>0.77120734502231703</v>
      </c>
      <c r="F176" s="7">
        <v>279.19898318384998</v>
      </c>
      <c r="G176" s="7">
        <v>35.2223105524643</v>
      </c>
      <c r="H176" s="7">
        <v>1622.8312000000001</v>
      </c>
      <c r="I176" s="7">
        <v>1657.0942</v>
      </c>
      <c r="J176" s="7">
        <v>1620.1751999999999</v>
      </c>
    </row>
    <row r="177" spans="1:10" ht="15" customHeight="1" x14ac:dyDescent="0.25">
      <c r="A177" s="12">
        <v>43658</v>
      </c>
      <c r="B177" s="9">
        <v>1625.61563153308</v>
      </c>
      <c r="C177" s="10"/>
      <c r="D177" s="9">
        <v>-9.3271300370599803</v>
      </c>
      <c r="E177" s="9">
        <v>-0.57048664065172305</v>
      </c>
      <c r="F177" s="9">
        <v>277.60619028395001</v>
      </c>
      <c r="G177" s="9">
        <v>34.450885335581603</v>
      </c>
      <c r="H177" s="9">
        <v>1634.7094999999999</v>
      </c>
      <c r="I177" s="9">
        <v>1646.3751</v>
      </c>
      <c r="J177" s="9">
        <v>1609.4373000000001</v>
      </c>
    </row>
    <row r="178" spans="1:10" ht="15" customHeight="1" x14ac:dyDescent="0.25">
      <c r="A178" s="11">
        <v>43665</v>
      </c>
      <c r="B178" s="7">
        <v>1605.4192974631301</v>
      </c>
      <c r="C178" s="8"/>
      <c r="D178" s="7">
        <v>-20.196334069949899</v>
      </c>
      <c r="E178" s="7">
        <v>-1.2423806512553801</v>
      </c>
      <c r="F178" s="7">
        <v>274.15726468917001</v>
      </c>
      <c r="G178" s="7">
        <v>32.780493550728401</v>
      </c>
      <c r="H178" s="7">
        <v>1626.4707000000001</v>
      </c>
      <c r="I178" s="7">
        <v>1639.0029999999999</v>
      </c>
      <c r="J178" s="7">
        <v>1573.55</v>
      </c>
    </row>
    <row r="179" spans="1:10" ht="15" customHeight="1" x14ac:dyDescent="0.25">
      <c r="A179" s="12">
        <v>43672</v>
      </c>
      <c r="B179" s="9">
        <v>1610.6393962868201</v>
      </c>
      <c r="C179" s="10"/>
      <c r="D179" s="9">
        <v>5.2200988236900203</v>
      </c>
      <c r="E179" s="9">
        <v>0.325154857172749</v>
      </c>
      <c r="F179" s="9">
        <v>275.04870035160002</v>
      </c>
      <c r="G179" s="9">
        <v>33.212235774887098</v>
      </c>
      <c r="H179" s="9">
        <v>1600.8761</v>
      </c>
      <c r="I179" s="9">
        <v>1627.8734999999999</v>
      </c>
      <c r="J179" s="9">
        <v>1596.8951</v>
      </c>
    </row>
    <row r="180" spans="1:10" ht="15" customHeight="1" x14ac:dyDescent="0.25">
      <c r="A180" s="11">
        <v>43679</v>
      </c>
      <c r="B180" s="7">
        <v>1568.7025161920001</v>
      </c>
      <c r="C180" s="8"/>
      <c r="D180" s="7">
        <v>-41.936880094819998</v>
      </c>
      <c r="E180" s="7">
        <v>-2.60374110999033</v>
      </c>
      <c r="F180" s="7">
        <v>267.88714426805001</v>
      </c>
      <c r="G180" s="7">
        <v>29.743734028478499</v>
      </c>
      <c r="H180" s="7">
        <v>1614.3001999999999</v>
      </c>
      <c r="I180" s="7">
        <v>1617.9893</v>
      </c>
      <c r="J180" s="7">
        <v>1565.7697000000001</v>
      </c>
    </row>
    <row r="181" spans="1:10" ht="15" customHeight="1" x14ac:dyDescent="0.25">
      <c r="A181" s="12">
        <v>43686</v>
      </c>
      <c r="B181" s="9">
        <v>1531.5163648903699</v>
      </c>
      <c r="C181" s="10"/>
      <c r="D181" s="9">
        <v>-37.186151301630098</v>
      </c>
      <c r="E181" s="9">
        <v>-2.3705037072228898</v>
      </c>
      <c r="F181" s="9">
        <v>261.61817518159</v>
      </c>
      <c r="G181" s="9">
        <v>26.707532123348798</v>
      </c>
      <c r="H181" s="9">
        <v>1535.0966000000001</v>
      </c>
      <c r="I181" s="9">
        <v>1566.6107999999999</v>
      </c>
      <c r="J181" s="9">
        <v>1516.5635</v>
      </c>
    </row>
    <row r="182" spans="1:10" ht="15" customHeight="1" x14ac:dyDescent="0.25">
      <c r="A182" s="11">
        <v>43693</v>
      </c>
      <c r="B182" s="7">
        <v>1519.41339911512</v>
      </c>
      <c r="C182" s="8"/>
      <c r="D182" s="7">
        <v>-12.102965775249899</v>
      </c>
      <c r="E182" s="7">
        <v>-0.790260297095568</v>
      </c>
      <c r="F182" s="7">
        <v>259.55071061314999</v>
      </c>
      <c r="G182" s="7">
        <v>25.7062128035512</v>
      </c>
      <c r="H182" s="7">
        <v>1533.0623000000001</v>
      </c>
      <c r="I182" s="7">
        <v>1550.9637</v>
      </c>
      <c r="J182" s="7">
        <v>1476.8308999999999</v>
      </c>
    </row>
    <row r="183" spans="1:10" ht="15" customHeight="1" x14ac:dyDescent="0.25">
      <c r="A183" s="12">
        <v>43700</v>
      </c>
      <c r="B183" s="9">
        <v>1522.8491459898801</v>
      </c>
      <c r="C183" s="10"/>
      <c r="D183" s="9">
        <v>3.4357468747600701</v>
      </c>
      <c r="E183" s="9">
        <v>0.22612324445479001</v>
      </c>
      <c r="F183" s="9">
        <v>260.16241613704</v>
      </c>
      <c r="G183" s="9">
        <v>26.0024754667417</v>
      </c>
      <c r="H183" s="9">
        <v>1538.972</v>
      </c>
      <c r="I183" s="9">
        <v>1550.1377</v>
      </c>
      <c r="J183" s="9">
        <v>1522.4792</v>
      </c>
    </row>
    <row r="184" spans="1:10" ht="15" customHeight="1" x14ac:dyDescent="0.25">
      <c r="A184" s="11">
        <v>43707</v>
      </c>
      <c r="B184" s="7">
        <v>1576.98058492165</v>
      </c>
      <c r="C184" s="8"/>
      <c r="D184" s="7">
        <v>54.1314389317699</v>
      </c>
      <c r="E184" s="7">
        <v>3.55461596930426</v>
      </c>
      <c r="F184" s="7">
        <v>269.41019092716999</v>
      </c>
      <c r="G184" s="7">
        <v>30.481379581398699</v>
      </c>
      <c r="H184" s="7">
        <v>1520.8495</v>
      </c>
      <c r="I184" s="7">
        <v>1583.1590000000001</v>
      </c>
      <c r="J184" s="7">
        <v>1503.5844</v>
      </c>
    </row>
    <row r="185" spans="1:10" ht="15" customHeight="1" x14ac:dyDescent="0.25">
      <c r="A185" s="12">
        <v>43714</v>
      </c>
      <c r="B185" s="9">
        <v>1601.9527195793</v>
      </c>
      <c r="C185" s="10"/>
      <c r="D185" s="9">
        <v>24.972134657649999</v>
      </c>
      <c r="E185" s="9">
        <v>1.5835410338226099</v>
      </c>
      <c r="F185" s="9">
        <v>273.67641184979999</v>
      </c>
      <c r="G185" s="9">
        <v>32.547605768567301</v>
      </c>
      <c r="H185" s="9">
        <v>1570.1853000000001</v>
      </c>
      <c r="I185" s="9">
        <v>1602.3561999999999</v>
      </c>
      <c r="J185" s="9">
        <v>1563.0676000000001</v>
      </c>
    </row>
    <row r="186" spans="1:10" ht="15" customHeight="1" x14ac:dyDescent="0.25">
      <c r="A186" s="11">
        <v>43721</v>
      </c>
      <c r="B186" s="7">
        <v>1665.34540844247</v>
      </c>
      <c r="C186" s="8"/>
      <c r="D186" s="7">
        <v>63.392688863169901</v>
      </c>
      <c r="E186" s="7">
        <v>3.9572134738045102</v>
      </c>
      <c r="F186" s="7">
        <v>284.50637169414</v>
      </c>
      <c r="G186" s="7">
        <v>37.792797483243902</v>
      </c>
      <c r="H186" s="7">
        <v>1602.3427999999999</v>
      </c>
      <c r="I186" s="7">
        <v>1665.3454999999999</v>
      </c>
      <c r="J186" s="7">
        <v>1600.5315000000001</v>
      </c>
    </row>
    <row r="187" spans="1:10" ht="15" customHeight="1" x14ac:dyDescent="0.25">
      <c r="A187" s="12">
        <v>43728</v>
      </c>
      <c r="B187" s="9">
        <v>1666.8899400548601</v>
      </c>
      <c r="C187" s="10"/>
      <c r="D187" s="9">
        <v>1.5445316123900701</v>
      </c>
      <c r="E187" s="9">
        <v>9.2745421133666406E-2</v>
      </c>
      <c r="F187" s="9">
        <v>284.77023832671</v>
      </c>
      <c r="G187" s="9">
        <v>37.9205939935568</v>
      </c>
      <c r="H187" s="9">
        <v>1661.1596999999999</v>
      </c>
      <c r="I187" s="9">
        <v>1670.2354</v>
      </c>
      <c r="J187" s="9">
        <v>1638.3136999999999</v>
      </c>
    </row>
    <row r="188" spans="1:10" ht="15" customHeight="1" x14ac:dyDescent="0.25">
      <c r="A188" s="11">
        <v>43735</v>
      </c>
      <c r="B188" s="7">
        <v>1646.5954881698101</v>
      </c>
      <c r="C188" s="8"/>
      <c r="D188" s="7">
        <v>-20.294451885049899</v>
      </c>
      <c r="E188" s="7">
        <v>-1.21750401135554</v>
      </c>
      <c r="F188" s="7">
        <v>281.30314925194</v>
      </c>
      <c r="G188" s="7">
        <v>36.241405229202002</v>
      </c>
      <c r="H188" s="7">
        <v>1666.6715999999999</v>
      </c>
      <c r="I188" s="7">
        <v>1666.7799</v>
      </c>
      <c r="J188" s="7">
        <v>1604.1222</v>
      </c>
    </row>
    <row r="189" spans="1:10" ht="15" customHeight="1" x14ac:dyDescent="0.25">
      <c r="A189" s="12">
        <v>43742</v>
      </c>
      <c r="B189" s="9">
        <v>1593.9771309283401</v>
      </c>
      <c r="C189" s="10"/>
      <c r="D189" s="9">
        <v>-52.618357241469901</v>
      </c>
      <c r="E189" s="9">
        <v>-3.1955849277806001</v>
      </c>
      <c r="F189" s="9">
        <v>272.41547283001</v>
      </c>
      <c r="G189" s="9">
        <v>31.936904806202101</v>
      </c>
      <c r="H189" s="9">
        <v>1646.307</v>
      </c>
      <c r="I189" s="9">
        <v>1658.9856</v>
      </c>
      <c r="J189" s="9">
        <v>1574.0210999999999</v>
      </c>
    </row>
    <row r="190" spans="1:10" ht="15" customHeight="1" x14ac:dyDescent="0.25">
      <c r="A190" s="11">
        <v>43749</v>
      </c>
      <c r="B190" s="7">
        <v>1653.2806620757799</v>
      </c>
      <c r="C190" s="8"/>
      <c r="D190" s="7">
        <v>59.303531147439799</v>
      </c>
      <c r="E190" s="7">
        <v>3.7204756578220901</v>
      </c>
      <c r="F190" s="7">
        <v>282.64292476151002</v>
      </c>
      <c r="G190" s="7">
        <v>36.890288466381897</v>
      </c>
      <c r="H190" s="7">
        <v>1595.2357</v>
      </c>
      <c r="I190" s="7">
        <v>1654.5134</v>
      </c>
      <c r="J190" s="7">
        <v>1591.2235000000001</v>
      </c>
    </row>
    <row r="191" spans="1:10" ht="15" customHeight="1" x14ac:dyDescent="0.25">
      <c r="A191" s="12">
        <v>43756</v>
      </c>
      <c r="B191" s="9">
        <v>1697.9113523717201</v>
      </c>
      <c r="C191" s="10"/>
      <c r="D191" s="9">
        <v>44.630690295940198</v>
      </c>
      <c r="E191" s="9">
        <v>2.6995229134237899</v>
      </c>
      <c r="F191" s="9">
        <v>290.27293527861002</v>
      </c>
      <c r="G191" s="9">
        <v>40.585673169779803</v>
      </c>
      <c r="H191" s="9">
        <v>1652.9666999999999</v>
      </c>
      <c r="I191" s="9">
        <v>1699.3227999999999</v>
      </c>
      <c r="J191" s="9">
        <v>1639.9762000000001</v>
      </c>
    </row>
    <row r="192" spans="1:10" ht="15" customHeight="1" x14ac:dyDescent="0.25">
      <c r="A192" s="11">
        <v>43763</v>
      </c>
      <c r="B192" s="7">
        <v>1747.3048413003801</v>
      </c>
      <c r="C192" s="8"/>
      <c r="D192" s="7">
        <v>49.393488928659899</v>
      </c>
      <c r="E192" s="7">
        <v>2.9090734837048302</v>
      </c>
      <c r="F192" s="7">
        <v>299.35158142546999</v>
      </c>
      <c r="G192" s="7">
        <v>44.9826645007198</v>
      </c>
      <c r="H192" s="7">
        <v>1697.4507000000001</v>
      </c>
      <c r="I192" s="7">
        <v>1747.3047999999999</v>
      </c>
      <c r="J192" s="7">
        <v>1696.3529000000001</v>
      </c>
    </row>
    <row r="193" spans="1:10" ht="15" customHeight="1" x14ac:dyDescent="0.25">
      <c r="A193" s="12">
        <v>43770</v>
      </c>
      <c r="B193" s="9">
        <v>1737.5128458087099</v>
      </c>
      <c r="C193" s="10"/>
      <c r="D193" s="9">
        <v>-9.7919954916701499</v>
      </c>
      <c r="E193" s="9">
        <v>-0.56040567508430705</v>
      </c>
      <c r="F193" s="9">
        <v>297.67399817472</v>
      </c>
      <c r="G193" s="9">
        <v>44.170173420975601</v>
      </c>
      <c r="H193" s="9">
        <v>1748.5540000000001</v>
      </c>
      <c r="I193" s="9">
        <v>1761.8318999999999</v>
      </c>
      <c r="J193" s="9">
        <v>1727.8927000000001</v>
      </c>
    </row>
    <row r="194" spans="1:10" ht="15" customHeight="1" x14ac:dyDescent="0.25">
      <c r="A194" s="11">
        <v>43777</v>
      </c>
      <c r="B194" s="7">
        <v>1772.55531501767</v>
      </c>
      <c r="C194" s="8"/>
      <c r="D194" s="7">
        <v>35.04246920896</v>
      </c>
      <c r="E194" s="7">
        <v>2.01681784934659</v>
      </c>
      <c r="F194" s="7">
        <v>303.87702303859999</v>
      </c>
      <c r="G194" s="7">
        <v>47.174437064571698</v>
      </c>
      <c r="H194" s="7">
        <v>1740.0831000000001</v>
      </c>
      <c r="I194" s="7">
        <v>1779.8333</v>
      </c>
      <c r="J194" s="7">
        <v>1740.0831000000001</v>
      </c>
    </row>
    <row r="195" spans="1:10" ht="15" customHeight="1" x14ac:dyDescent="0.25">
      <c r="A195" s="12">
        <v>43784</v>
      </c>
      <c r="B195" s="9">
        <v>1756.8647604518801</v>
      </c>
      <c r="C195" s="10"/>
      <c r="D195" s="9">
        <v>-15.6905545657898</v>
      </c>
      <c r="E195" s="9">
        <v>-0.88519407168026198</v>
      </c>
      <c r="F195" s="9">
        <v>301.69119811740001</v>
      </c>
      <c r="G195" s="9">
        <v>46.115793179349502</v>
      </c>
      <c r="H195" s="9">
        <v>1769.6765</v>
      </c>
      <c r="I195" s="9">
        <v>1776.8407999999999</v>
      </c>
      <c r="J195" s="9">
        <v>1742.5369000000001</v>
      </c>
    </row>
    <row r="196" spans="1:10" ht="15" customHeight="1" x14ac:dyDescent="0.25">
      <c r="A196" s="11">
        <v>43791</v>
      </c>
      <c r="B196" s="7">
        <v>1724.18684580838</v>
      </c>
      <c r="C196" s="8"/>
      <c r="D196" s="7">
        <v>-32.677914643500102</v>
      </c>
      <c r="E196" s="7">
        <v>-1.86001309714329</v>
      </c>
      <c r="F196" s="7">
        <v>296.10452856472</v>
      </c>
      <c r="G196" s="7">
        <v>43.410044194909098</v>
      </c>
      <c r="H196" s="7">
        <v>1757.5364</v>
      </c>
      <c r="I196" s="7">
        <v>1763.1542999999999</v>
      </c>
      <c r="J196" s="7">
        <v>1711.2732000000001</v>
      </c>
    </row>
    <row r="197" spans="1:10" ht="15" customHeight="1" x14ac:dyDescent="0.25">
      <c r="A197" s="12">
        <v>43798</v>
      </c>
      <c r="B197" s="9">
        <v>1730.2535902710099</v>
      </c>
      <c r="C197" s="10"/>
      <c r="D197" s="9">
        <v>6.0667444626299103</v>
      </c>
      <c r="E197" s="9">
        <v>0.35186119633023799</v>
      </c>
      <c r="F197" s="9">
        <v>297.14640550131003</v>
      </c>
      <c r="G197" s="9">
        <v>43.914648492068203</v>
      </c>
      <c r="H197" s="9">
        <v>1726.0748000000001</v>
      </c>
      <c r="I197" s="9">
        <v>1748.9364</v>
      </c>
      <c r="J197" s="9">
        <v>1720.8498999999999</v>
      </c>
    </row>
    <row r="198" spans="1:10" ht="15" customHeight="1" x14ac:dyDescent="0.25">
      <c r="A198" s="11">
        <v>43805</v>
      </c>
      <c r="B198" s="7">
        <v>1742.6099634039599</v>
      </c>
      <c r="C198" s="8"/>
      <c r="D198" s="7">
        <v>12.356373132950001</v>
      </c>
      <c r="E198" s="7">
        <v>0.71413654058736198</v>
      </c>
      <c r="F198" s="7">
        <v>299.26843656203999</v>
      </c>
      <c r="G198" s="7">
        <v>44.9423955842095</v>
      </c>
      <c r="H198" s="7">
        <v>1730.9452000000001</v>
      </c>
      <c r="I198" s="7">
        <v>1744.7374</v>
      </c>
      <c r="J198" s="7">
        <v>1692.8652</v>
      </c>
    </row>
    <row r="199" spans="1:10" ht="15" customHeight="1" x14ac:dyDescent="0.25">
      <c r="A199" s="12">
        <v>43812</v>
      </c>
      <c r="B199" s="9">
        <v>1770.11942219139</v>
      </c>
      <c r="C199" s="10"/>
      <c r="D199" s="9">
        <v>27.509458787429999</v>
      </c>
      <c r="E199" s="9">
        <v>1.57863545860221</v>
      </c>
      <c r="F199" s="9">
        <v>303.99279421800998</v>
      </c>
      <c r="G199" s="9">
        <v>47.230507635447999</v>
      </c>
      <c r="H199" s="9">
        <v>1742.1690000000001</v>
      </c>
      <c r="I199" s="9">
        <v>1780.6905999999999</v>
      </c>
      <c r="J199" s="9">
        <v>1714.4813999999999</v>
      </c>
    </row>
    <row r="200" spans="1:10" ht="15" customHeight="1" x14ac:dyDescent="0.25">
      <c r="A200" s="11">
        <v>43819</v>
      </c>
      <c r="B200" s="7">
        <v>1794.7983867457899</v>
      </c>
      <c r="C200" s="8"/>
      <c r="D200" s="7">
        <v>24.678964554399901</v>
      </c>
      <c r="E200" s="7">
        <v>1.3941977159850301</v>
      </c>
      <c r="F200" s="7">
        <v>308.23105481175003</v>
      </c>
      <c r="G200" s="7">
        <v>49.283192010131401</v>
      </c>
      <c r="H200" s="7">
        <v>1770.8910000000001</v>
      </c>
      <c r="I200" s="7">
        <v>1796.0779</v>
      </c>
      <c r="J200" s="7">
        <v>1767.9324999999999</v>
      </c>
    </row>
    <row r="201" spans="1:10" ht="15" customHeight="1" x14ac:dyDescent="0.25">
      <c r="A201" s="12">
        <v>43826</v>
      </c>
      <c r="B201" s="9">
        <v>1798.03862027577</v>
      </c>
      <c r="C201" s="10"/>
      <c r="D201" s="9">
        <v>3.24023352998005</v>
      </c>
      <c r="E201" s="9">
        <v>0.18053468032446199</v>
      </c>
      <c r="F201" s="9">
        <v>308.78751876121999</v>
      </c>
      <c r="G201" s="9">
        <v>49.552699943607401</v>
      </c>
      <c r="H201" s="9">
        <v>1794.9324999999999</v>
      </c>
      <c r="I201" s="9">
        <v>1802.2257</v>
      </c>
      <c r="J201" s="9">
        <v>1791.0891999999999</v>
      </c>
    </row>
    <row r="202" spans="1:10" ht="15" customHeight="1" x14ac:dyDescent="0.25">
      <c r="A202" s="11">
        <v>43833</v>
      </c>
      <c r="B202" s="7">
        <v>1785.23356738758</v>
      </c>
      <c r="C202" s="8"/>
      <c r="D202" s="7">
        <v>-12.8050528881899</v>
      </c>
      <c r="E202" s="7">
        <v>-0.71216784466098204</v>
      </c>
      <c r="F202" s="7">
        <v>306.58843334427002</v>
      </c>
      <c r="G202" s="7">
        <v>48.4876337037838</v>
      </c>
      <c r="H202" s="7">
        <v>1797.6621</v>
      </c>
      <c r="I202" s="7">
        <v>1810.2021</v>
      </c>
      <c r="J202" s="7">
        <v>1769.1859999999999</v>
      </c>
    </row>
    <row r="203" spans="1:10" ht="15" customHeight="1" x14ac:dyDescent="0.25">
      <c r="A203" s="12">
        <v>43840</v>
      </c>
      <c r="B203" s="9">
        <v>1784.9717015485701</v>
      </c>
      <c r="C203" s="10"/>
      <c r="D203" s="9">
        <v>-0.26186583900994198</v>
      </c>
      <c r="E203" s="9">
        <v>-1.4668435760656301E-2</v>
      </c>
      <c r="F203" s="9">
        <v>306.54346161687999</v>
      </c>
      <c r="G203" s="9">
        <v>48.465852890623701</v>
      </c>
      <c r="H203" s="9">
        <v>1784.9351999999999</v>
      </c>
      <c r="I203" s="9">
        <v>1811.2211</v>
      </c>
      <c r="J203" s="9">
        <v>1774.3643999999999</v>
      </c>
    </row>
    <row r="204" spans="1:10" ht="15" customHeight="1" x14ac:dyDescent="0.25">
      <c r="A204" s="11">
        <v>43847</v>
      </c>
      <c r="B204" s="7">
        <v>1825.94195676647</v>
      </c>
      <c r="C204" s="8"/>
      <c r="D204" s="7">
        <v>40.970255217899798</v>
      </c>
      <c r="E204" s="7">
        <v>2.29528878146112</v>
      </c>
      <c r="F204" s="7">
        <v>313.57951930168002</v>
      </c>
      <c r="G204" s="7">
        <v>51.873572956325198</v>
      </c>
      <c r="H204" s="7">
        <v>1786.4141</v>
      </c>
      <c r="I204" s="7">
        <v>1831.52</v>
      </c>
      <c r="J204" s="7">
        <v>1772.6863000000001</v>
      </c>
    </row>
    <row r="205" spans="1:10" ht="15" customHeight="1" x14ac:dyDescent="0.25">
      <c r="A205" s="12">
        <v>43854</v>
      </c>
      <c r="B205" s="9">
        <v>1812.8461490008101</v>
      </c>
      <c r="C205" s="10"/>
      <c r="D205" s="9">
        <v>-13.095807765659799</v>
      </c>
      <c r="E205" s="9">
        <v>-0.71720832730362005</v>
      </c>
      <c r="F205" s="9">
        <v>311.33050087653999</v>
      </c>
      <c r="G205" s="9">
        <v>50.784323044113897</v>
      </c>
      <c r="H205" s="9">
        <v>1824.9721999999999</v>
      </c>
      <c r="I205" s="9">
        <v>1834.0952</v>
      </c>
      <c r="J205" s="9">
        <v>1790.9717000000001</v>
      </c>
    </row>
    <row r="206" spans="1:10" ht="15" customHeight="1" x14ac:dyDescent="0.25">
      <c r="A206" s="11">
        <v>43861</v>
      </c>
      <c r="B206" s="7">
        <v>1783.2632128427899</v>
      </c>
      <c r="C206" s="8"/>
      <c r="D206" s="7">
        <v>-29.5829361580201</v>
      </c>
      <c r="E206" s="7">
        <v>-1.63185034617115</v>
      </c>
      <c r="F206" s="7">
        <v>306.25005302024999</v>
      </c>
      <c r="G206" s="7">
        <v>48.323748546546803</v>
      </c>
      <c r="H206" s="7">
        <v>1808.0245</v>
      </c>
      <c r="I206" s="7">
        <v>1808.0245</v>
      </c>
      <c r="J206" s="7">
        <v>1763.4526000000001</v>
      </c>
    </row>
    <row r="207" spans="1:10" ht="15" customHeight="1" x14ac:dyDescent="0.25">
      <c r="A207" s="12">
        <v>43868</v>
      </c>
      <c r="B207" s="9">
        <v>1849.85914820946</v>
      </c>
      <c r="C207" s="10"/>
      <c r="D207" s="9">
        <v>66.595935366670105</v>
      </c>
      <c r="E207" s="9">
        <v>3.7344983559945701</v>
      </c>
      <c r="F207" s="9">
        <v>317.68695621552001</v>
      </c>
      <c r="G207" s="9">
        <v>53.862896497565302</v>
      </c>
      <c r="H207" s="9">
        <v>1784.0672999999999</v>
      </c>
      <c r="I207" s="9">
        <v>1864.3163</v>
      </c>
      <c r="J207" s="9">
        <v>1774.1841999999999</v>
      </c>
    </row>
    <row r="208" spans="1:10" ht="15" customHeight="1" x14ac:dyDescent="0.25">
      <c r="A208" s="11">
        <v>43875</v>
      </c>
      <c r="B208" s="7">
        <v>1885.6227357057201</v>
      </c>
      <c r="C208" s="8"/>
      <c r="D208" s="7">
        <v>35.763587496260001</v>
      </c>
      <c r="E208" s="7">
        <v>1.9333140866901499</v>
      </c>
      <c r="F208" s="7">
        <v>323.82884289161001</v>
      </c>
      <c r="G208" s="7">
        <v>56.837549549741397</v>
      </c>
      <c r="H208" s="7">
        <v>1848.9594</v>
      </c>
      <c r="I208" s="7">
        <v>1893.2673</v>
      </c>
      <c r="J208" s="7">
        <v>1843.4724000000001</v>
      </c>
    </row>
    <row r="209" spans="1:10" ht="15" customHeight="1" x14ac:dyDescent="0.25">
      <c r="A209" s="12">
        <v>43882</v>
      </c>
      <c r="B209" s="9">
        <v>1879.09565435032</v>
      </c>
      <c r="C209" s="10"/>
      <c r="D209" s="9">
        <v>-6.5270813554000098</v>
      </c>
      <c r="E209" s="9">
        <v>-0.34614990749765001</v>
      </c>
      <c r="F209" s="9">
        <v>322.73150524919998</v>
      </c>
      <c r="G209" s="9">
        <v>56.3060843926309</v>
      </c>
      <c r="H209" s="9">
        <v>1885.4195999999999</v>
      </c>
      <c r="I209" s="9">
        <v>1905.6149</v>
      </c>
      <c r="J209" s="9">
        <v>1869.2723000000001</v>
      </c>
    </row>
    <row r="210" spans="1:10" ht="15" customHeight="1" x14ac:dyDescent="0.25">
      <c r="A210" s="11">
        <v>43889</v>
      </c>
      <c r="B210" s="7">
        <v>1668.8368152160001</v>
      </c>
      <c r="C210" s="8"/>
      <c r="D210" s="7">
        <v>-210.258839134319</v>
      </c>
      <c r="E210" s="7">
        <v>-11.189363279487401</v>
      </c>
      <c r="F210" s="7">
        <v>286.79572178917999</v>
      </c>
      <c r="G210" s="7">
        <v>38.901580925019402</v>
      </c>
      <c r="H210" s="7">
        <v>1872.0026</v>
      </c>
      <c r="I210" s="7">
        <v>1872.0026</v>
      </c>
      <c r="J210" s="7">
        <v>1646.1130000000001</v>
      </c>
    </row>
    <row r="211" spans="1:10" ht="15" customHeight="1" x14ac:dyDescent="0.25">
      <c r="A211" s="12">
        <v>43896</v>
      </c>
      <c r="B211" s="9">
        <v>1628.9973791117</v>
      </c>
      <c r="C211" s="10"/>
      <c r="D211" s="9">
        <v>-39.839436104300098</v>
      </c>
      <c r="E211" s="9">
        <v>-2.3872577439001099</v>
      </c>
      <c r="F211" s="9">
        <v>279.94916871160001</v>
      </c>
      <c r="G211" s="9">
        <v>35.585642177990302</v>
      </c>
      <c r="H211" s="9">
        <v>1702.8795</v>
      </c>
      <c r="I211" s="9">
        <v>1732.027</v>
      </c>
      <c r="J211" s="9">
        <v>1616.0637999999999</v>
      </c>
    </row>
    <row r="212" spans="1:10" ht="15" customHeight="1" x14ac:dyDescent="0.25">
      <c r="A212" s="11">
        <v>43903</v>
      </c>
      <c r="B212" s="7">
        <v>1376.4551519039301</v>
      </c>
      <c r="C212" s="8"/>
      <c r="D212" s="7">
        <v>-252.542227207769</v>
      </c>
      <c r="E212" s="7">
        <v>-15.5029240958928</v>
      </c>
      <c r="F212" s="7">
        <v>236.54886157915999</v>
      </c>
      <c r="G212" s="7">
        <v>14.5659029862087</v>
      </c>
      <c r="H212" s="7">
        <v>1523.2379000000001</v>
      </c>
      <c r="I212" s="7">
        <v>1604.7285999999999</v>
      </c>
      <c r="J212" s="7">
        <v>1343.8823</v>
      </c>
    </row>
    <row r="213" spans="1:10" ht="15" customHeight="1" x14ac:dyDescent="0.25">
      <c r="A213" s="12">
        <v>43910</v>
      </c>
      <c r="B213" s="9">
        <v>1355.54205348866</v>
      </c>
      <c r="C213" s="10"/>
      <c r="D213" s="9">
        <v>-20.913098415269999</v>
      </c>
      <c r="E213" s="9">
        <v>-1.5193447012307499</v>
      </c>
      <c r="F213" s="9">
        <v>232.95486898492999</v>
      </c>
      <c r="G213" s="9">
        <v>12.825252009768001</v>
      </c>
      <c r="H213" s="9">
        <v>1305.9037000000001</v>
      </c>
      <c r="I213" s="9">
        <v>1431.5574999999999</v>
      </c>
      <c r="J213" s="9">
        <v>1261.1732999999999</v>
      </c>
    </row>
    <row r="214" spans="1:10" ht="15" customHeight="1" x14ac:dyDescent="0.25">
      <c r="A214" s="11">
        <v>43917</v>
      </c>
      <c r="B214" s="7">
        <v>1419.28811111599</v>
      </c>
      <c r="C214" s="8"/>
      <c r="D214" s="7">
        <v>63.746057627329897</v>
      </c>
      <c r="E214" s="7">
        <v>4.7026248623767302</v>
      </c>
      <c r="F214" s="7">
        <v>245.26536835639001</v>
      </c>
      <c r="G214" s="7">
        <v>18.787502122861401</v>
      </c>
      <c r="H214" s="7">
        <v>1290.4457</v>
      </c>
      <c r="I214" s="7">
        <v>1470.8925999999999</v>
      </c>
      <c r="J214" s="7">
        <v>1284.4807000000001</v>
      </c>
    </row>
    <row r="215" spans="1:10" ht="15" customHeight="1" x14ac:dyDescent="0.25">
      <c r="A215" s="12">
        <v>43924</v>
      </c>
      <c r="B215" s="9">
        <v>1404.5892135905999</v>
      </c>
      <c r="C215" s="10"/>
      <c r="D215" s="9">
        <v>-14.69889752539</v>
      </c>
      <c r="E215" s="9">
        <v>-1.0356528325902901</v>
      </c>
      <c r="F215" s="9">
        <v>242.38000512613999</v>
      </c>
      <c r="G215" s="9">
        <v>17.390056192621</v>
      </c>
      <c r="H215" s="9">
        <v>1428.9621999999999</v>
      </c>
      <c r="I215" s="9">
        <v>1487.0592999999999</v>
      </c>
      <c r="J215" s="9">
        <v>1394.9621999999999</v>
      </c>
    </row>
    <row r="216" spans="1:10" ht="15" customHeight="1" x14ac:dyDescent="0.25">
      <c r="A216" s="11">
        <v>43930</v>
      </c>
      <c r="B216" s="7">
        <v>1498.76393388201</v>
      </c>
      <c r="C216" s="8"/>
      <c r="D216" s="7">
        <v>94.174720291409997</v>
      </c>
      <c r="E216" s="7">
        <v>6.7047873769917299</v>
      </c>
      <c r="F216" s="7">
        <v>258.63106911418998</v>
      </c>
      <c r="G216" s="7">
        <v>25.260809862067699</v>
      </c>
      <c r="H216" s="7">
        <v>1443.3641</v>
      </c>
      <c r="I216" s="7">
        <v>1526.9505999999999</v>
      </c>
      <c r="J216" s="7">
        <v>1438.8810000000001</v>
      </c>
    </row>
    <row r="217" spans="1:10" ht="15" customHeight="1" x14ac:dyDescent="0.25">
      <c r="A217" s="12">
        <v>43938</v>
      </c>
      <c r="B217" s="9">
        <v>1534.55119248853</v>
      </c>
      <c r="C217" s="10"/>
      <c r="D217" s="9">
        <v>35.787258606519998</v>
      </c>
      <c r="E217" s="9">
        <v>2.3877848804265001</v>
      </c>
      <c r="F217" s="9">
        <v>264.80662267858997</v>
      </c>
      <c r="G217" s="9">
        <v>28.251768541056801</v>
      </c>
      <c r="H217" s="9">
        <v>1529.8492000000001</v>
      </c>
      <c r="I217" s="9">
        <v>1538.9084</v>
      </c>
      <c r="J217" s="9">
        <v>1469.1406999999999</v>
      </c>
    </row>
    <row r="218" spans="1:10" ht="15" customHeight="1" x14ac:dyDescent="0.25">
      <c r="A218" s="11">
        <v>43945</v>
      </c>
      <c r="B218" s="7">
        <v>1514.12972569166</v>
      </c>
      <c r="C218" s="8"/>
      <c r="D218" s="7">
        <v>-20.4214667968699</v>
      </c>
      <c r="E218" s="7">
        <v>-1.33077781287654</v>
      </c>
      <c r="F218" s="7">
        <v>261.59392332980002</v>
      </c>
      <c r="G218" s="7">
        <v>26.6957864092461</v>
      </c>
      <c r="H218" s="7">
        <v>1548.6763000000001</v>
      </c>
      <c r="I218" s="7">
        <v>1548.6763000000001</v>
      </c>
      <c r="J218" s="7">
        <v>1493.4539</v>
      </c>
    </row>
    <row r="219" spans="1:10" ht="15" customHeight="1" x14ac:dyDescent="0.25">
      <c r="A219" s="12">
        <v>43951</v>
      </c>
      <c r="B219" s="9">
        <v>1577.91688383931</v>
      </c>
      <c r="C219" s="10"/>
      <c r="D219" s="9">
        <v>63.787158147649897</v>
      </c>
      <c r="E219" s="9">
        <v>4.2127934657984296</v>
      </c>
      <c r="F219" s="9">
        <v>272.90388217084001</v>
      </c>
      <c r="G219" s="9">
        <v>32.173452370986503</v>
      </c>
      <c r="H219" s="9">
        <v>1536.8300999999999</v>
      </c>
      <c r="I219" s="9">
        <v>1606.8047999999999</v>
      </c>
      <c r="J219" s="9">
        <v>1528.1370999999999</v>
      </c>
    </row>
    <row r="220" spans="1:10" ht="15" customHeight="1" x14ac:dyDescent="0.25">
      <c r="A220" s="11">
        <v>43959</v>
      </c>
      <c r="B220" s="7">
        <v>1563.18780117081</v>
      </c>
      <c r="C220" s="8"/>
      <c r="D220" s="7">
        <v>-14.7290826685</v>
      </c>
      <c r="E220" s="7">
        <v>-0.93345111009027704</v>
      </c>
      <c r="F220" s="7">
        <v>270.35645785323999</v>
      </c>
      <c r="G220" s="7">
        <v>30.9396778125864</v>
      </c>
      <c r="H220" s="7">
        <v>1531.9896000000001</v>
      </c>
      <c r="I220" s="7">
        <v>1564.6509000000001</v>
      </c>
      <c r="J220" s="7">
        <v>1505.211</v>
      </c>
    </row>
    <row r="221" spans="1:10" ht="15" customHeight="1" x14ac:dyDescent="0.25">
      <c r="A221" s="12">
        <v>43966</v>
      </c>
      <c r="B221" s="9">
        <v>1493.6155261789499</v>
      </c>
      <c r="C221" s="10"/>
      <c r="D221" s="9">
        <v>-69.572274991859999</v>
      </c>
      <c r="E221" s="9">
        <v>-4.4506664483788203</v>
      </c>
      <c r="F221" s="9">
        <v>258.45007566938</v>
      </c>
      <c r="G221" s="9">
        <v>25.173150689663299</v>
      </c>
      <c r="H221" s="9">
        <v>1568.423</v>
      </c>
      <c r="I221" s="9">
        <v>1572.5139999999999</v>
      </c>
      <c r="J221" s="9">
        <v>1461.2645</v>
      </c>
    </row>
    <row r="222" spans="1:10" ht="15" customHeight="1" x14ac:dyDescent="0.25">
      <c r="A222" s="11">
        <v>43973</v>
      </c>
      <c r="B222" s="7">
        <v>1555.4932075771201</v>
      </c>
      <c r="C222" s="8"/>
      <c r="D222" s="7">
        <v>61.877681398170097</v>
      </c>
      <c r="E222" s="7">
        <v>4.1428118758559602</v>
      </c>
      <c r="F222" s="7">
        <v>269.15717609736998</v>
      </c>
      <c r="G222" s="7">
        <v>30.3588388418178</v>
      </c>
      <c r="H222" s="7">
        <v>1520.7379000000001</v>
      </c>
      <c r="I222" s="7">
        <v>1576.9197999999999</v>
      </c>
      <c r="J222" s="7">
        <v>1519.6831999999999</v>
      </c>
    </row>
    <row r="223" spans="1:10" ht="15" customHeight="1" x14ac:dyDescent="0.25">
      <c r="A223" s="12">
        <v>43980</v>
      </c>
      <c r="B223" s="9">
        <v>1629.76394751261</v>
      </c>
      <c r="C223" s="10"/>
      <c r="D223" s="9">
        <v>74.2707399354899</v>
      </c>
      <c r="E223" s="9">
        <v>4.7747389428447597</v>
      </c>
      <c r="F223" s="9">
        <v>282.00872860195</v>
      </c>
      <c r="G223" s="9">
        <v>36.583133085437197</v>
      </c>
      <c r="H223" s="9">
        <v>1570.2748999999999</v>
      </c>
      <c r="I223" s="9">
        <v>1659.07</v>
      </c>
      <c r="J223" s="9">
        <v>1564.7517</v>
      </c>
    </row>
    <row r="224" spans="1:10" ht="15" customHeight="1" x14ac:dyDescent="0.25">
      <c r="A224" s="11">
        <v>43987</v>
      </c>
      <c r="B224" s="7">
        <v>1730.5120222047501</v>
      </c>
      <c r="C224" s="8"/>
      <c r="D224" s="7">
        <v>100.74807469213999</v>
      </c>
      <c r="E224" s="7">
        <v>6.1817587047440004</v>
      </c>
      <c r="F224" s="7">
        <v>299.44182773044997</v>
      </c>
      <c r="G224" s="7">
        <v>45.0263728041636</v>
      </c>
      <c r="H224" s="7">
        <v>1650.9901</v>
      </c>
      <c r="I224" s="7">
        <v>1730.6822999999999</v>
      </c>
      <c r="J224" s="7">
        <v>1633.0608999999999</v>
      </c>
    </row>
    <row r="225" spans="1:10" ht="15" customHeight="1" x14ac:dyDescent="0.25">
      <c r="A225" s="12">
        <v>43994</v>
      </c>
      <c r="B225" s="9">
        <v>1609.0724207205201</v>
      </c>
      <c r="C225" s="10"/>
      <c r="D225" s="9">
        <v>-121.43960148423</v>
      </c>
      <c r="E225" s="9">
        <v>-7.0175531822951704</v>
      </c>
      <c r="F225" s="9">
        <v>278.42833821942003</v>
      </c>
      <c r="G225" s="9">
        <v>34.849069964273397</v>
      </c>
      <c r="H225" s="9">
        <v>1723.1279999999999</v>
      </c>
      <c r="I225" s="9">
        <v>1729.1113</v>
      </c>
      <c r="J225" s="9">
        <v>1590.2284999999999</v>
      </c>
    </row>
    <row r="226" spans="1:10" ht="15" customHeight="1" x14ac:dyDescent="0.25">
      <c r="A226" s="11">
        <v>44000</v>
      </c>
      <c r="B226" s="7">
        <v>1667.9255994341099</v>
      </c>
      <c r="C226" s="8"/>
      <c r="D226" s="7">
        <v>58.853178713589799</v>
      </c>
      <c r="E226" s="7">
        <v>3.6575842053918302</v>
      </c>
      <c r="F226" s="7">
        <v>288.90941497936001</v>
      </c>
      <c r="G226" s="7">
        <v>39.9252898000153</v>
      </c>
      <c r="H226" s="7">
        <v>1577.9169999999999</v>
      </c>
      <c r="I226" s="7">
        <v>1688.8710000000001</v>
      </c>
      <c r="J226" s="7">
        <v>1571.4903999999999</v>
      </c>
    </row>
    <row r="227" spans="1:10" ht="15" customHeight="1" x14ac:dyDescent="0.25">
      <c r="A227" s="12">
        <v>44008</v>
      </c>
      <c r="B227" s="9">
        <v>1657.6635088193</v>
      </c>
      <c r="C227" s="10"/>
      <c r="D227" s="9">
        <v>-10.2620906148099</v>
      </c>
      <c r="E227" s="9">
        <v>-0.61526069377983905</v>
      </c>
      <c r="F227" s="9">
        <v>287.13186890837</v>
      </c>
      <c r="G227" s="9">
        <v>39.064384491221801</v>
      </c>
      <c r="H227" s="9">
        <v>1655.9673</v>
      </c>
      <c r="I227" s="9">
        <v>1694.2709</v>
      </c>
      <c r="J227" s="9">
        <v>1625.8766000000001</v>
      </c>
    </row>
    <row r="228" spans="1:10" ht="15" customHeight="1" x14ac:dyDescent="0.25">
      <c r="A228" s="11">
        <v>44015</v>
      </c>
      <c r="B228" s="7">
        <v>1695.25594455394</v>
      </c>
      <c r="C228" s="8"/>
      <c r="D228" s="7">
        <v>37.592435734639999</v>
      </c>
      <c r="E228" s="7">
        <v>2.2677965422196</v>
      </c>
      <c r="F228" s="7">
        <v>293.67150735153001</v>
      </c>
      <c r="G228" s="7">
        <v>42.231677618072197</v>
      </c>
      <c r="H228" s="7">
        <v>1655.808</v>
      </c>
      <c r="I228" s="7">
        <v>1710.6483000000001</v>
      </c>
      <c r="J228" s="7">
        <v>1650.9159999999999</v>
      </c>
    </row>
    <row r="229" spans="1:10" ht="15" customHeight="1" x14ac:dyDescent="0.25">
      <c r="A229" s="12">
        <v>44022</v>
      </c>
      <c r="B229" s="9">
        <v>1711.6218431340701</v>
      </c>
      <c r="C229" s="10"/>
      <c r="D229" s="9">
        <v>16.365898580130001</v>
      </c>
      <c r="E229" s="9">
        <v>0.96539396500605601</v>
      </c>
      <c r="F229" s="9">
        <v>296.50659436043998</v>
      </c>
      <c r="G229" s="9">
        <v>43.604773650121999</v>
      </c>
      <c r="H229" s="9">
        <v>1722.1288999999999</v>
      </c>
      <c r="I229" s="9">
        <v>1732.2451000000001</v>
      </c>
      <c r="J229" s="9">
        <v>1690.9996000000001</v>
      </c>
    </row>
    <row r="230" spans="1:10" ht="15" customHeight="1" x14ac:dyDescent="0.25">
      <c r="A230" s="11">
        <v>44029</v>
      </c>
      <c r="B230" s="7">
        <v>1770.1504092195801</v>
      </c>
      <c r="C230" s="8"/>
      <c r="D230" s="7">
        <v>58.528566085509901</v>
      </c>
      <c r="E230" s="7">
        <v>3.41947996984783</v>
      </c>
      <c r="F230" s="7">
        <v>306.64557796386998</v>
      </c>
      <c r="G230" s="7">
        <v>48.5153101208317</v>
      </c>
      <c r="H230" s="7">
        <v>1727.7974999999999</v>
      </c>
      <c r="I230" s="7">
        <v>1781.104</v>
      </c>
      <c r="J230" s="7">
        <v>1722.941</v>
      </c>
    </row>
    <row r="231" spans="1:10" ht="15" customHeight="1" x14ac:dyDescent="0.25">
      <c r="A231" s="12">
        <v>44036</v>
      </c>
      <c r="B231" s="9">
        <v>1750.2418147186099</v>
      </c>
      <c r="C231" s="10"/>
      <c r="D231" s="9">
        <v>-19.9085945009701</v>
      </c>
      <c r="E231" s="9">
        <v>-1.1246837781286301</v>
      </c>
      <c r="F231" s="9">
        <v>303.19678489216</v>
      </c>
      <c r="G231" s="9">
        <v>46.844982519864502</v>
      </c>
      <c r="H231" s="9">
        <v>1775.3596</v>
      </c>
      <c r="I231" s="9">
        <v>1797.6378</v>
      </c>
      <c r="J231" s="9">
        <v>1740.0326</v>
      </c>
    </row>
    <row r="232" spans="1:10" ht="15" customHeight="1" x14ac:dyDescent="0.25">
      <c r="A232" s="11">
        <v>44043</v>
      </c>
      <c r="B232" s="7">
        <v>1707.35141508833</v>
      </c>
      <c r="C232" s="8"/>
      <c r="D232" s="7">
        <v>-42.890399630279902</v>
      </c>
      <c r="E232" s="7">
        <v>-2.4505413634615598</v>
      </c>
      <c r="F232" s="7">
        <v>295.76682226569</v>
      </c>
      <c r="G232" s="7">
        <v>43.2464854830463</v>
      </c>
      <c r="H232" s="7">
        <v>1747.8566000000001</v>
      </c>
      <c r="I232" s="7">
        <v>1763.7084</v>
      </c>
      <c r="J232" s="7">
        <v>1706.3865000000001</v>
      </c>
    </row>
    <row r="233" spans="1:10" ht="15" customHeight="1" x14ac:dyDescent="0.25">
      <c r="A233" s="12">
        <v>44050</v>
      </c>
      <c r="B233" s="9">
        <v>1740.4579987612999</v>
      </c>
      <c r="C233" s="10"/>
      <c r="D233" s="9">
        <v>33.106583672969897</v>
      </c>
      <c r="E233" s="9">
        <v>1.9390608975046399</v>
      </c>
      <c r="F233" s="9">
        <v>301.50192106403</v>
      </c>
      <c r="G233" s="9">
        <v>46.024122070094798</v>
      </c>
      <c r="H233" s="9">
        <v>1708.7384999999999</v>
      </c>
      <c r="I233" s="9">
        <v>1756.6567</v>
      </c>
      <c r="J233" s="9">
        <v>1702.3293000000001</v>
      </c>
    </row>
    <row r="234" spans="1:10" ht="15" customHeight="1" x14ac:dyDescent="0.25">
      <c r="A234" s="11">
        <v>44057</v>
      </c>
      <c r="B234" s="7">
        <v>1754.2033124034201</v>
      </c>
      <c r="C234" s="8"/>
      <c r="D234" s="7">
        <v>13.7453136421199</v>
      </c>
      <c r="E234" s="7">
        <v>0.78975267727820997</v>
      </c>
      <c r="F234" s="7">
        <v>303.95991342208998</v>
      </c>
      <c r="G234" s="7">
        <v>47.214582730756703</v>
      </c>
      <c r="H234" s="7">
        <v>1750.0078000000001</v>
      </c>
      <c r="I234" s="7">
        <v>1795.7971</v>
      </c>
      <c r="J234" s="7">
        <v>1740.204</v>
      </c>
    </row>
    <row r="235" spans="1:10" ht="15" customHeight="1" x14ac:dyDescent="0.25">
      <c r="A235" s="12">
        <v>44064</v>
      </c>
      <c r="B235" s="9">
        <v>1753.1343900870299</v>
      </c>
      <c r="C235" s="10"/>
      <c r="D235" s="9">
        <v>-1.06892231638994</v>
      </c>
      <c r="E235" s="9">
        <v>-6.0934916085952903E-2</v>
      </c>
      <c r="F235" s="9">
        <v>303.77469570391003</v>
      </c>
      <c r="G235" s="9">
        <v>47.1248776483028</v>
      </c>
      <c r="H235" s="9">
        <v>1755.2801999999999</v>
      </c>
      <c r="I235" s="9">
        <v>1780.395</v>
      </c>
      <c r="J235" s="9">
        <v>1738.9688000000001</v>
      </c>
    </row>
    <row r="236" spans="1:10" ht="15" customHeight="1" x14ac:dyDescent="0.25">
      <c r="A236" s="11">
        <v>44071</v>
      </c>
      <c r="B236" s="7">
        <v>1776.5685112932399</v>
      </c>
      <c r="C236" s="8"/>
      <c r="D236" s="7">
        <v>23.434121206209898</v>
      </c>
      <c r="E236" s="7">
        <v>1.33669850632767</v>
      </c>
      <c r="F236" s="7">
        <v>307.83524752398</v>
      </c>
      <c r="G236" s="7">
        <v>49.091493690261402</v>
      </c>
      <c r="H236" s="7">
        <v>1765.9478999999999</v>
      </c>
      <c r="I236" s="7">
        <v>1807.1975</v>
      </c>
      <c r="J236" s="7">
        <v>1765.9478999999999</v>
      </c>
    </row>
    <row r="237" spans="1:10" ht="15" customHeight="1" x14ac:dyDescent="0.25">
      <c r="A237" s="12">
        <v>44078</v>
      </c>
      <c r="B237" s="9">
        <v>1761.9946674815901</v>
      </c>
      <c r="C237" s="10"/>
      <c r="D237" s="9">
        <v>-14.5738438116497</v>
      </c>
      <c r="E237" s="9">
        <v>-0.82033671761079197</v>
      </c>
      <c r="F237" s="9">
        <v>305.30996195878998</v>
      </c>
      <c r="G237" s="9">
        <v>47.868441424684399</v>
      </c>
      <c r="H237" s="9">
        <v>1784.2452000000001</v>
      </c>
      <c r="I237" s="9">
        <v>1815.2418</v>
      </c>
      <c r="J237" s="9">
        <v>1748.5726</v>
      </c>
    </row>
    <row r="238" spans="1:10" ht="15" customHeight="1" x14ac:dyDescent="0.25">
      <c r="A238" s="11">
        <v>44085</v>
      </c>
      <c r="B238" s="7">
        <v>1801.4583443771801</v>
      </c>
      <c r="C238" s="8"/>
      <c r="D238" s="7">
        <v>39.463676895589899</v>
      </c>
      <c r="E238" s="7">
        <v>2.2397160232042701</v>
      </c>
      <c r="F238" s="7">
        <v>312.14803809723003</v>
      </c>
      <c r="G238" s="7">
        <v>51.1802746005404</v>
      </c>
      <c r="H238" s="7">
        <v>1776.1582000000001</v>
      </c>
      <c r="I238" s="7">
        <v>1813.7605000000001</v>
      </c>
      <c r="J238" s="7">
        <v>1768.4255000000001</v>
      </c>
    </row>
    <row r="239" spans="1:10" ht="15" customHeight="1" x14ac:dyDescent="0.25">
      <c r="A239" s="12">
        <v>44092</v>
      </c>
      <c r="B239" s="9">
        <v>1835.3631569643401</v>
      </c>
      <c r="C239" s="10"/>
      <c r="D239" s="9">
        <v>33.904812587159903</v>
      </c>
      <c r="E239" s="9">
        <v>1.8820758577618999</v>
      </c>
      <c r="F239" s="9">
        <v>318.02290096273998</v>
      </c>
      <c r="G239" s="9">
        <v>54.025602050497604</v>
      </c>
      <c r="H239" s="9">
        <v>1810.2025000000001</v>
      </c>
      <c r="I239" s="9">
        <v>1847.3586</v>
      </c>
      <c r="J239" s="9">
        <v>1795.5387000000001</v>
      </c>
    </row>
    <row r="240" spans="1:10" ht="15" customHeight="1" x14ac:dyDescent="0.25">
      <c r="A240" s="11">
        <v>44099</v>
      </c>
      <c r="B240" s="7">
        <v>1783.8677296563999</v>
      </c>
      <c r="C240" s="8"/>
      <c r="D240" s="7">
        <v>-51.495427307940098</v>
      </c>
      <c r="E240" s="7">
        <v>-2.8057350455434</v>
      </c>
      <c r="F240" s="7">
        <v>309.10002097758002</v>
      </c>
      <c r="G240" s="7">
        <v>49.704051754660199</v>
      </c>
      <c r="H240" s="7">
        <v>1822.317</v>
      </c>
      <c r="I240" s="7">
        <v>1822.317</v>
      </c>
      <c r="J240" s="7">
        <v>1762.4286999999999</v>
      </c>
    </row>
    <row r="241" spans="1:10" ht="15" customHeight="1" x14ac:dyDescent="0.25">
      <c r="A241" s="12">
        <v>44106</v>
      </c>
      <c r="B241" s="9">
        <v>1813.68573281304</v>
      </c>
      <c r="C241" s="10"/>
      <c r="D241" s="9">
        <v>29.81800315664</v>
      </c>
      <c r="E241" s="9">
        <v>1.6715366650185099</v>
      </c>
      <c r="F241" s="9">
        <v>314.56620337842003</v>
      </c>
      <c r="G241" s="9">
        <v>52.351446117325402</v>
      </c>
      <c r="H241" s="9">
        <v>1810.8447000000001</v>
      </c>
      <c r="I241" s="9">
        <v>1842.2987000000001</v>
      </c>
      <c r="J241" s="9">
        <v>1790.6781000000001</v>
      </c>
    </row>
    <row r="242" spans="1:10" ht="15" customHeight="1" x14ac:dyDescent="0.25">
      <c r="A242" s="11">
        <v>44113</v>
      </c>
      <c r="B242" s="7">
        <v>1840.06755299063</v>
      </c>
      <c r="C242" s="8"/>
      <c r="D242" s="7">
        <v>26.381820177590001</v>
      </c>
      <c r="E242" s="7">
        <v>1.4545971057881</v>
      </c>
      <c r="F242" s="7">
        <v>319.14187426855</v>
      </c>
      <c r="G242" s="7">
        <v>54.5675458431744</v>
      </c>
      <c r="H242" s="7">
        <v>1828.2670000000001</v>
      </c>
      <c r="I242" s="7">
        <v>1855.5679</v>
      </c>
      <c r="J242" s="7">
        <v>1828.2670000000001</v>
      </c>
    </row>
    <row r="243" spans="1:10" ht="15" customHeight="1" x14ac:dyDescent="0.25">
      <c r="A243" s="12">
        <v>44120</v>
      </c>
      <c r="B243" s="9">
        <v>1835.30452669279</v>
      </c>
      <c r="C243" s="10"/>
      <c r="D243" s="9">
        <v>-4.7630262978400397</v>
      </c>
      <c r="E243" s="9">
        <v>-0.25885062154912197</v>
      </c>
      <c r="F243" s="9">
        <v>318.31577354338998</v>
      </c>
      <c r="G243" s="9">
        <v>54.167446790049802</v>
      </c>
      <c r="H243" s="9">
        <v>1844.8259</v>
      </c>
      <c r="I243" s="9">
        <v>1857.7292</v>
      </c>
      <c r="J243" s="9">
        <v>1802.5220999999999</v>
      </c>
    </row>
    <row r="244" spans="1:10" ht="15" customHeight="1" x14ac:dyDescent="0.25">
      <c r="A244" s="11">
        <v>44127</v>
      </c>
      <c r="B244" s="7">
        <v>1819.9393484500699</v>
      </c>
      <c r="C244" s="8"/>
      <c r="D244" s="7">
        <v>-15.365178242720001</v>
      </c>
      <c r="E244" s="7">
        <v>-0.837200476501198</v>
      </c>
      <c r="F244" s="7">
        <v>316.01577612317999</v>
      </c>
      <c r="G244" s="7">
        <v>53.053506610616203</v>
      </c>
      <c r="H244" s="7">
        <v>1841.7739999999999</v>
      </c>
      <c r="I244" s="7">
        <v>1854.3545999999999</v>
      </c>
      <c r="J244" s="7">
        <v>1791.8114</v>
      </c>
    </row>
    <row r="245" spans="1:10" ht="15" customHeight="1" x14ac:dyDescent="0.25">
      <c r="A245" s="12">
        <v>44134</v>
      </c>
      <c r="B245" s="9">
        <v>1717.6224333263101</v>
      </c>
      <c r="C245" s="10"/>
      <c r="D245" s="9">
        <v>-102.316915123759</v>
      </c>
      <c r="E245" s="9">
        <v>-5.6219958764503204</v>
      </c>
      <c r="F245" s="9">
        <v>298.54194417705997</v>
      </c>
      <c r="G245" s="9">
        <v>44.590539077514897</v>
      </c>
      <c r="H245" s="9">
        <v>1797.6974</v>
      </c>
      <c r="I245" s="9">
        <v>1808.9251999999999</v>
      </c>
      <c r="J245" s="9">
        <v>1702.6878999999999</v>
      </c>
    </row>
    <row r="246" spans="1:10" ht="15" customHeight="1" x14ac:dyDescent="0.25">
      <c r="A246" s="11">
        <v>44141</v>
      </c>
      <c r="B246" s="7">
        <v>1819.5169466493501</v>
      </c>
      <c r="C246" s="8"/>
      <c r="D246" s="7">
        <v>101.89451332303901</v>
      </c>
      <c r="E246" s="7">
        <v>5.9322998667241</v>
      </c>
      <c r="F246" s="7">
        <v>316.40869918617</v>
      </c>
      <c r="G246" s="7">
        <v>53.243808035932901</v>
      </c>
      <c r="H246" s="7">
        <v>1723.2521999999999</v>
      </c>
      <c r="I246" s="7">
        <v>1827.2294999999999</v>
      </c>
      <c r="J246" s="7">
        <v>1710.1165000000001</v>
      </c>
    </row>
    <row r="247" spans="1:10" ht="15" customHeight="1" x14ac:dyDescent="0.25">
      <c r="A247" s="12">
        <v>44148</v>
      </c>
      <c r="B247" s="9">
        <v>1897.2953198539799</v>
      </c>
      <c r="C247" s="10"/>
      <c r="D247" s="9">
        <v>77.778373204629801</v>
      </c>
      <c r="E247" s="9">
        <v>4.2746715466354503</v>
      </c>
      <c r="F247" s="9">
        <v>329.93413182135998</v>
      </c>
      <c r="G247" s="9">
        <v>59.794477495025298</v>
      </c>
      <c r="H247" s="9">
        <v>1844.8952999999999</v>
      </c>
      <c r="I247" s="9">
        <v>1908.3391999999999</v>
      </c>
      <c r="J247" s="9">
        <v>1843.0808999999999</v>
      </c>
    </row>
    <row r="248" spans="1:10" ht="15" customHeight="1" x14ac:dyDescent="0.25">
      <c r="A248" s="11">
        <v>44155</v>
      </c>
      <c r="B248" s="7">
        <v>1926.4708919945001</v>
      </c>
      <c r="C248" s="8"/>
      <c r="D248" s="7">
        <v>29.175572140520199</v>
      </c>
      <c r="E248" s="7">
        <v>1.5377454334713601</v>
      </c>
      <c r="F248" s="7">
        <v>335.00767886689999</v>
      </c>
      <c r="G248" s="7">
        <v>62.251709775641402</v>
      </c>
      <c r="H248" s="7">
        <v>1907.4664</v>
      </c>
      <c r="I248" s="7">
        <v>1932.9865</v>
      </c>
      <c r="J248" s="7">
        <v>1901.7802999999999</v>
      </c>
    </row>
    <row r="249" spans="1:10" ht="15" customHeight="1" x14ac:dyDescent="0.25">
      <c r="A249" s="12">
        <v>44162</v>
      </c>
      <c r="B249" s="9">
        <v>1937.0908616336101</v>
      </c>
      <c r="C249" s="10"/>
      <c r="D249" s="9">
        <v>10.6199696391099</v>
      </c>
      <c r="E249" s="9">
        <v>0.55126551266575496</v>
      </c>
      <c r="F249" s="9">
        <v>337.31373043419001</v>
      </c>
      <c r="G249" s="9">
        <v>63.368582113878901</v>
      </c>
      <c r="H249" s="9">
        <v>1931.9645</v>
      </c>
      <c r="I249" s="9">
        <v>1950.8092999999999</v>
      </c>
      <c r="J249" s="9">
        <v>1921.7704000000001</v>
      </c>
    </row>
    <row r="250" spans="1:10" ht="15" customHeight="1" x14ac:dyDescent="0.25">
      <c r="A250" s="11">
        <v>44169</v>
      </c>
      <c r="B250" s="7">
        <v>1916.93832100287</v>
      </c>
      <c r="C250" s="8"/>
      <c r="D250" s="7">
        <v>-20.152540630739999</v>
      </c>
      <c r="E250" s="7">
        <v>-1.0403508183268599</v>
      </c>
      <c r="F250" s="7">
        <v>334.16399924574</v>
      </c>
      <c r="G250" s="7">
        <v>61.843096870113101</v>
      </c>
      <c r="H250" s="7">
        <v>1930.5741</v>
      </c>
      <c r="I250" s="7">
        <v>1935.1061</v>
      </c>
      <c r="J250" s="7">
        <v>1904.1025</v>
      </c>
    </row>
    <row r="251" spans="1:10" ht="15" customHeight="1" x14ac:dyDescent="0.25">
      <c r="A251" s="12">
        <v>44176</v>
      </c>
      <c r="B251" s="9">
        <v>1891.2156060632501</v>
      </c>
      <c r="C251" s="10"/>
      <c r="D251" s="9">
        <v>-25.722714939619799</v>
      </c>
      <c r="E251" s="9">
        <v>-1.3418645064262</v>
      </c>
      <c r="F251" s="9">
        <v>329.80172706827</v>
      </c>
      <c r="G251" s="9">
        <v>59.730350912482599</v>
      </c>
      <c r="H251" s="9">
        <v>1917.8191999999999</v>
      </c>
      <c r="I251" s="9">
        <v>1934.3021000000001</v>
      </c>
      <c r="J251" s="9">
        <v>1873.2229</v>
      </c>
    </row>
    <row r="252" spans="1:10" ht="15" customHeight="1" x14ac:dyDescent="0.25">
      <c r="A252" s="11">
        <v>44183</v>
      </c>
      <c r="B252" s="7">
        <v>1886.8843531545299</v>
      </c>
      <c r="C252" s="8"/>
      <c r="D252" s="7">
        <v>-4.3312529087202103</v>
      </c>
      <c r="E252" s="7">
        <v>-0.22901952029341599</v>
      </c>
      <c r="F252" s="7">
        <v>329.04641673501999</v>
      </c>
      <c r="G252" s="7">
        <v>59.364537229060403</v>
      </c>
      <c r="H252" s="7">
        <v>1900.2229</v>
      </c>
      <c r="I252" s="7">
        <v>1908.2272</v>
      </c>
      <c r="J252" s="7">
        <v>1876.2787000000001</v>
      </c>
    </row>
    <row r="253" spans="1:10" ht="15" customHeight="1" x14ac:dyDescent="0.25">
      <c r="A253" s="12">
        <v>44188</v>
      </c>
      <c r="B253" s="9">
        <v>1867.99343546921</v>
      </c>
      <c r="C253" s="10"/>
      <c r="D253" s="9">
        <v>-18.890917685319799</v>
      </c>
      <c r="E253" s="9">
        <v>-1.0011698731688301</v>
      </c>
      <c r="F253" s="9">
        <v>325.75210314192998</v>
      </c>
      <c r="G253" s="9">
        <v>57.769027493809403</v>
      </c>
      <c r="H253" s="9">
        <v>1861.376</v>
      </c>
      <c r="I253" s="9">
        <v>1867.9934000000001</v>
      </c>
      <c r="J253" s="9">
        <v>1834.3027</v>
      </c>
    </row>
    <row r="254" spans="1:10" ht="15" customHeight="1" x14ac:dyDescent="0.25">
      <c r="A254" s="11">
        <v>44195</v>
      </c>
      <c r="B254" s="7">
        <v>1874.7399905898401</v>
      </c>
      <c r="C254" s="8"/>
      <c r="D254" s="7">
        <v>6.7465551206300898</v>
      </c>
      <c r="E254" s="7">
        <v>0.36116589022891998</v>
      </c>
      <c r="F254" s="7">
        <v>326.92860862518</v>
      </c>
      <c r="G254" s="7">
        <v>58.338835406462003</v>
      </c>
      <c r="H254" s="7">
        <v>1877.0691999999999</v>
      </c>
      <c r="I254" s="7">
        <v>1902.3995</v>
      </c>
      <c r="J254" s="7">
        <v>1868.2156</v>
      </c>
    </row>
    <row r="255" spans="1:10" ht="15" customHeight="1" x14ac:dyDescent="0.25">
      <c r="A255" s="12">
        <v>44204</v>
      </c>
      <c r="B255" s="9">
        <v>1949.3696237992899</v>
      </c>
      <c r="C255" s="10"/>
      <c r="D255" s="9">
        <v>74.629633209449807</v>
      </c>
      <c r="E255" s="9">
        <v>3.9807991286284699</v>
      </c>
      <c r="F255" s="9">
        <v>339.94297982857</v>
      </c>
      <c r="G255" s="9">
        <v>64.641986386603705</v>
      </c>
      <c r="H255" s="9">
        <v>1887.8243</v>
      </c>
      <c r="I255" s="9">
        <v>1955.2360000000001</v>
      </c>
      <c r="J255" s="9">
        <v>1885.3262999999999</v>
      </c>
    </row>
    <row r="256" spans="1:10" ht="15" customHeight="1" x14ac:dyDescent="0.25">
      <c r="A256" s="11">
        <v>44211</v>
      </c>
      <c r="B256" s="7">
        <v>1954.7053071913101</v>
      </c>
      <c r="C256" s="8"/>
      <c r="D256" s="7">
        <v>5.3356833920201998</v>
      </c>
      <c r="E256" s="7">
        <v>0.27371327258198702</v>
      </c>
      <c r="F256" s="7">
        <v>340.87344888358001</v>
      </c>
      <c r="G256" s="7">
        <v>65.092633355590607</v>
      </c>
      <c r="H256" s="7">
        <v>1948.0340000000001</v>
      </c>
      <c r="I256" s="7">
        <v>1974.7943</v>
      </c>
      <c r="J256" s="7">
        <v>1939.0714</v>
      </c>
    </row>
    <row r="257" spans="1:10" ht="15" customHeight="1" x14ac:dyDescent="0.25">
      <c r="A257" s="12">
        <v>44218</v>
      </c>
      <c r="B257" s="9">
        <v>1986.23810864897</v>
      </c>
      <c r="C257" s="10"/>
      <c r="D257" s="9">
        <v>31.532801457659801</v>
      </c>
      <c r="E257" s="9">
        <v>1.6131741875182699</v>
      </c>
      <c r="F257" s="9">
        <v>346.37233137306998</v>
      </c>
      <c r="G257" s="9">
        <v>67.755865102375594</v>
      </c>
      <c r="H257" s="9">
        <v>1952.1411000000001</v>
      </c>
      <c r="I257" s="9">
        <v>1996.4398000000001</v>
      </c>
      <c r="J257" s="9">
        <v>1951.6799000000001</v>
      </c>
    </row>
    <row r="258" spans="1:10" ht="15" customHeight="1" x14ac:dyDescent="0.25">
      <c r="A258" s="11">
        <v>44225</v>
      </c>
      <c r="B258" s="7">
        <v>1948.79271983688</v>
      </c>
      <c r="C258" s="8"/>
      <c r="D258" s="7">
        <v>-37.445388812089902</v>
      </c>
      <c r="E258" s="7">
        <v>-1.88524168623268</v>
      </c>
      <c r="F258" s="7">
        <v>339.84237579245001</v>
      </c>
      <c r="G258" s="7">
        <v>64.593261602365899</v>
      </c>
      <c r="H258" s="7">
        <v>1994.4115999999999</v>
      </c>
      <c r="I258" s="7">
        <v>2000.1333</v>
      </c>
      <c r="J258" s="7">
        <v>1932.4831999999999</v>
      </c>
    </row>
    <row r="259" spans="1:10" ht="15" customHeight="1" x14ac:dyDescent="0.25">
      <c r="A259" s="12">
        <v>44232</v>
      </c>
      <c r="B259" s="9">
        <v>1989.3416387329501</v>
      </c>
      <c r="C259" s="10"/>
      <c r="D259" s="9">
        <v>40.548918896069999</v>
      </c>
      <c r="E259" s="9">
        <v>2.08071994950105</v>
      </c>
      <c r="F259" s="9">
        <v>346.91354390241997</v>
      </c>
      <c r="G259" s="9">
        <v>68.0179864320598</v>
      </c>
      <c r="H259" s="9">
        <v>1960.5361</v>
      </c>
      <c r="I259" s="9">
        <v>2008.2239999999999</v>
      </c>
      <c r="J259" s="9">
        <v>1954.3190999999999</v>
      </c>
    </row>
    <row r="260" spans="1:10" ht="15" customHeight="1" x14ac:dyDescent="0.25">
      <c r="A260" s="11">
        <v>44239</v>
      </c>
      <c r="B260" s="7">
        <v>2024.72272099103</v>
      </c>
      <c r="C260" s="8"/>
      <c r="D260" s="7">
        <v>35.3810822580799</v>
      </c>
      <c r="E260" s="7">
        <v>1.77853223243318</v>
      </c>
      <c r="F260" s="7">
        <v>353.08351309940002</v>
      </c>
      <c r="G260" s="7">
        <v>71.006240477038901</v>
      </c>
      <c r="H260" s="7">
        <v>2000.7927</v>
      </c>
      <c r="I260" s="7">
        <v>2025.874</v>
      </c>
      <c r="J260" s="7">
        <v>1985.7396000000001</v>
      </c>
    </row>
    <row r="261" spans="1:10" ht="15" customHeight="1" x14ac:dyDescent="0.25">
      <c r="A261" s="12">
        <v>44246</v>
      </c>
      <c r="B261" s="9">
        <v>2036.97256238002</v>
      </c>
      <c r="C261" s="10"/>
      <c r="D261" s="9">
        <v>12.249841388989999</v>
      </c>
      <c r="E261" s="9">
        <v>0.60501328216409</v>
      </c>
      <c r="F261" s="9">
        <v>355.65287694087999</v>
      </c>
      <c r="G261" s="9">
        <v>72.250640837430197</v>
      </c>
      <c r="H261" s="9">
        <v>2036.0753</v>
      </c>
      <c r="I261" s="9">
        <v>2043.9684999999999</v>
      </c>
      <c r="J261" s="9">
        <v>2007.4834000000001</v>
      </c>
    </row>
    <row r="262" spans="1:10" ht="15" customHeight="1" x14ac:dyDescent="0.25">
      <c r="A262" s="11">
        <v>44253</v>
      </c>
      <c r="B262" s="7">
        <v>2009.90453447705</v>
      </c>
      <c r="C262" s="8"/>
      <c r="D262" s="7">
        <v>-27.068027902970002</v>
      </c>
      <c r="E262" s="7">
        <v>-1.3288361563075399</v>
      </c>
      <c r="F262" s="7">
        <v>351.08522849513002</v>
      </c>
      <c r="G262" s="7">
        <v>70.038426560779499</v>
      </c>
      <c r="H262" s="7">
        <v>2028.2739999999999</v>
      </c>
      <c r="I262" s="7">
        <v>2053.5435000000002</v>
      </c>
      <c r="J262" s="7">
        <v>1993.2837</v>
      </c>
    </row>
    <row r="263" spans="1:10" ht="15" customHeight="1" x14ac:dyDescent="0.25">
      <c r="A263" s="12">
        <v>44260</v>
      </c>
      <c r="B263" s="9">
        <v>2048.56574168831</v>
      </c>
      <c r="C263" s="10"/>
      <c r="D263" s="9">
        <v>38.661207211259999</v>
      </c>
      <c r="E263" s="9">
        <v>1.92353450365836</v>
      </c>
      <c r="F263" s="9">
        <v>357.83847400248999</v>
      </c>
      <c r="G263" s="9">
        <v>73.309174365157901</v>
      </c>
      <c r="H263" s="9">
        <v>2029.7445</v>
      </c>
      <c r="I263" s="9">
        <v>2082.1505999999999</v>
      </c>
      <c r="J263" s="9">
        <v>2029.7445</v>
      </c>
    </row>
    <row r="264" spans="1:10" ht="15" customHeight="1" x14ac:dyDescent="0.25">
      <c r="A264" s="11">
        <v>44267</v>
      </c>
      <c r="B264" s="7">
        <v>2168.9617276348799</v>
      </c>
      <c r="C264" s="8"/>
      <c r="D264" s="7">
        <v>120.395985946569</v>
      </c>
      <c r="E264" s="7">
        <v>5.8770867586288098</v>
      </c>
      <c r="F264" s="7">
        <v>378.86895157536998</v>
      </c>
      <c r="G264" s="7">
        <v>83.494704903261606</v>
      </c>
      <c r="H264" s="7">
        <v>2062.3386</v>
      </c>
      <c r="I264" s="7">
        <v>2168.9616999999998</v>
      </c>
      <c r="J264" s="7">
        <v>2056.6662999999999</v>
      </c>
    </row>
    <row r="265" spans="1:10" ht="15" customHeight="1" x14ac:dyDescent="0.25">
      <c r="A265" s="12">
        <v>44274</v>
      </c>
      <c r="B265" s="9">
        <v>2169.1834014185201</v>
      </c>
      <c r="C265" s="10"/>
      <c r="D265" s="9">
        <v>0.22167378364019799</v>
      </c>
      <c r="E265" s="9">
        <v>1.0220271792538101E-2</v>
      </c>
      <c r="F265" s="9">
        <v>378.90767301196001</v>
      </c>
      <c r="G265" s="9">
        <v>83.513458560828397</v>
      </c>
      <c r="H265" s="9">
        <v>2175.5333999999998</v>
      </c>
      <c r="I265" s="9">
        <v>2188.0337</v>
      </c>
      <c r="J265" s="9">
        <v>2158.7042999999999</v>
      </c>
    </row>
    <row r="266" spans="1:10" ht="15" customHeight="1" x14ac:dyDescent="0.25">
      <c r="A266" s="11">
        <v>44281</v>
      </c>
      <c r="B266" s="7">
        <v>2198.79654771798</v>
      </c>
      <c r="C266" s="8"/>
      <c r="D266" s="7">
        <v>29.613146299459899</v>
      </c>
      <c r="E266" s="7">
        <v>1.3651748524396099</v>
      </c>
      <c r="F266" s="7">
        <v>385.47432066498999</v>
      </c>
      <c r="G266" s="7">
        <v>86.693832851955094</v>
      </c>
      <c r="H266" s="7">
        <v>2160.962</v>
      </c>
      <c r="I266" s="7">
        <v>2198.7966000000001</v>
      </c>
      <c r="J266" s="7">
        <v>2150.5088000000001</v>
      </c>
    </row>
    <row r="267" spans="1:10" ht="15" customHeight="1" x14ac:dyDescent="0.25">
      <c r="A267" s="12">
        <v>44287</v>
      </c>
      <c r="B267" s="9">
        <v>2202.6080359677198</v>
      </c>
      <c r="C267" s="10"/>
      <c r="D267" s="9">
        <v>3.8114882497397899</v>
      </c>
      <c r="E267" s="9">
        <v>0.17334428934299101</v>
      </c>
      <c r="F267" s="9">
        <v>388.14519865045003</v>
      </c>
      <c r="G267" s="9">
        <v>87.987398782171198</v>
      </c>
      <c r="H267" s="9">
        <v>2197.5250999999998</v>
      </c>
      <c r="I267" s="9">
        <v>2207.6792</v>
      </c>
      <c r="J267" s="9">
        <v>2180.2851999999998</v>
      </c>
    </row>
    <row r="268" spans="1:10" ht="15" customHeight="1" x14ac:dyDescent="0.25">
      <c r="A268" s="11">
        <v>44295</v>
      </c>
      <c r="B268" s="7">
        <v>2250.4029883992998</v>
      </c>
      <c r="C268" s="8"/>
      <c r="D268" s="7">
        <v>47.794952431579901</v>
      </c>
      <c r="E268" s="7">
        <v>2.16992545432992</v>
      </c>
      <c r="F268" s="7">
        <v>396.56766011572</v>
      </c>
      <c r="G268" s="7">
        <v>92.066585199275593</v>
      </c>
      <c r="H268" s="7">
        <v>2224.6419999999998</v>
      </c>
      <c r="I268" s="7">
        <v>2250.4029999999998</v>
      </c>
      <c r="J268" s="7">
        <v>2216.5718000000002</v>
      </c>
    </row>
    <row r="269" spans="1:10" ht="15" customHeight="1" x14ac:dyDescent="0.25">
      <c r="A269" s="12">
        <v>44302</v>
      </c>
      <c r="B269" s="9">
        <v>2280.5034348388899</v>
      </c>
      <c r="C269" s="10"/>
      <c r="D269" s="9">
        <v>30.100446439590002</v>
      </c>
      <c r="E269" s="9">
        <v>1.3375580549242101</v>
      </c>
      <c r="F269" s="9">
        <v>402.44033572185998</v>
      </c>
      <c r="G269" s="9">
        <v>94.910853310611799</v>
      </c>
      <c r="H269" s="9">
        <v>2246.4292</v>
      </c>
      <c r="I269" s="9">
        <v>2280.5034000000001</v>
      </c>
      <c r="J269" s="9">
        <v>2223.5219999999999</v>
      </c>
    </row>
    <row r="270" spans="1:10" ht="15" customHeight="1" x14ac:dyDescent="0.25">
      <c r="A270" s="11">
        <v>44309</v>
      </c>
      <c r="B270" s="7">
        <v>2240.9459432757799</v>
      </c>
      <c r="C270" s="8"/>
      <c r="D270" s="7">
        <v>-39.557491563109998</v>
      </c>
      <c r="E270" s="7">
        <v>-1.73459469338201</v>
      </c>
      <c r="F270" s="7">
        <v>395.76249442062999</v>
      </c>
      <c r="G270" s="7">
        <v>91.676625449329194</v>
      </c>
      <c r="H270" s="7">
        <v>2280.5034000000001</v>
      </c>
      <c r="I270" s="7">
        <v>2284.8422999999998</v>
      </c>
      <c r="J270" s="7">
        <v>2197.4634000000001</v>
      </c>
    </row>
    <row r="271" spans="1:10" ht="15" customHeight="1" x14ac:dyDescent="0.25">
      <c r="A271" s="12">
        <v>44316</v>
      </c>
      <c r="B271" s="9">
        <v>2217.0229780473901</v>
      </c>
      <c r="C271" s="10"/>
      <c r="D271" s="9">
        <v>-23.9229652283897</v>
      </c>
      <c r="E271" s="9">
        <v>-1.0675387016886</v>
      </c>
      <c r="F271" s="9">
        <v>392.89921746396999</v>
      </c>
      <c r="G271" s="9">
        <v>90.289876395245997</v>
      </c>
      <c r="H271" s="9">
        <v>2246.4348</v>
      </c>
      <c r="I271" s="9">
        <v>2266.2212</v>
      </c>
      <c r="J271" s="9">
        <v>2217.0230000000001</v>
      </c>
    </row>
    <row r="272" spans="1:10" ht="15" customHeight="1" x14ac:dyDescent="0.25">
      <c r="A272" s="11">
        <v>44323</v>
      </c>
      <c r="B272" s="7">
        <v>2260.1307158627101</v>
      </c>
      <c r="C272" s="8"/>
      <c r="D272" s="7">
        <v>43.107737815319901</v>
      </c>
      <c r="E272" s="7">
        <v>1.9443974303453699</v>
      </c>
      <c r="F272" s="7">
        <v>400.97083503561998</v>
      </c>
      <c r="G272" s="7">
        <v>94.199141269665901</v>
      </c>
      <c r="H272" s="7">
        <v>2225.0059000000001</v>
      </c>
      <c r="I272" s="7">
        <v>2269.4376999999999</v>
      </c>
      <c r="J272" s="7">
        <v>2191.4802</v>
      </c>
    </row>
    <row r="273" spans="1:10" ht="15" customHeight="1" x14ac:dyDescent="0.25">
      <c r="A273" s="12">
        <v>44330</v>
      </c>
      <c r="B273" s="9">
        <v>2247.87794006082</v>
      </c>
      <c r="C273" s="10"/>
      <c r="D273" s="9">
        <v>-12.252775801889999</v>
      </c>
      <c r="E273" s="9">
        <v>-0.542126865313319</v>
      </c>
      <c r="F273" s="9">
        <v>398.79706441680997</v>
      </c>
      <c r="G273" s="9">
        <v>93.146335552630106</v>
      </c>
      <c r="H273" s="9">
        <v>2266.8989999999999</v>
      </c>
      <c r="I273" s="9">
        <v>2268.4319999999998</v>
      </c>
      <c r="J273" s="9">
        <v>2188.5142000000001</v>
      </c>
    </row>
    <row r="274" spans="1:10" ht="15" customHeight="1" x14ac:dyDescent="0.25">
      <c r="A274" s="11">
        <v>44337</v>
      </c>
      <c r="B274" s="7">
        <v>2240.8386423657098</v>
      </c>
      <c r="C274" s="8"/>
      <c r="D274" s="7">
        <v>-7.0392976951102302</v>
      </c>
      <c r="E274" s="7">
        <v>-0.31315302177482501</v>
      </c>
      <c r="F274" s="7">
        <v>397.54821935885002</v>
      </c>
      <c r="G274" s="7">
        <v>92.541491966404806</v>
      </c>
      <c r="H274" s="7">
        <v>2245.4540000000002</v>
      </c>
      <c r="I274" s="7">
        <v>2254.3027000000002</v>
      </c>
      <c r="J274" s="7">
        <v>2189.4841000000001</v>
      </c>
    </row>
    <row r="275" spans="1:10" ht="15" customHeight="1" x14ac:dyDescent="0.25">
      <c r="A275" s="12">
        <v>44344</v>
      </c>
      <c r="B275" s="9">
        <v>2255.4548185888498</v>
      </c>
      <c r="C275" s="10"/>
      <c r="D275" s="9">
        <v>14.616176223139901</v>
      </c>
      <c r="E275" s="9">
        <v>0.65226366355899401</v>
      </c>
      <c r="F275" s="9">
        <v>400.16223061299002</v>
      </c>
      <c r="G275" s="9">
        <v>93.807516067080698</v>
      </c>
      <c r="H275" s="9">
        <v>2243.0034000000001</v>
      </c>
      <c r="I275" s="9">
        <v>2258.9315999999999</v>
      </c>
      <c r="J275" s="9">
        <v>2220.6511</v>
      </c>
    </row>
    <row r="276" spans="1:10" ht="15" customHeight="1" x14ac:dyDescent="0.25">
      <c r="A276" s="11">
        <v>44351</v>
      </c>
      <c r="B276" s="7">
        <v>2271.42575898205</v>
      </c>
      <c r="C276" s="8"/>
      <c r="D276" s="7">
        <v>15.970940393200101</v>
      </c>
      <c r="E276" s="7">
        <v>0.70810287404439098</v>
      </c>
      <c r="F276" s="7">
        <v>402.99579086878998</v>
      </c>
      <c r="G276" s="7">
        <v>95.179872658460496</v>
      </c>
      <c r="H276" s="7">
        <v>2254.8173999999999</v>
      </c>
      <c r="I276" s="7">
        <v>2286.8517999999999</v>
      </c>
      <c r="J276" s="7">
        <v>2241.8676999999998</v>
      </c>
    </row>
    <row r="277" spans="1:10" ht="15" customHeight="1" x14ac:dyDescent="0.25">
      <c r="A277" s="12">
        <v>44358</v>
      </c>
      <c r="B277" s="9">
        <v>2278.6009495272701</v>
      </c>
      <c r="C277" s="10"/>
      <c r="D277" s="9">
        <v>7.1751905452201701</v>
      </c>
      <c r="E277" s="9">
        <v>0.31588928305699099</v>
      </c>
      <c r="F277" s="9">
        <v>404.26881138331998</v>
      </c>
      <c r="G277" s="9">
        <v>95.796424958875207</v>
      </c>
      <c r="H277" s="9">
        <v>2271.2433999999998</v>
      </c>
      <c r="I277" s="9">
        <v>2281.5671000000002</v>
      </c>
      <c r="J277" s="9">
        <v>2260.5207999999998</v>
      </c>
    </row>
    <row r="278" spans="1:10" ht="15" customHeight="1" x14ac:dyDescent="0.25">
      <c r="A278" s="11">
        <v>44365</v>
      </c>
      <c r="B278" s="7">
        <v>2248.01853140505</v>
      </c>
      <c r="C278" s="8"/>
      <c r="D278" s="7">
        <v>-30.582418122220101</v>
      </c>
      <c r="E278" s="7">
        <v>-1.3421577011351999</v>
      </c>
      <c r="F278" s="7">
        <v>398.84288639803998</v>
      </c>
      <c r="G278" s="7">
        <v>93.168528162736905</v>
      </c>
      <c r="H278" s="7">
        <v>2286.2157999999999</v>
      </c>
      <c r="I278" s="7">
        <v>2300.3816000000002</v>
      </c>
      <c r="J278" s="7">
        <v>2245.2024000000001</v>
      </c>
    </row>
    <row r="279" spans="1:10" ht="15" customHeight="1" x14ac:dyDescent="0.25">
      <c r="A279" s="12">
        <v>44371</v>
      </c>
      <c r="B279" s="9">
        <v>2270.9396475097801</v>
      </c>
      <c r="C279" s="10"/>
      <c r="D279" s="9">
        <v>22.9211161047301</v>
      </c>
      <c r="E279" s="9">
        <v>1.0196141973262101</v>
      </c>
      <c r="F279" s="9">
        <v>402.90954509277998</v>
      </c>
      <c r="G279" s="9">
        <v>95.138101900650199</v>
      </c>
      <c r="H279" s="9">
        <v>2233.7239</v>
      </c>
      <c r="I279" s="9">
        <v>2275.1262000000002</v>
      </c>
      <c r="J279" s="9">
        <v>2227.25</v>
      </c>
    </row>
    <row r="280" spans="1:10" ht="15" customHeight="1" x14ac:dyDescent="0.25">
      <c r="A280" s="11">
        <v>44379</v>
      </c>
      <c r="B280" s="7">
        <v>2288.9291301769199</v>
      </c>
      <c r="C280" s="8"/>
      <c r="D280" s="7">
        <v>17.989482667139701</v>
      </c>
      <c r="E280" s="7">
        <v>0.79216031508659801</v>
      </c>
      <c r="F280" s="7">
        <v>406.10123461468999</v>
      </c>
      <c r="G280" s="7">
        <v>96.683908503515099</v>
      </c>
      <c r="H280" s="7">
        <v>2275.6255000000001</v>
      </c>
      <c r="I280" s="7">
        <v>2299.0066000000002</v>
      </c>
      <c r="J280" s="7">
        <v>2249.0167999999999</v>
      </c>
    </row>
    <row r="281" spans="1:10" ht="15" customHeight="1" x14ac:dyDescent="0.25">
      <c r="A281" s="12">
        <v>44386</v>
      </c>
      <c r="B281" s="9">
        <v>2319.53262088059</v>
      </c>
      <c r="C281" s="10"/>
      <c r="D281" s="9">
        <v>30.603490703670101</v>
      </c>
      <c r="E281" s="9">
        <v>1.33702220397293</v>
      </c>
      <c r="F281" s="9">
        <v>411.53089829210001</v>
      </c>
      <c r="G281" s="9">
        <v>99.313616031850501</v>
      </c>
      <c r="H281" s="9">
        <v>2286.5369000000001</v>
      </c>
      <c r="I281" s="9">
        <v>2326.0749999999998</v>
      </c>
      <c r="J281" s="9">
        <v>2271.944</v>
      </c>
    </row>
    <row r="282" spans="1:10" ht="15" customHeight="1" x14ac:dyDescent="0.25">
      <c r="A282" s="11">
        <v>44393</v>
      </c>
      <c r="B282" s="7">
        <v>2338.8044740791102</v>
      </c>
      <c r="C282" s="8"/>
      <c r="D282" s="7">
        <v>19.271853198520098</v>
      </c>
      <c r="E282" s="7">
        <v>0.83085070781214698</v>
      </c>
      <c r="F282" s="7">
        <v>414.95010567343002</v>
      </c>
      <c r="G282" s="7">
        <v>100.969614621419</v>
      </c>
      <c r="H282" s="7">
        <v>2320.875</v>
      </c>
      <c r="I282" s="7">
        <v>2364.9926999999998</v>
      </c>
      <c r="J282" s="7">
        <v>2313.2139000000002</v>
      </c>
    </row>
    <row r="283" spans="1:10" ht="15" customHeight="1" x14ac:dyDescent="0.25">
      <c r="A283" s="12">
        <v>44400</v>
      </c>
      <c r="B283" s="9">
        <v>2384.6868840874299</v>
      </c>
      <c r="C283" s="10"/>
      <c r="D283" s="9">
        <v>45.882410008319702</v>
      </c>
      <c r="E283" s="9">
        <v>1.96178904721762</v>
      </c>
      <c r="F283" s="9">
        <v>423.09055139793998</v>
      </c>
      <c r="G283" s="9">
        <v>104.91221450929299</v>
      </c>
      <c r="H283" s="9">
        <v>2330.4792000000002</v>
      </c>
      <c r="I283" s="9">
        <v>2384.7993000000001</v>
      </c>
      <c r="J283" s="9">
        <v>2280.5369999999998</v>
      </c>
    </row>
    <row r="284" spans="1:10" ht="15" customHeight="1" x14ac:dyDescent="0.25">
      <c r="A284" s="11">
        <v>44407</v>
      </c>
      <c r="B284" s="7">
        <v>2369.8931749045701</v>
      </c>
      <c r="C284" s="8"/>
      <c r="D284" s="7">
        <v>-14.7937091828598</v>
      </c>
      <c r="E284" s="7">
        <v>-0.62036275209024205</v>
      </c>
      <c r="F284" s="7">
        <v>420.46585520946002</v>
      </c>
      <c r="G284" s="7">
        <v>103.64101545599701</v>
      </c>
      <c r="H284" s="7">
        <v>2377.8108000000002</v>
      </c>
      <c r="I284" s="7">
        <v>2392.7559000000001</v>
      </c>
      <c r="J284" s="7">
        <v>2353.1406000000002</v>
      </c>
    </row>
    <row r="285" spans="1:10" ht="15" customHeight="1" x14ac:dyDescent="0.25">
      <c r="A285" s="12">
        <v>44414</v>
      </c>
      <c r="B285" s="9">
        <v>2380.4620178748601</v>
      </c>
      <c r="C285" s="10"/>
      <c r="D285" s="9">
        <v>10.56884297029</v>
      </c>
      <c r="E285" s="9">
        <v>0.44596284263807001</v>
      </c>
      <c r="F285" s="9">
        <v>422.34097668967001</v>
      </c>
      <c r="G285" s="9">
        <v>104.549178717299</v>
      </c>
      <c r="H285" s="9">
        <v>2382.4929999999999</v>
      </c>
      <c r="I285" s="9">
        <v>2403.6718999999998</v>
      </c>
      <c r="J285" s="9">
        <v>2370.6489999999999</v>
      </c>
    </row>
    <row r="286" spans="1:10" ht="15" customHeight="1" x14ac:dyDescent="0.25">
      <c r="A286" s="11">
        <v>44421</v>
      </c>
      <c r="B286" s="7">
        <v>2407.0426959440601</v>
      </c>
      <c r="C286" s="8"/>
      <c r="D286" s="7">
        <v>26.580678069200001</v>
      </c>
      <c r="E286" s="7">
        <v>1.1166184492592499</v>
      </c>
      <c r="F286" s="7">
        <v>427.14950378955001</v>
      </c>
      <c r="G286" s="7">
        <v>106.878055912284</v>
      </c>
      <c r="H286" s="7">
        <v>2375.8013000000001</v>
      </c>
      <c r="I286" s="7">
        <v>2412.6244999999999</v>
      </c>
      <c r="J286" s="7">
        <v>2367.5075999999999</v>
      </c>
    </row>
    <row r="287" spans="1:10" ht="15" customHeight="1" x14ac:dyDescent="0.25">
      <c r="A287" s="12">
        <v>44428</v>
      </c>
      <c r="B287" s="9">
        <v>2360.4974672850199</v>
      </c>
      <c r="C287" s="10"/>
      <c r="D287" s="9">
        <v>-46.545228659040198</v>
      </c>
      <c r="E287" s="9">
        <v>-1.93371013889659</v>
      </c>
      <c r="F287" s="9">
        <v>418.88967052652998</v>
      </c>
      <c r="G287" s="9">
        <v>102.87763396995901</v>
      </c>
      <c r="H287" s="9">
        <v>2396.9915000000001</v>
      </c>
      <c r="I287" s="9">
        <v>2397.0754000000002</v>
      </c>
      <c r="J287" s="9">
        <v>2314.078</v>
      </c>
    </row>
    <row r="288" spans="1:10" ht="15" customHeight="1" x14ac:dyDescent="0.25">
      <c r="A288" s="11">
        <v>44435</v>
      </c>
      <c r="B288" s="7">
        <v>2373.1376528252899</v>
      </c>
      <c r="C288" s="8"/>
      <c r="D288" s="7">
        <v>12.64018554027</v>
      </c>
      <c r="E288" s="7">
        <v>0.53548820600126601</v>
      </c>
      <c r="F288" s="7">
        <v>421.13277530835001</v>
      </c>
      <c r="G288" s="7">
        <v>103.96401977247901</v>
      </c>
      <c r="H288" s="7">
        <v>2377.7395000000001</v>
      </c>
      <c r="I288" s="7">
        <v>2381.1812</v>
      </c>
      <c r="J288" s="7">
        <v>2356.2754</v>
      </c>
    </row>
    <row r="289" spans="1:10" ht="15" customHeight="1" x14ac:dyDescent="0.25">
      <c r="A289" s="12">
        <v>44442</v>
      </c>
      <c r="B289" s="9">
        <v>2369.73307214018</v>
      </c>
      <c r="C289" s="10"/>
      <c r="D289" s="9">
        <v>-3.4045806851099698</v>
      </c>
      <c r="E289" s="9">
        <v>-0.143463261857423</v>
      </c>
      <c r="F289" s="9">
        <v>420.52860449214</v>
      </c>
      <c r="G289" s="9">
        <v>103.671406336697</v>
      </c>
      <c r="H289" s="9">
        <v>2377.0273000000002</v>
      </c>
      <c r="I289" s="9">
        <v>2392.9731000000002</v>
      </c>
      <c r="J289" s="9">
        <v>2347.6118000000001</v>
      </c>
    </row>
    <row r="290" spans="1:10" ht="15" customHeight="1" x14ac:dyDescent="0.25">
      <c r="A290" s="11">
        <v>44449</v>
      </c>
      <c r="B290" s="7">
        <v>2349.6744197986</v>
      </c>
      <c r="C290" s="8"/>
      <c r="D290" s="7">
        <v>-20.05865234158</v>
      </c>
      <c r="E290" s="7">
        <v>-0.846451972899398</v>
      </c>
      <c r="F290" s="7">
        <v>416.98972588477</v>
      </c>
      <c r="G290" s="7">
        <v>101.957448296462</v>
      </c>
      <c r="H290" s="7">
        <v>2379.5898000000002</v>
      </c>
      <c r="I290" s="7">
        <v>2398.1462000000001</v>
      </c>
      <c r="J290" s="7">
        <v>2327.5702999999999</v>
      </c>
    </row>
    <row r="291" spans="1:10" ht="15" customHeight="1" x14ac:dyDescent="0.25">
      <c r="A291" s="12">
        <v>44456</v>
      </c>
      <c r="B291" s="9">
        <v>2323.55215399183</v>
      </c>
      <c r="C291" s="10"/>
      <c r="D291" s="9">
        <v>-26.122265806769899</v>
      </c>
      <c r="E291" s="9">
        <v>-1.1117398047432001</v>
      </c>
      <c r="F291" s="9">
        <v>412.35388512041999</v>
      </c>
      <c r="G291" s="9">
        <v>99.712206955107604</v>
      </c>
      <c r="H291" s="9">
        <v>2355.1016</v>
      </c>
      <c r="I291" s="9">
        <v>2361.0337</v>
      </c>
      <c r="J291" s="9">
        <v>2318.6284000000001</v>
      </c>
    </row>
    <row r="292" spans="1:10" ht="15" customHeight="1" x14ac:dyDescent="0.25">
      <c r="A292" s="11">
        <v>44463</v>
      </c>
      <c r="B292" s="7">
        <v>2313.27331716242</v>
      </c>
      <c r="C292" s="8"/>
      <c r="D292" s="7">
        <v>-10.27883682941</v>
      </c>
      <c r="E292" s="7">
        <v>-0.44237598935539202</v>
      </c>
      <c r="F292" s="7">
        <v>410.52973054147998</v>
      </c>
      <c r="G292" s="7">
        <v>98.828728103729702</v>
      </c>
      <c r="H292" s="7">
        <v>2296.5349999999999</v>
      </c>
      <c r="I292" s="7">
        <v>2340.1012999999998</v>
      </c>
      <c r="J292" s="7">
        <v>2257.3179</v>
      </c>
    </row>
    <row r="293" spans="1:10" ht="15" customHeight="1" x14ac:dyDescent="0.25">
      <c r="A293" s="12">
        <v>44470</v>
      </c>
      <c r="B293" s="9">
        <v>2254.1790730387502</v>
      </c>
      <c r="C293" s="10"/>
      <c r="D293" s="9">
        <v>-59.094244123669696</v>
      </c>
      <c r="E293" s="9">
        <v>-2.5545725049108201</v>
      </c>
      <c r="F293" s="9">
        <v>400.35070141787003</v>
      </c>
      <c r="G293" s="9">
        <v>93.8987966921637</v>
      </c>
      <c r="H293" s="9">
        <v>2329.7206999999999</v>
      </c>
      <c r="I293" s="9">
        <v>2333.6482000000001</v>
      </c>
      <c r="J293" s="9">
        <v>2218.2042999999999</v>
      </c>
    </row>
    <row r="294" spans="1:10" ht="15" customHeight="1" x14ac:dyDescent="0.25">
      <c r="A294" s="11">
        <v>44477</v>
      </c>
      <c r="B294" s="7">
        <v>2240.2226025354398</v>
      </c>
      <c r="C294" s="8"/>
      <c r="D294" s="7">
        <v>-13.9564705033103</v>
      </c>
      <c r="E294" s="7">
        <v>-0.619137612900311</v>
      </c>
      <c r="F294" s="7">
        <v>398.89845293675</v>
      </c>
      <c r="G294" s="7">
        <v>93.195440279923304</v>
      </c>
      <c r="H294" s="7">
        <v>2241.538</v>
      </c>
      <c r="I294" s="7">
        <v>2260.4783000000002</v>
      </c>
      <c r="J294" s="7">
        <v>2203.5835000000002</v>
      </c>
    </row>
    <row r="295" spans="1:10" ht="15" customHeight="1" x14ac:dyDescent="0.25">
      <c r="A295" s="12">
        <v>44484</v>
      </c>
      <c r="B295" s="9">
        <v>2314.9757127636699</v>
      </c>
      <c r="C295" s="10"/>
      <c r="D295" s="9">
        <v>74.75311022823</v>
      </c>
      <c r="E295" s="9">
        <v>3.3368608165825</v>
      </c>
      <c r="F295" s="9">
        <v>412.20913911074001</v>
      </c>
      <c r="G295" s="9">
        <v>99.642103226043204</v>
      </c>
      <c r="H295" s="9">
        <v>2232.5037000000002</v>
      </c>
      <c r="I295" s="9">
        <v>2318.7856000000002</v>
      </c>
      <c r="J295" s="9">
        <v>2204.6208000000001</v>
      </c>
    </row>
    <row r="296" spans="1:10" ht="15" customHeight="1" x14ac:dyDescent="0.25">
      <c r="A296" s="11">
        <v>44491</v>
      </c>
      <c r="B296" s="7">
        <v>2348.8395185350901</v>
      </c>
      <c r="C296" s="8"/>
      <c r="D296" s="7">
        <v>33.863805771420097</v>
      </c>
      <c r="E296" s="7">
        <v>1.4628147321248799</v>
      </c>
      <c r="F296" s="7">
        <v>418.56491135652999</v>
      </c>
      <c r="G296" s="7">
        <v>102.720345842188</v>
      </c>
      <c r="H296" s="7">
        <v>2309.9780000000001</v>
      </c>
      <c r="I296" s="7">
        <v>2352.0378000000001</v>
      </c>
      <c r="J296" s="7">
        <v>2303.1496999999999</v>
      </c>
    </row>
    <row r="297" spans="1:10" ht="15" customHeight="1" x14ac:dyDescent="0.25">
      <c r="A297" s="12">
        <v>44498</v>
      </c>
      <c r="B297" s="9">
        <v>2290.85375525266</v>
      </c>
      <c r="C297" s="10"/>
      <c r="D297" s="9">
        <v>-57.98576328243</v>
      </c>
      <c r="E297" s="9">
        <v>-2.46869838594142</v>
      </c>
      <c r="F297" s="9">
        <v>409.81636819163998</v>
      </c>
      <c r="G297" s="9">
        <v>98.483230766646003</v>
      </c>
      <c r="H297" s="9">
        <v>2352.9888000000001</v>
      </c>
      <c r="I297" s="9">
        <v>2353.6338000000001</v>
      </c>
      <c r="J297" s="9">
        <v>2275.3580000000002</v>
      </c>
    </row>
    <row r="298" spans="1:10" ht="15" customHeight="1" x14ac:dyDescent="0.25">
      <c r="A298" s="11">
        <v>44505</v>
      </c>
      <c r="B298" s="7">
        <v>2324.8983019792199</v>
      </c>
      <c r="C298" s="8"/>
      <c r="D298" s="7">
        <v>34.044546726559901</v>
      </c>
      <c r="E298" s="7">
        <v>1.4861073802070399</v>
      </c>
      <c r="F298" s="7">
        <v>416.03960204414</v>
      </c>
      <c r="G298" s="7">
        <v>101.49728207531101</v>
      </c>
      <c r="H298" s="7">
        <v>2301.0131999999999</v>
      </c>
      <c r="I298" s="7">
        <v>2333.6433000000002</v>
      </c>
      <c r="J298" s="7">
        <v>2288.3625000000002</v>
      </c>
    </row>
    <row r="299" spans="1:10" ht="15" customHeight="1" x14ac:dyDescent="0.25">
      <c r="A299" s="12">
        <v>44512</v>
      </c>
      <c r="B299" s="9">
        <v>2365.44992464099</v>
      </c>
      <c r="C299" s="10"/>
      <c r="D299" s="9">
        <v>40.551622661770097</v>
      </c>
      <c r="E299" s="9">
        <v>1.7442321080129699</v>
      </c>
      <c r="F299" s="9">
        <v>423.29629836504</v>
      </c>
      <c r="G299" s="9">
        <v>105.011862366041</v>
      </c>
      <c r="H299" s="9">
        <v>2320.7314000000001</v>
      </c>
      <c r="I299" s="9">
        <v>2366.4612000000002</v>
      </c>
      <c r="J299" s="9">
        <v>2316.6392000000001</v>
      </c>
    </row>
    <row r="300" spans="1:10" ht="15" customHeight="1" x14ac:dyDescent="0.25">
      <c r="A300" s="11">
        <v>44519</v>
      </c>
      <c r="B300" s="7">
        <v>2373.92269926074</v>
      </c>
      <c r="C300" s="8"/>
      <c r="D300" s="7">
        <v>8.4727746197499894</v>
      </c>
      <c r="E300" s="7">
        <v>0.35818871207073899</v>
      </c>
      <c r="F300" s="7">
        <v>425.46165641674003</v>
      </c>
      <c r="G300" s="7">
        <v>106.06059368871701</v>
      </c>
      <c r="H300" s="7">
        <v>2360.3791999999999</v>
      </c>
      <c r="I300" s="7">
        <v>2390.3402999999998</v>
      </c>
      <c r="J300" s="7">
        <v>2356.4000999999998</v>
      </c>
    </row>
    <row r="301" spans="1:10" ht="15" customHeight="1" x14ac:dyDescent="0.25">
      <c r="A301" s="12">
        <v>44526</v>
      </c>
      <c r="B301" s="9">
        <v>2242.1792791842099</v>
      </c>
      <c r="C301" s="10"/>
      <c r="D301" s="9">
        <v>-131.74342007652999</v>
      </c>
      <c r="E301" s="9">
        <v>-5.5496086758661498</v>
      </c>
      <c r="F301" s="9">
        <v>402.01537766931</v>
      </c>
      <c r="G301" s="9">
        <v>94.7050366235366</v>
      </c>
      <c r="H301" s="9">
        <v>2378.9517000000001</v>
      </c>
      <c r="I301" s="9">
        <v>2384.4313999999999</v>
      </c>
      <c r="J301" s="9">
        <v>2241.65</v>
      </c>
    </row>
    <row r="302" spans="1:10" ht="15" customHeight="1" x14ac:dyDescent="0.25">
      <c r="A302" s="11">
        <v>44533</v>
      </c>
      <c r="B302" s="7">
        <v>2240.8325345501898</v>
      </c>
      <c r="C302" s="8"/>
      <c r="D302" s="7">
        <v>-1.3467446340200599</v>
      </c>
      <c r="E302" s="7">
        <v>-6.0064092399880697E-2</v>
      </c>
      <c r="F302" s="7">
        <v>401.77391078141</v>
      </c>
      <c r="G302" s="7">
        <v>94.588088810434201</v>
      </c>
      <c r="H302" s="7">
        <v>2262.5592999999999</v>
      </c>
      <c r="I302" s="7">
        <v>2292.8825999999999</v>
      </c>
      <c r="J302" s="7">
        <v>2229.5010000000002</v>
      </c>
    </row>
    <row r="303" spans="1:10" ht="15" customHeight="1" x14ac:dyDescent="0.25">
      <c r="A303" s="12">
        <v>44540</v>
      </c>
      <c r="B303" s="9">
        <v>2315.7331912898899</v>
      </c>
      <c r="C303" s="10"/>
      <c r="D303" s="9">
        <v>74.900656739699997</v>
      </c>
      <c r="E303" s="9">
        <v>3.3425370073330898</v>
      </c>
      <c r="F303" s="9">
        <v>415.20335243508998</v>
      </c>
      <c r="G303" s="9">
        <v>101.092267690786</v>
      </c>
      <c r="H303" s="9">
        <v>2260.3096</v>
      </c>
      <c r="I303" s="9">
        <v>2352.6842999999999</v>
      </c>
      <c r="J303" s="9">
        <v>2247.7860000000001</v>
      </c>
    </row>
    <row r="304" spans="1:10" ht="15" customHeight="1" x14ac:dyDescent="0.25">
      <c r="A304" s="11">
        <v>44547</v>
      </c>
      <c r="B304" s="7">
        <v>2305.9193607785801</v>
      </c>
      <c r="C304" s="8"/>
      <c r="D304" s="7">
        <v>-9.8138305113097797</v>
      </c>
      <c r="E304" s="7">
        <v>-0.42378934448158401</v>
      </c>
      <c r="F304" s="7">
        <v>413.44376486954002</v>
      </c>
      <c r="G304" s="7">
        <v>100.240060087736</v>
      </c>
      <c r="H304" s="7">
        <v>2322.1118000000001</v>
      </c>
      <c r="I304" s="7">
        <v>2342.5084999999999</v>
      </c>
      <c r="J304" s="7">
        <v>2280.7651000000001</v>
      </c>
    </row>
    <row r="305" spans="1:10" ht="15" customHeight="1" x14ac:dyDescent="0.25">
      <c r="A305" s="12">
        <v>44553</v>
      </c>
      <c r="B305" s="9">
        <v>2385.6271235161998</v>
      </c>
      <c r="C305" s="10"/>
      <c r="D305" s="9">
        <v>79.707762737619703</v>
      </c>
      <c r="E305" s="9">
        <v>3.4566587233435002</v>
      </c>
      <c r="F305" s="9">
        <v>427.73510483402998</v>
      </c>
      <c r="G305" s="9">
        <v>107.16167559239</v>
      </c>
      <c r="H305" s="9">
        <v>2260.5898000000002</v>
      </c>
      <c r="I305" s="9">
        <v>2385.6648</v>
      </c>
      <c r="J305" s="9">
        <v>2257.7919999999999</v>
      </c>
    </row>
    <row r="306" spans="1:10" ht="15" customHeight="1" x14ac:dyDescent="0.25">
      <c r="A306" s="11">
        <v>44560</v>
      </c>
      <c r="B306" s="7">
        <v>2419.7343871029502</v>
      </c>
      <c r="C306" s="8"/>
      <c r="D306" s="7">
        <v>34.1072635867503</v>
      </c>
      <c r="E306" s="7">
        <v>1.42969801317816</v>
      </c>
      <c r="F306" s="7">
        <v>433.85042512950002</v>
      </c>
      <c r="G306" s="7">
        <v>110.123461952398</v>
      </c>
      <c r="H306" s="7">
        <v>2381.1610999999998</v>
      </c>
      <c r="I306" s="7">
        <v>2425.2033999999999</v>
      </c>
      <c r="J306" s="7">
        <v>2377.7637</v>
      </c>
    </row>
    <row r="307" spans="1:10" ht="15" customHeight="1" x14ac:dyDescent="0.25">
      <c r="A307" s="12">
        <v>44568</v>
      </c>
      <c r="B307" s="9">
        <v>2400.95207984023</v>
      </c>
      <c r="C307" s="10"/>
      <c r="D307" s="9">
        <v>-18.782307262720199</v>
      </c>
      <c r="E307" s="9">
        <v>-0.77621359446842197</v>
      </c>
      <c r="F307" s="9">
        <v>430.48281914998</v>
      </c>
      <c r="G307" s="9">
        <v>108.492455075553</v>
      </c>
      <c r="H307" s="9">
        <v>2424.0410000000002</v>
      </c>
      <c r="I307" s="9">
        <v>2466.9335999999998</v>
      </c>
      <c r="J307" s="9">
        <v>2391.6968000000002</v>
      </c>
    </row>
    <row r="308" spans="1:10" ht="15" customHeight="1" x14ac:dyDescent="0.25">
      <c r="A308" s="11">
        <v>44575</v>
      </c>
      <c r="B308" s="7">
        <v>2358.2907279149099</v>
      </c>
      <c r="C308" s="8"/>
      <c r="D308" s="7">
        <v>-42.661351925320098</v>
      </c>
      <c r="E308" s="7">
        <v>-1.7768514533684101</v>
      </c>
      <c r="F308" s="7">
        <v>422.83377892140999</v>
      </c>
      <c r="G308" s="7">
        <v>104.787853857378</v>
      </c>
      <c r="H308" s="7">
        <v>2413.5207999999998</v>
      </c>
      <c r="I308" s="7">
        <v>2415.9110000000001</v>
      </c>
      <c r="J308" s="7">
        <v>2346.5662000000002</v>
      </c>
    </row>
    <row r="309" spans="1:10" ht="15" customHeight="1" x14ac:dyDescent="0.25">
      <c r="A309" s="12">
        <v>44582</v>
      </c>
      <c r="B309" s="9">
        <v>2314.0624387716298</v>
      </c>
      <c r="C309" s="10"/>
      <c r="D309" s="9">
        <v>-44.228289143280101</v>
      </c>
      <c r="E309" s="9">
        <v>-1.8754383681262401</v>
      </c>
      <c r="F309" s="9">
        <v>414.90379199812003</v>
      </c>
      <c r="G309" s="9">
        <v>100.947183872875</v>
      </c>
      <c r="H309" s="9">
        <v>2366.7249000000002</v>
      </c>
      <c r="I309" s="9">
        <v>2372.9358000000002</v>
      </c>
      <c r="J309" s="9">
        <v>2296.0956999999999</v>
      </c>
    </row>
    <row r="310" spans="1:10" ht="15" customHeight="1" x14ac:dyDescent="0.25">
      <c r="A310" s="11">
        <v>44589</v>
      </c>
      <c r="B310" s="7">
        <v>2266.82007783583</v>
      </c>
      <c r="C310" s="8"/>
      <c r="D310" s="7">
        <v>-47.242360935799702</v>
      </c>
      <c r="E310" s="7">
        <v>-2.0415335448285199</v>
      </c>
      <c r="F310" s="7">
        <v>406.43339190571999</v>
      </c>
      <c r="G310" s="7">
        <v>96.844779706725603</v>
      </c>
      <c r="H310" s="7">
        <v>2296.6462000000001</v>
      </c>
      <c r="I310" s="7">
        <v>2302.2350000000001</v>
      </c>
      <c r="J310" s="7">
        <v>2211.4301999999998</v>
      </c>
    </row>
    <row r="311" spans="1:10" ht="15" customHeight="1" x14ac:dyDescent="0.25">
      <c r="A311" s="12">
        <v>44596</v>
      </c>
      <c r="B311" s="9">
        <v>2254.3020621411001</v>
      </c>
      <c r="C311" s="10"/>
      <c r="D311" s="9">
        <v>-12.5180156947299</v>
      </c>
      <c r="E311" s="9">
        <v>-0.55222802273222604</v>
      </c>
      <c r="F311" s="9">
        <v>404.18895282186003</v>
      </c>
      <c r="G311" s="9">
        <v>95.757747671892005</v>
      </c>
      <c r="H311" s="9">
        <v>2295.7617</v>
      </c>
      <c r="I311" s="9">
        <v>2331.9110000000001</v>
      </c>
      <c r="J311" s="9">
        <v>2250.1419999999998</v>
      </c>
    </row>
    <row r="312" spans="1:10" ht="15" customHeight="1" x14ac:dyDescent="0.25">
      <c r="A312" s="11">
        <v>44603</v>
      </c>
      <c r="B312" s="7">
        <v>2293.77218584093</v>
      </c>
      <c r="C312" s="8"/>
      <c r="D312" s="7">
        <v>39.470123699829799</v>
      </c>
      <c r="E312" s="7">
        <v>1.7508799890970199</v>
      </c>
      <c r="F312" s="7">
        <v>411.26581631494997</v>
      </c>
      <c r="G312" s="7">
        <v>99.1852309029819</v>
      </c>
      <c r="H312" s="7">
        <v>2269.9353000000001</v>
      </c>
      <c r="I312" s="7">
        <v>2324.672</v>
      </c>
      <c r="J312" s="7">
        <v>2252.1206000000002</v>
      </c>
    </row>
    <row r="313" spans="1:10" ht="15" customHeight="1" x14ac:dyDescent="0.25">
      <c r="A313" s="12">
        <v>44610</v>
      </c>
      <c r="B313" s="9">
        <v>2197.7167256693401</v>
      </c>
      <c r="C313" s="10"/>
      <c r="D313" s="9">
        <v>-96.0554601715898</v>
      </c>
      <c r="E313" s="9">
        <v>-4.1876634813397704</v>
      </c>
      <c r="F313" s="9">
        <v>394.04338791390001</v>
      </c>
      <c r="G313" s="9">
        <v>90.8440237282379</v>
      </c>
      <c r="H313" s="9">
        <v>2240.1264999999999</v>
      </c>
      <c r="I313" s="9">
        <v>2290.9485</v>
      </c>
      <c r="J313" s="9">
        <v>2190.1291999999999</v>
      </c>
    </row>
    <row r="314" spans="1:10" ht="15" customHeight="1" x14ac:dyDescent="0.25">
      <c r="A314" s="11">
        <v>44617</v>
      </c>
      <c r="B314" s="7">
        <v>2141.52430467565</v>
      </c>
      <c r="C314" s="8"/>
      <c r="D314" s="7">
        <v>-56.192420993690099</v>
      </c>
      <c r="E314" s="7">
        <v>-2.5568545908288498</v>
      </c>
      <c r="F314" s="7">
        <v>384.19156517246</v>
      </c>
      <c r="G314" s="7">
        <v>86.072565684017206</v>
      </c>
      <c r="H314" s="7">
        <v>2210.4448000000002</v>
      </c>
      <c r="I314" s="7">
        <v>2212.6327999999999</v>
      </c>
      <c r="J314" s="7">
        <v>2038.2964999999999</v>
      </c>
    </row>
    <row r="315" spans="1:10" ht="15" customHeight="1" x14ac:dyDescent="0.25">
      <c r="A315" s="12">
        <v>44624</v>
      </c>
      <c r="B315" s="9">
        <v>1985.5414497279201</v>
      </c>
      <c r="C315" s="10"/>
      <c r="D315" s="9">
        <v>-155.98285494772901</v>
      </c>
      <c r="E315" s="9">
        <v>-7.2837303133645497</v>
      </c>
      <c r="F315" s="9">
        <v>356.20808767860001</v>
      </c>
      <c r="G315" s="9">
        <v>72.519541812433403</v>
      </c>
      <c r="H315" s="9">
        <v>2094.4016000000001</v>
      </c>
      <c r="I315" s="9">
        <v>2135.2157999999999</v>
      </c>
      <c r="J315" s="9">
        <v>1982.4315999999999</v>
      </c>
    </row>
    <row r="316" spans="1:10" ht="15" customHeight="1" x14ac:dyDescent="0.25">
      <c r="A316" s="11">
        <v>44631</v>
      </c>
      <c r="B316" s="7">
        <v>2070.7973034688498</v>
      </c>
      <c r="C316" s="8"/>
      <c r="D316" s="7">
        <v>85.255853740929695</v>
      </c>
      <c r="E316" s="7">
        <v>4.2938339943803401</v>
      </c>
      <c r="F316" s="7">
        <v>371.52755466423002</v>
      </c>
      <c r="G316" s="7">
        <v>79.939102222741198</v>
      </c>
      <c r="H316" s="7">
        <v>1924.0614</v>
      </c>
      <c r="I316" s="7">
        <v>2098.2046</v>
      </c>
      <c r="J316" s="7">
        <v>1902.2204999999999</v>
      </c>
    </row>
    <row r="317" spans="1:10" ht="15" customHeight="1" x14ac:dyDescent="0.25">
      <c r="A317" s="12">
        <v>44638</v>
      </c>
      <c r="B317" s="9">
        <v>2178.82507986768</v>
      </c>
      <c r="C317" s="10"/>
      <c r="D317" s="9">
        <v>108.02777639883</v>
      </c>
      <c r="E317" s="9">
        <v>5.2167238298924596</v>
      </c>
      <c r="F317" s="9">
        <v>390.90912114302</v>
      </c>
      <c r="G317" s="9">
        <v>89.326028247691596</v>
      </c>
      <c r="H317" s="9">
        <v>2084.384</v>
      </c>
      <c r="I317" s="9">
        <v>2186.8236999999999</v>
      </c>
      <c r="J317" s="9">
        <v>2044.9884</v>
      </c>
    </row>
    <row r="318" spans="1:10" ht="15" customHeight="1" x14ac:dyDescent="0.25">
      <c r="A318" s="11">
        <v>44645</v>
      </c>
      <c r="B318" s="7">
        <v>2106.5200277343301</v>
      </c>
      <c r="C318" s="8"/>
      <c r="D318" s="7">
        <v>-72.305052133349804</v>
      </c>
      <c r="E318" s="7">
        <v>-3.3185340485313701</v>
      </c>
      <c r="F318" s="7">
        <v>380.98572800880999</v>
      </c>
      <c r="G318" s="7">
        <v>84.519907061910899</v>
      </c>
      <c r="H318" s="7">
        <v>2177.6426000000001</v>
      </c>
      <c r="I318" s="7">
        <v>2193.8825999999999</v>
      </c>
      <c r="J318" s="7">
        <v>2100.2004000000002</v>
      </c>
    </row>
    <row r="319" spans="1:10" ht="15" customHeight="1" x14ac:dyDescent="0.25">
      <c r="A319" s="12">
        <v>44652</v>
      </c>
      <c r="B319" s="9">
        <v>2119.6154962235801</v>
      </c>
      <c r="C319" s="10"/>
      <c r="D319" s="9">
        <v>13.0954684892499</v>
      </c>
      <c r="E319" s="9">
        <v>0.62166361187341301</v>
      </c>
      <c r="F319" s="9">
        <v>385.1300789654</v>
      </c>
      <c r="G319" s="9">
        <v>86.527108899466995</v>
      </c>
      <c r="H319" s="9">
        <v>2115.0798</v>
      </c>
      <c r="I319" s="9">
        <v>2175.1680000000001</v>
      </c>
      <c r="J319" s="9">
        <v>2086.1653000000001</v>
      </c>
    </row>
    <row r="320" spans="1:10" ht="15" customHeight="1" x14ac:dyDescent="0.25">
      <c r="A320" s="11">
        <v>44659</v>
      </c>
      <c r="B320" s="7">
        <v>2131.8621647920399</v>
      </c>
      <c r="C320" s="8"/>
      <c r="D320" s="7">
        <v>12.2466685684598</v>
      </c>
      <c r="E320" s="7">
        <v>0.57777783707844099</v>
      </c>
      <c r="F320" s="7">
        <v>388.43482913702002</v>
      </c>
      <c r="G320" s="7">
        <v>88.127673303066004</v>
      </c>
      <c r="H320" s="7">
        <v>2125.4812000000002</v>
      </c>
      <c r="I320" s="7">
        <v>2149.0300000000002</v>
      </c>
      <c r="J320" s="7">
        <v>2080.3366999999998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4575-DBFC-47AF-B506-43940FC8EEFD}">
  <sheetPr>
    <outlinePr summaryBelow="0" summaryRight="0"/>
  </sheetPr>
  <dimension ref="A1:O327"/>
  <sheetViews>
    <sheetView topLeftCell="A266" workbookViewId="0">
      <selection activeCell="L328" sqref="L328"/>
    </sheetView>
  </sheetViews>
  <sheetFormatPr defaultColWidth="9.1796875" defaultRowHeight="15" customHeight="1" x14ac:dyDescent="0.25"/>
  <cols>
    <col min="1" max="1" width="20" bestFit="1" customWidth="1"/>
    <col min="2" max="2" width="6.81640625" customWidth="1"/>
    <col min="3" max="3" width="9.1796875" customWidth="1"/>
    <col min="4" max="4" width="8.1796875" customWidth="1"/>
    <col min="5" max="5" width="10.1796875" customWidth="1"/>
    <col min="6" max="6" width="9.1796875" customWidth="1"/>
    <col min="7" max="7" width="19.1796875" customWidth="1"/>
    <col min="8" max="8" width="20.1796875" customWidth="1"/>
    <col min="9" max="11" width="6.81640625" customWidth="1"/>
    <col min="12" max="12" width="21.1796875" customWidth="1"/>
    <col min="13" max="13" width="20.36328125" customWidth="1"/>
  </cols>
  <sheetData>
    <row r="1" spans="1:14" ht="15" customHeight="1" x14ac:dyDescent="0.3">
      <c r="A1" s="1" t="s">
        <v>0</v>
      </c>
    </row>
    <row r="3" spans="1:14" ht="15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4" ht="15" customHeight="1" x14ac:dyDescent="0.25">
      <c r="A4" s="13">
        <v>42447</v>
      </c>
      <c r="B4" s="3">
        <v>38</v>
      </c>
      <c r="C4" s="4">
        <v>13793272</v>
      </c>
      <c r="D4" s="3"/>
      <c r="E4" s="3"/>
      <c r="F4" s="3"/>
      <c r="G4" s="3">
        <v>38</v>
      </c>
      <c r="H4" s="3"/>
      <c r="I4" s="3">
        <v>45</v>
      </c>
      <c r="J4" s="3">
        <v>46</v>
      </c>
      <c r="K4" s="3">
        <v>36.200000000000003</v>
      </c>
      <c r="L4" s="3"/>
      <c r="N4" s="15">
        <f t="shared" ref="N4:N67" si="0">B4-$N$323</f>
        <v>-7.0160567823344167</v>
      </c>
    </row>
    <row r="5" spans="1:14" ht="15" customHeight="1" x14ac:dyDescent="0.25">
      <c r="A5" s="14">
        <v>42453</v>
      </c>
      <c r="B5" s="5">
        <v>37.700000000000003</v>
      </c>
      <c r="C5" s="6">
        <v>2397991</v>
      </c>
      <c r="D5" s="5">
        <v>-0.29999999999999699</v>
      </c>
      <c r="E5" s="5">
        <v>-0.789473684210517</v>
      </c>
      <c r="F5" s="5">
        <v>-0.789473684210517</v>
      </c>
      <c r="G5" s="5">
        <v>37.700000000000003</v>
      </c>
      <c r="H5" s="5">
        <v>-0.789473684210518</v>
      </c>
      <c r="I5" s="5">
        <v>38.4</v>
      </c>
      <c r="J5" s="5">
        <v>38.4</v>
      </c>
      <c r="K5" s="5">
        <v>36.1</v>
      </c>
      <c r="L5" s="5">
        <v>-0.789473684210518</v>
      </c>
      <c r="N5" s="15">
        <f t="shared" si="0"/>
        <v>-7.3160567823344138</v>
      </c>
    </row>
    <row r="6" spans="1:14" ht="15" customHeight="1" x14ac:dyDescent="0.25">
      <c r="A6" s="13">
        <v>42461</v>
      </c>
      <c r="B6" s="3">
        <v>37.4</v>
      </c>
      <c r="C6" s="4">
        <v>1251609</v>
      </c>
      <c r="D6" s="3">
        <v>-0.30000000000000399</v>
      </c>
      <c r="E6" s="3">
        <v>-0.79575596816977501</v>
      </c>
      <c r="F6" s="3">
        <v>-0.79575596816977501</v>
      </c>
      <c r="G6" s="3">
        <v>37.4</v>
      </c>
      <c r="H6" s="3">
        <v>-1.57894736842105</v>
      </c>
      <c r="I6" s="3">
        <v>38</v>
      </c>
      <c r="J6" s="3">
        <v>38</v>
      </c>
      <c r="K6" s="3">
        <v>36.4</v>
      </c>
      <c r="L6" s="3">
        <v>-1.57894736842105</v>
      </c>
      <c r="N6" s="15">
        <f t="shared" si="0"/>
        <v>-7.6160567823344181</v>
      </c>
    </row>
    <row r="7" spans="1:14" ht="15" customHeight="1" x14ac:dyDescent="0.25">
      <c r="A7" s="14">
        <v>42468</v>
      </c>
      <c r="B7" s="5">
        <v>35.799999999999997</v>
      </c>
      <c r="C7" s="6">
        <v>1718128</v>
      </c>
      <c r="D7" s="5">
        <v>-1.6</v>
      </c>
      <c r="E7" s="5">
        <v>-4.2780748663101598</v>
      </c>
      <c r="F7" s="5">
        <v>-4.2780748663101598</v>
      </c>
      <c r="G7" s="5">
        <v>35.799999999999997</v>
      </c>
      <c r="H7" s="5">
        <v>-5.7894736842105301</v>
      </c>
      <c r="I7" s="5">
        <v>37</v>
      </c>
      <c r="J7" s="5">
        <v>38</v>
      </c>
      <c r="K7" s="5">
        <v>35.4</v>
      </c>
      <c r="L7" s="5">
        <v>-5.7894736842105301</v>
      </c>
      <c r="N7" s="15">
        <f t="shared" si="0"/>
        <v>-9.2160567823344195</v>
      </c>
    </row>
    <row r="8" spans="1:14" ht="15" customHeight="1" x14ac:dyDescent="0.25">
      <c r="A8" s="13">
        <v>42475</v>
      </c>
      <c r="B8" s="3">
        <v>35.1</v>
      </c>
      <c r="C8" s="4">
        <v>1533866</v>
      </c>
      <c r="D8" s="3">
        <v>-0.69999999999999496</v>
      </c>
      <c r="E8" s="3">
        <v>-1.95530726256981</v>
      </c>
      <c r="F8" s="3">
        <v>-1.95530726256981</v>
      </c>
      <c r="G8" s="3">
        <v>35.1</v>
      </c>
      <c r="H8" s="3">
        <v>-7.6315789473684097</v>
      </c>
      <c r="I8" s="3">
        <v>35.799999999999997</v>
      </c>
      <c r="J8" s="3">
        <v>36.4</v>
      </c>
      <c r="K8" s="3">
        <v>34</v>
      </c>
      <c r="L8" s="3">
        <v>-7.6315789473684097</v>
      </c>
      <c r="N8" s="15">
        <f t="shared" si="0"/>
        <v>-9.9160567823344152</v>
      </c>
    </row>
    <row r="9" spans="1:14" ht="15" customHeight="1" x14ac:dyDescent="0.25">
      <c r="A9" s="14">
        <v>42482</v>
      </c>
      <c r="B9" s="5">
        <v>34.700000000000003</v>
      </c>
      <c r="C9" s="6">
        <v>1180844</v>
      </c>
      <c r="D9" s="5">
        <v>-0.39999999999999802</v>
      </c>
      <c r="E9" s="5">
        <v>-1.1396011396011301</v>
      </c>
      <c r="F9" s="5">
        <v>-1.1396011396011301</v>
      </c>
      <c r="G9" s="5">
        <v>34.700000000000003</v>
      </c>
      <c r="H9" s="5">
        <v>-8.6842105263157805</v>
      </c>
      <c r="I9" s="5">
        <v>35.1</v>
      </c>
      <c r="J9" s="5">
        <v>35.200000000000003</v>
      </c>
      <c r="K9" s="5">
        <v>33.6</v>
      </c>
      <c r="L9" s="5">
        <v>-8.6842105263157805</v>
      </c>
      <c r="N9" s="15">
        <f t="shared" si="0"/>
        <v>-10.316056782334414</v>
      </c>
    </row>
    <row r="10" spans="1:14" ht="15" customHeight="1" x14ac:dyDescent="0.25">
      <c r="A10" s="13">
        <v>42489</v>
      </c>
      <c r="B10" s="3">
        <v>36.200000000000003</v>
      </c>
      <c r="C10" s="4">
        <v>2056360.99999999</v>
      </c>
      <c r="D10" s="3">
        <v>1.5</v>
      </c>
      <c r="E10" s="3">
        <v>4.3227665706051903</v>
      </c>
      <c r="F10" s="3">
        <v>4.3227665706051903</v>
      </c>
      <c r="G10" s="3">
        <v>36.200000000000003</v>
      </c>
      <c r="H10" s="3">
        <v>-4.7368421052631504</v>
      </c>
      <c r="I10" s="3">
        <v>34.9</v>
      </c>
      <c r="J10" s="3">
        <v>36.299999999999997</v>
      </c>
      <c r="K10" s="3">
        <v>33.5</v>
      </c>
      <c r="L10" s="3">
        <v>-4.7368421052631504</v>
      </c>
      <c r="N10" s="15">
        <f t="shared" si="0"/>
        <v>-8.8160567823344138</v>
      </c>
    </row>
    <row r="11" spans="1:14" ht="15" customHeight="1" x14ac:dyDescent="0.25">
      <c r="A11" s="14">
        <v>42496</v>
      </c>
      <c r="B11" s="5">
        <v>36.1</v>
      </c>
      <c r="C11" s="6">
        <v>610531</v>
      </c>
      <c r="D11" s="5">
        <v>-0.100000000000001</v>
      </c>
      <c r="E11" s="5">
        <v>-0.276243093922656</v>
      </c>
      <c r="F11" s="5">
        <v>-0.276243093922656</v>
      </c>
      <c r="G11" s="5">
        <v>36.1</v>
      </c>
      <c r="H11" s="5">
        <v>-4.9999999999999902</v>
      </c>
      <c r="I11" s="5">
        <v>36.4</v>
      </c>
      <c r="J11" s="5">
        <v>37.1</v>
      </c>
      <c r="K11" s="5">
        <v>35.700000000000003</v>
      </c>
      <c r="L11" s="5">
        <v>-4.9999999999999902</v>
      </c>
      <c r="N11" s="15">
        <f t="shared" si="0"/>
        <v>-8.9160567823344152</v>
      </c>
    </row>
    <row r="12" spans="1:14" ht="15" customHeight="1" x14ac:dyDescent="0.25">
      <c r="A12" s="13">
        <v>42503</v>
      </c>
      <c r="B12" s="3">
        <v>39.6</v>
      </c>
      <c r="C12" s="4">
        <v>1818317</v>
      </c>
      <c r="D12" s="3">
        <v>3.5</v>
      </c>
      <c r="E12" s="3">
        <v>9.69529085872575</v>
      </c>
      <c r="F12" s="3">
        <v>9.69529085872575</v>
      </c>
      <c r="G12" s="3">
        <v>39.6</v>
      </c>
      <c r="H12" s="3">
        <v>4.2105263157894699</v>
      </c>
      <c r="I12" s="3">
        <v>37.4</v>
      </c>
      <c r="J12" s="3">
        <v>39.6</v>
      </c>
      <c r="K12" s="3">
        <v>36.700000000000003</v>
      </c>
      <c r="L12" s="3">
        <v>4.2105263157894699</v>
      </c>
      <c r="N12" s="15">
        <f t="shared" si="0"/>
        <v>-5.4160567823344152</v>
      </c>
    </row>
    <row r="13" spans="1:14" ht="15" customHeight="1" x14ac:dyDescent="0.25">
      <c r="A13" s="14">
        <v>42510</v>
      </c>
      <c r="B13" s="5">
        <v>36.5</v>
      </c>
      <c r="C13" s="6">
        <v>1143816</v>
      </c>
      <c r="D13" s="5">
        <v>-3.1</v>
      </c>
      <c r="E13" s="5">
        <v>-7.8282828282828198</v>
      </c>
      <c r="F13" s="5">
        <v>-7.8282828282828198</v>
      </c>
      <c r="G13" s="5">
        <v>36.5</v>
      </c>
      <c r="H13" s="5">
        <v>-3.9473684210526301</v>
      </c>
      <c r="I13" s="5">
        <v>38.299999999999997</v>
      </c>
      <c r="J13" s="5">
        <v>39</v>
      </c>
      <c r="K13" s="5">
        <v>35.9</v>
      </c>
      <c r="L13" s="5">
        <v>-3.9473684210526301</v>
      </c>
      <c r="N13" s="15">
        <f t="shared" si="0"/>
        <v>-8.5160567823344167</v>
      </c>
    </row>
    <row r="14" spans="1:14" ht="15" customHeight="1" x14ac:dyDescent="0.25">
      <c r="A14" s="13">
        <v>42517</v>
      </c>
      <c r="B14" s="3">
        <v>36.5</v>
      </c>
      <c r="C14" s="4">
        <v>662192</v>
      </c>
      <c r="D14" s="3"/>
      <c r="E14" s="3"/>
      <c r="F14" s="3"/>
      <c r="G14" s="3">
        <v>36.5</v>
      </c>
      <c r="H14" s="3">
        <v>-3.9473684210526301</v>
      </c>
      <c r="I14" s="3">
        <v>36.5</v>
      </c>
      <c r="J14" s="3">
        <v>37</v>
      </c>
      <c r="K14" s="3">
        <v>35.6</v>
      </c>
      <c r="L14" s="3">
        <v>-3.9473684210526301</v>
      </c>
      <c r="N14" s="15">
        <f t="shared" si="0"/>
        <v>-8.5160567823344167</v>
      </c>
    </row>
    <row r="15" spans="1:14" ht="15" customHeight="1" x14ac:dyDescent="0.25">
      <c r="A15" s="14">
        <v>42524</v>
      </c>
      <c r="B15" s="5">
        <v>35</v>
      </c>
      <c r="C15" s="6">
        <v>548604</v>
      </c>
      <c r="D15" s="5">
        <v>-1.5</v>
      </c>
      <c r="E15" s="5">
        <v>-4.10958904109589</v>
      </c>
      <c r="F15" s="5">
        <v>-4.10958904109589</v>
      </c>
      <c r="G15" s="5">
        <v>35</v>
      </c>
      <c r="H15" s="5">
        <v>-7.8947368421052602</v>
      </c>
      <c r="I15" s="5">
        <v>36.5</v>
      </c>
      <c r="J15" s="5">
        <v>36.6</v>
      </c>
      <c r="K15" s="5">
        <v>34.799999999999997</v>
      </c>
      <c r="L15" s="5">
        <v>-7.8947368421052602</v>
      </c>
      <c r="N15" s="15">
        <f t="shared" si="0"/>
        <v>-10.016056782334417</v>
      </c>
    </row>
    <row r="16" spans="1:14" ht="15" customHeight="1" x14ac:dyDescent="0.25">
      <c r="A16" s="13">
        <v>42531</v>
      </c>
      <c r="B16" s="3">
        <v>34</v>
      </c>
      <c r="C16" s="4">
        <v>652019</v>
      </c>
      <c r="D16" s="3">
        <v>-1</v>
      </c>
      <c r="E16" s="3">
        <v>-2.8571428571428501</v>
      </c>
      <c r="F16" s="3">
        <v>-2.8571428571428501</v>
      </c>
      <c r="G16" s="3">
        <v>34</v>
      </c>
      <c r="H16" s="3">
        <v>-10.5263157894736</v>
      </c>
      <c r="I16" s="3">
        <v>35</v>
      </c>
      <c r="J16" s="3">
        <v>35</v>
      </c>
      <c r="K16" s="3">
        <v>33.5</v>
      </c>
      <c r="L16" s="3">
        <v>-10.5263157894736</v>
      </c>
      <c r="N16" s="15">
        <f t="shared" si="0"/>
        <v>-11.016056782334417</v>
      </c>
    </row>
    <row r="17" spans="1:14" ht="15" customHeight="1" x14ac:dyDescent="0.25">
      <c r="A17" s="14">
        <v>42538</v>
      </c>
      <c r="B17" s="5">
        <v>31.8</v>
      </c>
      <c r="C17" s="6">
        <v>699341</v>
      </c>
      <c r="D17" s="5">
        <v>-2.19999999999999</v>
      </c>
      <c r="E17" s="5">
        <v>-6.4705882352941098</v>
      </c>
      <c r="F17" s="5">
        <v>-6.4705882352941098</v>
      </c>
      <c r="G17" s="5">
        <v>31.8</v>
      </c>
      <c r="H17" s="5">
        <v>-16.315789473684202</v>
      </c>
      <c r="I17" s="5">
        <v>33.5</v>
      </c>
      <c r="J17" s="5">
        <v>33.799999999999997</v>
      </c>
      <c r="K17" s="5">
        <v>31.2</v>
      </c>
      <c r="L17" s="5">
        <v>-16.315789473684202</v>
      </c>
      <c r="N17" s="15">
        <f t="shared" si="0"/>
        <v>-13.216056782334416</v>
      </c>
    </row>
    <row r="18" spans="1:14" ht="15" customHeight="1" x14ac:dyDescent="0.25">
      <c r="A18" s="13">
        <v>42544</v>
      </c>
      <c r="B18" s="3">
        <v>33.299999999999997</v>
      </c>
      <c r="C18" s="4">
        <v>381329</v>
      </c>
      <c r="D18" s="3">
        <v>1.49999999999999</v>
      </c>
      <c r="E18" s="3">
        <v>4.7169811320754498</v>
      </c>
      <c r="F18" s="3">
        <v>4.7169811320754498</v>
      </c>
      <c r="G18" s="3">
        <v>33.299999999999997</v>
      </c>
      <c r="H18" s="3">
        <v>-12.368421052631501</v>
      </c>
      <c r="I18" s="3">
        <v>32.200000000000003</v>
      </c>
      <c r="J18" s="3">
        <v>33.5</v>
      </c>
      <c r="K18" s="3">
        <v>32.1</v>
      </c>
      <c r="L18" s="3">
        <v>-12.368421052631501</v>
      </c>
      <c r="N18" s="15">
        <f t="shared" si="0"/>
        <v>-11.716056782334419</v>
      </c>
    </row>
    <row r="19" spans="1:14" ht="15" customHeight="1" x14ac:dyDescent="0.25">
      <c r="A19" s="14">
        <v>42552</v>
      </c>
      <c r="B19" s="5">
        <v>32.9</v>
      </c>
      <c r="C19" s="6">
        <v>929185</v>
      </c>
      <c r="D19" s="5">
        <v>-0.39999999999999802</v>
      </c>
      <c r="E19" s="5">
        <v>-1.2012012012011899</v>
      </c>
      <c r="F19" s="5">
        <v>-1.2012012012011899</v>
      </c>
      <c r="G19" s="5">
        <v>32.9</v>
      </c>
      <c r="H19" s="5">
        <v>-13.421052631578901</v>
      </c>
      <c r="I19" s="5">
        <v>30.5</v>
      </c>
      <c r="J19" s="5">
        <v>33</v>
      </c>
      <c r="K19" s="5">
        <v>30.1</v>
      </c>
      <c r="L19" s="5">
        <v>-13.421052631578901</v>
      </c>
      <c r="N19" s="15">
        <f t="shared" si="0"/>
        <v>-12.116056782334418</v>
      </c>
    </row>
    <row r="20" spans="1:14" ht="15" customHeight="1" x14ac:dyDescent="0.25">
      <c r="A20" s="13">
        <v>42559</v>
      </c>
      <c r="B20" s="3">
        <v>33.1</v>
      </c>
      <c r="C20" s="4">
        <v>2031864</v>
      </c>
      <c r="D20" s="3">
        <v>0.20000000000000201</v>
      </c>
      <c r="E20" s="3">
        <v>0.60790273556232599</v>
      </c>
      <c r="F20" s="3">
        <v>0.60790273556232599</v>
      </c>
      <c r="G20" s="3">
        <v>33.1</v>
      </c>
      <c r="H20" s="3">
        <v>-12.8947368421052</v>
      </c>
      <c r="I20" s="3">
        <v>33</v>
      </c>
      <c r="J20" s="3">
        <v>33.6</v>
      </c>
      <c r="K20" s="3">
        <v>32</v>
      </c>
      <c r="L20" s="3">
        <v>-12.8947368421052</v>
      </c>
      <c r="N20" s="15">
        <f t="shared" si="0"/>
        <v>-11.916056782334415</v>
      </c>
    </row>
    <row r="21" spans="1:14" ht="15" customHeight="1" x14ac:dyDescent="0.25">
      <c r="A21" s="14">
        <v>42566</v>
      </c>
      <c r="B21" s="5">
        <v>33.1</v>
      </c>
      <c r="C21" s="6">
        <v>821737</v>
      </c>
      <c r="D21" s="5"/>
      <c r="E21" s="5"/>
      <c r="F21" s="5"/>
      <c r="G21" s="5">
        <v>33.1</v>
      </c>
      <c r="H21" s="5">
        <v>-12.8947368421052</v>
      </c>
      <c r="I21" s="5">
        <v>33</v>
      </c>
      <c r="J21" s="5">
        <v>33.700000000000003</v>
      </c>
      <c r="K21" s="5">
        <v>32</v>
      </c>
      <c r="L21" s="5">
        <v>-12.8947368421052</v>
      </c>
      <c r="N21" s="15">
        <f t="shared" si="0"/>
        <v>-11.916056782334415</v>
      </c>
    </row>
    <row r="22" spans="1:14" ht="15" customHeight="1" x14ac:dyDescent="0.25">
      <c r="A22" s="13">
        <v>42573</v>
      </c>
      <c r="B22" s="3">
        <v>34.6</v>
      </c>
      <c r="C22" s="4">
        <v>554004</v>
      </c>
      <c r="D22" s="3">
        <v>1.5</v>
      </c>
      <c r="E22" s="3">
        <v>4.5317220543806602</v>
      </c>
      <c r="F22" s="3">
        <v>4.5317220543806602</v>
      </c>
      <c r="G22" s="3">
        <v>34.6</v>
      </c>
      <c r="H22" s="3">
        <v>-8.9473684210526194</v>
      </c>
      <c r="I22" s="3">
        <v>33.4</v>
      </c>
      <c r="J22" s="3">
        <v>34.799999999999997</v>
      </c>
      <c r="K22" s="3">
        <v>32.6</v>
      </c>
      <c r="L22" s="3">
        <v>-8.9473684210526194</v>
      </c>
      <c r="N22" s="15">
        <f t="shared" si="0"/>
        <v>-10.416056782334415</v>
      </c>
    </row>
    <row r="23" spans="1:14" ht="15" customHeight="1" x14ac:dyDescent="0.25">
      <c r="A23" s="14">
        <v>42580</v>
      </c>
      <c r="B23" s="5">
        <v>34.799999999999997</v>
      </c>
      <c r="C23" s="6">
        <v>350558</v>
      </c>
      <c r="D23" s="5">
        <v>0.19999999999999499</v>
      </c>
      <c r="E23" s="5">
        <v>0.57803468208090703</v>
      </c>
      <c r="F23" s="5">
        <v>0.57803468208090703</v>
      </c>
      <c r="G23" s="5">
        <v>34.799999999999997</v>
      </c>
      <c r="H23" s="5">
        <v>-8.4210526315789505</v>
      </c>
      <c r="I23" s="5">
        <v>34.6</v>
      </c>
      <c r="J23" s="5">
        <v>36</v>
      </c>
      <c r="K23" s="5">
        <v>34.1</v>
      </c>
      <c r="L23" s="5">
        <v>-8.4210526315789505</v>
      </c>
      <c r="N23" s="15">
        <f t="shared" si="0"/>
        <v>-10.216056782334419</v>
      </c>
    </row>
    <row r="24" spans="1:14" ht="15" customHeight="1" x14ac:dyDescent="0.25">
      <c r="A24" s="13">
        <v>42587</v>
      </c>
      <c r="B24" s="3">
        <v>35</v>
      </c>
      <c r="C24" s="4">
        <v>238487</v>
      </c>
      <c r="D24" s="3">
        <v>0.20000000000000201</v>
      </c>
      <c r="E24" s="3">
        <v>0.57471264367816499</v>
      </c>
      <c r="F24" s="3">
        <v>0.57471264367816499</v>
      </c>
      <c r="G24" s="3">
        <v>35</v>
      </c>
      <c r="H24" s="3">
        <v>-7.8947368421052602</v>
      </c>
      <c r="I24" s="3">
        <v>34.9</v>
      </c>
      <c r="J24" s="3">
        <v>35.299999999999997</v>
      </c>
      <c r="K24" s="3">
        <v>34.5</v>
      </c>
      <c r="L24" s="3">
        <v>-7.8947368421052602</v>
      </c>
      <c r="N24" s="15">
        <f t="shared" si="0"/>
        <v>-10.016056782334417</v>
      </c>
    </row>
    <row r="25" spans="1:14" ht="15" customHeight="1" x14ac:dyDescent="0.25">
      <c r="A25" s="14">
        <v>42594</v>
      </c>
      <c r="B25" s="5">
        <v>32.9</v>
      </c>
      <c r="C25" s="6">
        <v>1920441</v>
      </c>
      <c r="D25" s="5">
        <v>-2.1</v>
      </c>
      <c r="E25" s="5">
        <v>-6</v>
      </c>
      <c r="F25" s="5">
        <v>-6</v>
      </c>
      <c r="G25" s="5">
        <v>32.9</v>
      </c>
      <c r="H25" s="5">
        <v>-13.421052631578901</v>
      </c>
      <c r="I25" s="5">
        <v>35.1</v>
      </c>
      <c r="J25" s="5">
        <v>36</v>
      </c>
      <c r="K25" s="5">
        <v>31.5</v>
      </c>
      <c r="L25" s="5">
        <v>-13.421052631578901</v>
      </c>
      <c r="N25" s="15">
        <f t="shared" si="0"/>
        <v>-12.116056782334418</v>
      </c>
    </row>
    <row r="26" spans="1:14" ht="15" customHeight="1" x14ac:dyDescent="0.25">
      <c r="A26" s="13">
        <v>42601</v>
      </c>
      <c r="B26" s="3">
        <v>32</v>
      </c>
      <c r="C26" s="4">
        <v>954140</v>
      </c>
      <c r="D26" s="3">
        <v>-0.89999999999999802</v>
      </c>
      <c r="E26" s="3">
        <v>-2.7355623100303901</v>
      </c>
      <c r="F26" s="3">
        <v>-2.7355623100303901</v>
      </c>
      <c r="G26" s="3">
        <v>32</v>
      </c>
      <c r="H26" s="3">
        <v>-15.789473684210501</v>
      </c>
      <c r="I26" s="3">
        <v>33</v>
      </c>
      <c r="J26" s="3">
        <v>33.299999999999997</v>
      </c>
      <c r="K26" s="3">
        <v>30.9</v>
      </c>
      <c r="L26" s="3">
        <v>-15.789473684210501</v>
      </c>
      <c r="N26" s="15">
        <f t="shared" si="0"/>
        <v>-13.016056782334417</v>
      </c>
    </row>
    <row r="27" spans="1:14" ht="15" customHeight="1" x14ac:dyDescent="0.25">
      <c r="A27" s="14">
        <v>42608</v>
      </c>
      <c r="B27" s="5">
        <v>31.4</v>
      </c>
      <c r="C27" s="6">
        <v>420597</v>
      </c>
      <c r="D27" s="5">
        <v>-0.60000000000000098</v>
      </c>
      <c r="E27" s="5">
        <v>-1.875</v>
      </c>
      <c r="F27" s="5">
        <v>-1.875</v>
      </c>
      <c r="G27" s="5">
        <v>31.4</v>
      </c>
      <c r="H27" s="5">
        <v>-17.368421052631501</v>
      </c>
      <c r="I27" s="5">
        <v>32</v>
      </c>
      <c r="J27" s="5">
        <v>32.6</v>
      </c>
      <c r="K27" s="5">
        <v>31.1</v>
      </c>
      <c r="L27" s="5">
        <v>-17.368421052631501</v>
      </c>
      <c r="N27" s="15">
        <f t="shared" si="0"/>
        <v>-13.616056782334418</v>
      </c>
    </row>
    <row r="28" spans="1:14" ht="15" customHeight="1" x14ac:dyDescent="0.25">
      <c r="A28" s="13">
        <v>42615</v>
      </c>
      <c r="B28" s="3">
        <v>30.4</v>
      </c>
      <c r="C28" s="4">
        <v>401093</v>
      </c>
      <c r="D28" s="3">
        <v>-1</v>
      </c>
      <c r="E28" s="3">
        <v>-3.1847133757961701</v>
      </c>
      <c r="F28" s="3">
        <v>-3.1847133757961701</v>
      </c>
      <c r="G28" s="3">
        <v>30.4</v>
      </c>
      <c r="H28" s="3">
        <v>-20</v>
      </c>
      <c r="I28" s="3">
        <v>32</v>
      </c>
      <c r="J28" s="3">
        <v>32</v>
      </c>
      <c r="K28" s="3">
        <v>30.1</v>
      </c>
      <c r="L28" s="3">
        <v>-20</v>
      </c>
      <c r="N28" s="15">
        <f t="shared" si="0"/>
        <v>-14.616056782334418</v>
      </c>
    </row>
    <row r="29" spans="1:14" ht="15" customHeight="1" x14ac:dyDescent="0.25">
      <c r="A29" s="14">
        <v>42622</v>
      </c>
      <c r="B29" s="5">
        <v>30.2</v>
      </c>
      <c r="C29" s="6">
        <v>398720</v>
      </c>
      <c r="D29" s="5">
        <v>-0.19999999999999901</v>
      </c>
      <c r="E29" s="5">
        <v>-0.65789473684210098</v>
      </c>
      <c r="F29" s="5">
        <v>-0.65789473684210098</v>
      </c>
      <c r="G29" s="5">
        <v>30.2</v>
      </c>
      <c r="H29" s="5">
        <v>-20.5263157894736</v>
      </c>
      <c r="I29" s="5">
        <v>30.2</v>
      </c>
      <c r="J29" s="5">
        <v>31.2</v>
      </c>
      <c r="K29" s="5">
        <v>30.1</v>
      </c>
      <c r="L29" s="5">
        <v>-20.5263157894736</v>
      </c>
      <c r="N29" s="15">
        <f t="shared" si="0"/>
        <v>-14.816056782334417</v>
      </c>
    </row>
    <row r="30" spans="1:14" ht="15" customHeight="1" x14ac:dyDescent="0.25">
      <c r="A30" s="13">
        <v>42629</v>
      </c>
      <c r="B30" s="3">
        <v>28.7</v>
      </c>
      <c r="C30" s="4">
        <v>1352176</v>
      </c>
      <c r="D30" s="3">
        <v>-1.5</v>
      </c>
      <c r="E30" s="3">
        <v>-4.9668874172185404</v>
      </c>
      <c r="F30" s="3">
        <v>-4.9668874172185404</v>
      </c>
      <c r="G30" s="3">
        <v>28.7</v>
      </c>
      <c r="H30" s="3">
        <v>-24.473684210526301</v>
      </c>
      <c r="I30" s="3">
        <v>30</v>
      </c>
      <c r="J30" s="3">
        <v>30</v>
      </c>
      <c r="K30" s="3">
        <v>27.9</v>
      </c>
      <c r="L30" s="3">
        <v>-24.473684210526301</v>
      </c>
      <c r="N30" s="15">
        <f t="shared" si="0"/>
        <v>-16.316056782334417</v>
      </c>
    </row>
    <row r="31" spans="1:14" ht="15" customHeight="1" x14ac:dyDescent="0.25">
      <c r="A31" s="14">
        <v>42636</v>
      </c>
      <c r="B31" s="5">
        <v>31</v>
      </c>
      <c r="C31" s="6">
        <v>1740778</v>
      </c>
      <c r="D31" s="5">
        <v>2.2999999999999998</v>
      </c>
      <c r="E31" s="5">
        <v>8.0139372822299606</v>
      </c>
      <c r="F31" s="5">
        <v>8.0139372822299606</v>
      </c>
      <c r="G31" s="5">
        <v>31</v>
      </c>
      <c r="H31" s="5">
        <v>-18.421052631578899</v>
      </c>
      <c r="I31" s="5">
        <v>28.7</v>
      </c>
      <c r="J31" s="5">
        <v>31.2</v>
      </c>
      <c r="K31" s="5">
        <v>28</v>
      </c>
      <c r="L31" s="5">
        <v>-18.421052631578899</v>
      </c>
      <c r="N31" s="15">
        <f t="shared" si="0"/>
        <v>-14.016056782334417</v>
      </c>
    </row>
    <row r="32" spans="1:14" ht="15" customHeight="1" x14ac:dyDescent="0.25">
      <c r="A32" s="13">
        <v>42643</v>
      </c>
      <c r="B32" s="3">
        <v>32.700000000000003</v>
      </c>
      <c r="C32" s="4">
        <v>1800061</v>
      </c>
      <c r="D32" s="3">
        <v>1.7</v>
      </c>
      <c r="E32" s="3">
        <v>5.4838709677419404</v>
      </c>
      <c r="F32" s="3">
        <v>5.4838709677419404</v>
      </c>
      <c r="G32" s="3">
        <v>32.700000000000003</v>
      </c>
      <c r="H32" s="3">
        <v>-13.9473684210526</v>
      </c>
      <c r="I32" s="3">
        <v>31.9</v>
      </c>
      <c r="J32" s="3">
        <v>33.299999999999997</v>
      </c>
      <c r="K32" s="3">
        <v>30.2</v>
      </c>
      <c r="L32" s="3">
        <v>-13.9473684210526</v>
      </c>
      <c r="N32" s="15">
        <f t="shared" si="0"/>
        <v>-12.316056782334414</v>
      </c>
    </row>
    <row r="33" spans="1:14" ht="15" customHeight="1" x14ac:dyDescent="0.25">
      <c r="A33" s="14">
        <v>42650</v>
      </c>
      <c r="B33" s="5">
        <v>33.6</v>
      </c>
      <c r="C33" s="6">
        <v>2026168</v>
      </c>
      <c r="D33" s="5">
        <v>0.89999999999999802</v>
      </c>
      <c r="E33" s="5">
        <v>2.75229357798165</v>
      </c>
      <c r="F33" s="5">
        <v>2.75229357798165</v>
      </c>
      <c r="G33" s="5">
        <v>33.6</v>
      </c>
      <c r="H33" s="5">
        <v>-11.578947368421</v>
      </c>
      <c r="I33" s="5">
        <v>32.9</v>
      </c>
      <c r="J33" s="5">
        <v>34.299999999999997</v>
      </c>
      <c r="K33" s="5">
        <v>31.5</v>
      </c>
      <c r="L33" s="5">
        <v>-11.578947368421</v>
      </c>
      <c r="N33" s="15">
        <f t="shared" si="0"/>
        <v>-11.416056782334415</v>
      </c>
    </row>
    <row r="34" spans="1:14" ht="15" customHeight="1" x14ac:dyDescent="0.25">
      <c r="A34" s="13">
        <v>42657</v>
      </c>
      <c r="B34" s="3">
        <v>33.4</v>
      </c>
      <c r="C34" s="4">
        <v>329410</v>
      </c>
      <c r="D34" s="3">
        <v>-0.20000000000000201</v>
      </c>
      <c r="E34" s="3">
        <v>-0.595238095238104</v>
      </c>
      <c r="F34" s="3">
        <v>-0.595238095238104</v>
      </c>
      <c r="G34" s="3">
        <v>33.4</v>
      </c>
      <c r="H34" s="3">
        <v>-12.105263157894701</v>
      </c>
      <c r="I34" s="3">
        <v>34</v>
      </c>
      <c r="J34" s="3">
        <v>34</v>
      </c>
      <c r="K34" s="3">
        <v>32.6</v>
      </c>
      <c r="L34" s="3">
        <v>-12.105263157894701</v>
      </c>
      <c r="N34" s="15">
        <f t="shared" si="0"/>
        <v>-11.616056782334418</v>
      </c>
    </row>
    <row r="35" spans="1:14" ht="15" customHeight="1" x14ac:dyDescent="0.25">
      <c r="A35" s="14">
        <v>42664</v>
      </c>
      <c r="B35" s="5">
        <v>34.799999999999997</v>
      </c>
      <c r="C35" s="6">
        <v>845439</v>
      </c>
      <c r="D35" s="5">
        <v>1.3999999999999899</v>
      </c>
      <c r="E35" s="5">
        <v>4.1916167664670603</v>
      </c>
      <c r="F35" s="5">
        <v>4.1916167664670603</v>
      </c>
      <c r="G35" s="5">
        <v>34.799999999999997</v>
      </c>
      <c r="H35" s="5">
        <v>-8.4210526315789505</v>
      </c>
      <c r="I35" s="5">
        <v>33.200000000000003</v>
      </c>
      <c r="J35" s="5">
        <v>34.799999999999997</v>
      </c>
      <c r="K35" s="5">
        <v>32.200000000000003</v>
      </c>
      <c r="L35" s="5">
        <v>-8.4210526315789505</v>
      </c>
      <c r="N35" s="15">
        <f t="shared" si="0"/>
        <v>-10.216056782334419</v>
      </c>
    </row>
    <row r="36" spans="1:14" ht="15" customHeight="1" x14ac:dyDescent="0.25">
      <c r="A36" s="13">
        <v>42671</v>
      </c>
      <c r="B36" s="3">
        <v>33.5</v>
      </c>
      <c r="C36" s="4">
        <v>622952</v>
      </c>
      <c r="D36" s="3">
        <v>-1.2999999999999901</v>
      </c>
      <c r="E36" s="3">
        <v>-3.73563218390803</v>
      </c>
      <c r="F36" s="3">
        <v>-3.73563218390803</v>
      </c>
      <c r="G36" s="3">
        <v>33.5</v>
      </c>
      <c r="H36" s="3">
        <v>-11.8421052631578</v>
      </c>
      <c r="I36" s="3">
        <v>34.799999999999997</v>
      </c>
      <c r="J36" s="3">
        <v>34.9</v>
      </c>
      <c r="K36" s="3">
        <v>32.6</v>
      </c>
      <c r="L36" s="3">
        <v>-11.8421052631578</v>
      </c>
      <c r="N36" s="15">
        <f t="shared" si="0"/>
        <v>-11.516056782334417</v>
      </c>
    </row>
    <row r="37" spans="1:14" ht="15" customHeight="1" x14ac:dyDescent="0.25">
      <c r="A37" s="14">
        <v>42678</v>
      </c>
      <c r="B37" s="5">
        <v>33</v>
      </c>
      <c r="C37" s="6">
        <v>332047</v>
      </c>
      <c r="D37" s="5">
        <v>-0.5</v>
      </c>
      <c r="E37" s="5">
        <v>-1.4925373134328399</v>
      </c>
      <c r="F37" s="5">
        <v>-1.4925373134328399</v>
      </c>
      <c r="G37" s="5">
        <v>33</v>
      </c>
      <c r="H37" s="5">
        <v>-13.157894736842101</v>
      </c>
      <c r="I37" s="5">
        <v>33</v>
      </c>
      <c r="J37" s="5">
        <v>34</v>
      </c>
      <c r="K37" s="5">
        <v>32.200000000000003</v>
      </c>
      <c r="L37" s="5">
        <v>-13.157894736842101</v>
      </c>
      <c r="N37" s="15">
        <f t="shared" si="0"/>
        <v>-12.016056782334417</v>
      </c>
    </row>
    <row r="38" spans="1:14" ht="15" customHeight="1" x14ac:dyDescent="0.25">
      <c r="A38" s="13">
        <v>42685</v>
      </c>
      <c r="B38" s="3">
        <v>37.5</v>
      </c>
      <c r="C38" s="4">
        <v>4241536</v>
      </c>
      <c r="D38" s="3">
        <v>4.5</v>
      </c>
      <c r="E38" s="3">
        <v>13.636363636363599</v>
      </c>
      <c r="F38" s="3">
        <v>13.636363636363599</v>
      </c>
      <c r="G38" s="3">
        <v>37.5</v>
      </c>
      <c r="H38" s="3">
        <v>-1.31578947368421</v>
      </c>
      <c r="I38" s="3">
        <v>33</v>
      </c>
      <c r="J38" s="3">
        <v>38.799999999999997</v>
      </c>
      <c r="K38" s="3">
        <v>32.299999999999997</v>
      </c>
      <c r="L38" s="3">
        <v>-1.31578947368421</v>
      </c>
      <c r="N38" s="15">
        <f t="shared" si="0"/>
        <v>-7.5160567823344167</v>
      </c>
    </row>
    <row r="39" spans="1:14" ht="15" customHeight="1" x14ac:dyDescent="0.25">
      <c r="A39" s="14">
        <v>42692</v>
      </c>
      <c r="B39" s="5">
        <v>37.9</v>
      </c>
      <c r="C39" s="6">
        <v>1363157</v>
      </c>
      <c r="D39" s="5">
        <v>0.39999999999999802</v>
      </c>
      <c r="E39" s="5">
        <v>1.06666666666666</v>
      </c>
      <c r="F39" s="5">
        <v>1.06666666666666</v>
      </c>
      <c r="G39" s="5">
        <v>37.9</v>
      </c>
      <c r="H39" s="5">
        <v>-0.26315789473684498</v>
      </c>
      <c r="I39" s="5">
        <v>37.700000000000003</v>
      </c>
      <c r="J39" s="5">
        <v>39</v>
      </c>
      <c r="K39" s="5">
        <v>36.4</v>
      </c>
      <c r="L39" s="5">
        <v>-0.26315789473684498</v>
      </c>
      <c r="N39" s="15">
        <f t="shared" si="0"/>
        <v>-7.1160567823344181</v>
      </c>
    </row>
    <row r="40" spans="1:14" ht="15" customHeight="1" x14ac:dyDescent="0.25">
      <c r="A40" s="13">
        <v>42699</v>
      </c>
      <c r="B40" s="3">
        <v>37</v>
      </c>
      <c r="C40" s="4">
        <v>482278</v>
      </c>
      <c r="D40" s="3">
        <v>-0.89999999999999802</v>
      </c>
      <c r="E40" s="3">
        <v>-2.3746701846965701</v>
      </c>
      <c r="F40" s="3">
        <v>-2.3746701846965701</v>
      </c>
      <c r="G40" s="3">
        <v>37</v>
      </c>
      <c r="H40" s="3">
        <v>-2.6315789473684199</v>
      </c>
      <c r="I40" s="3">
        <v>38.1</v>
      </c>
      <c r="J40" s="3">
        <v>38.1</v>
      </c>
      <c r="K40" s="3">
        <v>36.5</v>
      </c>
      <c r="L40" s="3">
        <v>-2.6315789473684199</v>
      </c>
      <c r="N40" s="15">
        <f t="shared" si="0"/>
        <v>-8.0160567823344167</v>
      </c>
    </row>
    <row r="41" spans="1:14" ht="15" customHeight="1" x14ac:dyDescent="0.25">
      <c r="A41" s="14">
        <v>42706</v>
      </c>
      <c r="B41" s="5">
        <v>36.4</v>
      </c>
      <c r="C41" s="6">
        <v>581079</v>
      </c>
      <c r="D41" s="5">
        <v>-0.60000000000000098</v>
      </c>
      <c r="E41" s="5">
        <v>-1.6216216216216199</v>
      </c>
      <c r="F41" s="5">
        <v>-1.6216216216216199</v>
      </c>
      <c r="G41" s="5">
        <v>36.4</v>
      </c>
      <c r="H41" s="5">
        <v>-4.2105263157894699</v>
      </c>
      <c r="I41" s="5">
        <v>37.1</v>
      </c>
      <c r="J41" s="5">
        <v>37.6</v>
      </c>
      <c r="K41" s="5">
        <v>36.1</v>
      </c>
      <c r="L41" s="5">
        <v>-4.2105263157894699</v>
      </c>
      <c r="N41" s="15">
        <f t="shared" si="0"/>
        <v>-8.6160567823344181</v>
      </c>
    </row>
    <row r="42" spans="1:14" ht="15" customHeight="1" x14ac:dyDescent="0.25">
      <c r="A42" s="13">
        <v>42713</v>
      </c>
      <c r="B42" s="3">
        <v>34</v>
      </c>
      <c r="C42" s="4">
        <v>821686</v>
      </c>
      <c r="D42" s="3">
        <v>-2.3999999999999901</v>
      </c>
      <c r="E42" s="3">
        <v>-6.5934065934065904</v>
      </c>
      <c r="F42" s="3">
        <v>-6.5934065934065904</v>
      </c>
      <c r="G42" s="3">
        <v>34</v>
      </c>
      <c r="H42" s="3">
        <v>-10.5263157894736</v>
      </c>
      <c r="I42" s="3">
        <v>36</v>
      </c>
      <c r="J42" s="3">
        <v>36.4</v>
      </c>
      <c r="K42" s="3">
        <v>33.700000000000003</v>
      </c>
      <c r="L42" s="3">
        <v>-10.5263157894736</v>
      </c>
      <c r="N42" s="15">
        <f t="shared" si="0"/>
        <v>-11.016056782334417</v>
      </c>
    </row>
    <row r="43" spans="1:14" ht="15" customHeight="1" x14ac:dyDescent="0.25">
      <c r="A43" s="14">
        <v>42720</v>
      </c>
      <c r="B43" s="5">
        <v>35.799999999999997</v>
      </c>
      <c r="C43" s="6">
        <v>886632</v>
      </c>
      <c r="D43" s="5">
        <v>1.7999999999999901</v>
      </c>
      <c r="E43" s="5">
        <v>5.2941176470588003</v>
      </c>
      <c r="F43" s="5">
        <v>5.2941176470588003</v>
      </c>
      <c r="G43" s="5">
        <v>35.799999999999997</v>
      </c>
      <c r="H43" s="5">
        <v>-5.7894736842105301</v>
      </c>
      <c r="I43" s="5">
        <v>34</v>
      </c>
      <c r="J43" s="5">
        <v>35.799999999999997</v>
      </c>
      <c r="K43" s="5">
        <v>33.700000000000003</v>
      </c>
      <c r="L43" s="5">
        <v>-5.7894736842105301</v>
      </c>
      <c r="N43" s="15">
        <f t="shared" si="0"/>
        <v>-9.2160567823344195</v>
      </c>
    </row>
    <row r="44" spans="1:14" ht="15" customHeight="1" x14ac:dyDescent="0.25">
      <c r="A44" s="13">
        <v>42727</v>
      </c>
      <c r="B44" s="3">
        <v>36.5</v>
      </c>
      <c r="C44" s="4">
        <v>1929665</v>
      </c>
      <c r="D44" s="3">
        <v>0.70000000000000195</v>
      </c>
      <c r="E44" s="3">
        <v>1.95530726256984</v>
      </c>
      <c r="F44" s="3">
        <v>1.95530726256984</v>
      </c>
      <c r="G44" s="3">
        <v>36.5</v>
      </c>
      <c r="H44" s="3">
        <v>-3.9473684210526301</v>
      </c>
      <c r="I44" s="3">
        <v>35.200000000000003</v>
      </c>
      <c r="J44" s="3">
        <v>36.9</v>
      </c>
      <c r="K44" s="3">
        <v>35.1</v>
      </c>
      <c r="L44" s="3">
        <v>-3.9473684210526301</v>
      </c>
      <c r="N44" s="15">
        <f t="shared" si="0"/>
        <v>-8.5160567823344167</v>
      </c>
    </row>
    <row r="45" spans="1:14" ht="15" customHeight="1" x14ac:dyDescent="0.25">
      <c r="A45" s="14">
        <v>42734</v>
      </c>
      <c r="B45" s="5">
        <v>36.5</v>
      </c>
      <c r="C45" s="6">
        <v>249057</v>
      </c>
      <c r="D45" s="5"/>
      <c r="E45" s="5"/>
      <c r="F45" s="5"/>
      <c r="G45" s="5">
        <v>36.5</v>
      </c>
      <c r="H45" s="5">
        <v>-3.9473684210526301</v>
      </c>
      <c r="I45" s="5">
        <v>36.5</v>
      </c>
      <c r="J45" s="5">
        <v>36.5</v>
      </c>
      <c r="K45" s="5">
        <v>35.6</v>
      </c>
      <c r="L45" s="5">
        <v>-3.9473684210526301</v>
      </c>
      <c r="N45" s="15">
        <f t="shared" si="0"/>
        <v>-8.5160567823344167</v>
      </c>
    </row>
    <row r="46" spans="1:14" ht="15" customHeight="1" x14ac:dyDescent="0.25">
      <c r="A46" s="13">
        <v>42740</v>
      </c>
      <c r="B46" s="3">
        <v>36.1</v>
      </c>
      <c r="C46" s="4">
        <v>323416</v>
      </c>
      <c r="D46" s="3">
        <v>-0.39999999999999802</v>
      </c>
      <c r="E46" s="3">
        <v>-1.0958904109588901</v>
      </c>
      <c r="F46" s="3">
        <v>-1.0958904109588901</v>
      </c>
      <c r="G46" s="3">
        <v>36.1</v>
      </c>
      <c r="H46" s="3">
        <v>-4.9999999999999902</v>
      </c>
      <c r="I46" s="3">
        <v>36.5</v>
      </c>
      <c r="J46" s="3">
        <v>36.9</v>
      </c>
      <c r="K46" s="3">
        <v>35.9</v>
      </c>
      <c r="L46" s="3">
        <v>-4.9999999999999902</v>
      </c>
      <c r="N46" s="15">
        <f t="shared" si="0"/>
        <v>-8.9160567823344152</v>
      </c>
    </row>
    <row r="47" spans="1:14" ht="15" customHeight="1" x14ac:dyDescent="0.25">
      <c r="A47" s="14">
        <v>42748</v>
      </c>
      <c r="B47" s="5">
        <v>37</v>
      </c>
      <c r="C47" s="6">
        <v>1087773</v>
      </c>
      <c r="D47" s="5">
        <v>0.89999999999999802</v>
      </c>
      <c r="E47" s="5">
        <v>2.4930747922437599</v>
      </c>
      <c r="F47" s="5">
        <v>2.4930747922437599</v>
      </c>
      <c r="G47" s="5">
        <v>37</v>
      </c>
      <c r="H47" s="5">
        <v>-2.6315789473684199</v>
      </c>
      <c r="I47" s="5">
        <v>36.1</v>
      </c>
      <c r="J47" s="5">
        <v>37.4</v>
      </c>
      <c r="K47" s="5">
        <v>35.5</v>
      </c>
      <c r="L47" s="5">
        <v>-2.6315789473684199</v>
      </c>
      <c r="N47" s="15">
        <f t="shared" si="0"/>
        <v>-8.0160567823344167</v>
      </c>
    </row>
    <row r="48" spans="1:14" ht="15" customHeight="1" x14ac:dyDescent="0.25">
      <c r="A48" s="13">
        <v>42755</v>
      </c>
      <c r="B48" s="3">
        <v>37.6</v>
      </c>
      <c r="C48" s="4">
        <v>833496</v>
      </c>
      <c r="D48" s="3">
        <v>0.60000000000000098</v>
      </c>
      <c r="E48" s="3">
        <v>1.6216216216216199</v>
      </c>
      <c r="F48" s="3">
        <v>1.6216216216216199</v>
      </c>
      <c r="G48" s="3">
        <v>37.6</v>
      </c>
      <c r="H48" s="3">
        <v>-1.0526315789473599</v>
      </c>
      <c r="I48" s="3">
        <v>37</v>
      </c>
      <c r="J48" s="3">
        <v>37.799999999999997</v>
      </c>
      <c r="K48" s="3">
        <v>36.200000000000003</v>
      </c>
      <c r="L48" s="3">
        <v>-1.0526315789473599</v>
      </c>
      <c r="N48" s="15">
        <f t="shared" si="0"/>
        <v>-7.4160567823344152</v>
      </c>
    </row>
    <row r="49" spans="1:15" ht="15" customHeight="1" x14ac:dyDescent="0.25">
      <c r="A49" s="14">
        <v>42762</v>
      </c>
      <c r="B49" s="5">
        <v>37</v>
      </c>
      <c r="C49" s="6">
        <v>319681</v>
      </c>
      <c r="D49" s="5">
        <v>-0.60000000000000098</v>
      </c>
      <c r="E49" s="5">
        <v>-1.59574468085106</v>
      </c>
      <c r="F49" s="5">
        <v>-1.59574468085106</v>
      </c>
      <c r="G49" s="5">
        <v>37</v>
      </c>
      <c r="H49" s="5">
        <v>-2.6315789473684199</v>
      </c>
      <c r="I49" s="5">
        <v>37.6</v>
      </c>
      <c r="J49" s="5">
        <v>37.9</v>
      </c>
      <c r="K49" s="5">
        <v>36.1</v>
      </c>
      <c r="L49" s="5">
        <v>-2.6315789473684199</v>
      </c>
      <c r="N49" s="15">
        <f t="shared" si="0"/>
        <v>-8.0160567823344167</v>
      </c>
    </row>
    <row r="50" spans="1:15" ht="15" customHeight="1" x14ac:dyDescent="0.25">
      <c r="A50" s="13">
        <v>42769</v>
      </c>
      <c r="B50" s="3">
        <v>37.799999999999997</v>
      </c>
      <c r="C50" s="4">
        <v>554514</v>
      </c>
      <c r="D50" s="3">
        <v>0.79999999999999705</v>
      </c>
      <c r="E50" s="3">
        <v>2.1621621621621601</v>
      </c>
      <c r="F50" s="3">
        <v>2.1621621621621601</v>
      </c>
      <c r="G50" s="3">
        <v>37.799999999999997</v>
      </c>
      <c r="H50" s="3">
        <v>-0.52631578947369095</v>
      </c>
      <c r="I50" s="3">
        <v>36.299999999999997</v>
      </c>
      <c r="J50" s="3">
        <v>38</v>
      </c>
      <c r="K50" s="3">
        <v>36.299999999999997</v>
      </c>
      <c r="L50" s="3">
        <v>-0.52631578947369095</v>
      </c>
      <c r="N50" s="15">
        <f t="shared" si="0"/>
        <v>-7.2160567823344195</v>
      </c>
    </row>
    <row r="51" spans="1:15" ht="15" customHeight="1" x14ac:dyDescent="0.25">
      <c r="A51" s="14">
        <v>42776</v>
      </c>
      <c r="B51" s="5">
        <v>39.4</v>
      </c>
      <c r="C51" s="6">
        <v>1402299</v>
      </c>
      <c r="D51" s="5">
        <v>1.6</v>
      </c>
      <c r="E51" s="5">
        <v>4.2328042328042299</v>
      </c>
      <c r="F51" s="5">
        <v>4.2328042328042299</v>
      </c>
      <c r="G51" s="5">
        <v>39.4</v>
      </c>
      <c r="H51" s="5">
        <v>3.6842105263157801</v>
      </c>
      <c r="I51" s="5">
        <v>38.799999999999997</v>
      </c>
      <c r="J51" s="5">
        <v>39.9</v>
      </c>
      <c r="K51" s="5">
        <v>38.5</v>
      </c>
      <c r="L51" s="5">
        <v>3.6842105263157801</v>
      </c>
      <c r="N51" s="15">
        <f t="shared" si="0"/>
        <v>-5.6160567823344181</v>
      </c>
    </row>
    <row r="52" spans="1:15" ht="15" customHeight="1" x14ac:dyDescent="0.25">
      <c r="A52" s="13">
        <v>42783</v>
      </c>
      <c r="B52" s="3">
        <v>41.9</v>
      </c>
      <c r="C52" s="4">
        <v>3343632</v>
      </c>
      <c r="D52" s="3">
        <v>2.5</v>
      </c>
      <c r="E52" s="3">
        <v>6.3451776649746199</v>
      </c>
      <c r="F52" s="3">
        <v>6.3451776649746199</v>
      </c>
      <c r="G52" s="3">
        <v>41.9</v>
      </c>
      <c r="H52" s="3">
        <v>10.2631578947368</v>
      </c>
      <c r="I52" s="3">
        <v>39.6</v>
      </c>
      <c r="J52" s="3">
        <v>44.3</v>
      </c>
      <c r="K52" s="3">
        <v>39.1</v>
      </c>
      <c r="L52" s="3">
        <v>10.2631578947368</v>
      </c>
      <c r="N52" s="15">
        <f t="shared" si="0"/>
        <v>-3.1160567823344181</v>
      </c>
    </row>
    <row r="53" spans="1:15" ht="15" customHeight="1" x14ac:dyDescent="0.25">
      <c r="A53" s="14">
        <v>42790</v>
      </c>
      <c r="B53" s="5">
        <v>42</v>
      </c>
      <c r="C53" s="6">
        <v>1674131</v>
      </c>
      <c r="D53" s="5">
        <v>0.100000000000001</v>
      </c>
      <c r="E53" s="5">
        <v>0.238663484486867</v>
      </c>
      <c r="F53" s="5">
        <v>0.238663484486867</v>
      </c>
      <c r="G53" s="5">
        <v>42</v>
      </c>
      <c r="H53" s="5">
        <v>10.5263157894736</v>
      </c>
      <c r="I53" s="5">
        <v>41.9</v>
      </c>
      <c r="J53" s="5">
        <v>42.7</v>
      </c>
      <c r="K53" s="5">
        <v>41.2</v>
      </c>
      <c r="L53" s="5">
        <v>10.5263157894736</v>
      </c>
      <c r="N53" s="15">
        <f t="shared" si="0"/>
        <v>-3.0160567823344167</v>
      </c>
    </row>
    <row r="54" spans="1:15" ht="15" customHeight="1" x14ac:dyDescent="0.25">
      <c r="A54" s="13">
        <v>42797</v>
      </c>
      <c r="B54" s="3">
        <v>40.799999999999997</v>
      </c>
      <c r="C54" s="4">
        <v>1625841</v>
      </c>
      <c r="D54" s="3">
        <v>-1.2</v>
      </c>
      <c r="E54" s="3">
        <v>-2.8571428571428599</v>
      </c>
      <c r="F54" s="3">
        <v>-2.8571428571428599</v>
      </c>
      <c r="G54" s="3">
        <v>40.799999999999997</v>
      </c>
      <c r="H54" s="3">
        <v>7.3684210526315699</v>
      </c>
      <c r="I54" s="3">
        <v>41.1</v>
      </c>
      <c r="J54" s="3">
        <v>41.7</v>
      </c>
      <c r="K54" s="3">
        <v>39.700000000000003</v>
      </c>
      <c r="L54" s="3">
        <v>7.3684210526315699</v>
      </c>
      <c r="N54" s="15">
        <f t="shared" si="0"/>
        <v>-4.2160567823344195</v>
      </c>
    </row>
    <row r="55" spans="1:15" ht="15" customHeight="1" x14ac:dyDescent="0.25">
      <c r="A55" s="14">
        <v>42804</v>
      </c>
      <c r="B55" s="5">
        <v>41.1</v>
      </c>
      <c r="C55" s="6">
        <v>1031509</v>
      </c>
      <c r="D55" s="5">
        <v>0.30000000000000399</v>
      </c>
      <c r="E55" s="5">
        <v>0.73529411764707797</v>
      </c>
      <c r="F55" s="5">
        <v>0.73529411764707797</v>
      </c>
      <c r="G55" s="5">
        <v>41.1</v>
      </c>
      <c r="H55" s="5">
        <v>8.1578947368421009</v>
      </c>
      <c r="I55" s="5">
        <v>40.700000000000003</v>
      </c>
      <c r="J55" s="5">
        <v>41.5</v>
      </c>
      <c r="K55" s="5">
        <v>39.9</v>
      </c>
      <c r="L55" s="5">
        <v>8.1578947368421009</v>
      </c>
      <c r="N55" s="15">
        <f t="shared" si="0"/>
        <v>-3.9160567823344152</v>
      </c>
    </row>
    <row r="56" spans="1:15" ht="15" customHeight="1" x14ac:dyDescent="0.25">
      <c r="A56" s="13">
        <v>42811</v>
      </c>
      <c r="B56" s="3">
        <v>40.4</v>
      </c>
      <c r="C56" s="4">
        <v>3479337</v>
      </c>
      <c r="D56" s="3">
        <v>-0.70000000000000195</v>
      </c>
      <c r="E56" s="3">
        <v>-1.7031630170316301</v>
      </c>
      <c r="F56" s="3">
        <v>-1.7031630170316301</v>
      </c>
      <c r="G56" s="3">
        <v>40.4</v>
      </c>
      <c r="H56" s="3">
        <v>6.3157894736842</v>
      </c>
      <c r="I56" s="3">
        <v>40</v>
      </c>
      <c r="J56" s="3">
        <v>41.7</v>
      </c>
      <c r="K56" s="3">
        <v>39.200000000000003</v>
      </c>
      <c r="L56" s="3">
        <v>6.3157894736842</v>
      </c>
      <c r="N56" s="15">
        <f t="shared" si="0"/>
        <v>-4.6160567823344181</v>
      </c>
    </row>
    <row r="57" spans="1:15" ht="15" customHeight="1" x14ac:dyDescent="0.25">
      <c r="A57" s="14">
        <v>42818</v>
      </c>
      <c r="B57" s="5">
        <v>37.6</v>
      </c>
      <c r="C57" s="6">
        <v>1244204</v>
      </c>
      <c r="D57" s="5">
        <v>-2.7999999999999901</v>
      </c>
      <c r="E57" s="5">
        <v>-6.93069306930692</v>
      </c>
      <c r="F57" s="5">
        <v>-6.93069306930692</v>
      </c>
      <c r="G57" s="5">
        <v>37.6</v>
      </c>
      <c r="H57" s="5">
        <v>-1.0526315789473599</v>
      </c>
      <c r="I57" s="5">
        <v>40.1</v>
      </c>
      <c r="J57" s="5">
        <v>40.299999999999997</v>
      </c>
      <c r="K57" s="5">
        <v>37.1</v>
      </c>
      <c r="L57" s="5">
        <v>-1.0526315789473599</v>
      </c>
      <c r="N57" s="15">
        <f t="shared" si="0"/>
        <v>-7.4160567823344152</v>
      </c>
    </row>
    <row r="58" spans="1:15" ht="15" customHeight="1" x14ac:dyDescent="0.25">
      <c r="A58" s="13">
        <v>42825</v>
      </c>
      <c r="B58" s="3">
        <v>39.4</v>
      </c>
      <c r="C58" s="4">
        <v>1994339</v>
      </c>
      <c r="D58" s="3">
        <v>1.7999999999999901</v>
      </c>
      <c r="E58" s="3">
        <v>4.7872340425531901</v>
      </c>
      <c r="F58" s="3">
        <v>4.7872340425531901</v>
      </c>
      <c r="G58" s="3">
        <v>39.4</v>
      </c>
      <c r="H58" s="3">
        <v>3.6842105263157801</v>
      </c>
      <c r="I58" s="3">
        <v>37.299999999999997</v>
      </c>
      <c r="J58" s="3">
        <v>39.700000000000003</v>
      </c>
      <c r="K58" s="3">
        <v>35.9</v>
      </c>
      <c r="L58" s="3">
        <v>3.6842105263157801</v>
      </c>
      <c r="N58" s="15">
        <f t="shared" si="0"/>
        <v>-5.6160567823344181</v>
      </c>
    </row>
    <row r="59" spans="1:15" ht="15" customHeight="1" x14ac:dyDescent="0.25">
      <c r="A59" s="14">
        <v>42832</v>
      </c>
      <c r="B59" s="5">
        <v>38.6</v>
      </c>
      <c r="C59" s="6">
        <v>943715</v>
      </c>
      <c r="D59" s="5">
        <v>-0.79999999999999705</v>
      </c>
      <c r="E59" s="5">
        <v>-2.03045685279187</v>
      </c>
      <c r="F59" s="5">
        <v>-2.03045685279187</v>
      </c>
      <c r="G59" s="5">
        <v>38.6</v>
      </c>
      <c r="H59" s="5">
        <v>1.57894736842105</v>
      </c>
      <c r="I59" s="5">
        <v>39.4</v>
      </c>
      <c r="J59" s="5">
        <v>39.799999999999997</v>
      </c>
      <c r="K59" s="5">
        <v>38</v>
      </c>
      <c r="L59" s="5">
        <v>1.57894736842105</v>
      </c>
      <c r="N59" s="15">
        <f t="shared" si="0"/>
        <v>-6.4160567823344152</v>
      </c>
    </row>
    <row r="60" spans="1:15" ht="15" customHeight="1" x14ac:dyDescent="0.25">
      <c r="A60" s="13">
        <v>42838</v>
      </c>
      <c r="B60" s="3">
        <v>38.700000000000003</v>
      </c>
      <c r="C60" s="4">
        <v>619058</v>
      </c>
      <c r="D60" s="3">
        <v>0.100000000000001</v>
      </c>
      <c r="E60" s="3">
        <v>0.25906735751295401</v>
      </c>
      <c r="F60" s="3">
        <v>0.25906735751295401</v>
      </c>
      <c r="G60" s="3">
        <v>38.700000000000003</v>
      </c>
      <c r="H60" s="3">
        <v>1.8421052631579</v>
      </c>
      <c r="I60" s="3">
        <v>38.5</v>
      </c>
      <c r="J60" s="3">
        <v>39.4</v>
      </c>
      <c r="K60" s="3">
        <v>37.4</v>
      </c>
      <c r="L60" s="3">
        <v>1.8421052631579</v>
      </c>
      <c r="N60" s="15">
        <f t="shared" si="0"/>
        <v>-6.3160567823344138</v>
      </c>
    </row>
    <row r="61" spans="1:15" ht="15" customHeight="1" x14ac:dyDescent="0.25">
      <c r="A61" s="14">
        <v>42846</v>
      </c>
      <c r="B61" s="5">
        <v>40</v>
      </c>
      <c r="C61" s="6">
        <v>840303</v>
      </c>
      <c r="D61" s="5">
        <v>1.2999999999999901</v>
      </c>
      <c r="E61" s="5">
        <v>3.3591731266149698</v>
      </c>
      <c r="F61" s="5">
        <v>3.3591731266149698</v>
      </c>
      <c r="G61" s="5">
        <v>40</v>
      </c>
      <c r="H61" s="5">
        <v>5.2631578947368398</v>
      </c>
      <c r="I61" s="5">
        <v>39.4</v>
      </c>
      <c r="J61" s="5">
        <v>40.700000000000003</v>
      </c>
      <c r="K61" s="5">
        <v>38.299999999999997</v>
      </c>
      <c r="L61" s="5">
        <v>5.2631578947368398</v>
      </c>
      <c r="N61" s="15">
        <f t="shared" si="0"/>
        <v>-5.0160567823344167</v>
      </c>
    </row>
    <row r="62" spans="1:15" ht="15" customHeight="1" x14ac:dyDescent="0.25">
      <c r="A62" s="13">
        <v>42853</v>
      </c>
      <c r="B62" s="3">
        <v>40.299999999999997</v>
      </c>
      <c r="C62" s="4">
        <v>685066</v>
      </c>
      <c r="D62" s="3">
        <v>0.29999999999999699</v>
      </c>
      <c r="E62" s="3">
        <v>0.74999999999998401</v>
      </c>
      <c r="F62" s="3">
        <v>0.74999999999998401</v>
      </c>
      <c r="G62" s="3">
        <v>40.299999999999997</v>
      </c>
      <c r="H62" s="3">
        <v>6.0526315789473601</v>
      </c>
      <c r="I62" s="3">
        <v>40.799999999999997</v>
      </c>
      <c r="J62" s="3">
        <v>40.9</v>
      </c>
      <c r="K62" s="3">
        <v>39</v>
      </c>
      <c r="L62" s="3">
        <v>6.0526315789473601</v>
      </c>
      <c r="N62" s="15">
        <f t="shared" si="0"/>
        <v>-4.7160567823344195</v>
      </c>
    </row>
    <row r="63" spans="1:15" ht="15" customHeight="1" x14ac:dyDescent="0.25">
      <c r="A63" s="14">
        <v>42860</v>
      </c>
      <c r="B63" s="5">
        <v>47</v>
      </c>
      <c r="C63" s="6">
        <v>3760038</v>
      </c>
      <c r="D63" s="5">
        <v>6.7</v>
      </c>
      <c r="E63" s="5">
        <v>16.625310173697201</v>
      </c>
      <c r="F63" s="5">
        <v>16.625310173697201</v>
      </c>
      <c r="G63" s="5">
        <v>47</v>
      </c>
      <c r="H63" s="5">
        <v>23.684210526315699</v>
      </c>
      <c r="I63" s="5">
        <v>39.6</v>
      </c>
      <c r="J63" s="5">
        <v>47.7</v>
      </c>
      <c r="K63" s="5">
        <v>39.200000000000003</v>
      </c>
      <c r="L63" s="5">
        <v>23.684210526315699</v>
      </c>
      <c r="N63" s="15">
        <f t="shared" si="0"/>
        <v>1.9839432176655833</v>
      </c>
      <c r="O63">
        <f t="shared" ref="O63:O67" si="1">SQRT(N63)</f>
        <v>1.4085251924142441</v>
      </c>
    </row>
    <row r="64" spans="1:15" ht="15" customHeight="1" x14ac:dyDescent="0.25">
      <c r="A64" s="13">
        <v>42867</v>
      </c>
      <c r="B64" s="3">
        <v>49.9</v>
      </c>
      <c r="C64" s="4">
        <v>2771531</v>
      </c>
      <c r="D64" s="3">
        <v>2.8999999999999901</v>
      </c>
      <c r="E64" s="3">
        <v>6.1702127659574302</v>
      </c>
      <c r="F64" s="3">
        <v>6.1702127659574302</v>
      </c>
      <c r="G64" s="3">
        <v>49.9</v>
      </c>
      <c r="H64" s="3">
        <v>31.315789473684202</v>
      </c>
      <c r="I64" s="3">
        <v>47.3</v>
      </c>
      <c r="J64" s="3">
        <v>50.75</v>
      </c>
      <c r="K64" s="3">
        <v>47.1</v>
      </c>
      <c r="L64" s="3">
        <v>31.315789473684202</v>
      </c>
      <c r="N64" s="15">
        <f t="shared" si="0"/>
        <v>4.8839432176655819</v>
      </c>
      <c r="O64">
        <f t="shared" si="1"/>
        <v>2.2099645285989507</v>
      </c>
    </row>
    <row r="65" spans="1:15" ht="15" customHeight="1" x14ac:dyDescent="0.25">
      <c r="A65" s="14">
        <v>42874</v>
      </c>
      <c r="B65" s="5">
        <v>50.25</v>
      </c>
      <c r="C65" s="6">
        <v>1369068</v>
      </c>
      <c r="D65" s="5">
        <v>0.35000000000000098</v>
      </c>
      <c r="E65" s="5">
        <v>0.70140280561121704</v>
      </c>
      <c r="F65" s="5">
        <v>2.7481763527054102</v>
      </c>
      <c r="G65" s="5">
        <v>51.271340000000002</v>
      </c>
      <c r="H65" s="5">
        <v>34.924578947368403</v>
      </c>
      <c r="I65" s="5">
        <v>49.9</v>
      </c>
      <c r="J65" s="5">
        <v>51.5</v>
      </c>
      <c r="K65" s="5">
        <v>47.9</v>
      </c>
      <c r="L65" s="5">
        <v>32.236842105263101</v>
      </c>
      <c r="N65" s="15">
        <f t="shared" si="0"/>
        <v>5.2339432176655833</v>
      </c>
      <c r="O65">
        <f t="shared" si="1"/>
        <v>2.2877812871132552</v>
      </c>
    </row>
    <row r="66" spans="1:15" ht="15" customHeight="1" x14ac:dyDescent="0.25">
      <c r="A66" s="13">
        <v>42881</v>
      </c>
      <c r="B66" s="3">
        <v>53.75</v>
      </c>
      <c r="C66" s="4">
        <v>1100138</v>
      </c>
      <c r="D66" s="3">
        <v>3.5</v>
      </c>
      <c r="E66" s="3">
        <v>6.9651741293532199</v>
      </c>
      <c r="F66" s="3">
        <v>6.96517781669057</v>
      </c>
      <c r="G66" s="3">
        <v>54.842480000000002</v>
      </c>
      <c r="H66" s="3">
        <v>44.322315789473599</v>
      </c>
      <c r="I66" s="3">
        <v>51</v>
      </c>
      <c r="J66" s="3">
        <v>53.75</v>
      </c>
      <c r="K66" s="3">
        <v>50</v>
      </c>
      <c r="L66" s="3">
        <v>41.447368421052602</v>
      </c>
      <c r="N66" s="15">
        <f t="shared" si="0"/>
        <v>8.7339432176655833</v>
      </c>
      <c r="O66">
        <f t="shared" si="1"/>
        <v>2.9553245536938211</v>
      </c>
    </row>
    <row r="67" spans="1:15" ht="15" customHeight="1" x14ac:dyDescent="0.25">
      <c r="A67" s="14">
        <v>42888</v>
      </c>
      <c r="B67" s="5">
        <v>59.5</v>
      </c>
      <c r="C67" s="6">
        <v>4348903</v>
      </c>
      <c r="D67" s="5">
        <v>5.75</v>
      </c>
      <c r="E67" s="5">
        <v>10.697674418604601</v>
      </c>
      <c r="F67" s="5">
        <v>10.697669033201899</v>
      </c>
      <c r="G67" s="5">
        <v>60.709347000000001</v>
      </c>
      <c r="H67" s="5">
        <v>59.761439473684199</v>
      </c>
      <c r="I67" s="5">
        <v>57</v>
      </c>
      <c r="J67" s="5">
        <v>59.5</v>
      </c>
      <c r="K67" s="5">
        <v>56.25</v>
      </c>
      <c r="L67" s="5">
        <v>56.578947368420998</v>
      </c>
      <c r="N67" s="15">
        <f t="shared" si="0"/>
        <v>14.483943217665583</v>
      </c>
      <c r="O67">
        <f t="shared" si="1"/>
        <v>3.8057776101167002</v>
      </c>
    </row>
    <row r="68" spans="1:15" ht="15" customHeight="1" x14ac:dyDescent="0.25">
      <c r="A68" s="13">
        <v>42895</v>
      </c>
      <c r="B68" s="3">
        <v>60</v>
      </c>
      <c r="C68" s="4">
        <v>1798517</v>
      </c>
      <c r="D68" s="3">
        <v>0.5</v>
      </c>
      <c r="E68" s="3">
        <v>0.84033613445377797</v>
      </c>
      <c r="F68" s="3">
        <v>0.84034176813003703</v>
      </c>
      <c r="G68" s="3">
        <v>61.219512999999999</v>
      </c>
      <c r="H68" s="3">
        <v>61.103981578947298</v>
      </c>
      <c r="I68" s="3">
        <v>60</v>
      </c>
      <c r="J68" s="3">
        <v>62</v>
      </c>
      <c r="K68" s="3">
        <v>58.25</v>
      </c>
      <c r="L68" s="3">
        <v>57.894736842105203</v>
      </c>
      <c r="N68" s="15">
        <f t="shared" ref="N68:N131" si="2">B68-$N$323</f>
        <v>14.983943217665583</v>
      </c>
      <c r="O68">
        <f t="shared" ref="O68:O131" si="3">SQRT(N68)</f>
        <v>3.8709098694836053</v>
      </c>
    </row>
    <row r="69" spans="1:15" ht="15" customHeight="1" x14ac:dyDescent="0.25">
      <c r="A69" s="14">
        <v>42902</v>
      </c>
      <c r="B69" s="5">
        <v>63.25</v>
      </c>
      <c r="C69" s="6">
        <v>2152181</v>
      </c>
      <c r="D69" s="5">
        <v>3.25</v>
      </c>
      <c r="E69" s="5">
        <v>5.4166666666666696</v>
      </c>
      <c r="F69" s="5">
        <v>5.4166667415338701</v>
      </c>
      <c r="G69" s="5">
        <v>64.535570000000007</v>
      </c>
      <c r="H69" s="5">
        <v>69.830447368421005</v>
      </c>
      <c r="I69" s="5">
        <v>60.5</v>
      </c>
      <c r="J69" s="5">
        <v>65.5</v>
      </c>
      <c r="K69" s="5">
        <v>58</v>
      </c>
      <c r="L69" s="5">
        <v>66.447368421052602</v>
      </c>
      <c r="N69" s="15">
        <f t="shared" si="2"/>
        <v>18.233943217665583</v>
      </c>
      <c r="O69">
        <f t="shared" si="3"/>
        <v>4.2701221548880293</v>
      </c>
    </row>
    <row r="70" spans="1:15" ht="15" customHeight="1" x14ac:dyDescent="0.25">
      <c r="A70" s="13">
        <v>42908</v>
      </c>
      <c r="B70" s="3">
        <v>66.75</v>
      </c>
      <c r="C70" s="4">
        <v>1092189</v>
      </c>
      <c r="D70" s="3">
        <v>3.5</v>
      </c>
      <c r="E70" s="3">
        <v>5.5335968379446498</v>
      </c>
      <c r="F70" s="3">
        <v>5.5335917851194196</v>
      </c>
      <c r="G70" s="3">
        <v>68.106705000000005</v>
      </c>
      <c r="H70" s="3">
        <v>79.228171052631595</v>
      </c>
      <c r="I70" s="3">
        <v>66</v>
      </c>
      <c r="J70" s="3">
        <v>67.5</v>
      </c>
      <c r="K70" s="3">
        <v>64.25</v>
      </c>
      <c r="L70" s="3">
        <v>75.657894736842096</v>
      </c>
      <c r="N70" s="15">
        <f t="shared" si="2"/>
        <v>21.733943217665583</v>
      </c>
      <c r="O70">
        <f t="shared" si="3"/>
        <v>4.6619677409507654</v>
      </c>
    </row>
    <row r="71" spans="1:15" ht="15" customHeight="1" x14ac:dyDescent="0.25">
      <c r="A71" s="14">
        <v>42916</v>
      </c>
      <c r="B71" s="5">
        <v>62</v>
      </c>
      <c r="C71" s="6">
        <v>1531595</v>
      </c>
      <c r="D71" s="5">
        <v>-4.75</v>
      </c>
      <c r="E71" s="5">
        <v>-7.1161048689138502</v>
      </c>
      <c r="F71" s="5">
        <v>-7.11610259224845</v>
      </c>
      <c r="G71" s="5">
        <v>63.260162000000001</v>
      </c>
      <c r="H71" s="5">
        <v>66.474110526315698</v>
      </c>
      <c r="I71" s="5">
        <v>67</v>
      </c>
      <c r="J71" s="5">
        <v>67</v>
      </c>
      <c r="K71" s="5">
        <v>62</v>
      </c>
      <c r="L71" s="5">
        <v>63.157894736842103</v>
      </c>
      <c r="N71" s="15">
        <f t="shared" si="2"/>
        <v>16.983943217665583</v>
      </c>
      <c r="O71">
        <f t="shared" si="3"/>
        <v>4.121157994746814</v>
      </c>
    </row>
    <row r="72" spans="1:15" ht="15" customHeight="1" x14ac:dyDescent="0.25">
      <c r="A72" s="13">
        <v>42923</v>
      </c>
      <c r="B72" s="3">
        <v>59</v>
      </c>
      <c r="C72" s="4">
        <v>1275593</v>
      </c>
      <c r="D72" s="3">
        <v>-3</v>
      </c>
      <c r="E72" s="3">
        <v>-4.8387096774193497</v>
      </c>
      <c r="F72" s="3">
        <v>-4.8387135018718297</v>
      </c>
      <c r="G72" s="3">
        <v>60.199184000000002</v>
      </c>
      <c r="H72" s="3">
        <v>58.418905263157903</v>
      </c>
      <c r="I72" s="3">
        <v>61.75</v>
      </c>
      <c r="J72" s="3">
        <v>62</v>
      </c>
      <c r="K72" s="3">
        <v>57.5</v>
      </c>
      <c r="L72" s="3">
        <v>55.2631578947368</v>
      </c>
      <c r="N72" s="15">
        <f t="shared" si="2"/>
        <v>13.983943217665583</v>
      </c>
      <c r="O72">
        <f t="shared" si="3"/>
        <v>3.739511093400524</v>
      </c>
    </row>
    <row r="73" spans="1:15" ht="15" customHeight="1" x14ac:dyDescent="0.25">
      <c r="A73" s="14">
        <v>42930</v>
      </c>
      <c r="B73" s="5">
        <v>60.75</v>
      </c>
      <c r="C73" s="6">
        <v>721707</v>
      </c>
      <c r="D73" s="5">
        <v>1.75</v>
      </c>
      <c r="E73" s="5">
        <v>2.9661016949152401</v>
      </c>
      <c r="F73" s="5">
        <v>2.96610665021637</v>
      </c>
      <c r="G73" s="5">
        <v>61.984755999999997</v>
      </c>
      <c r="H73" s="5">
        <v>63.1177789473684</v>
      </c>
      <c r="I73" s="5">
        <v>59</v>
      </c>
      <c r="J73" s="5">
        <v>61</v>
      </c>
      <c r="K73" s="5">
        <v>57.5</v>
      </c>
      <c r="L73" s="5">
        <v>59.868421052631497</v>
      </c>
      <c r="N73" s="15">
        <f t="shared" si="2"/>
        <v>15.733943217665583</v>
      </c>
      <c r="O73">
        <f t="shared" si="3"/>
        <v>3.9666034863174291</v>
      </c>
    </row>
    <row r="74" spans="1:15" ht="15" customHeight="1" x14ac:dyDescent="0.25">
      <c r="A74" s="13">
        <v>42937</v>
      </c>
      <c r="B74" s="3">
        <v>62.25</v>
      </c>
      <c r="C74" s="4">
        <v>633594</v>
      </c>
      <c r="D74" s="3">
        <v>1.5</v>
      </c>
      <c r="E74" s="3">
        <v>2.4691358024691401</v>
      </c>
      <c r="F74" s="3">
        <v>2.4691361211456702</v>
      </c>
      <c r="G74" s="3">
        <v>63.515244000000003</v>
      </c>
      <c r="H74" s="3">
        <v>67.1453789473684</v>
      </c>
      <c r="I74" s="3">
        <v>61</v>
      </c>
      <c r="J74" s="3">
        <v>62.25</v>
      </c>
      <c r="K74" s="3">
        <v>59.5</v>
      </c>
      <c r="L74" s="3">
        <v>63.815789473684198</v>
      </c>
      <c r="N74" s="15">
        <f t="shared" si="2"/>
        <v>17.233943217665583</v>
      </c>
      <c r="O74">
        <f t="shared" si="3"/>
        <v>4.1513784719856108</v>
      </c>
    </row>
    <row r="75" spans="1:15" ht="15" customHeight="1" x14ac:dyDescent="0.25">
      <c r="A75" s="14">
        <v>42944</v>
      </c>
      <c r="B75" s="5">
        <v>62</v>
      </c>
      <c r="C75" s="6">
        <v>794743</v>
      </c>
      <c r="D75" s="5">
        <v>-0.25</v>
      </c>
      <c r="E75" s="5">
        <v>-0.40160642570281602</v>
      </c>
      <c r="F75" s="5">
        <v>-0.40160752590354598</v>
      </c>
      <c r="G75" s="5">
        <v>63.260162000000001</v>
      </c>
      <c r="H75" s="5">
        <v>66.474110526315698</v>
      </c>
      <c r="I75" s="5">
        <v>63</v>
      </c>
      <c r="J75" s="5">
        <v>64.5</v>
      </c>
      <c r="K75" s="5">
        <v>61</v>
      </c>
      <c r="L75" s="5">
        <v>63.157894736842103</v>
      </c>
      <c r="N75" s="15">
        <f t="shared" si="2"/>
        <v>16.983943217665583</v>
      </c>
      <c r="O75">
        <f t="shared" si="3"/>
        <v>4.121157994746814</v>
      </c>
    </row>
    <row r="76" spans="1:15" ht="15" customHeight="1" x14ac:dyDescent="0.25">
      <c r="A76" s="13">
        <v>42951</v>
      </c>
      <c r="B76" s="3">
        <v>62.75</v>
      </c>
      <c r="C76" s="4">
        <v>1234132</v>
      </c>
      <c r="D76" s="3">
        <v>0.75</v>
      </c>
      <c r="E76" s="3">
        <v>1.2096774193548401</v>
      </c>
      <c r="F76" s="3">
        <v>1.2096775850811201</v>
      </c>
      <c r="G76" s="3">
        <v>64.025406000000004</v>
      </c>
      <c r="H76" s="3">
        <v>68.487910526315801</v>
      </c>
      <c r="I76" s="3">
        <v>61.75</v>
      </c>
      <c r="J76" s="3">
        <v>65</v>
      </c>
      <c r="K76" s="3">
        <v>61.25</v>
      </c>
      <c r="L76" s="3">
        <v>65.131578947368396</v>
      </c>
      <c r="N76" s="15">
        <f t="shared" si="2"/>
        <v>17.733943217665583</v>
      </c>
      <c r="O76">
        <f t="shared" si="3"/>
        <v>4.211168865964126</v>
      </c>
    </row>
    <row r="77" spans="1:15" ht="15" customHeight="1" x14ac:dyDescent="0.25">
      <c r="A77" s="14">
        <v>42958</v>
      </c>
      <c r="B77" s="5">
        <v>60</v>
      </c>
      <c r="C77" s="6">
        <v>1119209</v>
      </c>
      <c r="D77" s="5">
        <v>-2.75</v>
      </c>
      <c r="E77" s="5">
        <v>-4.3824701195218996</v>
      </c>
      <c r="F77" s="5">
        <v>-4.3824681096126099</v>
      </c>
      <c r="G77" s="5">
        <v>61.219512999999999</v>
      </c>
      <c r="H77" s="5">
        <v>61.103981578947298</v>
      </c>
      <c r="I77" s="5">
        <v>62.75</v>
      </c>
      <c r="J77" s="5">
        <v>65.5</v>
      </c>
      <c r="K77" s="5">
        <v>59.25</v>
      </c>
      <c r="L77" s="5">
        <v>57.894736842105203</v>
      </c>
      <c r="N77" s="15">
        <f t="shared" si="2"/>
        <v>14.983943217665583</v>
      </c>
      <c r="O77">
        <f t="shared" si="3"/>
        <v>3.8709098694836053</v>
      </c>
    </row>
    <row r="78" spans="1:15" ht="15" customHeight="1" x14ac:dyDescent="0.25">
      <c r="A78" s="13">
        <v>42965</v>
      </c>
      <c r="B78" s="3">
        <v>74</v>
      </c>
      <c r="C78" s="4">
        <v>7858851</v>
      </c>
      <c r="D78" s="3">
        <v>14</v>
      </c>
      <c r="E78" s="3">
        <v>23.3333333333333</v>
      </c>
      <c r="F78" s="3">
        <v>23.3333398127489</v>
      </c>
      <c r="G78" s="3">
        <v>75.504069999999999</v>
      </c>
      <c r="H78" s="3">
        <v>98.6949210526315</v>
      </c>
      <c r="I78" s="3">
        <v>59.75</v>
      </c>
      <c r="J78" s="3">
        <v>74.25</v>
      </c>
      <c r="K78" s="3">
        <v>59.75</v>
      </c>
      <c r="L78" s="3">
        <v>94.736842105263094</v>
      </c>
      <c r="N78" s="15">
        <f t="shared" si="2"/>
        <v>28.983943217665583</v>
      </c>
      <c r="O78">
        <f t="shared" si="3"/>
        <v>5.3836737659023868</v>
      </c>
    </row>
    <row r="79" spans="1:15" ht="15" customHeight="1" x14ac:dyDescent="0.25">
      <c r="A79" s="14">
        <v>42972</v>
      </c>
      <c r="B79" s="5">
        <v>69.75</v>
      </c>
      <c r="C79" s="6">
        <v>1264543</v>
      </c>
      <c r="D79" s="5">
        <v>-4.25</v>
      </c>
      <c r="E79" s="5">
        <v>-5.7432432432432403</v>
      </c>
      <c r="F79" s="5">
        <v>-5.7432533107155503</v>
      </c>
      <c r="G79" s="5">
        <v>71.167680000000004</v>
      </c>
      <c r="H79" s="5">
        <v>87.2833684210526</v>
      </c>
      <c r="I79" s="5">
        <v>74</v>
      </c>
      <c r="J79" s="5">
        <v>75</v>
      </c>
      <c r="K79" s="5">
        <v>69</v>
      </c>
      <c r="L79" s="5">
        <v>83.552631578947299</v>
      </c>
      <c r="N79" s="15">
        <f t="shared" si="2"/>
        <v>24.733943217665583</v>
      </c>
      <c r="O79">
        <f t="shared" si="3"/>
        <v>4.9733231563679414</v>
      </c>
    </row>
    <row r="80" spans="1:15" ht="15" customHeight="1" x14ac:dyDescent="0.25">
      <c r="A80" s="13">
        <v>42979</v>
      </c>
      <c r="B80" s="3">
        <v>73</v>
      </c>
      <c r="C80" s="4">
        <v>1220832</v>
      </c>
      <c r="D80" s="3">
        <v>3.25</v>
      </c>
      <c r="E80" s="3">
        <v>4.65949820788531</v>
      </c>
      <c r="F80" s="3">
        <v>4.6595027405698701</v>
      </c>
      <c r="G80" s="3">
        <v>74.483739999999997</v>
      </c>
      <c r="H80" s="3">
        <v>96.009842105263104</v>
      </c>
      <c r="I80" s="3">
        <v>69.75</v>
      </c>
      <c r="J80" s="3">
        <v>73.25</v>
      </c>
      <c r="K80" s="3">
        <v>66</v>
      </c>
      <c r="L80" s="3">
        <v>92.105263157894697</v>
      </c>
      <c r="N80" s="15">
        <f t="shared" si="2"/>
        <v>27.983943217665583</v>
      </c>
      <c r="O80">
        <f t="shared" si="3"/>
        <v>5.2899851812330798</v>
      </c>
    </row>
    <row r="81" spans="1:15" ht="15" customHeight="1" x14ac:dyDescent="0.25">
      <c r="A81" s="14">
        <v>42986</v>
      </c>
      <c r="B81" s="5">
        <v>69.75</v>
      </c>
      <c r="C81" s="6">
        <v>875482</v>
      </c>
      <c r="D81" s="5">
        <v>-3.25</v>
      </c>
      <c r="E81" s="5">
        <v>-4.4520547945205404</v>
      </c>
      <c r="F81" s="5">
        <v>-4.4520589325938698</v>
      </c>
      <c r="G81" s="5">
        <v>71.167680000000004</v>
      </c>
      <c r="H81" s="5">
        <v>87.2833684210526</v>
      </c>
      <c r="I81" s="5">
        <v>72</v>
      </c>
      <c r="J81" s="5">
        <v>72.25</v>
      </c>
      <c r="K81" s="5">
        <v>69.25</v>
      </c>
      <c r="L81" s="5">
        <v>83.552631578947299</v>
      </c>
      <c r="N81" s="15">
        <f t="shared" si="2"/>
        <v>24.733943217665583</v>
      </c>
      <c r="O81">
        <f t="shared" si="3"/>
        <v>4.9733231563679414</v>
      </c>
    </row>
    <row r="82" spans="1:15" ht="15" customHeight="1" x14ac:dyDescent="0.25">
      <c r="A82" s="13">
        <v>42993</v>
      </c>
      <c r="B82" s="3">
        <v>69.75</v>
      </c>
      <c r="C82" s="4">
        <v>1203346</v>
      </c>
      <c r="D82" s="3"/>
      <c r="E82" s="3"/>
      <c r="F82" s="3"/>
      <c r="G82" s="3">
        <v>71.167680000000004</v>
      </c>
      <c r="H82" s="3">
        <v>87.2833684210526</v>
      </c>
      <c r="I82" s="3">
        <v>70</v>
      </c>
      <c r="J82" s="3">
        <v>72</v>
      </c>
      <c r="K82" s="3">
        <v>69.25</v>
      </c>
      <c r="L82" s="3">
        <v>83.552631578947299</v>
      </c>
      <c r="N82" s="15">
        <f t="shared" si="2"/>
        <v>24.733943217665583</v>
      </c>
      <c r="O82">
        <f t="shared" si="3"/>
        <v>4.9733231563679414</v>
      </c>
    </row>
    <row r="83" spans="1:15" ht="15" customHeight="1" x14ac:dyDescent="0.25">
      <c r="A83" s="14">
        <v>43000</v>
      </c>
      <c r="B83" s="5">
        <v>66.25</v>
      </c>
      <c r="C83" s="6">
        <v>1256989</v>
      </c>
      <c r="D83" s="5">
        <v>-3.5</v>
      </c>
      <c r="E83" s="5">
        <v>-5.0179211469534</v>
      </c>
      <c r="F83" s="5">
        <v>-5.0179238665641401</v>
      </c>
      <c r="G83" s="5">
        <v>67.596540000000005</v>
      </c>
      <c r="H83" s="5">
        <v>77.885631578947297</v>
      </c>
      <c r="I83" s="5">
        <v>69.75</v>
      </c>
      <c r="J83" s="5">
        <v>71.75</v>
      </c>
      <c r="K83" s="5">
        <v>65.25</v>
      </c>
      <c r="L83" s="5">
        <v>74.342105263157805</v>
      </c>
      <c r="N83" s="15">
        <f t="shared" si="2"/>
        <v>21.233943217665583</v>
      </c>
      <c r="O83">
        <f t="shared" si="3"/>
        <v>4.6080302969561284</v>
      </c>
    </row>
    <row r="84" spans="1:15" ht="15" customHeight="1" x14ac:dyDescent="0.25">
      <c r="A84" s="13">
        <v>43007</v>
      </c>
      <c r="B84" s="3">
        <v>69</v>
      </c>
      <c r="C84" s="4">
        <v>1866488</v>
      </c>
      <c r="D84" s="3">
        <v>2.75</v>
      </c>
      <c r="E84" s="3">
        <v>4.1509433962264097</v>
      </c>
      <c r="F84" s="3">
        <v>4.1509447081166897</v>
      </c>
      <c r="G84" s="3">
        <v>70.402434999999997</v>
      </c>
      <c r="H84" s="3">
        <v>85.269565789473603</v>
      </c>
      <c r="I84" s="3">
        <v>65.5</v>
      </c>
      <c r="J84" s="3">
        <v>69.5</v>
      </c>
      <c r="K84" s="3">
        <v>63.5</v>
      </c>
      <c r="L84" s="3">
        <v>81.578947368420998</v>
      </c>
      <c r="N84" s="15">
        <f t="shared" si="2"/>
        <v>23.983943217665583</v>
      </c>
      <c r="O84">
        <f t="shared" si="3"/>
        <v>4.8973404228893038</v>
      </c>
    </row>
    <row r="85" spans="1:15" ht="15" customHeight="1" x14ac:dyDescent="0.25">
      <c r="A85" s="14">
        <v>43014</v>
      </c>
      <c r="B85" s="5">
        <v>67.5</v>
      </c>
      <c r="C85" s="6">
        <v>1161227</v>
      </c>
      <c r="D85" s="5">
        <v>-1.5</v>
      </c>
      <c r="E85" s="5">
        <v>-2.1739130434782501</v>
      </c>
      <c r="F85" s="5">
        <v>-2.1739091836809301</v>
      </c>
      <c r="G85" s="5">
        <v>68.871949999999998</v>
      </c>
      <c r="H85" s="5">
        <v>81.241973684210507</v>
      </c>
      <c r="I85" s="5">
        <v>69.25</v>
      </c>
      <c r="J85" s="5">
        <v>69.25</v>
      </c>
      <c r="K85" s="5">
        <v>66</v>
      </c>
      <c r="L85" s="5">
        <v>77.631578947368396</v>
      </c>
      <c r="N85" s="15">
        <f t="shared" si="2"/>
        <v>22.483943217665583</v>
      </c>
      <c r="O85">
        <f t="shared" si="3"/>
        <v>4.7417236547130814</v>
      </c>
    </row>
    <row r="86" spans="1:15" ht="15" customHeight="1" x14ac:dyDescent="0.25">
      <c r="A86" s="13">
        <v>43021</v>
      </c>
      <c r="B86" s="3">
        <v>67.5</v>
      </c>
      <c r="C86" s="4">
        <v>855623</v>
      </c>
      <c r="D86" s="3"/>
      <c r="E86" s="3"/>
      <c r="F86" s="3"/>
      <c r="G86" s="3">
        <v>68.871949999999998</v>
      </c>
      <c r="H86" s="3">
        <v>81.241973684210507</v>
      </c>
      <c r="I86" s="3">
        <v>67</v>
      </c>
      <c r="J86" s="3">
        <v>68.25</v>
      </c>
      <c r="K86" s="3">
        <v>66</v>
      </c>
      <c r="L86" s="3">
        <v>77.631578947368396</v>
      </c>
      <c r="N86" s="15">
        <f t="shared" si="2"/>
        <v>22.483943217665583</v>
      </c>
      <c r="O86">
        <f t="shared" si="3"/>
        <v>4.7417236547130814</v>
      </c>
    </row>
    <row r="87" spans="1:15" ht="15" customHeight="1" x14ac:dyDescent="0.25">
      <c r="A87" s="14">
        <v>43028</v>
      </c>
      <c r="B87" s="5">
        <v>64.75</v>
      </c>
      <c r="C87" s="6">
        <v>665446</v>
      </c>
      <c r="D87" s="5">
        <v>-2.75</v>
      </c>
      <c r="E87" s="5">
        <v>-4.07407407407407</v>
      </c>
      <c r="F87" s="5">
        <v>-4.0740751496073297</v>
      </c>
      <c r="G87" s="5">
        <v>66.066055000000006</v>
      </c>
      <c r="H87" s="5">
        <v>73.858039473684201</v>
      </c>
      <c r="I87" s="5">
        <v>67.5</v>
      </c>
      <c r="J87" s="5">
        <v>68</v>
      </c>
      <c r="K87" s="5">
        <v>64.25</v>
      </c>
      <c r="L87" s="5">
        <v>70.394736842105203</v>
      </c>
      <c r="N87" s="15">
        <f t="shared" si="2"/>
        <v>19.733943217665583</v>
      </c>
      <c r="O87">
        <f t="shared" si="3"/>
        <v>4.4422903121774455</v>
      </c>
    </row>
    <row r="88" spans="1:15" ht="15" customHeight="1" x14ac:dyDescent="0.25">
      <c r="A88" s="13">
        <v>43035</v>
      </c>
      <c r="B88" s="3">
        <v>81</v>
      </c>
      <c r="C88" s="4">
        <v>4889336</v>
      </c>
      <c r="D88" s="3">
        <v>16.25</v>
      </c>
      <c r="E88" s="3">
        <v>25.096525096524999</v>
      </c>
      <c r="F88" s="3">
        <v>25.0965264991227</v>
      </c>
      <c r="G88" s="3">
        <v>82.646339999999995</v>
      </c>
      <c r="H88" s="3">
        <v>117.490368421052</v>
      </c>
      <c r="I88" s="3">
        <v>64.75</v>
      </c>
      <c r="J88" s="3">
        <v>81.75</v>
      </c>
      <c r="K88" s="3">
        <v>64</v>
      </c>
      <c r="L88" s="3">
        <v>113.157894736842</v>
      </c>
      <c r="N88" s="15">
        <f t="shared" si="2"/>
        <v>35.983943217665583</v>
      </c>
      <c r="O88">
        <f t="shared" si="3"/>
        <v>5.9986617855706434</v>
      </c>
    </row>
    <row r="89" spans="1:15" ht="15" customHeight="1" x14ac:dyDescent="0.25">
      <c r="A89" s="14">
        <v>43042</v>
      </c>
      <c r="B89" s="5">
        <v>83</v>
      </c>
      <c r="C89" s="6">
        <v>1258749</v>
      </c>
      <c r="D89" s="5">
        <v>2</v>
      </c>
      <c r="E89" s="5">
        <v>2.4691358024691401</v>
      </c>
      <c r="F89" s="5">
        <v>2.4691353543302599</v>
      </c>
      <c r="G89" s="5">
        <v>84.686989999999994</v>
      </c>
      <c r="H89" s="5">
        <v>122.86049999999901</v>
      </c>
      <c r="I89" s="5">
        <v>80.25</v>
      </c>
      <c r="J89" s="5">
        <v>83.25</v>
      </c>
      <c r="K89" s="5">
        <v>79.25</v>
      </c>
      <c r="L89" s="5">
        <v>118.42105263157799</v>
      </c>
      <c r="N89" s="15">
        <f t="shared" si="2"/>
        <v>37.983943217665583</v>
      </c>
      <c r="O89">
        <f t="shared" si="3"/>
        <v>6.1631114883365195</v>
      </c>
    </row>
    <row r="90" spans="1:15" ht="15" customHeight="1" x14ac:dyDescent="0.25">
      <c r="A90" s="13">
        <v>43049</v>
      </c>
      <c r="B90" s="3">
        <v>80</v>
      </c>
      <c r="C90" s="4">
        <v>1097668</v>
      </c>
      <c r="D90" s="3">
        <v>-3</v>
      </c>
      <c r="E90" s="3">
        <v>-3.6144578313253</v>
      </c>
      <c r="F90" s="3">
        <v>-3.61445719112226</v>
      </c>
      <c r="G90" s="3">
        <v>81.626014999999995</v>
      </c>
      <c r="H90" s="3">
        <v>114.805302631578</v>
      </c>
      <c r="I90" s="3">
        <v>83</v>
      </c>
      <c r="J90" s="3">
        <v>84</v>
      </c>
      <c r="K90" s="3">
        <v>77.75</v>
      </c>
      <c r="L90" s="3">
        <v>110.526315789473</v>
      </c>
      <c r="N90" s="15">
        <f t="shared" si="2"/>
        <v>34.983943217665583</v>
      </c>
      <c r="O90">
        <f t="shared" si="3"/>
        <v>5.9147225816318372</v>
      </c>
    </row>
    <row r="91" spans="1:15" ht="15" customHeight="1" x14ac:dyDescent="0.25">
      <c r="A91" s="14">
        <v>43056</v>
      </c>
      <c r="B91" s="5">
        <v>80.25</v>
      </c>
      <c r="C91" s="6">
        <v>595817</v>
      </c>
      <c r="D91" s="5">
        <v>0.25</v>
      </c>
      <c r="E91" s="5">
        <v>0.312500000000004</v>
      </c>
      <c r="F91" s="5">
        <v>0.31249963629855698</v>
      </c>
      <c r="G91" s="5">
        <v>81.881095999999999</v>
      </c>
      <c r="H91" s="5">
        <v>115.47656842105199</v>
      </c>
      <c r="I91" s="5">
        <v>80</v>
      </c>
      <c r="J91" s="5">
        <v>80.75</v>
      </c>
      <c r="K91" s="5">
        <v>77</v>
      </c>
      <c r="L91" s="5">
        <v>111.184210526315</v>
      </c>
      <c r="N91" s="15">
        <f t="shared" si="2"/>
        <v>35.233943217665583</v>
      </c>
      <c r="O91">
        <f t="shared" si="3"/>
        <v>5.9358186644864404</v>
      </c>
    </row>
    <row r="92" spans="1:15" ht="15" customHeight="1" x14ac:dyDescent="0.25">
      <c r="A92" s="13">
        <v>43063</v>
      </c>
      <c r="B92" s="3">
        <v>81.5</v>
      </c>
      <c r="C92" s="4">
        <v>579111</v>
      </c>
      <c r="D92" s="3">
        <v>1.25</v>
      </c>
      <c r="E92" s="3">
        <v>1.55763239875388</v>
      </c>
      <c r="F92" s="3">
        <v>1.5576293702761199</v>
      </c>
      <c r="G92" s="3">
        <v>83.156499999999994</v>
      </c>
      <c r="H92" s="3">
        <v>118.83289473684199</v>
      </c>
      <c r="I92" s="3">
        <v>80.25</v>
      </c>
      <c r="J92" s="3">
        <v>81.5</v>
      </c>
      <c r="K92" s="3">
        <v>77.5</v>
      </c>
      <c r="L92" s="3">
        <v>114.473684210526</v>
      </c>
      <c r="N92" s="15">
        <f t="shared" si="2"/>
        <v>36.483943217665583</v>
      </c>
      <c r="O92">
        <f t="shared" si="3"/>
        <v>6.0401939718576578</v>
      </c>
    </row>
    <row r="93" spans="1:15" ht="15" customHeight="1" x14ac:dyDescent="0.25">
      <c r="A93" s="14">
        <v>43070</v>
      </c>
      <c r="B93" s="5">
        <v>83.5</v>
      </c>
      <c r="C93" s="6">
        <v>995999</v>
      </c>
      <c r="D93" s="5">
        <v>2</v>
      </c>
      <c r="E93" s="5">
        <v>2.4539877300613502</v>
      </c>
      <c r="F93" s="5">
        <v>2.4539873611804301</v>
      </c>
      <c r="G93" s="5">
        <v>85.197149999999993</v>
      </c>
      <c r="H93" s="5">
        <v>124.203026315789</v>
      </c>
      <c r="I93" s="5">
        <v>80.5</v>
      </c>
      <c r="J93" s="5">
        <v>85.5</v>
      </c>
      <c r="K93" s="5">
        <v>80.5</v>
      </c>
      <c r="L93" s="5">
        <v>119.73684210526299</v>
      </c>
      <c r="N93" s="15">
        <f t="shared" si="2"/>
        <v>38.483943217665583</v>
      </c>
      <c r="O93">
        <f t="shared" si="3"/>
        <v>6.2035427956664879</v>
      </c>
    </row>
    <row r="94" spans="1:15" ht="15" customHeight="1" x14ac:dyDescent="0.25">
      <c r="A94" s="13">
        <v>43077</v>
      </c>
      <c r="B94" s="3">
        <v>84.25</v>
      </c>
      <c r="C94" s="4">
        <v>770830</v>
      </c>
      <c r="D94" s="3">
        <v>0.75</v>
      </c>
      <c r="E94" s="3">
        <v>0.89820359281436102</v>
      </c>
      <c r="F94" s="3">
        <v>0.89820492821650599</v>
      </c>
      <c r="G94" s="3">
        <v>85.962395000000001</v>
      </c>
      <c r="H94" s="3">
        <v>126.216828947368</v>
      </c>
      <c r="I94" s="3">
        <v>84.75</v>
      </c>
      <c r="J94" s="3">
        <v>86.75</v>
      </c>
      <c r="K94" s="3">
        <v>83</v>
      </c>
      <c r="L94" s="3">
        <v>121.710526315789</v>
      </c>
      <c r="N94" s="15">
        <f t="shared" si="2"/>
        <v>39.233943217665583</v>
      </c>
      <c r="O94">
        <f t="shared" si="3"/>
        <v>6.2637004412460202</v>
      </c>
    </row>
    <row r="95" spans="1:15" ht="15" customHeight="1" x14ac:dyDescent="0.25">
      <c r="A95" s="14">
        <v>43084</v>
      </c>
      <c r="B95" s="5">
        <v>86.25</v>
      </c>
      <c r="C95" s="6">
        <v>1126268</v>
      </c>
      <c r="D95" s="5">
        <v>2</v>
      </c>
      <c r="E95" s="5">
        <v>2.37388724035607</v>
      </c>
      <c r="F95" s="5">
        <v>2.37388569734475</v>
      </c>
      <c r="G95" s="5">
        <v>88.003044000000003</v>
      </c>
      <c r="H95" s="5">
        <v>131.586957894736</v>
      </c>
      <c r="I95" s="5">
        <v>84.25</v>
      </c>
      <c r="J95" s="5">
        <v>89.25</v>
      </c>
      <c r="K95" s="5">
        <v>83</v>
      </c>
      <c r="L95" s="5">
        <v>126.973684210526</v>
      </c>
      <c r="N95" s="15">
        <f t="shared" si="2"/>
        <v>41.233943217665583</v>
      </c>
      <c r="O95">
        <f t="shared" si="3"/>
        <v>6.4213661488553653</v>
      </c>
    </row>
    <row r="96" spans="1:15" ht="15" customHeight="1" x14ac:dyDescent="0.25">
      <c r="A96" s="13">
        <v>43091</v>
      </c>
      <c r="B96" s="3">
        <v>85</v>
      </c>
      <c r="C96" s="4">
        <v>665171</v>
      </c>
      <c r="D96" s="3">
        <v>-1.25</v>
      </c>
      <c r="E96" s="3">
        <v>-1.4492753623188299</v>
      </c>
      <c r="F96" s="3">
        <v>-1.4492725956161301</v>
      </c>
      <c r="G96" s="3">
        <v>86.727639999999994</v>
      </c>
      <c r="H96" s="3">
        <v>128.230631578947</v>
      </c>
      <c r="I96" s="3">
        <v>86.75</v>
      </c>
      <c r="J96" s="3">
        <v>88.5</v>
      </c>
      <c r="K96" s="3">
        <v>84.25</v>
      </c>
      <c r="L96" s="3">
        <v>123.684210526315</v>
      </c>
      <c r="N96" s="15">
        <f t="shared" si="2"/>
        <v>39.983943217665583</v>
      </c>
      <c r="O96">
        <f t="shared" si="3"/>
        <v>6.3232857928189192</v>
      </c>
    </row>
    <row r="97" spans="1:15" ht="15" customHeight="1" x14ac:dyDescent="0.25">
      <c r="A97" s="14">
        <v>43098</v>
      </c>
      <c r="B97" s="5">
        <v>83.75</v>
      </c>
      <c r="C97" s="6">
        <v>313928</v>
      </c>
      <c r="D97" s="5">
        <v>-1.25</v>
      </c>
      <c r="E97" s="5">
        <v>-1.47058823529411</v>
      </c>
      <c r="F97" s="5">
        <v>-1.47059230482922</v>
      </c>
      <c r="G97" s="5">
        <v>85.45223</v>
      </c>
      <c r="H97" s="5">
        <v>124.874289473684</v>
      </c>
      <c r="I97" s="5">
        <v>85</v>
      </c>
      <c r="J97" s="5">
        <v>86.75</v>
      </c>
      <c r="K97" s="5">
        <v>82.5</v>
      </c>
      <c r="L97" s="5">
        <v>120.394736842105</v>
      </c>
      <c r="N97" s="15">
        <f t="shared" si="2"/>
        <v>38.733943217665583</v>
      </c>
      <c r="O97">
        <f t="shared" si="3"/>
        <v>6.2236599535695705</v>
      </c>
    </row>
    <row r="98" spans="1:15" ht="15" customHeight="1" x14ac:dyDescent="0.25">
      <c r="A98" s="13">
        <v>43105</v>
      </c>
      <c r="B98" s="3">
        <v>89.1</v>
      </c>
      <c r="C98" s="4">
        <v>851051</v>
      </c>
      <c r="D98" s="3">
        <v>5.3499999999999899</v>
      </c>
      <c r="E98" s="3">
        <v>6.3880597014925202</v>
      </c>
      <c r="F98" s="3">
        <v>6.3880603232940798</v>
      </c>
      <c r="G98" s="3">
        <v>90.910970000000006</v>
      </c>
      <c r="H98" s="3">
        <v>139.239394736842</v>
      </c>
      <c r="I98" s="3">
        <v>84.2</v>
      </c>
      <c r="J98" s="3">
        <v>89.7</v>
      </c>
      <c r="K98" s="3">
        <v>83.75</v>
      </c>
      <c r="L98" s="3">
        <v>134.47368421052599</v>
      </c>
      <c r="N98" s="15">
        <f t="shared" si="2"/>
        <v>44.083943217665578</v>
      </c>
      <c r="O98">
        <f t="shared" si="3"/>
        <v>6.6395740238109839</v>
      </c>
    </row>
    <row r="99" spans="1:15" ht="15" customHeight="1" x14ac:dyDescent="0.25">
      <c r="A99" s="14">
        <v>43112</v>
      </c>
      <c r="B99" s="5">
        <v>100.5</v>
      </c>
      <c r="C99" s="6">
        <v>1878306</v>
      </c>
      <c r="D99" s="5">
        <v>11.4</v>
      </c>
      <c r="E99" s="5">
        <v>12.794612794612799</v>
      </c>
      <c r="F99" s="5">
        <v>12.7946165352762</v>
      </c>
      <c r="G99" s="5">
        <v>102.54268</v>
      </c>
      <c r="H99" s="5">
        <v>169.84915789473601</v>
      </c>
      <c r="I99" s="5">
        <v>90</v>
      </c>
      <c r="J99" s="5">
        <v>100.5</v>
      </c>
      <c r="K99" s="5">
        <v>86.45</v>
      </c>
      <c r="L99" s="5">
        <v>164.47368421052599</v>
      </c>
      <c r="N99" s="15">
        <f t="shared" si="2"/>
        <v>55.483943217665583</v>
      </c>
      <c r="O99">
        <f t="shared" si="3"/>
        <v>7.448754474250415</v>
      </c>
    </row>
    <row r="100" spans="1:15" ht="15" customHeight="1" x14ac:dyDescent="0.25">
      <c r="A100" s="13">
        <v>43119</v>
      </c>
      <c r="B100" s="3">
        <v>102.5</v>
      </c>
      <c r="C100" s="4">
        <v>2688959</v>
      </c>
      <c r="D100" s="3">
        <v>2</v>
      </c>
      <c r="E100" s="3">
        <v>1.99004975124377</v>
      </c>
      <c r="F100" s="3">
        <v>1.99004941162059</v>
      </c>
      <c r="G100" s="3">
        <v>104.58333</v>
      </c>
      <c r="H100" s="3">
        <v>175.219289473684</v>
      </c>
      <c r="I100" s="3">
        <v>104</v>
      </c>
      <c r="J100" s="3">
        <v>112.8</v>
      </c>
      <c r="K100" s="3">
        <v>101.4</v>
      </c>
      <c r="L100" s="3">
        <v>169.73684210526301</v>
      </c>
      <c r="N100" s="15">
        <f t="shared" si="2"/>
        <v>57.483943217665583</v>
      </c>
      <c r="O100">
        <f t="shared" si="3"/>
        <v>7.5818166172537822</v>
      </c>
    </row>
    <row r="101" spans="1:15" ht="15" customHeight="1" x14ac:dyDescent="0.25">
      <c r="A101" s="14">
        <v>43126</v>
      </c>
      <c r="B101" s="5">
        <v>108</v>
      </c>
      <c r="C101" s="6">
        <v>1196261</v>
      </c>
      <c r="D101" s="5">
        <v>5.5</v>
      </c>
      <c r="E101" s="5">
        <v>5.3658536585365901</v>
      </c>
      <c r="F101" s="5">
        <v>5.3658551511029398</v>
      </c>
      <c r="G101" s="5">
        <v>110.19512</v>
      </c>
      <c r="H101" s="5">
        <v>189.98715789473599</v>
      </c>
      <c r="I101" s="5">
        <v>105.5</v>
      </c>
      <c r="J101" s="5">
        <v>110</v>
      </c>
      <c r="K101" s="5">
        <v>103.6</v>
      </c>
      <c r="L101" s="5">
        <v>184.210526315789</v>
      </c>
      <c r="N101" s="15">
        <f t="shared" si="2"/>
        <v>62.983943217665583</v>
      </c>
      <c r="O101">
        <f t="shared" si="3"/>
        <v>7.9362423865243423</v>
      </c>
    </row>
    <row r="102" spans="1:15" ht="15" customHeight="1" x14ac:dyDescent="0.25">
      <c r="A102" s="13">
        <v>43133</v>
      </c>
      <c r="B102" s="3">
        <v>109.5</v>
      </c>
      <c r="C102" s="4">
        <v>1599568</v>
      </c>
      <c r="D102" s="3">
        <v>1.5</v>
      </c>
      <c r="E102" s="3">
        <v>1.38888888888888</v>
      </c>
      <c r="F102" s="3">
        <v>1.3888909055137699</v>
      </c>
      <c r="G102" s="3">
        <v>111.72561</v>
      </c>
      <c r="H102" s="3">
        <v>194.01476315789401</v>
      </c>
      <c r="I102" s="3">
        <v>109.1</v>
      </c>
      <c r="J102" s="3">
        <v>116.4</v>
      </c>
      <c r="K102" s="3">
        <v>106.7</v>
      </c>
      <c r="L102" s="3">
        <v>188.157894736842</v>
      </c>
      <c r="N102" s="15">
        <f t="shared" si="2"/>
        <v>64.483943217665583</v>
      </c>
      <c r="O102">
        <f t="shared" si="3"/>
        <v>8.0301894882789391</v>
      </c>
    </row>
    <row r="103" spans="1:15" ht="15" customHeight="1" x14ac:dyDescent="0.25">
      <c r="A103" s="14">
        <v>43140</v>
      </c>
      <c r="B103" s="5">
        <v>96.85</v>
      </c>
      <c r="C103" s="6">
        <v>2587952</v>
      </c>
      <c r="D103" s="5">
        <v>-12.65</v>
      </c>
      <c r="E103" s="5">
        <v>-11.5525114155251</v>
      </c>
      <c r="F103" s="5">
        <v>-11.552516920695201</v>
      </c>
      <c r="G103" s="5">
        <v>98.818489999999997</v>
      </c>
      <c r="H103" s="5">
        <v>160.04865789473601</v>
      </c>
      <c r="I103" s="5">
        <v>106.6</v>
      </c>
      <c r="J103" s="5">
        <v>108</v>
      </c>
      <c r="K103" s="5">
        <v>95.1</v>
      </c>
      <c r="L103" s="5">
        <v>154.86842105263099</v>
      </c>
      <c r="N103" s="15">
        <f t="shared" si="2"/>
        <v>51.833943217665578</v>
      </c>
      <c r="O103">
        <f t="shared" si="3"/>
        <v>7.1995793778293447</v>
      </c>
    </row>
    <row r="104" spans="1:15" ht="15" customHeight="1" x14ac:dyDescent="0.25">
      <c r="A104" s="13">
        <v>43147</v>
      </c>
      <c r="B104" s="3">
        <v>93.85</v>
      </c>
      <c r="C104" s="4">
        <v>1815951</v>
      </c>
      <c r="D104" s="3">
        <v>-3</v>
      </c>
      <c r="E104" s="3">
        <v>-3.09757356737222</v>
      </c>
      <c r="F104" s="3">
        <v>-3.09757313636345</v>
      </c>
      <c r="G104" s="3">
        <v>95.757514999999998</v>
      </c>
      <c r="H104" s="3">
        <v>151.993460526315</v>
      </c>
      <c r="I104" s="3">
        <v>99.1</v>
      </c>
      <c r="J104" s="3">
        <v>99.25</v>
      </c>
      <c r="K104" s="3">
        <v>91.8</v>
      </c>
      <c r="L104" s="3">
        <v>146.97368421052599</v>
      </c>
      <c r="N104" s="15">
        <f t="shared" si="2"/>
        <v>48.833943217665578</v>
      </c>
      <c r="O104">
        <f t="shared" si="3"/>
        <v>6.9881287350524373</v>
      </c>
    </row>
    <row r="105" spans="1:15" ht="15" customHeight="1" x14ac:dyDescent="0.25">
      <c r="A105" s="14">
        <v>43154</v>
      </c>
      <c r="B105" s="5">
        <v>98.1</v>
      </c>
      <c r="C105" s="6">
        <v>2149710</v>
      </c>
      <c r="D105" s="5">
        <v>4.25</v>
      </c>
      <c r="E105" s="5">
        <v>4.5285029302077797</v>
      </c>
      <c r="F105" s="5">
        <v>4.5285061960933204</v>
      </c>
      <c r="G105" s="5">
        <v>100.0939</v>
      </c>
      <c r="H105" s="5">
        <v>163.405</v>
      </c>
      <c r="I105" s="5">
        <v>98.15</v>
      </c>
      <c r="J105" s="5">
        <v>102.9</v>
      </c>
      <c r="K105" s="5">
        <v>95.15</v>
      </c>
      <c r="L105" s="5">
        <v>158.157894736842</v>
      </c>
      <c r="N105" s="15">
        <f t="shared" si="2"/>
        <v>53.083943217665578</v>
      </c>
      <c r="O105">
        <f t="shared" si="3"/>
        <v>7.2858728521478868</v>
      </c>
    </row>
    <row r="106" spans="1:15" ht="15" customHeight="1" x14ac:dyDescent="0.25">
      <c r="A106" s="13">
        <v>43161</v>
      </c>
      <c r="B106" s="3">
        <v>88.3</v>
      </c>
      <c r="C106" s="4">
        <v>2162627</v>
      </c>
      <c r="D106" s="3">
        <v>-9.7999999999999901</v>
      </c>
      <c r="E106" s="3">
        <v>-9.9898063200815503</v>
      </c>
      <c r="F106" s="3">
        <v>-9.9897995781960702</v>
      </c>
      <c r="G106" s="3">
        <v>90.094719999999995</v>
      </c>
      <c r="H106" s="3">
        <v>137.09136842105201</v>
      </c>
      <c r="I106" s="3">
        <v>98.45</v>
      </c>
      <c r="J106" s="3">
        <v>99.25</v>
      </c>
      <c r="K106" s="3">
        <v>87.55</v>
      </c>
      <c r="L106" s="3">
        <v>132.36842105263099</v>
      </c>
      <c r="N106" s="15">
        <f t="shared" si="2"/>
        <v>43.283943217665581</v>
      </c>
      <c r="O106">
        <f t="shared" si="3"/>
        <v>6.5790533678991832</v>
      </c>
    </row>
    <row r="107" spans="1:15" ht="15" customHeight="1" x14ac:dyDescent="0.25">
      <c r="A107" s="14">
        <v>43168</v>
      </c>
      <c r="B107" s="5">
        <v>94.35</v>
      </c>
      <c r="C107" s="6">
        <v>2948834</v>
      </c>
      <c r="D107" s="5">
        <v>6.0499999999999901</v>
      </c>
      <c r="E107" s="5">
        <v>6.8516421291053096</v>
      </c>
      <c r="F107" s="5">
        <v>6.8516334808521497</v>
      </c>
      <c r="G107" s="5">
        <v>96.267679999999999</v>
      </c>
      <c r="H107" s="5">
        <v>153.33600000000001</v>
      </c>
      <c r="I107" s="5">
        <v>88.05</v>
      </c>
      <c r="J107" s="5">
        <v>94.9</v>
      </c>
      <c r="K107" s="5">
        <v>87.25</v>
      </c>
      <c r="L107" s="5">
        <v>148.28947368421001</v>
      </c>
      <c r="N107" s="15">
        <f t="shared" si="2"/>
        <v>49.333943217665578</v>
      </c>
      <c r="O107">
        <f t="shared" si="3"/>
        <v>7.0238125841785939</v>
      </c>
    </row>
    <row r="108" spans="1:15" ht="15" customHeight="1" x14ac:dyDescent="0.25">
      <c r="A108" s="13">
        <v>43175</v>
      </c>
      <c r="B108" s="3">
        <v>88.65</v>
      </c>
      <c r="C108" s="4">
        <v>2314150</v>
      </c>
      <c r="D108" s="3">
        <v>-5.6999999999999797</v>
      </c>
      <c r="E108" s="3">
        <v>-6.0413354531001398</v>
      </c>
      <c r="F108" s="3">
        <v>-6.0413318363961803</v>
      </c>
      <c r="G108" s="3">
        <v>90.451830000000001</v>
      </c>
      <c r="H108" s="3">
        <v>138.031131578947</v>
      </c>
      <c r="I108" s="3">
        <v>95.05</v>
      </c>
      <c r="J108" s="3">
        <v>95.95</v>
      </c>
      <c r="K108" s="3">
        <v>88.3</v>
      </c>
      <c r="L108" s="3">
        <v>133.28947368421001</v>
      </c>
      <c r="N108" s="15">
        <f t="shared" si="2"/>
        <v>43.633943217665589</v>
      </c>
      <c r="O108">
        <f t="shared" si="3"/>
        <v>6.6055993836793938</v>
      </c>
    </row>
    <row r="109" spans="1:15" ht="15" customHeight="1" x14ac:dyDescent="0.25">
      <c r="A109" s="14">
        <v>43182</v>
      </c>
      <c r="B109" s="5">
        <v>78</v>
      </c>
      <c r="C109" s="6">
        <v>3968529</v>
      </c>
      <c r="D109" s="5">
        <v>-10.65</v>
      </c>
      <c r="E109" s="5">
        <v>-12.0135363790186</v>
      </c>
      <c r="F109" s="5">
        <v>-12.0135380345538</v>
      </c>
      <c r="G109" s="5">
        <v>79.585364999999996</v>
      </c>
      <c r="H109" s="5">
        <v>109.43517105263101</v>
      </c>
      <c r="I109" s="5">
        <v>88.7</v>
      </c>
      <c r="J109" s="5">
        <v>88.7</v>
      </c>
      <c r="K109" s="5">
        <v>77.5</v>
      </c>
      <c r="L109" s="5">
        <v>105.263157894736</v>
      </c>
      <c r="N109" s="15">
        <f t="shared" si="2"/>
        <v>32.983943217665583</v>
      </c>
      <c r="O109">
        <f t="shared" si="3"/>
        <v>5.7431649129783473</v>
      </c>
    </row>
    <row r="110" spans="1:15" ht="15" customHeight="1" x14ac:dyDescent="0.25">
      <c r="A110" s="13">
        <v>43188</v>
      </c>
      <c r="B110" s="3">
        <v>71.099999999999994</v>
      </c>
      <c r="C110" s="4">
        <v>3226702</v>
      </c>
      <c r="D110" s="3">
        <v>-6.9</v>
      </c>
      <c r="E110" s="3">
        <v>-8.8461538461538396</v>
      </c>
      <c r="F110" s="3">
        <v>-8.8461553201395695</v>
      </c>
      <c r="G110" s="3">
        <v>72.545119999999997</v>
      </c>
      <c r="H110" s="3">
        <v>90.908210526315699</v>
      </c>
      <c r="I110" s="3">
        <v>78</v>
      </c>
      <c r="J110" s="3">
        <v>79.900000000000006</v>
      </c>
      <c r="K110" s="3">
        <v>70.55</v>
      </c>
      <c r="L110" s="3">
        <v>87.105263157894697</v>
      </c>
      <c r="N110" s="15">
        <f t="shared" si="2"/>
        <v>26.083943217665578</v>
      </c>
      <c r="O110">
        <f t="shared" si="3"/>
        <v>5.1072441901347911</v>
      </c>
    </row>
    <row r="111" spans="1:15" ht="15" customHeight="1" x14ac:dyDescent="0.25">
      <c r="A111" s="14">
        <v>43196</v>
      </c>
      <c r="B111" s="5">
        <v>72.55</v>
      </c>
      <c r="C111" s="6">
        <v>3012157</v>
      </c>
      <c r="D111" s="5">
        <v>1.45</v>
      </c>
      <c r="E111" s="5">
        <v>2.03938115330519</v>
      </c>
      <c r="F111" s="5">
        <v>2.0393928633656002</v>
      </c>
      <c r="G111" s="5">
        <v>74.024600000000007</v>
      </c>
      <c r="H111" s="5">
        <v>94.801578947368398</v>
      </c>
      <c r="I111" s="5">
        <v>71.05</v>
      </c>
      <c r="J111" s="5">
        <v>73.7</v>
      </c>
      <c r="K111" s="5">
        <v>68.05</v>
      </c>
      <c r="L111" s="5">
        <v>90.921052631578902</v>
      </c>
      <c r="N111" s="15">
        <f t="shared" si="2"/>
        <v>27.533943217665581</v>
      </c>
      <c r="O111">
        <f t="shared" si="3"/>
        <v>5.2472796016284073</v>
      </c>
    </row>
    <row r="112" spans="1:15" ht="15" customHeight="1" x14ac:dyDescent="0.25">
      <c r="A112" s="13">
        <v>43203</v>
      </c>
      <c r="B112" s="3">
        <v>73</v>
      </c>
      <c r="C112" s="4">
        <v>3942517</v>
      </c>
      <c r="D112" s="3">
        <v>0.45000000000000201</v>
      </c>
      <c r="E112" s="3">
        <v>0.620261888352868</v>
      </c>
      <c r="F112" s="3">
        <v>0.62025326715711104</v>
      </c>
      <c r="G112" s="3">
        <v>74.483739999999997</v>
      </c>
      <c r="H112" s="3">
        <v>96.009842105263104</v>
      </c>
      <c r="I112" s="3">
        <v>72.55</v>
      </c>
      <c r="J112" s="3">
        <v>78</v>
      </c>
      <c r="K112" s="3">
        <v>68.900000000000006</v>
      </c>
      <c r="L112" s="3">
        <v>92.105263157894697</v>
      </c>
      <c r="N112" s="15">
        <f t="shared" si="2"/>
        <v>27.983943217665583</v>
      </c>
      <c r="O112">
        <f t="shared" si="3"/>
        <v>5.2899851812330798</v>
      </c>
    </row>
    <row r="113" spans="1:15" ht="15" customHeight="1" x14ac:dyDescent="0.25">
      <c r="A113" s="14">
        <v>43210</v>
      </c>
      <c r="B113" s="5">
        <v>86.55</v>
      </c>
      <c r="C113" s="6">
        <v>4607835</v>
      </c>
      <c r="D113" s="5">
        <v>13.549999999999899</v>
      </c>
      <c r="E113" s="5">
        <v>18.561643835616401</v>
      </c>
      <c r="F113" s="5">
        <v>18.56164848865</v>
      </c>
      <c r="G113" s="5">
        <v>88.309150000000002</v>
      </c>
      <c r="H113" s="5">
        <v>132.39250000000001</v>
      </c>
      <c r="I113" s="5">
        <v>73.55</v>
      </c>
      <c r="J113" s="5">
        <v>89.95</v>
      </c>
      <c r="K113" s="5">
        <v>73</v>
      </c>
      <c r="L113" s="5">
        <v>127.763157894736</v>
      </c>
      <c r="N113" s="15">
        <f t="shared" si="2"/>
        <v>41.533943217665581</v>
      </c>
      <c r="O113">
        <f t="shared" si="3"/>
        <v>6.4446833295101147</v>
      </c>
    </row>
    <row r="114" spans="1:15" ht="15" customHeight="1" x14ac:dyDescent="0.25">
      <c r="A114" s="13">
        <v>43217</v>
      </c>
      <c r="B114" s="3">
        <v>84.3</v>
      </c>
      <c r="C114" s="4">
        <v>5556043</v>
      </c>
      <c r="D114" s="3">
        <v>-2.25</v>
      </c>
      <c r="E114" s="3">
        <v>-2.5996533795493901</v>
      </c>
      <c r="F114" s="3">
        <v>-2.5996626623628498</v>
      </c>
      <c r="G114" s="3">
        <v>86.013409999999993</v>
      </c>
      <c r="H114" s="3">
        <v>126.35107894736799</v>
      </c>
      <c r="I114" s="3">
        <v>86.75</v>
      </c>
      <c r="J114" s="3">
        <v>89.55</v>
      </c>
      <c r="K114" s="3">
        <v>80.5</v>
      </c>
      <c r="L114" s="3">
        <v>121.84210526315699</v>
      </c>
      <c r="N114" s="15">
        <f t="shared" si="2"/>
        <v>39.283943217665581</v>
      </c>
      <c r="O114">
        <f t="shared" si="3"/>
        <v>6.2676904213326923</v>
      </c>
    </row>
    <row r="115" spans="1:15" ht="15" customHeight="1" x14ac:dyDescent="0.25">
      <c r="A115" s="14">
        <v>43224</v>
      </c>
      <c r="B115" s="5">
        <v>82</v>
      </c>
      <c r="C115" s="6">
        <v>5089501</v>
      </c>
      <c r="D115" s="5">
        <v>-2.2999999999999901</v>
      </c>
      <c r="E115" s="5">
        <v>-2.7283511269276302</v>
      </c>
      <c r="F115" s="5">
        <v>-2.72834898651268</v>
      </c>
      <c r="G115" s="5">
        <v>83.666663999999997</v>
      </c>
      <c r="H115" s="5">
        <v>120.175431578947</v>
      </c>
      <c r="I115" s="5">
        <v>85</v>
      </c>
      <c r="J115" s="5">
        <v>89.45</v>
      </c>
      <c r="K115" s="5">
        <v>80.45</v>
      </c>
      <c r="L115" s="5">
        <v>115.78947368420999</v>
      </c>
      <c r="N115" s="15">
        <f t="shared" si="2"/>
        <v>36.983943217665583</v>
      </c>
      <c r="O115">
        <f t="shared" si="3"/>
        <v>6.0814425276956765</v>
      </c>
    </row>
    <row r="116" spans="1:15" ht="15" customHeight="1" x14ac:dyDescent="0.25">
      <c r="A116" s="13">
        <v>43231</v>
      </c>
      <c r="B116" s="3">
        <v>83.45</v>
      </c>
      <c r="C116" s="4">
        <v>2335621</v>
      </c>
      <c r="D116" s="3">
        <v>1.45</v>
      </c>
      <c r="E116" s="3">
        <v>1.7682926829268399</v>
      </c>
      <c r="F116" s="3">
        <v>1.76828611213661</v>
      </c>
      <c r="G116" s="3">
        <v>85.146129999999999</v>
      </c>
      <c r="H116" s="3">
        <v>124.068763157894</v>
      </c>
      <c r="I116" s="3">
        <v>81.900000000000006</v>
      </c>
      <c r="J116" s="3">
        <v>84.8</v>
      </c>
      <c r="K116" s="3">
        <v>79.2</v>
      </c>
      <c r="L116" s="3">
        <v>119.605263157894</v>
      </c>
      <c r="N116" s="15">
        <f t="shared" si="2"/>
        <v>38.433943217665586</v>
      </c>
      <c r="O116">
        <f t="shared" si="3"/>
        <v>6.1995115305696133</v>
      </c>
    </row>
    <row r="117" spans="1:15" ht="15" customHeight="1" x14ac:dyDescent="0.25">
      <c r="A117" s="14">
        <v>43238</v>
      </c>
      <c r="B117" s="5">
        <v>81.75</v>
      </c>
      <c r="C117" s="6">
        <v>4143096.9999999902</v>
      </c>
      <c r="D117" s="5">
        <v>-1.7</v>
      </c>
      <c r="E117" s="5">
        <v>-2.0371479928100702</v>
      </c>
      <c r="F117" s="5">
        <v>-2.0371448473348099</v>
      </c>
      <c r="G117" s="5">
        <v>83.411580000000001</v>
      </c>
      <c r="H117" s="5">
        <v>119.504157894736</v>
      </c>
      <c r="I117" s="5">
        <v>84.8</v>
      </c>
      <c r="J117" s="5">
        <v>88.75</v>
      </c>
      <c r="K117" s="5">
        <v>80.599999999999994</v>
      </c>
      <c r="L117" s="5">
        <v>115.131578947368</v>
      </c>
      <c r="N117" s="15">
        <f t="shared" si="2"/>
        <v>36.733943217665583</v>
      </c>
      <c r="O117">
        <f t="shared" si="3"/>
        <v>6.0608533407157763</v>
      </c>
    </row>
    <row r="118" spans="1:15" ht="15" customHeight="1" x14ac:dyDescent="0.25">
      <c r="A118" s="13">
        <v>43245</v>
      </c>
      <c r="B118" s="3">
        <v>79</v>
      </c>
      <c r="C118" s="4">
        <v>2699186</v>
      </c>
      <c r="D118" s="3">
        <v>-2.75</v>
      </c>
      <c r="E118" s="3">
        <v>-3.3639143730886798</v>
      </c>
      <c r="F118" s="3">
        <v>-3.3639094236076099</v>
      </c>
      <c r="G118" s="3">
        <v>80.605689999999996</v>
      </c>
      <c r="H118" s="3">
        <v>112.120236842105</v>
      </c>
      <c r="I118" s="3">
        <v>81.75</v>
      </c>
      <c r="J118" s="3">
        <v>82.6</v>
      </c>
      <c r="K118" s="3">
        <v>78.25</v>
      </c>
      <c r="L118" s="3">
        <v>107.894736842105</v>
      </c>
      <c r="N118" s="15">
        <f t="shared" si="2"/>
        <v>33.983943217665583</v>
      </c>
      <c r="O118">
        <f t="shared" si="3"/>
        <v>5.8295748745226339</v>
      </c>
    </row>
    <row r="119" spans="1:15" ht="15" customHeight="1" x14ac:dyDescent="0.25">
      <c r="A119" s="14">
        <v>43252</v>
      </c>
      <c r="B119" s="5">
        <v>78.75</v>
      </c>
      <c r="C119" s="6">
        <v>4405843</v>
      </c>
      <c r="D119" s="5">
        <v>-0.25</v>
      </c>
      <c r="E119" s="5">
        <v>-0.316455696202533</v>
      </c>
      <c r="F119" s="5">
        <v>1.2523247428314299</v>
      </c>
      <c r="G119" s="5">
        <v>81.615134999999995</v>
      </c>
      <c r="H119" s="5">
        <v>114.776671052631</v>
      </c>
      <c r="I119" s="5">
        <v>79.349999999999994</v>
      </c>
      <c r="J119" s="5">
        <v>80.75</v>
      </c>
      <c r="K119" s="5">
        <v>74.650000000000006</v>
      </c>
      <c r="L119" s="5">
        <v>107.23684210526299</v>
      </c>
      <c r="N119" s="15">
        <f t="shared" si="2"/>
        <v>33.733943217665583</v>
      </c>
      <c r="O119">
        <f t="shared" si="3"/>
        <v>5.8080929071137959</v>
      </c>
    </row>
    <row r="120" spans="1:15" ht="15" customHeight="1" x14ac:dyDescent="0.25">
      <c r="A120" s="13">
        <v>43259</v>
      </c>
      <c r="B120" s="3">
        <v>74.150000000000006</v>
      </c>
      <c r="C120" s="4">
        <v>2956156</v>
      </c>
      <c r="D120" s="3">
        <v>-4.5999999999999899</v>
      </c>
      <c r="E120" s="3">
        <v>-5.8412698412698303</v>
      </c>
      <c r="F120" s="3">
        <v>-5.8412633882183602</v>
      </c>
      <c r="G120" s="3">
        <v>76.84778</v>
      </c>
      <c r="H120" s="3">
        <v>102.23099999999999</v>
      </c>
      <c r="I120" s="3">
        <v>79.05</v>
      </c>
      <c r="J120" s="3">
        <v>79.8</v>
      </c>
      <c r="K120" s="3">
        <v>73.099999999999994</v>
      </c>
      <c r="L120" s="3">
        <v>95.131578947368396</v>
      </c>
      <c r="N120" s="15">
        <f t="shared" si="2"/>
        <v>29.133943217665589</v>
      </c>
      <c r="O120">
        <f t="shared" si="3"/>
        <v>5.3975867957510042</v>
      </c>
    </row>
    <row r="121" spans="1:15" ht="15" customHeight="1" x14ac:dyDescent="0.25">
      <c r="A121" s="14">
        <v>43266</v>
      </c>
      <c r="B121" s="5">
        <v>74.150000000000006</v>
      </c>
      <c r="C121" s="6">
        <v>3922670</v>
      </c>
      <c r="D121" s="5"/>
      <c r="E121" s="5"/>
      <c r="F121" s="5"/>
      <c r="G121" s="5">
        <v>76.84778</v>
      </c>
      <c r="H121" s="5">
        <v>102.23099999999999</v>
      </c>
      <c r="I121" s="5">
        <v>74.2</v>
      </c>
      <c r="J121" s="5">
        <v>79.8</v>
      </c>
      <c r="K121" s="5">
        <v>72.7</v>
      </c>
      <c r="L121" s="5">
        <v>95.131578947368396</v>
      </c>
      <c r="N121" s="15">
        <f t="shared" si="2"/>
        <v>29.133943217665589</v>
      </c>
      <c r="O121">
        <f t="shared" si="3"/>
        <v>5.3975867957510042</v>
      </c>
    </row>
    <row r="122" spans="1:15" ht="15" customHeight="1" x14ac:dyDescent="0.25">
      <c r="A122" s="13">
        <v>43272</v>
      </c>
      <c r="B122" s="3">
        <v>71.400000000000006</v>
      </c>
      <c r="C122" s="4">
        <v>1892501</v>
      </c>
      <c r="D122" s="3">
        <v>-2.75</v>
      </c>
      <c r="E122" s="3">
        <v>-3.7086985839514499</v>
      </c>
      <c r="F122" s="3">
        <v>-3.70869529347496</v>
      </c>
      <c r="G122" s="3">
        <v>73.997730000000004</v>
      </c>
      <c r="H122" s="3">
        <v>94.730868421052605</v>
      </c>
      <c r="I122" s="3">
        <v>74.099999999999994</v>
      </c>
      <c r="J122" s="3">
        <v>74.95</v>
      </c>
      <c r="K122" s="3">
        <v>71.150000000000006</v>
      </c>
      <c r="L122" s="3">
        <v>87.894736842105203</v>
      </c>
      <c r="N122" s="15">
        <f t="shared" si="2"/>
        <v>26.383943217665589</v>
      </c>
      <c r="O122">
        <f t="shared" si="3"/>
        <v>5.1365302702958529</v>
      </c>
    </row>
    <row r="123" spans="1:15" ht="15" customHeight="1" x14ac:dyDescent="0.25">
      <c r="A123" s="14">
        <v>43280</v>
      </c>
      <c r="B123" s="5">
        <v>71</v>
      </c>
      <c r="C123" s="6">
        <v>1854282</v>
      </c>
      <c r="D123" s="5">
        <v>-0.40000000000000502</v>
      </c>
      <c r="E123" s="5">
        <v>-0.56022408963586301</v>
      </c>
      <c r="F123" s="5">
        <v>-0.56022529339753102</v>
      </c>
      <c r="G123" s="5">
        <v>73.583175999999995</v>
      </c>
      <c r="H123" s="5">
        <v>93.6399368421052</v>
      </c>
      <c r="I123" s="5">
        <v>71.55</v>
      </c>
      <c r="J123" s="5">
        <v>72.599999999999994</v>
      </c>
      <c r="K123" s="5">
        <v>68.2</v>
      </c>
      <c r="L123" s="5">
        <v>86.842105263157805</v>
      </c>
      <c r="N123" s="15">
        <f t="shared" si="2"/>
        <v>25.983943217665583</v>
      </c>
      <c r="O123">
        <f t="shared" si="3"/>
        <v>5.0974447733806381</v>
      </c>
    </row>
    <row r="124" spans="1:15" ht="15" customHeight="1" x14ac:dyDescent="0.25">
      <c r="A124" s="13">
        <v>43287</v>
      </c>
      <c r="B124" s="3">
        <v>65.7</v>
      </c>
      <c r="C124" s="4">
        <v>2303122</v>
      </c>
      <c r="D124" s="3">
        <v>-5.2999999999999901</v>
      </c>
      <c r="E124" s="3">
        <v>-7.4647887323943598</v>
      </c>
      <c r="F124" s="3">
        <v>-7.46479874693095</v>
      </c>
      <c r="G124" s="3">
        <v>68.090339999999998</v>
      </c>
      <c r="H124" s="3">
        <v>79.185105263157794</v>
      </c>
      <c r="I124" s="3">
        <v>70.55</v>
      </c>
      <c r="J124" s="3">
        <v>71.849999999999994</v>
      </c>
      <c r="K124" s="3">
        <v>65.55</v>
      </c>
      <c r="L124" s="3">
        <v>72.894736842105203</v>
      </c>
      <c r="N124" s="15">
        <f t="shared" si="2"/>
        <v>20.683943217665586</v>
      </c>
      <c r="O124">
        <f t="shared" si="3"/>
        <v>4.5479603359820091</v>
      </c>
    </row>
    <row r="125" spans="1:15" ht="15" customHeight="1" x14ac:dyDescent="0.25">
      <c r="A125" s="14">
        <v>43294</v>
      </c>
      <c r="B125" s="5">
        <v>70.05</v>
      </c>
      <c r="C125" s="6">
        <v>3351426</v>
      </c>
      <c r="D125" s="5">
        <v>4.3499999999999899</v>
      </c>
      <c r="E125" s="5">
        <v>6.6210045662100399</v>
      </c>
      <c r="F125" s="5">
        <v>6.6210126135366396</v>
      </c>
      <c r="G125" s="5">
        <v>72.598609999999994</v>
      </c>
      <c r="H125" s="5">
        <v>91.048973684210495</v>
      </c>
      <c r="I125" s="5">
        <v>66.099999999999994</v>
      </c>
      <c r="J125" s="5">
        <v>74.900000000000006</v>
      </c>
      <c r="K125" s="5">
        <v>65.599999999999994</v>
      </c>
      <c r="L125" s="5">
        <v>84.342105263157805</v>
      </c>
      <c r="N125" s="15">
        <f t="shared" si="2"/>
        <v>25.033943217665581</v>
      </c>
      <c r="O125">
        <f t="shared" si="3"/>
        <v>5.0033931704060173</v>
      </c>
    </row>
    <row r="126" spans="1:15" ht="15" customHeight="1" x14ac:dyDescent="0.25">
      <c r="A126" s="13">
        <v>43301</v>
      </c>
      <c r="B126" s="3">
        <v>73.849999999999994</v>
      </c>
      <c r="C126" s="4">
        <v>4780626</v>
      </c>
      <c r="D126" s="3">
        <v>3.7999999999999901</v>
      </c>
      <c r="E126" s="3">
        <v>5.4246966452533796</v>
      </c>
      <c r="F126" s="3">
        <v>5.4246906380163598</v>
      </c>
      <c r="G126" s="3">
        <v>76.536860000000004</v>
      </c>
      <c r="H126" s="3">
        <v>101.412789473684</v>
      </c>
      <c r="I126" s="3">
        <v>70.3</v>
      </c>
      <c r="J126" s="3">
        <v>78.099999999999994</v>
      </c>
      <c r="K126" s="3">
        <v>68.55</v>
      </c>
      <c r="L126" s="3">
        <v>94.342105263157805</v>
      </c>
      <c r="N126" s="15">
        <f t="shared" si="2"/>
        <v>28.833943217665578</v>
      </c>
      <c r="O126">
        <f t="shared" si="3"/>
        <v>5.3697246873248146</v>
      </c>
    </row>
    <row r="127" spans="1:15" ht="15" customHeight="1" x14ac:dyDescent="0.25">
      <c r="A127" s="14">
        <v>43308</v>
      </c>
      <c r="B127" s="5">
        <v>73.95</v>
      </c>
      <c r="C127" s="6">
        <v>2680799</v>
      </c>
      <c r="D127" s="5">
        <v>0.100000000000008</v>
      </c>
      <c r="E127" s="5">
        <v>0.13540961408260399</v>
      </c>
      <c r="F127" s="5">
        <v>0.135405345868644</v>
      </c>
      <c r="G127" s="5">
        <v>76.640495000000001</v>
      </c>
      <c r="H127" s="5">
        <v>101.68551315789399</v>
      </c>
      <c r="I127" s="5">
        <v>73.45</v>
      </c>
      <c r="J127" s="5">
        <v>77.349999999999994</v>
      </c>
      <c r="K127" s="5">
        <v>72.099999999999994</v>
      </c>
      <c r="L127" s="5">
        <v>94.605263157894697</v>
      </c>
      <c r="N127" s="15">
        <f t="shared" si="2"/>
        <v>28.933943217665586</v>
      </c>
      <c r="O127">
        <f t="shared" si="3"/>
        <v>5.3790280922919136</v>
      </c>
    </row>
    <row r="128" spans="1:15" ht="15" customHeight="1" x14ac:dyDescent="0.25">
      <c r="A128" s="13">
        <v>43315</v>
      </c>
      <c r="B128" s="3">
        <v>65</v>
      </c>
      <c r="C128" s="4">
        <v>10082701</v>
      </c>
      <c r="D128" s="3">
        <v>-8.9499999999999993</v>
      </c>
      <c r="E128" s="3">
        <v>-12.102772143340101</v>
      </c>
      <c r="F128" s="3">
        <v>-12.1027649938847</v>
      </c>
      <c r="G128" s="3">
        <v>67.364875999999995</v>
      </c>
      <c r="H128" s="3">
        <v>77.275989473684106</v>
      </c>
      <c r="I128" s="3">
        <v>74</v>
      </c>
      <c r="J128" s="3">
        <v>74</v>
      </c>
      <c r="K128" s="3">
        <v>61.5</v>
      </c>
      <c r="L128" s="3">
        <v>71.052631578947299</v>
      </c>
      <c r="N128" s="15">
        <f t="shared" si="2"/>
        <v>19.983943217665583</v>
      </c>
      <c r="O128">
        <f t="shared" si="3"/>
        <v>4.4703403917001205</v>
      </c>
    </row>
    <row r="129" spans="1:15" ht="15" customHeight="1" x14ac:dyDescent="0.25">
      <c r="A129" s="14">
        <v>43322</v>
      </c>
      <c r="B129" s="5">
        <v>63.55</v>
      </c>
      <c r="C129" s="6">
        <v>3306719</v>
      </c>
      <c r="D129" s="5">
        <v>-1.45</v>
      </c>
      <c r="E129" s="5">
        <v>-2.2307692307692299</v>
      </c>
      <c r="F129" s="5">
        <v>-2.2307708248434799</v>
      </c>
      <c r="G129" s="5">
        <v>65.862120000000004</v>
      </c>
      <c r="H129" s="5">
        <v>73.321368421052597</v>
      </c>
      <c r="I129" s="5">
        <v>65.55</v>
      </c>
      <c r="J129" s="5">
        <v>65.599999999999994</v>
      </c>
      <c r="K129" s="5">
        <v>62.2</v>
      </c>
      <c r="L129" s="5">
        <v>67.236842105263094</v>
      </c>
      <c r="N129" s="15">
        <f t="shared" si="2"/>
        <v>18.533943217665581</v>
      </c>
      <c r="O129">
        <f t="shared" si="3"/>
        <v>4.3051066441687107</v>
      </c>
    </row>
    <row r="130" spans="1:15" ht="15" customHeight="1" x14ac:dyDescent="0.25">
      <c r="A130" s="13">
        <v>43329</v>
      </c>
      <c r="B130" s="3">
        <v>63.4</v>
      </c>
      <c r="C130" s="4">
        <v>2952825</v>
      </c>
      <c r="D130" s="3">
        <v>-0.149999999999998</v>
      </c>
      <c r="E130" s="3">
        <v>-0.23603461841069601</v>
      </c>
      <c r="F130" s="3">
        <v>-0.23603096893935999</v>
      </c>
      <c r="G130" s="3">
        <v>65.706665000000001</v>
      </c>
      <c r="H130" s="3">
        <v>72.912276315789398</v>
      </c>
      <c r="I130" s="3">
        <v>63.35</v>
      </c>
      <c r="J130" s="3">
        <v>64.95</v>
      </c>
      <c r="K130" s="3">
        <v>62.6</v>
      </c>
      <c r="L130" s="3">
        <v>66.842105263157805</v>
      </c>
      <c r="N130" s="15">
        <f t="shared" si="2"/>
        <v>18.383943217665582</v>
      </c>
      <c r="O130">
        <f t="shared" si="3"/>
        <v>4.2876500810660358</v>
      </c>
    </row>
    <row r="131" spans="1:15" ht="15" customHeight="1" x14ac:dyDescent="0.25">
      <c r="A131" s="14">
        <v>43336</v>
      </c>
      <c r="B131" s="5">
        <v>61.65</v>
      </c>
      <c r="C131" s="6">
        <v>6243576</v>
      </c>
      <c r="D131" s="5">
        <v>-1.75</v>
      </c>
      <c r="E131" s="5">
        <v>-2.7602523659306</v>
      </c>
      <c r="F131" s="5">
        <v>-2.76025422991715</v>
      </c>
      <c r="G131" s="5">
        <v>63.892994000000002</v>
      </c>
      <c r="H131" s="5">
        <v>68.139457894736793</v>
      </c>
      <c r="I131" s="5">
        <v>63.35</v>
      </c>
      <c r="J131" s="5">
        <v>64</v>
      </c>
      <c r="K131" s="5">
        <v>57.15</v>
      </c>
      <c r="L131" s="5">
        <v>62.236842105263101</v>
      </c>
      <c r="N131" s="15">
        <f t="shared" si="2"/>
        <v>16.633943217665582</v>
      </c>
      <c r="O131">
        <f t="shared" si="3"/>
        <v>4.0784731478416747</v>
      </c>
    </row>
    <row r="132" spans="1:15" ht="15" customHeight="1" x14ac:dyDescent="0.25">
      <c r="A132" s="13">
        <v>43343</v>
      </c>
      <c r="B132" s="3">
        <v>65</v>
      </c>
      <c r="C132" s="4">
        <v>2526275</v>
      </c>
      <c r="D132" s="3">
        <v>3.35</v>
      </c>
      <c r="E132" s="3">
        <v>5.4339010543389996</v>
      </c>
      <c r="F132" s="3">
        <v>5.4339009375581702</v>
      </c>
      <c r="G132" s="3">
        <v>67.364875999999995</v>
      </c>
      <c r="H132" s="3">
        <v>77.275989473684106</v>
      </c>
      <c r="I132" s="3">
        <v>61.65</v>
      </c>
      <c r="J132" s="3">
        <v>65.150000000000006</v>
      </c>
      <c r="K132" s="3">
        <v>61</v>
      </c>
      <c r="L132" s="3">
        <v>71.052631578947299</v>
      </c>
      <c r="N132" s="15">
        <f t="shared" ref="N132:N195" si="4">B132-$N$323</f>
        <v>19.983943217665583</v>
      </c>
      <c r="O132">
        <f t="shared" ref="O132:O141" si="5">SQRT(N132)</f>
        <v>4.4703403917001205</v>
      </c>
    </row>
    <row r="133" spans="1:15" ht="15" customHeight="1" x14ac:dyDescent="0.25">
      <c r="A133" s="14">
        <v>43350</v>
      </c>
      <c r="B133" s="5">
        <v>62.6</v>
      </c>
      <c r="C133" s="6">
        <v>2268039</v>
      </c>
      <c r="D133" s="5">
        <v>-2.3999999999999901</v>
      </c>
      <c r="E133" s="5">
        <v>-3.6923076923076898</v>
      </c>
      <c r="F133" s="5">
        <v>-3.6923099212711299</v>
      </c>
      <c r="G133" s="5">
        <v>64.877555999999998</v>
      </c>
      <c r="H133" s="5">
        <v>70.730410526315794</v>
      </c>
      <c r="I133" s="5">
        <v>65.2</v>
      </c>
      <c r="J133" s="5">
        <v>66.5</v>
      </c>
      <c r="K133" s="5">
        <v>61.45</v>
      </c>
      <c r="L133" s="5">
        <v>64.736842105263094</v>
      </c>
      <c r="N133" s="15">
        <f t="shared" si="4"/>
        <v>17.583943217665585</v>
      </c>
      <c r="O133">
        <f t="shared" si="5"/>
        <v>4.1933212633502794</v>
      </c>
    </row>
    <row r="134" spans="1:15" ht="15" customHeight="1" x14ac:dyDescent="0.25">
      <c r="A134" s="13">
        <v>43357</v>
      </c>
      <c r="B134" s="3">
        <v>59.65</v>
      </c>
      <c r="C134" s="4">
        <v>3672087</v>
      </c>
      <c r="D134" s="3">
        <v>-2.95</v>
      </c>
      <c r="E134" s="3">
        <v>-4.7124600638977698</v>
      </c>
      <c r="F134" s="3">
        <v>-4.7124555678391999</v>
      </c>
      <c r="G134" s="3">
        <v>61.820230000000002</v>
      </c>
      <c r="H134" s="3">
        <v>62.684815789473603</v>
      </c>
      <c r="I134" s="3">
        <v>62.2</v>
      </c>
      <c r="J134" s="3">
        <v>63.3</v>
      </c>
      <c r="K134" s="3">
        <v>56.1</v>
      </c>
      <c r="L134" s="3">
        <v>56.973684210526301</v>
      </c>
      <c r="N134" s="15">
        <f t="shared" si="4"/>
        <v>14.633943217665582</v>
      </c>
      <c r="O134">
        <f t="shared" si="5"/>
        <v>3.8254337293522132</v>
      </c>
    </row>
    <row r="135" spans="1:15" ht="15" customHeight="1" x14ac:dyDescent="0.25">
      <c r="A135" s="14">
        <v>43364</v>
      </c>
      <c r="B135" s="5">
        <v>61.65</v>
      </c>
      <c r="C135" s="6">
        <v>3139658</v>
      </c>
      <c r="D135" s="5">
        <v>2</v>
      </c>
      <c r="E135" s="5">
        <v>3.3528918692372098</v>
      </c>
      <c r="F135" s="5">
        <v>3.3528894991170199</v>
      </c>
      <c r="G135" s="5">
        <v>63.892994000000002</v>
      </c>
      <c r="H135" s="5">
        <v>68.139457894736793</v>
      </c>
      <c r="I135" s="5">
        <v>59.65</v>
      </c>
      <c r="J135" s="5">
        <v>65.7</v>
      </c>
      <c r="K135" s="5">
        <v>59.05</v>
      </c>
      <c r="L135" s="5">
        <v>62.236842105263101</v>
      </c>
      <c r="N135" s="15">
        <f t="shared" si="4"/>
        <v>16.633943217665582</v>
      </c>
      <c r="O135">
        <f t="shared" si="5"/>
        <v>4.0784731478416747</v>
      </c>
    </row>
    <row r="136" spans="1:15" ht="15" customHeight="1" x14ac:dyDescent="0.25">
      <c r="A136" s="13">
        <v>43371</v>
      </c>
      <c r="B136" s="3">
        <v>60.3</v>
      </c>
      <c r="C136" s="4">
        <v>2090239</v>
      </c>
      <c r="D136" s="3">
        <v>-1.35</v>
      </c>
      <c r="E136" s="3">
        <v>-2.1897810218978</v>
      </c>
      <c r="F136" s="3">
        <v>-2.1897815588356999</v>
      </c>
      <c r="G136" s="3">
        <v>62.493876999999998</v>
      </c>
      <c r="H136" s="3">
        <v>64.457571052631494</v>
      </c>
      <c r="I136" s="3">
        <v>62.05</v>
      </c>
      <c r="J136" s="3">
        <v>62.7</v>
      </c>
      <c r="K136" s="3">
        <v>59.5</v>
      </c>
      <c r="L136" s="3">
        <v>58.684210526315702</v>
      </c>
      <c r="N136" s="15">
        <f t="shared" si="4"/>
        <v>15.283943217665581</v>
      </c>
      <c r="O136">
        <f t="shared" si="5"/>
        <v>3.9094684060196192</v>
      </c>
    </row>
    <row r="137" spans="1:15" ht="15" customHeight="1" x14ac:dyDescent="0.25">
      <c r="A137" s="14">
        <v>43378</v>
      </c>
      <c r="B137" s="5">
        <v>54.85</v>
      </c>
      <c r="C137" s="6">
        <v>3571309</v>
      </c>
      <c r="D137" s="5">
        <v>-5.4499999999999904</v>
      </c>
      <c r="E137" s="5">
        <v>-9.0381426202321702</v>
      </c>
      <c r="F137" s="5">
        <v>-9.0381446489549599</v>
      </c>
      <c r="G137" s="5">
        <v>56.845590000000001</v>
      </c>
      <c r="H137" s="5">
        <v>49.593657894736801</v>
      </c>
      <c r="I137" s="5">
        <v>60.45</v>
      </c>
      <c r="J137" s="5">
        <v>61.85</v>
      </c>
      <c r="K137" s="5">
        <v>54.7</v>
      </c>
      <c r="L137" s="5">
        <v>44.342105263157897</v>
      </c>
      <c r="N137" s="15">
        <f t="shared" si="4"/>
        <v>9.8339432176655848</v>
      </c>
      <c r="O137">
        <f t="shared" si="5"/>
        <v>3.1359118638229591</v>
      </c>
    </row>
    <row r="138" spans="1:15" ht="15" customHeight="1" x14ac:dyDescent="0.25">
      <c r="A138" s="13">
        <v>43385</v>
      </c>
      <c r="B138" s="3">
        <v>48.18</v>
      </c>
      <c r="C138" s="4">
        <v>3786954</v>
      </c>
      <c r="D138" s="3">
        <v>-6.67</v>
      </c>
      <c r="E138" s="3">
        <v>-12.1604375569735</v>
      </c>
      <c r="F138" s="3">
        <v>-12.160433201590401</v>
      </c>
      <c r="G138" s="3">
        <v>49.932920000000003</v>
      </c>
      <c r="H138" s="3">
        <v>31.4024210526315</v>
      </c>
      <c r="I138" s="3">
        <v>52.8</v>
      </c>
      <c r="J138" s="3">
        <v>54.25</v>
      </c>
      <c r="K138" s="3">
        <v>46.8</v>
      </c>
      <c r="L138" s="3">
        <v>26.789473684210499</v>
      </c>
      <c r="N138" s="15">
        <f t="shared" si="4"/>
        <v>3.1639432176655831</v>
      </c>
      <c r="O138">
        <f t="shared" si="5"/>
        <v>1.7787476542965792</v>
      </c>
    </row>
    <row r="139" spans="1:15" ht="15" customHeight="1" x14ac:dyDescent="0.25">
      <c r="A139" s="14">
        <v>43392</v>
      </c>
      <c r="B139" s="5">
        <v>46.96</v>
      </c>
      <c r="C139" s="6">
        <v>3461563</v>
      </c>
      <c r="D139" s="5">
        <v>-1.21999999999999</v>
      </c>
      <c r="E139" s="5">
        <v>-2.5321710253216998</v>
      </c>
      <c r="F139" s="5">
        <v>-2.5321771688897901</v>
      </c>
      <c r="G139" s="5">
        <v>48.668529999999997</v>
      </c>
      <c r="H139" s="5">
        <v>28.0750789473684</v>
      </c>
      <c r="I139" s="5">
        <v>48.16</v>
      </c>
      <c r="J139" s="5">
        <v>53.5</v>
      </c>
      <c r="K139" s="5">
        <v>46.8</v>
      </c>
      <c r="L139" s="5">
        <v>23.578947368421002</v>
      </c>
      <c r="N139" s="15">
        <f t="shared" si="4"/>
        <v>1.9439432176655842</v>
      </c>
      <c r="O139">
        <f t="shared" si="5"/>
        <v>1.3942536417974973</v>
      </c>
    </row>
    <row r="140" spans="1:15" ht="15" customHeight="1" x14ac:dyDescent="0.25">
      <c r="A140" s="13">
        <v>43399</v>
      </c>
      <c r="B140" s="3">
        <v>48.06</v>
      </c>
      <c r="C140" s="4">
        <v>3299927</v>
      </c>
      <c r="D140" s="3">
        <v>1.1000000000000001</v>
      </c>
      <c r="E140" s="3">
        <v>2.3424190800681299</v>
      </c>
      <c r="F140" s="3">
        <v>2.3424294919119202</v>
      </c>
      <c r="G140" s="3">
        <v>49.808556000000003</v>
      </c>
      <c r="H140" s="3">
        <v>31.075147368421</v>
      </c>
      <c r="I140" s="3">
        <v>47.28</v>
      </c>
      <c r="J140" s="3">
        <v>48.8</v>
      </c>
      <c r="K140" s="3">
        <v>44.76</v>
      </c>
      <c r="L140" s="3">
        <v>26.473684210526301</v>
      </c>
      <c r="N140" s="15">
        <f t="shared" si="4"/>
        <v>3.0439432176655856</v>
      </c>
      <c r="O140">
        <f t="shared" si="5"/>
        <v>1.7446900061803488</v>
      </c>
    </row>
    <row r="141" spans="1:15" ht="15" customHeight="1" x14ac:dyDescent="0.25">
      <c r="A141" s="14">
        <v>43406</v>
      </c>
      <c r="B141" s="5">
        <v>56</v>
      </c>
      <c r="C141" s="6">
        <v>7016201</v>
      </c>
      <c r="D141" s="5">
        <v>7.9399999999999897</v>
      </c>
      <c r="E141" s="5">
        <v>16.521015397419799</v>
      </c>
      <c r="F141" s="5">
        <v>16.521004945415299</v>
      </c>
      <c r="G141" s="5">
        <v>58.037430000000001</v>
      </c>
      <c r="H141" s="5">
        <v>52.730078947368398</v>
      </c>
      <c r="I141" s="5">
        <v>49.56</v>
      </c>
      <c r="J141" s="5">
        <v>56.5</v>
      </c>
      <c r="K141" s="5">
        <v>44.68</v>
      </c>
      <c r="L141" s="5">
        <v>47.368421052631497</v>
      </c>
      <c r="N141" s="15">
        <f t="shared" si="4"/>
        <v>10.983943217665583</v>
      </c>
      <c r="O141">
        <f t="shared" si="5"/>
        <v>3.3142032553338643</v>
      </c>
    </row>
    <row r="142" spans="1:15" ht="15" customHeight="1" x14ac:dyDescent="0.25">
      <c r="A142" s="13">
        <v>43413</v>
      </c>
      <c r="B142" s="3">
        <v>40.340000000000003</v>
      </c>
      <c r="C142" s="4">
        <v>13972273</v>
      </c>
      <c r="D142" s="3">
        <v>-15.659999999999901</v>
      </c>
      <c r="E142" s="3">
        <v>-27.964285714285701</v>
      </c>
      <c r="F142" s="3">
        <v>-27.964280982117899</v>
      </c>
      <c r="G142" s="3">
        <v>41.807679999999998</v>
      </c>
      <c r="H142" s="3">
        <v>10.020210526315701</v>
      </c>
      <c r="I142" s="3">
        <v>55.5</v>
      </c>
      <c r="J142" s="3">
        <v>55.75</v>
      </c>
      <c r="K142" s="3">
        <v>39.119999999999997</v>
      </c>
      <c r="L142" s="3">
        <v>6.1578947368421098</v>
      </c>
      <c r="N142" s="15">
        <f t="shared" si="4"/>
        <v>-4.6760567823344132</v>
      </c>
    </row>
    <row r="143" spans="1:15" ht="15" customHeight="1" x14ac:dyDescent="0.25">
      <c r="A143" s="14">
        <v>43420</v>
      </c>
      <c r="B143" s="5">
        <v>38.700000000000003</v>
      </c>
      <c r="C143" s="6">
        <v>2874544</v>
      </c>
      <c r="D143" s="5">
        <v>-1.64</v>
      </c>
      <c r="E143" s="5">
        <v>-4.0654437283093703</v>
      </c>
      <c r="F143" s="5">
        <v>-4.0654420431844001</v>
      </c>
      <c r="G143" s="5">
        <v>40.108013</v>
      </c>
      <c r="H143" s="5">
        <v>5.5474026315789402</v>
      </c>
      <c r="I143" s="5">
        <v>40.700000000000003</v>
      </c>
      <c r="J143" s="5">
        <v>40.96</v>
      </c>
      <c r="K143" s="5">
        <v>38.4</v>
      </c>
      <c r="L143" s="5">
        <v>1.8421052631579</v>
      </c>
      <c r="N143" s="15">
        <f t="shared" si="4"/>
        <v>-6.3160567823344138</v>
      </c>
    </row>
    <row r="144" spans="1:15" ht="15" customHeight="1" x14ac:dyDescent="0.25">
      <c r="A144" s="13">
        <v>43427</v>
      </c>
      <c r="B144" s="3">
        <v>38.18</v>
      </c>
      <c r="C144" s="4">
        <v>2574999</v>
      </c>
      <c r="D144" s="3">
        <v>-0.52000000000000302</v>
      </c>
      <c r="E144" s="3">
        <v>-1.343669250646</v>
      </c>
      <c r="F144" s="3">
        <v>-1.3436791296542001</v>
      </c>
      <c r="G144" s="3">
        <v>39.569090000000003</v>
      </c>
      <c r="H144" s="3">
        <v>4.1291842105263203</v>
      </c>
      <c r="I144" s="3">
        <v>38.9</v>
      </c>
      <c r="J144" s="3">
        <v>39.979999999999997</v>
      </c>
      <c r="K144" s="3">
        <v>36.5</v>
      </c>
      <c r="L144" s="3">
        <v>0.47368421052631499</v>
      </c>
      <c r="N144" s="15">
        <f t="shared" si="4"/>
        <v>-6.8360567823344169</v>
      </c>
    </row>
    <row r="145" spans="1:14" ht="15" customHeight="1" x14ac:dyDescent="0.25">
      <c r="A145" s="14">
        <v>43434</v>
      </c>
      <c r="B145" s="5">
        <v>39.72</v>
      </c>
      <c r="C145" s="6">
        <v>3598572</v>
      </c>
      <c r="D145" s="5">
        <v>1.53999999999999</v>
      </c>
      <c r="E145" s="5">
        <v>4.0335254059716998</v>
      </c>
      <c r="F145" s="5">
        <v>4.0335347616030601</v>
      </c>
      <c r="G145" s="5">
        <v>41.165123000000001</v>
      </c>
      <c r="H145" s="5">
        <v>8.3292710526315794</v>
      </c>
      <c r="I145" s="5">
        <v>38.18</v>
      </c>
      <c r="J145" s="5">
        <v>39.86</v>
      </c>
      <c r="K145" s="5">
        <v>37.020000000000003</v>
      </c>
      <c r="L145" s="5">
        <v>4.5263157894736796</v>
      </c>
      <c r="N145" s="15">
        <f t="shared" si="4"/>
        <v>-5.2960567823344178</v>
      </c>
    </row>
    <row r="146" spans="1:14" ht="15" customHeight="1" x14ac:dyDescent="0.25">
      <c r="A146" s="13">
        <v>43441</v>
      </c>
      <c r="B146" s="3">
        <v>35.44</v>
      </c>
      <c r="C146" s="4">
        <v>3040473</v>
      </c>
      <c r="D146" s="3">
        <v>-4.28</v>
      </c>
      <c r="E146" s="3">
        <v>-10.7754279959718</v>
      </c>
      <c r="F146" s="3">
        <v>-10.7754396847059</v>
      </c>
      <c r="G146" s="3">
        <v>36.729399999999998</v>
      </c>
      <c r="H146" s="3">
        <v>-3.34368421052632</v>
      </c>
      <c r="I146" s="3">
        <v>39.979999999999997</v>
      </c>
      <c r="J146" s="3">
        <v>40.200000000000003</v>
      </c>
      <c r="K146" s="3">
        <v>35.28</v>
      </c>
      <c r="L146" s="3">
        <v>-6.7368421052631602</v>
      </c>
      <c r="N146" s="15">
        <f t="shared" si="4"/>
        <v>-9.5760567823344189</v>
      </c>
    </row>
    <row r="147" spans="1:14" ht="15" customHeight="1" x14ac:dyDescent="0.25">
      <c r="A147" s="14">
        <v>43448</v>
      </c>
      <c r="B147" s="5">
        <v>37.1</v>
      </c>
      <c r="C147" s="6">
        <v>2633473</v>
      </c>
      <c r="D147" s="5">
        <v>1.66</v>
      </c>
      <c r="E147" s="5">
        <v>4.68397291196389</v>
      </c>
      <c r="F147" s="5">
        <v>4.6839861255561104</v>
      </c>
      <c r="G147" s="5">
        <v>38.449800000000003</v>
      </c>
      <c r="H147" s="5">
        <v>1.1836842105263199</v>
      </c>
      <c r="I147" s="5">
        <v>35.9</v>
      </c>
      <c r="J147" s="5">
        <v>39.340000000000003</v>
      </c>
      <c r="K147" s="5">
        <v>34</v>
      </c>
      <c r="L147" s="5">
        <v>-2.3684210526315699</v>
      </c>
      <c r="N147" s="15">
        <f t="shared" si="4"/>
        <v>-7.9160567823344152</v>
      </c>
    </row>
    <row r="148" spans="1:14" ht="15" customHeight="1" x14ac:dyDescent="0.25">
      <c r="A148" s="13">
        <v>43455</v>
      </c>
      <c r="B148" s="3">
        <v>38.520000000000003</v>
      </c>
      <c r="C148" s="4">
        <v>2821848</v>
      </c>
      <c r="D148" s="3">
        <v>1.42</v>
      </c>
      <c r="E148" s="3">
        <v>3.8274932614555199</v>
      </c>
      <c r="F148" s="3">
        <v>3.8274919505432998</v>
      </c>
      <c r="G148" s="3">
        <v>39.921463000000003</v>
      </c>
      <c r="H148" s="3">
        <v>5.0564815789473698</v>
      </c>
      <c r="I148" s="3">
        <v>37.08</v>
      </c>
      <c r="J148" s="3">
        <v>38.880000000000003</v>
      </c>
      <c r="K148" s="3">
        <v>35</v>
      </c>
      <c r="L148" s="3">
        <v>1.3684210526315801</v>
      </c>
      <c r="N148" s="15">
        <f t="shared" si="4"/>
        <v>-6.4960567823344135</v>
      </c>
    </row>
    <row r="149" spans="1:14" ht="15" customHeight="1" x14ac:dyDescent="0.25">
      <c r="A149" s="14">
        <v>43462</v>
      </c>
      <c r="B149" s="5">
        <v>39.76</v>
      </c>
      <c r="C149" s="6">
        <v>1505443</v>
      </c>
      <c r="D149" s="5">
        <v>1.23999999999999</v>
      </c>
      <c r="E149" s="5">
        <v>3.2191069574247102</v>
      </c>
      <c r="F149" s="5">
        <v>3.2190954524887898</v>
      </c>
      <c r="G149" s="5">
        <v>41.206572999999999</v>
      </c>
      <c r="H149" s="5">
        <v>8.4383499999999891</v>
      </c>
      <c r="I149" s="5">
        <v>38.520000000000003</v>
      </c>
      <c r="J149" s="5">
        <v>40.98</v>
      </c>
      <c r="K149" s="5">
        <v>37.119999999999997</v>
      </c>
      <c r="L149" s="5">
        <v>4.6315789473684097</v>
      </c>
      <c r="N149" s="15">
        <f t="shared" si="4"/>
        <v>-5.2560567823344186</v>
      </c>
    </row>
    <row r="150" spans="1:14" ht="15" customHeight="1" x14ac:dyDescent="0.25">
      <c r="A150" s="13">
        <v>43469</v>
      </c>
      <c r="B150" s="3">
        <v>42.28</v>
      </c>
      <c r="C150" s="4">
        <v>1505797</v>
      </c>
      <c r="D150" s="3">
        <v>2.52</v>
      </c>
      <c r="E150" s="3">
        <v>6.3380281690140903</v>
      </c>
      <c r="F150" s="3">
        <v>6.3380349537924596</v>
      </c>
      <c r="G150" s="3">
        <v>43.818260000000002</v>
      </c>
      <c r="H150" s="3">
        <v>15.311210526315699</v>
      </c>
      <c r="I150" s="3">
        <v>40.58</v>
      </c>
      <c r="J150" s="3">
        <v>42.6</v>
      </c>
      <c r="K150" s="3">
        <v>38.92</v>
      </c>
      <c r="L150" s="3">
        <v>11.2631578947368</v>
      </c>
      <c r="N150" s="15">
        <f t="shared" si="4"/>
        <v>-2.7360567823344155</v>
      </c>
    </row>
    <row r="151" spans="1:14" ht="15" customHeight="1" x14ac:dyDescent="0.25">
      <c r="A151" s="14">
        <v>43476</v>
      </c>
      <c r="B151" s="5">
        <v>43.86</v>
      </c>
      <c r="C151" s="6">
        <v>4267035</v>
      </c>
      <c r="D151" s="5">
        <v>1.5799999999999901</v>
      </c>
      <c r="E151" s="5">
        <v>3.7369914853358601</v>
      </c>
      <c r="F151" s="5">
        <v>3.7369945771466</v>
      </c>
      <c r="G151" s="5">
        <v>45.455745999999998</v>
      </c>
      <c r="H151" s="5">
        <v>19.6203842105263</v>
      </c>
      <c r="I151" s="5">
        <v>42.28</v>
      </c>
      <c r="J151" s="5">
        <v>46</v>
      </c>
      <c r="K151" s="5">
        <v>41.2</v>
      </c>
      <c r="L151" s="5">
        <v>15.421052631578901</v>
      </c>
      <c r="N151" s="15">
        <f t="shared" si="4"/>
        <v>-1.1560567823344172</v>
      </c>
    </row>
    <row r="152" spans="1:14" ht="15" customHeight="1" x14ac:dyDescent="0.25">
      <c r="A152" s="13">
        <v>43483</v>
      </c>
      <c r="B152" s="3">
        <v>39.659999999999997</v>
      </c>
      <c r="C152" s="4">
        <v>2794190</v>
      </c>
      <c r="D152" s="3">
        <v>-4.2</v>
      </c>
      <c r="E152" s="3">
        <v>-9.5759233926128609</v>
      </c>
      <c r="F152" s="3">
        <v>-9.5759202807935395</v>
      </c>
      <c r="G152" s="3">
        <v>41.102939999999997</v>
      </c>
      <c r="H152" s="3">
        <v>8.1656315789473499</v>
      </c>
      <c r="I152" s="3">
        <v>44.02</v>
      </c>
      <c r="J152" s="3">
        <v>44.24</v>
      </c>
      <c r="K152" s="3">
        <v>39.46</v>
      </c>
      <c r="L152" s="3">
        <v>4.3684210526315699</v>
      </c>
      <c r="N152" s="15">
        <f t="shared" si="4"/>
        <v>-5.3560567823344201</v>
      </c>
    </row>
    <row r="153" spans="1:14" ht="15" customHeight="1" x14ac:dyDescent="0.25">
      <c r="A153" s="14">
        <v>43490</v>
      </c>
      <c r="B153" s="5">
        <v>36.14</v>
      </c>
      <c r="C153" s="6">
        <v>3716781</v>
      </c>
      <c r="D153" s="5">
        <v>-3.5199999999999898</v>
      </c>
      <c r="E153" s="5">
        <v>-8.87544125063034</v>
      </c>
      <c r="F153" s="5">
        <v>-8.8754429731790303</v>
      </c>
      <c r="G153" s="5">
        <v>37.454872000000002</v>
      </c>
      <c r="H153" s="5">
        <v>-1.4345473684210399</v>
      </c>
      <c r="I153" s="5">
        <v>39.299999999999997</v>
      </c>
      <c r="J153" s="5">
        <v>39.299999999999997</v>
      </c>
      <c r="K153" s="5">
        <v>35.799999999999997</v>
      </c>
      <c r="L153" s="5">
        <v>-4.8947368421052602</v>
      </c>
      <c r="N153" s="15">
        <f t="shared" si="4"/>
        <v>-8.8760567823344161</v>
      </c>
    </row>
    <row r="154" spans="1:14" ht="15" customHeight="1" x14ac:dyDescent="0.25">
      <c r="A154" s="13">
        <v>43497</v>
      </c>
      <c r="B154" s="3">
        <v>36</v>
      </c>
      <c r="C154" s="4">
        <v>2679964</v>
      </c>
      <c r="D154" s="3">
        <v>-0.14000000000000001</v>
      </c>
      <c r="E154" s="3">
        <v>-0.387382401770897</v>
      </c>
      <c r="F154" s="3">
        <v>-0.387388855580661</v>
      </c>
      <c r="G154" s="3">
        <v>37.309775999999999</v>
      </c>
      <c r="H154" s="3">
        <v>-1.81637894736842</v>
      </c>
      <c r="I154" s="3">
        <v>37</v>
      </c>
      <c r="J154" s="3">
        <v>37.32</v>
      </c>
      <c r="K154" s="3">
        <v>35.799999999999997</v>
      </c>
      <c r="L154" s="3">
        <v>-5.2631578947368398</v>
      </c>
      <c r="N154" s="15">
        <f t="shared" si="4"/>
        <v>-9.0160567823344167</v>
      </c>
    </row>
    <row r="155" spans="1:14" ht="15" customHeight="1" x14ac:dyDescent="0.25">
      <c r="A155" s="14">
        <v>43504</v>
      </c>
      <c r="B155" s="5">
        <v>36.24</v>
      </c>
      <c r="C155" s="6">
        <v>2703469</v>
      </c>
      <c r="D155" s="5">
        <v>0.24000000000000199</v>
      </c>
      <c r="E155" s="5">
        <v>0.66666666666668195</v>
      </c>
      <c r="F155" s="5">
        <v>0.66667245603404501</v>
      </c>
      <c r="G155" s="5">
        <v>37.558509999999998</v>
      </c>
      <c r="H155" s="5">
        <v>-1.16181578947368</v>
      </c>
      <c r="I155" s="5">
        <v>36.1</v>
      </c>
      <c r="J155" s="5">
        <v>37.299999999999997</v>
      </c>
      <c r="K155" s="5">
        <v>35.72</v>
      </c>
      <c r="L155" s="5">
        <v>-4.6315789473684097</v>
      </c>
      <c r="N155" s="15">
        <f t="shared" si="4"/>
        <v>-8.7760567823344147</v>
      </c>
    </row>
    <row r="156" spans="1:14" ht="15" customHeight="1" x14ac:dyDescent="0.25">
      <c r="A156" s="13">
        <v>43511</v>
      </c>
      <c r="B156" s="3">
        <v>33.799999999999997</v>
      </c>
      <c r="C156" s="4">
        <v>8867278</v>
      </c>
      <c r="D156" s="3">
        <v>-2.44</v>
      </c>
      <c r="E156" s="3">
        <v>-6.7328918322295896</v>
      </c>
      <c r="F156" s="3">
        <v>-6.7328922260228001</v>
      </c>
      <c r="G156" s="3">
        <v>35.029736</v>
      </c>
      <c r="H156" s="3">
        <v>-7.8164842105263102</v>
      </c>
      <c r="I156" s="3">
        <v>36.24</v>
      </c>
      <c r="J156" s="3">
        <v>36.64</v>
      </c>
      <c r="K156" s="3">
        <v>33.1</v>
      </c>
      <c r="L156" s="3">
        <v>-11.052631578947301</v>
      </c>
      <c r="N156" s="15">
        <f t="shared" si="4"/>
        <v>-11.216056782334419</v>
      </c>
    </row>
    <row r="157" spans="1:14" ht="15" customHeight="1" x14ac:dyDescent="0.25">
      <c r="A157" s="14">
        <v>43518</v>
      </c>
      <c r="B157" s="5">
        <v>34.5</v>
      </c>
      <c r="C157" s="6">
        <v>4145756.9999999902</v>
      </c>
      <c r="D157" s="5">
        <v>0.70000000000000195</v>
      </c>
      <c r="E157" s="5">
        <v>2.0710059171597601</v>
      </c>
      <c r="F157" s="5">
        <v>2.0710033327113901</v>
      </c>
      <c r="G157" s="5">
        <v>35.755203000000002</v>
      </c>
      <c r="H157" s="5">
        <v>-5.90736052631578</v>
      </c>
      <c r="I157" s="5">
        <v>33.799999999999997</v>
      </c>
      <c r="J157" s="5">
        <v>37.200000000000003</v>
      </c>
      <c r="K157" s="5">
        <v>32.4</v>
      </c>
      <c r="L157" s="5">
        <v>-9.2105263157894708</v>
      </c>
      <c r="N157" s="15">
        <f t="shared" si="4"/>
        <v>-10.516056782334417</v>
      </c>
    </row>
    <row r="158" spans="1:14" ht="15" customHeight="1" x14ac:dyDescent="0.25">
      <c r="A158" s="13">
        <v>43525</v>
      </c>
      <c r="B158" s="3">
        <v>34.44</v>
      </c>
      <c r="C158" s="4">
        <v>2249111</v>
      </c>
      <c r="D158" s="3">
        <v>-6.0000000000002197E-2</v>
      </c>
      <c r="E158" s="3">
        <v>-0.173913043478268</v>
      </c>
      <c r="F158" s="3">
        <v>-0.173913150486115</v>
      </c>
      <c r="G158" s="3">
        <v>35.693019999999997</v>
      </c>
      <c r="H158" s="3">
        <v>-6.0709999999999997</v>
      </c>
      <c r="I158" s="3">
        <v>34.5</v>
      </c>
      <c r="J158" s="3">
        <v>35.380000000000003</v>
      </c>
      <c r="K158" s="3">
        <v>33.04</v>
      </c>
      <c r="L158" s="3">
        <v>-9.3684210526315805</v>
      </c>
      <c r="N158" s="15">
        <f t="shared" si="4"/>
        <v>-10.576056782334419</v>
      </c>
    </row>
    <row r="159" spans="1:14" ht="15" customHeight="1" x14ac:dyDescent="0.25">
      <c r="A159" s="14">
        <v>43532</v>
      </c>
      <c r="B159" s="5">
        <v>31.62</v>
      </c>
      <c r="C159" s="6">
        <v>3091122</v>
      </c>
      <c r="D159" s="5">
        <v>-2.8199999999999901</v>
      </c>
      <c r="E159" s="5">
        <v>-8.1881533101045108</v>
      </c>
      <c r="F159" s="5">
        <v>-8.18814434867096</v>
      </c>
      <c r="G159" s="5">
        <v>32.770423999999998</v>
      </c>
      <c r="H159" s="5">
        <v>-13.762042105263101</v>
      </c>
      <c r="I159" s="5">
        <v>34.44</v>
      </c>
      <c r="J159" s="5">
        <v>34.86</v>
      </c>
      <c r="K159" s="5">
        <v>30.42</v>
      </c>
      <c r="L159" s="5">
        <v>-16.789473684210499</v>
      </c>
      <c r="N159" s="15">
        <f t="shared" si="4"/>
        <v>-13.396056782334416</v>
      </c>
    </row>
    <row r="160" spans="1:14" ht="15" customHeight="1" x14ac:dyDescent="0.25">
      <c r="A160" s="13">
        <v>43539</v>
      </c>
      <c r="B160" s="3">
        <v>31.34</v>
      </c>
      <c r="C160" s="4">
        <v>1971614</v>
      </c>
      <c r="D160" s="3">
        <v>-0.28000000000000103</v>
      </c>
      <c r="E160" s="3">
        <v>-0.88551549652119399</v>
      </c>
      <c r="F160" s="3">
        <v>-0.88551799024633104</v>
      </c>
      <c r="G160" s="3">
        <v>32.480235999999998</v>
      </c>
      <c r="H160" s="3">
        <v>-14.5256947368421</v>
      </c>
      <c r="I160" s="3">
        <v>31.68</v>
      </c>
      <c r="J160" s="3">
        <v>32.4</v>
      </c>
      <c r="K160" s="3">
        <v>30.32</v>
      </c>
      <c r="L160" s="3">
        <v>-17.5263157894736</v>
      </c>
      <c r="N160" s="15">
        <f t="shared" si="4"/>
        <v>-13.676056782334417</v>
      </c>
    </row>
    <row r="161" spans="1:14" ht="15" customHeight="1" x14ac:dyDescent="0.25">
      <c r="A161" s="14">
        <v>43546</v>
      </c>
      <c r="B161" s="5">
        <v>30.24</v>
      </c>
      <c r="C161" s="6">
        <v>1839894</v>
      </c>
      <c r="D161" s="5">
        <v>-1.1000000000000001</v>
      </c>
      <c r="E161" s="5">
        <v>-3.5098915124441601</v>
      </c>
      <c r="F161" s="5">
        <v>-3.5098944478112601</v>
      </c>
      <c r="G161" s="5">
        <v>31.340214</v>
      </c>
      <c r="H161" s="5">
        <v>-17.5257526315789</v>
      </c>
      <c r="I161" s="5">
        <v>31.34</v>
      </c>
      <c r="J161" s="5">
        <v>32.06</v>
      </c>
      <c r="K161" s="5">
        <v>29.8</v>
      </c>
      <c r="L161" s="5">
        <v>-20.421052631578899</v>
      </c>
      <c r="N161" s="15">
        <f t="shared" si="4"/>
        <v>-14.776056782334418</v>
      </c>
    </row>
    <row r="162" spans="1:14" ht="15" customHeight="1" x14ac:dyDescent="0.25">
      <c r="A162" s="13">
        <v>43553</v>
      </c>
      <c r="B162" s="3">
        <v>28.98</v>
      </c>
      <c r="C162" s="4">
        <v>2053565</v>
      </c>
      <c r="D162" s="3">
        <v>-1.25999999999999</v>
      </c>
      <c r="E162" s="3">
        <v>-4.1666666666666599</v>
      </c>
      <c r="F162" s="3">
        <v>-4.1666722505468501</v>
      </c>
      <c r="G162" s="3">
        <v>30.034369999999999</v>
      </c>
      <c r="H162" s="3">
        <v>-20.962184210526299</v>
      </c>
      <c r="I162" s="3">
        <v>30.22</v>
      </c>
      <c r="J162" s="3">
        <v>30.36</v>
      </c>
      <c r="K162" s="3">
        <v>28.52</v>
      </c>
      <c r="L162" s="3">
        <v>-23.736842105263101</v>
      </c>
      <c r="N162" s="15">
        <f t="shared" si="4"/>
        <v>-16.036056782334416</v>
      </c>
    </row>
    <row r="163" spans="1:14" ht="15" customHeight="1" x14ac:dyDescent="0.25">
      <c r="A163" s="14">
        <v>43560</v>
      </c>
      <c r="B163" s="5">
        <v>30.62</v>
      </c>
      <c r="C163" s="6">
        <v>2451432</v>
      </c>
      <c r="D163" s="5">
        <v>1.64</v>
      </c>
      <c r="E163" s="5">
        <v>5.6590752242926001</v>
      </c>
      <c r="F163" s="5">
        <v>5.6590832436305503</v>
      </c>
      <c r="G163" s="5">
        <v>31.73404</v>
      </c>
      <c r="H163" s="5">
        <v>-16.4893684210526</v>
      </c>
      <c r="I163" s="5">
        <v>29</v>
      </c>
      <c r="J163" s="5">
        <v>30.65</v>
      </c>
      <c r="K163" s="5">
        <v>28.8</v>
      </c>
      <c r="L163" s="5">
        <v>-19.421052631578899</v>
      </c>
      <c r="N163" s="15">
        <f t="shared" si="4"/>
        <v>-14.396056782334416</v>
      </c>
    </row>
    <row r="164" spans="1:14" ht="15" customHeight="1" x14ac:dyDescent="0.25">
      <c r="A164" s="13">
        <v>43567</v>
      </c>
      <c r="B164" s="3">
        <v>32.92</v>
      </c>
      <c r="C164" s="4">
        <v>4744702</v>
      </c>
      <c r="D164" s="3">
        <v>2.2999999999999998</v>
      </c>
      <c r="E164" s="3">
        <v>7.5114304376224696</v>
      </c>
      <c r="F164" s="3">
        <v>7.51142306494856</v>
      </c>
      <c r="G164" s="3">
        <v>34.117718000000004</v>
      </c>
      <c r="H164" s="3">
        <v>-10.216531578947301</v>
      </c>
      <c r="I164" s="3">
        <v>30.61</v>
      </c>
      <c r="J164" s="3">
        <v>33.119999999999997</v>
      </c>
      <c r="K164" s="3">
        <v>28.72</v>
      </c>
      <c r="L164" s="3">
        <v>-13.368421052631501</v>
      </c>
      <c r="N164" s="15">
        <f t="shared" si="4"/>
        <v>-12.096056782334415</v>
      </c>
    </row>
    <row r="165" spans="1:14" ht="15" customHeight="1" x14ac:dyDescent="0.25">
      <c r="A165" s="14">
        <v>43573</v>
      </c>
      <c r="B165" s="5">
        <v>28.18</v>
      </c>
      <c r="C165" s="6">
        <v>6038659</v>
      </c>
      <c r="D165" s="5">
        <v>-4.74</v>
      </c>
      <c r="E165" s="5">
        <v>-14.398541919805499</v>
      </c>
      <c r="F165" s="5">
        <v>-14.398539198899501</v>
      </c>
      <c r="G165" s="5">
        <v>29.205265000000001</v>
      </c>
      <c r="H165" s="5">
        <v>-23.144039473684199</v>
      </c>
      <c r="I165" s="5">
        <v>32.29</v>
      </c>
      <c r="J165" s="5">
        <v>32.29</v>
      </c>
      <c r="K165" s="5">
        <v>27.21</v>
      </c>
      <c r="L165" s="5">
        <v>-25.842105263157801</v>
      </c>
      <c r="N165" s="15">
        <f t="shared" si="4"/>
        <v>-16.836056782334417</v>
      </c>
    </row>
    <row r="166" spans="1:14" ht="15" customHeight="1" x14ac:dyDescent="0.25">
      <c r="A166" s="13">
        <v>43581</v>
      </c>
      <c r="B166" s="3">
        <v>25.91</v>
      </c>
      <c r="C166" s="4">
        <v>4644225</v>
      </c>
      <c r="D166" s="3">
        <v>-2.2699999999999898</v>
      </c>
      <c r="E166" s="3">
        <v>-8.0553584102200109</v>
      </c>
      <c r="F166" s="3">
        <v>-8.0553591963640798</v>
      </c>
      <c r="G166" s="3">
        <v>26.852675999999999</v>
      </c>
      <c r="H166" s="3">
        <v>-29.335063157894702</v>
      </c>
      <c r="I166" s="3">
        <v>28.18</v>
      </c>
      <c r="J166" s="3">
        <v>28.42</v>
      </c>
      <c r="K166" s="3">
        <v>24.3</v>
      </c>
      <c r="L166" s="3">
        <v>-31.815789473684202</v>
      </c>
      <c r="N166" s="15">
        <f t="shared" si="4"/>
        <v>-19.106056782334417</v>
      </c>
    </row>
    <row r="167" spans="1:14" ht="15" customHeight="1" x14ac:dyDescent="0.25">
      <c r="A167" s="14">
        <v>43588</v>
      </c>
      <c r="B167" s="5">
        <v>34.32</v>
      </c>
      <c r="C167" s="6">
        <v>10590537</v>
      </c>
      <c r="D167" s="5">
        <v>8.41</v>
      </c>
      <c r="E167" s="5">
        <v>32.458510227711301</v>
      </c>
      <c r="F167" s="5">
        <v>32.458504321878301</v>
      </c>
      <c r="G167" s="5">
        <v>35.568652999999998</v>
      </c>
      <c r="H167" s="5">
        <v>-6.3982815789473699</v>
      </c>
      <c r="I167" s="5">
        <v>25.9</v>
      </c>
      <c r="J167" s="5">
        <v>34.729999999999997</v>
      </c>
      <c r="K167" s="5">
        <v>25.4</v>
      </c>
      <c r="L167" s="5">
        <v>-9.6842105263157894</v>
      </c>
      <c r="N167" s="15">
        <f t="shared" si="4"/>
        <v>-10.696056782334416</v>
      </c>
    </row>
    <row r="168" spans="1:14" ht="15" customHeight="1" x14ac:dyDescent="0.25">
      <c r="A168" s="13">
        <v>43595</v>
      </c>
      <c r="B168" s="3">
        <v>30.08</v>
      </c>
      <c r="C168" s="4">
        <v>3568099</v>
      </c>
      <c r="D168" s="3">
        <v>-4.24</v>
      </c>
      <c r="E168" s="3">
        <v>-12.354312354312301</v>
      </c>
      <c r="F168" s="3">
        <v>-12.354305348588801</v>
      </c>
      <c r="G168" s="3">
        <v>31.174392999999998</v>
      </c>
      <c r="H168" s="3">
        <v>-17.9621236842105</v>
      </c>
      <c r="I168" s="3">
        <v>34.32</v>
      </c>
      <c r="J168" s="3">
        <v>34.659999999999997</v>
      </c>
      <c r="K168" s="3">
        <v>29.6</v>
      </c>
      <c r="L168" s="3">
        <v>-20.842105263157901</v>
      </c>
      <c r="N168" s="15">
        <f t="shared" si="4"/>
        <v>-14.936056782334418</v>
      </c>
    </row>
    <row r="169" spans="1:14" ht="15" customHeight="1" x14ac:dyDescent="0.25">
      <c r="A169" s="14">
        <v>43602</v>
      </c>
      <c r="B169" s="5">
        <v>29.35</v>
      </c>
      <c r="C169" s="6">
        <v>2573337</v>
      </c>
      <c r="D169" s="5">
        <v>-0.72999999999999599</v>
      </c>
      <c r="E169" s="5">
        <v>-2.4268617021276402</v>
      </c>
      <c r="F169" s="5">
        <v>-2.4268636120677498</v>
      </c>
      <c r="G169" s="5">
        <v>30.417833000000002</v>
      </c>
      <c r="H169" s="5">
        <v>-19.9530710526315</v>
      </c>
      <c r="I169" s="5">
        <v>30.5</v>
      </c>
      <c r="J169" s="5">
        <v>30.57</v>
      </c>
      <c r="K169" s="5">
        <v>28.26</v>
      </c>
      <c r="L169" s="5">
        <v>-22.7631578947368</v>
      </c>
      <c r="N169" s="15">
        <f t="shared" si="4"/>
        <v>-15.666056782334415</v>
      </c>
    </row>
    <row r="170" spans="1:14" ht="15" customHeight="1" x14ac:dyDescent="0.25">
      <c r="A170" s="13">
        <v>43609</v>
      </c>
      <c r="B170" s="3">
        <v>29.96</v>
      </c>
      <c r="C170" s="4">
        <v>2355572</v>
      </c>
      <c r="D170" s="3">
        <v>0.60999999999999899</v>
      </c>
      <c r="E170" s="3">
        <v>2.0783645655877399</v>
      </c>
      <c r="F170" s="3">
        <v>2.0783564693776801</v>
      </c>
      <c r="G170" s="3">
        <v>31.050024000000001</v>
      </c>
      <c r="H170" s="3">
        <v>-18.289410526315699</v>
      </c>
      <c r="I170" s="3">
        <v>29.6</v>
      </c>
      <c r="J170" s="3">
        <v>31.32</v>
      </c>
      <c r="K170" s="3">
        <v>28.9</v>
      </c>
      <c r="L170" s="3">
        <v>-21.157894736842099</v>
      </c>
      <c r="N170" s="15">
        <f t="shared" si="4"/>
        <v>-15.056056782334416</v>
      </c>
    </row>
    <row r="171" spans="1:14" ht="15" customHeight="1" x14ac:dyDescent="0.25">
      <c r="A171" s="14">
        <v>43616</v>
      </c>
      <c r="B171" s="5">
        <v>30.37</v>
      </c>
      <c r="C171" s="6">
        <v>3333432</v>
      </c>
      <c r="D171" s="5">
        <v>0.41</v>
      </c>
      <c r="E171" s="5">
        <v>1.36849132176235</v>
      </c>
      <c r="F171" s="5">
        <v>3.3711600351742099</v>
      </c>
      <c r="G171" s="5">
        <v>32.096769999999999</v>
      </c>
      <c r="H171" s="5">
        <v>-15.534815789473599</v>
      </c>
      <c r="I171" s="5">
        <v>29.97</v>
      </c>
      <c r="J171" s="5">
        <v>31.31</v>
      </c>
      <c r="K171" s="5">
        <v>29.27</v>
      </c>
      <c r="L171" s="5">
        <v>-20.078947368421002</v>
      </c>
      <c r="N171" s="15">
        <f t="shared" si="4"/>
        <v>-14.646056782334416</v>
      </c>
    </row>
    <row r="172" spans="1:14" ht="15" customHeight="1" x14ac:dyDescent="0.25">
      <c r="A172" s="13">
        <v>43623</v>
      </c>
      <c r="B172" s="3">
        <v>31.84</v>
      </c>
      <c r="C172" s="4">
        <v>2505282</v>
      </c>
      <c r="D172" s="3">
        <v>1.46999999999999</v>
      </c>
      <c r="E172" s="3">
        <v>4.8403029305235297</v>
      </c>
      <c r="F172" s="3">
        <v>4.8403063610450401</v>
      </c>
      <c r="G172" s="3">
        <v>33.650351999999998</v>
      </c>
      <c r="H172" s="3">
        <v>-11.446442105263101</v>
      </c>
      <c r="I172" s="3">
        <v>30</v>
      </c>
      <c r="J172" s="3">
        <v>32.71</v>
      </c>
      <c r="K172" s="3">
        <v>29.7</v>
      </c>
      <c r="L172" s="3">
        <v>-16.210526315789402</v>
      </c>
      <c r="N172" s="15">
        <f t="shared" si="4"/>
        <v>-13.176056782334417</v>
      </c>
    </row>
    <row r="173" spans="1:14" ht="15" customHeight="1" x14ac:dyDescent="0.25">
      <c r="A173" s="14">
        <v>43630</v>
      </c>
      <c r="B173" s="5">
        <v>31.9</v>
      </c>
      <c r="C173" s="6">
        <v>1965338</v>
      </c>
      <c r="D173" s="5">
        <v>5.99999999999987E-2</v>
      </c>
      <c r="E173" s="5">
        <v>0.18844221105527301</v>
      </c>
      <c r="F173" s="5">
        <v>0.18844379399063299</v>
      </c>
      <c r="G173" s="5">
        <v>33.713763999999998</v>
      </c>
      <c r="H173" s="5">
        <v>-11.2795684210526</v>
      </c>
      <c r="I173" s="5">
        <v>32.35</v>
      </c>
      <c r="J173" s="5">
        <v>32.950000000000003</v>
      </c>
      <c r="K173" s="5">
        <v>31.78</v>
      </c>
      <c r="L173" s="5">
        <v>-16.052631578947299</v>
      </c>
      <c r="N173" s="15">
        <f t="shared" si="4"/>
        <v>-13.116056782334418</v>
      </c>
    </row>
    <row r="174" spans="1:14" ht="15" customHeight="1" x14ac:dyDescent="0.25">
      <c r="A174" s="13">
        <v>43636</v>
      </c>
      <c r="B174" s="3">
        <v>32.14</v>
      </c>
      <c r="C174" s="4">
        <v>2696694</v>
      </c>
      <c r="D174" s="3">
        <v>0.24000000000000199</v>
      </c>
      <c r="E174" s="3">
        <v>0.75235109717868198</v>
      </c>
      <c r="F174" s="3">
        <v>0.75235147282872705</v>
      </c>
      <c r="G174" s="3">
        <v>33.967410000000001</v>
      </c>
      <c r="H174" s="3">
        <v>-10.612078947368399</v>
      </c>
      <c r="I174" s="3">
        <v>31.55</v>
      </c>
      <c r="J174" s="3">
        <v>32.700000000000003</v>
      </c>
      <c r="K174" s="3">
        <v>29.91</v>
      </c>
      <c r="L174" s="3">
        <v>-15.421052631578901</v>
      </c>
      <c r="N174" s="15">
        <f t="shared" si="4"/>
        <v>-12.876056782334416</v>
      </c>
    </row>
    <row r="175" spans="1:14" ht="15" customHeight="1" x14ac:dyDescent="0.25">
      <c r="A175" s="14">
        <v>43644</v>
      </c>
      <c r="B175" s="5">
        <v>37.08</v>
      </c>
      <c r="C175" s="6">
        <v>4508462</v>
      </c>
      <c r="D175" s="5">
        <v>4.9399999999999897</v>
      </c>
      <c r="E175" s="5">
        <v>15.3702551337896</v>
      </c>
      <c r="F175" s="5">
        <v>15.3702622602076</v>
      </c>
      <c r="G175" s="5">
        <v>39.188290000000002</v>
      </c>
      <c r="H175" s="5">
        <v>3.1270789473684202</v>
      </c>
      <c r="I175" s="5">
        <v>32.4</v>
      </c>
      <c r="J175" s="5">
        <v>37.229999999999997</v>
      </c>
      <c r="K175" s="5">
        <v>31.32</v>
      </c>
      <c r="L175" s="5">
        <v>-2.42105263157895</v>
      </c>
      <c r="N175" s="15">
        <f t="shared" si="4"/>
        <v>-7.9360567823344184</v>
      </c>
    </row>
    <row r="176" spans="1:14" ht="15" customHeight="1" x14ac:dyDescent="0.25">
      <c r="A176" s="13">
        <v>43651</v>
      </c>
      <c r="B176" s="3">
        <v>37.79</v>
      </c>
      <c r="C176" s="4">
        <v>2939479</v>
      </c>
      <c r="D176" s="3">
        <v>0.71</v>
      </c>
      <c r="E176" s="3">
        <v>1.9147788565264201</v>
      </c>
      <c r="F176" s="3">
        <v>1.9147709685724801</v>
      </c>
      <c r="G176" s="3">
        <v>39.938656000000002</v>
      </c>
      <c r="H176" s="3">
        <v>5.1017263157894703</v>
      </c>
      <c r="I176" s="3">
        <v>38.18</v>
      </c>
      <c r="J176" s="3">
        <v>38.96</v>
      </c>
      <c r="K176" s="3">
        <v>36.57</v>
      </c>
      <c r="L176" s="3">
        <v>-0.55263157894737003</v>
      </c>
      <c r="N176" s="15">
        <f t="shared" si="4"/>
        <v>-7.2260567823344175</v>
      </c>
    </row>
    <row r="177" spans="1:14" ht="15" customHeight="1" x14ac:dyDescent="0.25">
      <c r="A177" s="14">
        <v>43658</v>
      </c>
      <c r="B177" s="5">
        <v>37.909999999999997</v>
      </c>
      <c r="C177" s="6">
        <v>1693118</v>
      </c>
      <c r="D177" s="5">
        <v>0.119999999999997</v>
      </c>
      <c r="E177" s="5">
        <v>0.31754432389521298</v>
      </c>
      <c r="F177" s="5">
        <v>0.31754699006396597</v>
      </c>
      <c r="G177" s="5">
        <v>40.065480000000001</v>
      </c>
      <c r="H177" s="5">
        <v>5.4354736842105202</v>
      </c>
      <c r="I177" s="5">
        <v>38</v>
      </c>
      <c r="J177" s="5">
        <v>39.29</v>
      </c>
      <c r="K177" s="5">
        <v>37.130000000000003</v>
      </c>
      <c r="L177" s="5">
        <v>-0.23684210526316599</v>
      </c>
      <c r="N177" s="15">
        <f t="shared" si="4"/>
        <v>-7.1060567823344201</v>
      </c>
    </row>
    <row r="178" spans="1:14" ht="15" customHeight="1" x14ac:dyDescent="0.25">
      <c r="A178" s="13">
        <v>43665</v>
      </c>
      <c r="B178" s="3">
        <v>38.06</v>
      </c>
      <c r="C178" s="4">
        <v>1470255</v>
      </c>
      <c r="D178" s="3">
        <v>0.15000000000000499</v>
      </c>
      <c r="E178" s="3">
        <v>0.39567396465314197</v>
      </c>
      <c r="F178" s="3">
        <v>0.39567727629869998</v>
      </c>
      <c r="G178" s="3">
        <v>40.22401</v>
      </c>
      <c r="H178" s="3">
        <v>5.8526578947368399</v>
      </c>
      <c r="I178" s="3">
        <v>38</v>
      </c>
      <c r="J178" s="3">
        <v>38.4</v>
      </c>
      <c r="K178" s="3">
        <v>36.22</v>
      </c>
      <c r="L178" s="3">
        <v>0.157894736842111</v>
      </c>
      <c r="N178" s="15">
        <f t="shared" si="4"/>
        <v>-6.9560567823344144</v>
      </c>
    </row>
    <row r="179" spans="1:14" ht="15" customHeight="1" x14ac:dyDescent="0.25">
      <c r="A179" s="14">
        <v>43672</v>
      </c>
      <c r="B179" s="5">
        <v>38.24</v>
      </c>
      <c r="C179" s="6">
        <v>4757039</v>
      </c>
      <c r="D179" s="5">
        <v>0.17999999999999899</v>
      </c>
      <c r="E179" s="5">
        <v>0.47293746715710799</v>
      </c>
      <c r="F179" s="5">
        <v>0.47294140986937599</v>
      </c>
      <c r="G179" s="5">
        <v>40.414245999999999</v>
      </c>
      <c r="H179" s="5">
        <v>6.3532789473684099</v>
      </c>
      <c r="I179" s="5">
        <v>38.06</v>
      </c>
      <c r="J179" s="5">
        <v>40.68</v>
      </c>
      <c r="K179" s="5">
        <v>36.700000000000003</v>
      </c>
      <c r="L179" s="5">
        <v>0.63157894736842601</v>
      </c>
      <c r="N179" s="15">
        <f t="shared" si="4"/>
        <v>-6.7760567823344147</v>
      </c>
    </row>
    <row r="180" spans="1:14" ht="15" customHeight="1" x14ac:dyDescent="0.25">
      <c r="A180" s="13">
        <v>43679</v>
      </c>
      <c r="B180" s="3">
        <v>37.5</v>
      </c>
      <c r="C180" s="4">
        <v>1885876</v>
      </c>
      <c r="D180" s="3">
        <v>-0.74000000000000199</v>
      </c>
      <c r="E180" s="3">
        <v>-1.9351464435146399</v>
      </c>
      <c r="F180" s="3">
        <v>-1.9351542522901299</v>
      </c>
      <c r="G180" s="3">
        <v>39.632168</v>
      </c>
      <c r="H180" s="3">
        <v>4.2951789473684201</v>
      </c>
      <c r="I180" s="3">
        <v>38.299999999999997</v>
      </c>
      <c r="J180" s="3">
        <v>39</v>
      </c>
      <c r="K180" s="3">
        <v>37.19</v>
      </c>
      <c r="L180" s="3">
        <v>-1.31578947368421</v>
      </c>
      <c r="N180" s="15">
        <f t="shared" si="4"/>
        <v>-7.5160567823344167</v>
      </c>
    </row>
    <row r="181" spans="1:14" ht="15" customHeight="1" x14ac:dyDescent="0.25">
      <c r="A181" s="14">
        <v>43686</v>
      </c>
      <c r="B181" s="5">
        <v>37.44</v>
      </c>
      <c r="C181" s="6">
        <v>2409676</v>
      </c>
      <c r="D181" s="5">
        <v>-6.0000000000002197E-2</v>
      </c>
      <c r="E181" s="5">
        <v>-0.160000000000004</v>
      </c>
      <c r="F181" s="5">
        <v>-0.160001340325366</v>
      </c>
      <c r="G181" s="5">
        <v>39.568756</v>
      </c>
      <c r="H181" s="5">
        <v>4.1283052631578903</v>
      </c>
      <c r="I181" s="5">
        <v>37.5</v>
      </c>
      <c r="J181" s="5">
        <v>38</v>
      </c>
      <c r="K181" s="5">
        <v>35.82</v>
      </c>
      <c r="L181" s="5">
        <v>-1.4736842105263199</v>
      </c>
      <c r="N181" s="15">
        <f t="shared" si="4"/>
        <v>-7.5760567823344189</v>
      </c>
    </row>
    <row r="182" spans="1:14" ht="15" customHeight="1" x14ac:dyDescent="0.25">
      <c r="A182" s="13">
        <v>43693</v>
      </c>
      <c r="B182" s="3">
        <v>34.4</v>
      </c>
      <c r="C182" s="4">
        <v>12815891</v>
      </c>
      <c r="D182" s="3">
        <v>-3.0399999999999898</v>
      </c>
      <c r="E182" s="3">
        <v>-8.1196581196581104</v>
      </c>
      <c r="F182" s="3">
        <v>-8.1196537995786304</v>
      </c>
      <c r="G182" s="3">
        <v>36.355910000000002</v>
      </c>
      <c r="H182" s="3">
        <v>-4.3265526315789398</v>
      </c>
      <c r="I182" s="3">
        <v>38.049999999999997</v>
      </c>
      <c r="J182" s="3">
        <v>41.88</v>
      </c>
      <c r="K182" s="3">
        <v>32.1</v>
      </c>
      <c r="L182" s="3">
        <v>-9.4736842105263097</v>
      </c>
      <c r="N182" s="15">
        <f t="shared" si="4"/>
        <v>-10.616056782334418</v>
      </c>
    </row>
    <row r="183" spans="1:14" ht="15" customHeight="1" x14ac:dyDescent="0.25">
      <c r="A183" s="14">
        <v>43700</v>
      </c>
      <c r="B183" s="5">
        <v>33</v>
      </c>
      <c r="C183" s="6">
        <v>3368337</v>
      </c>
      <c r="D183" s="5">
        <v>-1.3999999999999899</v>
      </c>
      <c r="E183" s="5">
        <v>-4.0697674418604599</v>
      </c>
      <c r="F183" s="5">
        <v>-4.0697647232595804</v>
      </c>
      <c r="G183" s="5">
        <v>34.876309999999997</v>
      </c>
      <c r="H183" s="5">
        <v>-8.2202368421052707</v>
      </c>
      <c r="I183" s="5">
        <v>34.4</v>
      </c>
      <c r="J183" s="5">
        <v>35.200000000000003</v>
      </c>
      <c r="K183" s="5">
        <v>32.520000000000003</v>
      </c>
      <c r="L183" s="5">
        <v>-13.157894736842101</v>
      </c>
      <c r="N183" s="15">
        <f t="shared" si="4"/>
        <v>-12.016056782334417</v>
      </c>
    </row>
    <row r="184" spans="1:14" ht="15" customHeight="1" x14ac:dyDescent="0.25">
      <c r="A184" s="13">
        <v>43707</v>
      </c>
      <c r="B184" s="3">
        <v>33.51</v>
      </c>
      <c r="C184" s="4">
        <v>1786512</v>
      </c>
      <c r="D184" s="3">
        <v>0.50999999999999801</v>
      </c>
      <c r="E184" s="3">
        <v>1.5454545454545301</v>
      </c>
      <c r="F184" s="3">
        <v>1.5454387233053</v>
      </c>
      <c r="G184" s="3">
        <v>35.415301999999997</v>
      </c>
      <c r="H184" s="3">
        <v>-6.8018368421052697</v>
      </c>
      <c r="I184" s="3">
        <v>33</v>
      </c>
      <c r="J184" s="3">
        <v>34.39</v>
      </c>
      <c r="K184" s="3">
        <v>32.22</v>
      </c>
      <c r="L184" s="3">
        <v>-11.8157894736842</v>
      </c>
      <c r="N184" s="15">
        <f t="shared" si="4"/>
        <v>-11.506056782334419</v>
      </c>
    </row>
    <row r="185" spans="1:14" ht="15" customHeight="1" x14ac:dyDescent="0.25">
      <c r="A185" s="14">
        <v>43714</v>
      </c>
      <c r="B185" s="5">
        <v>35.729999999999997</v>
      </c>
      <c r="C185" s="6">
        <v>2145814</v>
      </c>
      <c r="D185" s="5">
        <v>2.21999999999999</v>
      </c>
      <c r="E185" s="5">
        <v>6.6248880931065202</v>
      </c>
      <c r="F185" s="5">
        <v>6.6248933864802204</v>
      </c>
      <c r="G185" s="5">
        <v>37.761527999999998</v>
      </c>
      <c r="H185" s="5">
        <v>-0.62755789473684598</v>
      </c>
      <c r="I185" s="5">
        <v>33.51</v>
      </c>
      <c r="J185" s="5">
        <v>36.9</v>
      </c>
      <c r="K185" s="5">
        <v>33.22</v>
      </c>
      <c r="L185" s="5">
        <v>-5.9736842105263204</v>
      </c>
      <c r="N185" s="15">
        <f t="shared" si="4"/>
        <v>-9.2860567823344198</v>
      </c>
    </row>
    <row r="186" spans="1:14" ht="15" customHeight="1" x14ac:dyDescent="0.25">
      <c r="A186" s="13">
        <v>43721</v>
      </c>
      <c r="B186" s="3">
        <v>37.39</v>
      </c>
      <c r="C186" s="4">
        <v>2543877</v>
      </c>
      <c r="D186" s="3">
        <v>1.66</v>
      </c>
      <c r="E186" s="3">
        <v>4.6459557794570499</v>
      </c>
      <c r="F186" s="3">
        <v>4.6459507676702003</v>
      </c>
      <c r="G186" s="3">
        <v>39.515909999999998</v>
      </c>
      <c r="H186" s="3">
        <v>3.98923684210525</v>
      </c>
      <c r="I186" s="3">
        <v>35.69</v>
      </c>
      <c r="J186" s="3">
        <v>37.6</v>
      </c>
      <c r="K186" s="3">
        <v>34.99</v>
      </c>
      <c r="L186" s="3">
        <v>-1.6052631578947301</v>
      </c>
      <c r="N186" s="15">
        <f t="shared" si="4"/>
        <v>-7.6260567823344161</v>
      </c>
    </row>
    <row r="187" spans="1:14" ht="15" customHeight="1" x14ac:dyDescent="0.25">
      <c r="A187" s="14">
        <v>43728</v>
      </c>
      <c r="B187" s="5">
        <v>36.82</v>
      </c>
      <c r="C187" s="6">
        <v>1396360</v>
      </c>
      <c r="D187" s="5">
        <v>-0.56999999999999995</v>
      </c>
      <c r="E187" s="5">
        <v>-1.5244717838994299</v>
      </c>
      <c r="F187" s="5">
        <v>-1.52445938863612</v>
      </c>
      <c r="G187" s="5">
        <v>38.913505999999998</v>
      </c>
      <c r="H187" s="5">
        <v>2.4039631578947298</v>
      </c>
      <c r="I187" s="5">
        <v>37.32</v>
      </c>
      <c r="J187" s="5">
        <v>37.32</v>
      </c>
      <c r="K187" s="5">
        <v>35.53</v>
      </c>
      <c r="L187" s="5">
        <v>-3.1052631578947301</v>
      </c>
      <c r="N187" s="15">
        <f t="shared" si="4"/>
        <v>-8.1960567823344164</v>
      </c>
    </row>
    <row r="188" spans="1:14" ht="15" customHeight="1" x14ac:dyDescent="0.25">
      <c r="A188" s="13">
        <v>43735</v>
      </c>
      <c r="B188" s="3">
        <v>36.799999999999997</v>
      </c>
      <c r="C188" s="4">
        <v>1288177</v>
      </c>
      <c r="D188" s="3">
        <v>-2.0000000000003099E-2</v>
      </c>
      <c r="E188" s="3">
        <v>-5.4318305268885501E-2</v>
      </c>
      <c r="F188" s="3">
        <v>-5.4315332059773298E-2</v>
      </c>
      <c r="G188" s="3">
        <v>38.89237</v>
      </c>
      <c r="H188" s="3">
        <v>2.3483421052631499</v>
      </c>
      <c r="I188" s="3">
        <v>36.78</v>
      </c>
      <c r="J188" s="3">
        <v>37.17</v>
      </c>
      <c r="K188" s="3">
        <v>35.46</v>
      </c>
      <c r="L188" s="3">
        <v>-3.1578947368421102</v>
      </c>
      <c r="N188" s="15">
        <f t="shared" si="4"/>
        <v>-8.2160567823344195</v>
      </c>
    </row>
    <row r="189" spans="1:14" ht="15" customHeight="1" x14ac:dyDescent="0.25">
      <c r="A189" s="14">
        <v>43742</v>
      </c>
      <c r="B189" s="5">
        <v>35.25</v>
      </c>
      <c r="C189" s="6">
        <v>1707112</v>
      </c>
      <c r="D189" s="5">
        <v>-1.5499999999999901</v>
      </c>
      <c r="E189" s="5">
        <v>-4.2119565217391202</v>
      </c>
      <c r="F189" s="5">
        <v>-4.2119572553691</v>
      </c>
      <c r="G189" s="5">
        <v>37.254240000000003</v>
      </c>
      <c r="H189" s="5">
        <v>-1.9625263157894599</v>
      </c>
      <c r="I189" s="5">
        <v>36.94</v>
      </c>
      <c r="J189" s="5">
        <v>37.380000000000003</v>
      </c>
      <c r="K189" s="5">
        <v>35.21</v>
      </c>
      <c r="L189" s="5">
        <v>-7.2368421052631504</v>
      </c>
      <c r="N189" s="15">
        <f t="shared" si="4"/>
        <v>-9.7660567823344167</v>
      </c>
    </row>
    <row r="190" spans="1:14" ht="15" customHeight="1" x14ac:dyDescent="0.25">
      <c r="A190" s="13">
        <v>43749</v>
      </c>
      <c r="B190" s="3">
        <v>35.24</v>
      </c>
      <c r="C190" s="4">
        <v>3991814</v>
      </c>
      <c r="D190" s="3">
        <v>-9.9999999999980105E-3</v>
      </c>
      <c r="E190" s="3">
        <v>-2.83687943262389E-2</v>
      </c>
      <c r="F190" s="3">
        <v>-2.8372609399629399E-2</v>
      </c>
      <c r="G190" s="3">
        <v>37.243670000000002</v>
      </c>
      <c r="H190" s="3">
        <v>-1.99034210526315</v>
      </c>
      <c r="I190" s="3">
        <v>35.229999999999997</v>
      </c>
      <c r="J190" s="3">
        <v>37</v>
      </c>
      <c r="K190" s="3">
        <v>34.520000000000003</v>
      </c>
      <c r="L190" s="3">
        <v>-7.26315789473683</v>
      </c>
      <c r="N190" s="15">
        <f t="shared" si="4"/>
        <v>-9.7760567823344147</v>
      </c>
    </row>
    <row r="191" spans="1:14" ht="15" customHeight="1" x14ac:dyDescent="0.25">
      <c r="A191" s="14">
        <v>43756</v>
      </c>
      <c r="B191" s="5">
        <v>33.6</v>
      </c>
      <c r="C191" s="6">
        <v>4158720</v>
      </c>
      <c r="D191" s="5">
        <v>-1.64</v>
      </c>
      <c r="E191" s="5">
        <v>-4.6538024971623102</v>
      </c>
      <c r="F191" s="5">
        <v>-4.65381096975673</v>
      </c>
      <c r="G191" s="5">
        <v>35.510420000000003</v>
      </c>
      <c r="H191" s="5">
        <v>-6.5515263157894603</v>
      </c>
      <c r="I191" s="5">
        <v>35.11</v>
      </c>
      <c r="J191" s="5">
        <v>35.380000000000003</v>
      </c>
      <c r="K191" s="5">
        <v>33.36</v>
      </c>
      <c r="L191" s="5">
        <v>-11.578947368421</v>
      </c>
      <c r="N191" s="15">
        <f t="shared" si="4"/>
        <v>-11.416056782334415</v>
      </c>
    </row>
    <row r="192" spans="1:14" ht="15" customHeight="1" x14ac:dyDescent="0.25">
      <c r="A192" s="13">
        <v>43763</v>
      </c>
      <c r="B192" s="3">
        <v>33.799999999999997</v>
      </c>
      <c r="C192" s="4">
        <v>2761991</v>
      </c>
      <c r="D192" s="3">
        <v>0.19999999999999499</v>
      </c>
      <c r="E192" s="3">
        <v>0.59523809523809301</v>
      </c>
      <c r="F192" s="3">
        <v>0.59524500132637204</v>
      </c>
      <c r="G192" s="3">
        <v>35.721794000000003</v>
      </c>
      <c r="H192" s="3">
        <v>-5.9952789473684103</v>
      </c>
      <c r="I192" s="3">
        <v>33.81</v>
      </c>
      <c r="J192" s="3">
        <v>35.5</v>
      </c>
      <c r="K192" s="3">
        <v>32.51</v>
      </c>
      <c r="L192" s="3">
        <v>-11.052631578947301</v>
      </c>
      <c r="N192" s="15">
        <f t="shared" si="4"/>
        <v>-11.216056782334419</v>
      </c>
    </row>
    <row r="193" spans="1:14" ht="15" customHeight="1" x14ac:dyDescent="0.25">
      <c r="A193" s="14">
        <v>43770</v>
      </c>
      <c r="B193" s="5">
        <v>34.1</v>
      </c>
      <c r="C193" s="6">
        <v>1952257</v>
      </c>
      <c r="D193" s="5">
        <v>0.30000000000000399</v>
      </c>
      <c r="E193" s="5">
        <v>0.88757396449705706</v>
      </c>
      <c r="F193" s="5">
        <v>0.88757020434078104</v>
      </c>
      <c r="G193" s="5">
        <v>36.038849999999996</v>
      </c>
      <c r="H193" s="5">
        <v>-5.1609210526315801</v>
      </c>
      <c r="I193" s="5">
        <v>34.18</v>
      </c>
      <c r="J193" s="5">
        <v>35.11</v>
      </c>
      <c r="K193" s="5">
        <v>33.6</v>
      </c>
      <c r="L193" s="5">
        <v>-10.2631578947368</v>
      </c>
      <c r="N193" s="15">
        <f t="shared" si="4"/>
        <v>-10.916056782334415</v>
      </c>
    </row>
    <row r="194" spans="1:14" ht="15" customHeight="1" x14ac:dyDescent="0.25">
      <c r="A194" s="13">
        <v>43777</v>
      </c>
      <c r="B194" s="3">
        <v>30.78</v>
      </c>
      <c r="C194" s="4">
        <v>10211054</v>
      </c>
      <c r="D194" s="3">
        <v>-3.32</v>
      </c>
      <c r="E194" s="3">
        <v>-9.73607038123167</v>
      </c>
      <c r="F194" s="3">
        <v>-9.7360681597775596</v>
      </c>
      <c r="G194" s="3">
        <v>32.530082999999998</v>
      </c>
      <c r="H194" s="3">
        <v>-14.3945184210526</v>
      </c>
      <c r="I194" s="3">
        <v>33.85</v>
      </c>
      <c r="J194" s="3">
        <v>34.67</v>
      </c>
      <c r="K194" s="3">
        <v>29</v>
      </c>
      <c r="L194" s="3">
        <v>-18.999999999999901</v>
      </c>
      <c r="N194" s="15">
        <f t="shared" si="4"/>
        <v>-14.236056782334416</v>
      </c>
    </row>
    <row r="195" spans="1:14" ht="15" customHeight="1" x14ac:dyDescent="0.25">
      <c r="A195" s="14">
        <v>43784</v>
      </c>
      <c r="B195" s="5">
        <v>30.8</v>
      </c>
      <c r="C195" s="6">
        <v>4527051</v>
      </c>
      <c r="D195" s="5">
        <v>1.9999999999999501E-2</v>
      </c>
      <c r="E195" s="5">
        <v>6.4977257959708504E-2</v>
      </c>
      <c r="F195" s="5">
        <v>6.4976778571401703E-2</v>
      </c>
      <c r="G195" s="5">
        <v>32.551220000000001</v>
      </c>
      <c r="H195" s="5">
        <v>-14.3388947368421</v>
      </c>
      <c r="I195" s="5">
        <v>30.79</v>
      </c>
      <c r="J195" s="5">
        <v>32.619999999999997</v>
      </c>
      <c r="K195" s="5">
        <v>29.58</v>
      </c>
      <c r="L195" s="5">
        <v>-18.947368421052602</v>
      </c>
      <c r="N195" s="15">
        <f t="shared" si="4"/>
        <v>-14.216056782334416</v>
      </c>
    </row>
    <row r="196" spans="1:14" ht="15" customHeight="1" x14ac:dyDescent="0.25">
      <c r="A196" s="13">
        <v>43791</v>
      </c>
      <c r="B196" s="3">
        <v>31.18</v>
      </c>
      <c r="C196" s="4">
        <v>2010742</v>
      </c>
      <c r="D196" s="3">
        <v>0.37999999999999901</v>
      </c>
      <c r="E196" s="3">
        <v>1.2337662337662301</v>
      </c>
      <c r="F196" s="3">
        <v>1.23376942553918</v>
      </c>
      <c r="G196" s="3">
        <v>32.952826999999999</v>
      </c>
      <c r="H196" s="3">
        <v>-13.2820342105263</v>
      </c>
      <c r="I196" s="3">
        <v>30.79</v>
      </c>
      <c r="J196" s="3">
        <v>32.81</v>
      </c>
      <c r="K196" s="3">
        <v>30.51</v>
      </c>
      <c r="L196" s="3">
        <v>-17.947368421052602</v>
      </c>
      <c r="N196" s="15">
        <f t="shared" ref="N196:N259" si="6">B196-$N$323</f>
        <v>-13.836056782334417</v>
      </c>
    </row>
    <row r="197" spans="1:14" ht="15" customHeight="1" x14ac:dyDescent="0.25">
      <c r="A197" s="14">
        <v>43798</v>
      </c>
      <c r="B197" s="5">
        <v>31.48</v>
      </c>
      <c r="C197" s="6">
        <v>1945247</v>
      </c>
      <c r="D197" s="5">
        <v>0.3</v>
      </c>
      <c r="E197" s="5">
        <v>0.96215522771008199</v>
      </c>
      <c r="F197" s="5">
        <v>0.96214810340855506</v>
      </c>
      <c r="G197" s="5">
        <v>33.269882000000003</v>
      </c>
      <c r="H197" s="5">
        <v>-12.4476789473684</v>
      </c>
      <c r="I197" s="5">
        <v>31.17</v>
      </c>
      <c r="J197" s="5">
        <v>31.84</v>
      </c>
      <c r="K197" s="5">
        <v>30.89</v>
      </c>
      <c r="L197" s="5">
        <v>-17.157894736842099</v>
      </c>
      <c r="N197" s="15">
        <f t="shared" si="6"/>
        <v>-13.536056782334416</v>
      </c>
    </row>
    <row r="198" spans="1:14" ht="15" customHeight="1" x14ac:dyDescent="0.25">
      <c r="A198" s="13">
        <v>43805</v>
      </c>
      <c r="B198" s="3">
        <v>29.85</v>
      </c>
      <c r="C198" s="4">
        <v>2028568</v>
      </c>
      <c r="D198" s="3">
        <v>-1.6299999999999899</v>
      </c>
      <c r="E198" s="3">
        <v>-5.1778907242693704</v>
      </c>
      <c r="F198" s="3">
        <v>-3.3082533926630799</v>
      </c>
      <c r="G198" s="3">
        <v>32.169229999999999</v>
      </c>
      <c r="H198" s="3">
        <v>-15.3441315789473</v>
      </c>
      <c r="I198" s="3">
        <v>30.9</v>
      </c>
      <c r="J198" s="3">
        <v>31.36</v>
      </c>
      <c r="K198" s="3">
        <v>29.57</v>
      </c>
      <c r="L198" s="3">
        <v>-21.447368421052602</v>
      </c>
      <c r="N198" s="15">
        <f t="shared" si="6"/>
        <v>-15.166056782334415</v>
      </c>
    </row>
    <row r="199" spans="1:14" ht="15" customHeight="1" x14ac:dyDescent="0.25">
      <c r="A199" s="14">
        <v>43812</v>
      </c>
      <c r="B199" s="5">
        <v>29.88</v>
      </c>
      <c r="C199" s="6">
        <v>1703810</v>
      </c>
      <c r="D199" s="5">
        <v>2.9999999999997501E-2</v>
      </c>
      <c r="E199" s="5">
        <v>0.100502512562816</v>
      </c>
      <c r="F199" s="5">
        <v>0.100499763283123</v>
      </c>
      <c r="G199" s="5">
        <v>32.201560000000001</v>
      </c>
      <c r="H199" s="5">
        <v>-15.2590526315789</v>
      </c>
      <c r="I199" s="5">
        <v>29.86</v>
      </c>
      <c r="J199" s="5">
        <v>30.58</v>
      </c>
      <c r="K199" s="5">
        <v>29.08</v>
      </c>
      <c r="L199" s="5">
        <v>-21.368421052631501</v>
      </c>
      <c r="N199" s="15">
        <f t="shared" si="6"/>
        <v>-15.136056782334418</v>
      </c>
    </row>
    <row r="200" spans="1:14" ht="15" customHeight="1" x14ac:dyDescent="0.25">
      <c r="A200" s="13">
        <v>43819</v>
      </c>
      <c r="B200" s="3">
        <v>29.23</v>
      </c>
      <c r="C200" s="4">
        <v>1822078</v>
      </c>
      <c r="D200" s="3">
        <v>-0.64999999999999802</v>
      </c>
      <c r="E200" s="3">
        <v>-2.1753681392235502</v>
      </c>
      <c r="F200" s="3">
        <v>-2.1753604483757898</v>
      </c>
      <c r="G200" s="3">
        <v>31.501059999999999</v>
      </c>
      <c r="H200" s="3">
        <v>-17.102473684210501</v>
      </c>
      <c r="I200" s="3">
        <v>30.01</v>
      </c>
      <c r="J200" s="3">
        <v>30.33</v>
      </c>
      <c r="K200" s="3">
        <v>29.1</v>
      </c>
      <c r="L200" s="3">
        <v>-23.078947368421002</v>
      </c>
      <c r="N200" s="15">
        <f t="shared" si="6"/>
        <v>-15.786056782334416</v>
      </c>
    </row>
    <row r="201" spans="1:14" ht="15" customHeight="1" x14ac:dyDescent="0.25">
      <c r="A201" s="14">
        <v>43826</v>
      </c>
      <c r="B201" s="5">
        <v>28.81</v>
      </c>
      <c r="C201" s="6">
        <v>729943</v>
      </c>
      <c r="D201" s="5">
        <v>-0.42000000000000098</v>
      </c>
      <c r="E201" s="5">
        <v>-1.43687991789258</v>
      </c>
      <c r="F201" s="5">
        <v>-1.4368786320206299</v>
      </c>
      <c r="G201" s="5">
        <v>31.048428000000001</v>
      </c>
      <c r="H201" s="5">
        <v>-18.2936105263157</v>
      </c>
      <c r="I201" s="5">
        <v>29.14</v>
      </c>
      <c r="J201" s="5">
        <v>29.53</v>
      </c>
      <c r="K201" s="5">
        <v>28.61</v>
      </c>
      <c r="L201" s="5">
        <v>-24.184210526315699</v>
      </c>
      <c r="N201" s="15">
        <f t="shared" si="6"/>
        <v>-16.206056782334418</v>
      </c>
    </row>
    <row r="202" spans="1:14" ht="15" customHeight="1" x14ac:dyDescent="0.25">
      <c r="A202" s="13">
        <v>43833</v>
      </c>
      <c r="B202" s="3">
        <v>29.52</v>
      </c>
      <c r="C202" s="4">
        <v>1306964</v>
      </c>
      <c r="D202" s="3">
        <v>0.71</v>
      </c>
      <c r="E202" s="3">
        <v>2.4644220756681698</v>
      </c>
      <c r="F202" s="3">
        <v>2.4644242858285801</v>
      </c>
      <c r="G202" s="3">
        <v>31.813593000000001</v>
      </c>
      <c r="H202" s="3">
        <v>-16.280018421052599</v>
      </c>
      <c r="I202" s="3">
        <v>28.79</v>
      </c>
      <c r="J202" s="3">
        <v>30.97</v>
      </c>
      <c r="K202" s="3">
        <v>28.68</v>
      </c>
      <c r="L202" s="3">
        <v>-22.315789473684202</v>
      </c>
      <c r="N202" s="15">
        <f t="shared" si="6"/>
        <v>-15.496056782334417</v>
      </c>
    </row>
    <row r="203" spans="1:14" ht="15" customHeight="1" x14ac:dyDescent="0.25">
      <c r="A203" s="14">
        <v>43840</v>
      </c>
      <c r="B203" s="5">
        <v>30.2</v>
      </c>
      <c r="C203" s="6">
        <v>2541337</v>
      </c>
      <c r="D203" s="5">
        <v>0.67999999999999905</v>
      </c>
      <c r="E203" s="5">
        <v>2.30352303523035</v>
      </c>
      <c r="F203" s="5">
        <v>2.3035342157045902</v>
      </c>
      <c r="G203" s="5">
        <v>32.546430000000001</v>
      </c>
      <c r="H203" s="5">
        <v>-14.3515</v>
      </c>
      <c r="I203" s="5">
        <v>29.52</v>
      </c>
      <c r="J203" s="5">
        <v>30.96</v>
      </c>
      <c r="K203" s="5">
        <v>29.21</v>
      </c>
      <c r="L203" s="5">
        <v>-20.5263157894736</v>
      </c>
      <c r="N203" s="15">
        <f t="shared" si="6"/>
        <v>-14.816056782334417</v>
      </c>
    </row>
    <row r="204" spans="1:14" ht="15" customHeight="1" x14ac:dyDescent="0.25">
      <c r="A204" s="13">
        <v>43847</v>
      </c>
      <c r="B204" s="3">
        <v>30.44</v>
      </c>
      <c r="C204" s="4">
        <v>4280799</v>
      </c>
      <c r="D204" s="3">
        <v>0.24000000000000199</v>
      </c>
      <c r="E204" s="3">
        <v>0.79470198675497505</v>
      </c>
      <c r="F204" s="3">
        <v>0.79468931001034304</v>
      </c>
      <c r="G204" s="3">
        <v>32.805073</v>
      </c>
      <c r="H204" s="3">
        <v>-13.6708605263157</v>
      </c>
      <c r="I204" s="3">
        <v>30.53</v>
      </c>
      <c r="J204" s="3">
        <v>31.7</v>
      </c>
      <c r="K204" s="3">
        <v>29.35</v>
      </c>
      <c r="L204" s="3">
        <v>-19.8947368421052</v>
      </c>
      <c r="N204" s="15">
        <f t="shared" si="6"/>
        <v>-14.576056782334415</v>
      </c>
    </row>
    <row r="205" spans="1:14" ht="15" customHeight="1" x14ac:dyDescent="0.25">
      <c r="A205" s="14">
        <v>43854</v>
      </c>
      <c r="B205" s="5">
        <v>28.45</v>
      </c>
      <c r="C205" s="6">
        <v>2566221</v>
      </c>
      <c r="D205" s="5">
        <v>-1.99</v>
      </c>
      <c r="E205" s="5">
        <v>-6.5374507227332499</v>
      </c>
      <c r="F205" s="5">
        <v>-6.5374431570385401</v>
      </c>
      <c r="G205" s="5">
        <v>30.66046</v>
      </c>
      <c r="H205" s="5">
        <v>-19.3145789473684</v>
      </c>
      <c r="I205" s="5">
        <v>30.44</v>
      </c>
      <c r="J205" s="5">
        <v>30.44</v>
      </c>
      <c r="K205" s="5">
        <v>28.34</v>
      </c>
      <c r="L205" s="5">
        <v>-25.1315789473684</v>
      </c>
      <c r="N205" s="15">
        <f t="shared" si="6"/>
        <v>-16.566056782334417</v>
      </c>
    </row>
    <row r="206" spans="1:14" ht="15" customHeight="1" x14ac:dyDescent="0.25">
      <c r="A206" s="13">
        <v>43861</v>
      </c>
      <c r="B206" s="3">
        <v>29.6</v>
      </c>
      <c r="C206" s="4">
        <v>2948105</v>
      </c>
      <c r="D206" s="3">
        <v>1.1499999999999999</v>
      </c>
      <c r="E206" s="3">
        <v>4.0421792618629198</v>
      </c>
      <c r="F206" s="3">
        <v>4.04217353555687</v>
      </c>
      <c r="G206" s="3">
        <v>31.899809000000001</v>
      </c>
      <c r="H206" s="3">
        <v>-16.053134210526299</v>
      </c>
      <c r="I206" s="3">
        <v>28.3</v>
      </c>
      <c r="J206" s="3">
        <v>30.19</v>
      </c>
      <c r="K206" s="3">
        <v>27.02</v>
      </c>
      <c r="L206" s="3">
        <v>-22.105263157894701</v>
      </c>
      <c r="N206" s="15">
        <f t="shared" si="6"/>
        <v>-15.416056782334415</v>
      </c>
    </row>
    <row r="207" spans="1:14" ht="15" customHeight="1" x14ac:dyDescent="0.25">
      <c r="A207" s="14">
        <v>43868</v>
      </c>
      <c r="B207" s="5">
        <v>29.43</v>
      </c>
      <c r="C207" s="6">
        <v>2209901</v>
      </c>
      <c r="D207" s="5">
        <v>-0.17000000000000101</v>
      </c>
      <c r="E207" s="5">
        <v>-0.57432432432432601</v>
      </c>
      <c r="F207" s="5">
        <v>-0.57432632276889195</v>
      </c>
      <c r="G207" s="5">
        <v>31.7166</v>
      </c>
      <c r="H207" s="5">
        <v>-16.5352631578947</v>
      </c>
      <c r="I207" s="5">
        <v>29.53</v>
      </c>
      <c r="J207" s="5">
        <v>31.17</v>
      </c>
      <c r="K207" s="5">
        <v>28.5</v>
      </c>
      <c r="L207" s="5">
        <v>-22.552631578947299</v>
      </c>
      <c r="N207" s="15">
        <f t="shared" si="6"/>
        <v>-15.586056782334417</v>
      </c>
    </row>
    <row r="208" spans="1:14" ht="15" customHeight="1" x14ac:dyDescent="0.25">
      <c r="A208" s="13">
        <v>43875</v>
      </c>
      <c r="B208" s="3">
        <v>33.75</v>
      </c>
      <c r="C208" s="4">
        <v>8869729</v>
      </c>
      <c r="D208" s="3">
        <v>4.32</v>
      </c>
      <c r="E208" s="3">
        <v>14.678899082568799</v>
      </c>
      <c r="F208" s="3">
        <v>14.678906314043701</v>
      </c>
      <c r="G208" s="3">
        <v>36.372250000000001</v>
      </c>
      <c r="H208" s="3">
        <v>-4.2835526315789396</v>
      </c>
      <c r="I208" s="3">
        <v>29.51</v>
      </c>
      <c r="J208" s="3">
        <v>35.82</v>
      </c>
      <c r="K208" s="3">
        <v>29.25</v>
      </c>
      <c r="L208" s="3">
        <v>-11.184210526315701</v>
      </c>
      <c r="N208" s="15">
        <f t="shared" si="6"/>
        <v>-11.266056782334417</v>
      </c>
    </row>
    <row r="209" spans="1:15" ht="15" customHeight="1" x14ac:dyDescent="0.25">
      <c r="A209" s="14">
        <v>43882</v>
      </c>
      <c r="B209" s="5">
        <v>32.82</v>
      </c>
      <c r="C209" s="6">
        <v>8910892</v>
      </c>
      <c r="D209" s="5">
        <v>-0.92999999999999905</v>
      </c>
      <c r="E209" s="5">
        <v>-2.7555555555555502</v>
      </c>
      <c r="F209" s="5">
        <v>-2.7555622761858301</v>
      </c>
      <c r="G209" s="5">
        <v>35.369990000000001</v>
      </c>
      <c r="H209" s="5">
        <v>-6.92107894736841</v>
      </c>
      <c r="I209" s="5">
        <v>34</v>
      </c>
      <c r="J209" s="5">
        <v>34.97</v>
      </c>
      <c r="K209" s="5">
        <v>31.8</v>
      </c>
      <c r="L209" s="5">
        <v>-13.6315789473684</v>
      </c>
      <c r="N209" s="15">
        <f t="shared" si="6"/>
        <v>-12.196056782334416</v>
      </c>
    </row>
    <row r="210" spans="1:15" ht="15" customHeight="1" x14ac:dyDescent="0.25">
      <c r="A210" s="13">
        <v>43889</v>
      </c>
      <c r="B210" s="3">
        <v>27.3</v>
      </c>
      <c r="C210" s="4">
        <v>5907459</v>
      </c>
      <c r="D210" s="3">
        <v>-5.52</v>
      </c>
      <c r="E210" s="3">
        <v>-16.819012797074901</v>
      </c>
      <c r="F210" s="3">
        <v>-16.819015216006498</v>
      </c>
      <c r="G210" s="3">
        <v>29.421106000000002</v>
      </c>
      <c r="H210" s="3">
        <v>-22.5760368421052</v>
      </c>
      <c r="I210" s="3">
        <v>32.229999999999997</v>
      </c>
      <c r="J210" s="3">
        <v>32.29</v>
      </c>
      <c r="K210" s="3">
        <v>27.06</v>
      </c>
      <c r="L210" s="3">
        <v>-28.157894736842099</v>
      </c>
      <c r="N210" s="15">
        <f t="shared" si="6"/>
        <v>-17.716056782334416</v>
      </c>
    </row>
    <row r="211" spans="1:15" ht="15" customHeight="1" x14ac:dyDescent="0.25">
      <c r="A211" s="14">
        <v>43896</v>
      </c>
      <c r="B211" s="5">
        <v>26.1</v>
      </c>
      <c r="C211" s="6">
        <v>6043314</v>
      </c>
      <c r="D211" s="5">
        <v>-1.19999999999999</v>
      </c>
      <c r="E211" s="5">
        <v>-4.3956043956043898</v>
      </c>
      <c r="F211" s="5">
        <v>-4.3955995400037002</v>
      </c>
      <c r="G211" s="5">
        <v>28.127872</v>
      </c>
      <c r="H211" s="5">
        <v>-25.979284210526298</v>
      </c>
      <c r="I211" s="5">
        <v>28</v>
      </c>
      <c r="J211" s="5">
        <v>28.46</v>
      </c>
      <c r="K211" s="5">
        <v>24.9</v>
      </c>
      <c r="L211" s="5">
        <v>-31.315789473684202</v>
      </c>
      <c r="N211" s="15">
        <f t="shared" si="6"/>
        <v>-18.916056782334415</v>
      </c>
    </row>
    <row r="212" spans="1:15" ht="15" customHeight="1" x14ac:dyDescent="0.25">
      <c r="A212" s="13">
        <v>43903</v>
      </c>
      <c r="B212" s="3">
        <v>21.86</v>
      </c>
      <c r="C212" s="4">
        <v>11666719</v>
      </c>
      <c r="D212" s="3">
        <v>-4.24</v>
      </c>
      <c r="E212" s="3">
        <v>-16.245210727969301</v>
      </c>
      <c r="F212" s="3">
        <v>-16.245206889451101</v>
      </c>
      <c r="G212" s="3">
        <v>23.558440999999998</v>
      </c>
      <c r="H212" s="3">
        <v>-38.004102631578903</v>
      </c>
      <c r="I212" s="3">
        <v>24.85</v>
      </c>
      <c r="J212" s="3">
        <v>28.45</v>
      </c>
      <c r="K212" s="3">
        <v>21.3</v>
      </c>
      <c r="L212" s="3">
        <v>-42.473684210526301</v>
      </c>
      <c r="N212" s="15">
        <f t="shared" si="6"/>
        <v>-23.156056782334417</v>
      </c>
    </row>
    <row r="213" spans="1:15" ht="15" customHeight="1" x14ac:dyDescent="0.25">
      <c r="A213" s="14">
        <v>43910</v>
      </c>
      <c r="B213" s="5">
        <v>25</v>
      </c>
      <c r="C213" s="6">
        <v>11090981</v>
      </c>
      <c r="D213" s="5">
        <v>3.14</v>
      </c>
      <c r="E213" s="5">
        <v>14.364135407136301</v>
      </c>
      <c r="F213" s="5">
        <v>14.364129612821101</v>
      </c>
      <c r="G213" s="5">
        <v>26.942405999999998</v>
      </c>
      <c r="H213" s="5">
        <v>-29.098931578947301</v>
      </c>
      <c r="I213" s="5">
        <v>21.29</v>
      </c>
      <c r="J213" s="5">
        <v>27</v>
      </c>
      <c r="K213" s="5">
        <v>19.66</v>
      </c>
      <c r="L213" s="5">
        <v>-34.210526315789402</v>
      </c>
      <c r="N213" s="15">
        <f t="shared" si="6"/>
        <v>-20.016056782334417</v>
      </c>
    </row>
    <row r="214" spans="1:15" ht="15" customHeight="1" x14ac:dyDescent="0.25">
      <c r="A214" s="13">
        <v>43917</v>
      </c>
      <c r="B214" s="3">
        <v>26.28</v>
      </c>
      <c r="C214" s="4">
        <v>7886930</v>
      </c>
      <c r="D214" s="3">
        <v>1.28</v>
      </c>
      <c r="E214" s="3">
        <v>5.1200000000000099</v>
      </c>
      <c r="F214" s="3">
        <v>5.1199993051845603</v>
      </c>
      <c r="G214" s="3">
        <v>28.321857000000001</v>
      </c>
      <c r="H214" s="3">
        <v>-25.468797368421001</v>
      </c>
      <c r="I214" s="3">
        <v>24.38</v>
      </c>
      <c r="J214" s="3">
        <v>28.4</v>
      </c>
      <c r="K214" s="3">
        <v>24.31</v>
      </c>
      <c r="L214" s="3">
        <v>-30.842105263157801</v>
      </c>
      <c r="N214" s="15">
        <f t="shared" si="6"/>
        <v>-18.736056782334416</v>
      </c>
    </row>
    <row r="215" spans="1:15" ht="15" customHeight="1" x14ac:dyDescent="0.25">
      <c r="A215" s="14">
        <v>43924</v>
      </c>
      <c r="B215" s="5">
        <v>27.5</v>
      </c>
      <c r="C215" s="6">
        <v>4413773</v>
      </c>
      <c r="D215" s="5">
        <v>1.21999999999999</v>
      </c>
      <c r="E215" s="5">
        <v>4.6423135464231198</v>
      </c>
      <c r="F215" s="5">
        <v>4.6423121195760402</v>
      </c>
      <c r="G215" s="5">
        <v>29.636645999999999</v>
      </c>
      <c r="H215" s="5">
        <v>-22.008826315789399</v>
      </c>
      <c r="I215" s="5">
        <v>26.2</v>
      </c>
      <c r="J215" s="5">
        <v>29.19</v>
      </c>
      <c r="K215" s="5">
        <v>26.1</v>
      </c>
      <c r="L215" s="5">
        <v>-27.6315789473684</v>
      </c>
      <c r="N215" s="15">
        <f t="shared" si="6"/>
        <v>-17.516056782334417</v>
      </c>
    </row>
    <row r="216" spans="1:15" ht="15" customHeight="1" x14ac:dyDescent="0.25">
      <c r="A216" s="13">
        <v>43930</v>
      </c>
      <c r="B216" s="3">
        <v>30.3</v>
      </c>
      <c r="C216" s="4">
        <v>3949212</v>
      </c>
      <c r="D216" s="3">
        <v>2.8</v>
      </c>
      <c r="E216" s="3">
        <v>10.1818181818181</v>
      </c>
      <c r="F216" s="3">
        <v>10.1818134211273</v>
      </c>
      <c r="G216" s="3">
        <v>32.654193999999997</v>
      </c>
      <c r="H216" s="3">
        <v>-14.067910526315799</v>
      </c>
      <c r="I216" s="3">
        <v>28.3</v>
      </c>
      <c r="J216" s="3">
        <v>31.66</v>
      </c>
      <c r="K216" s="3">
        <v>27.54</v>
      </c>
      <c r="L216" s="3">
        <v>-20.2631578947368</v>
      </c>
      <c r="N216" s="15">
        <f t="shared" si="6"/>
        <v>-14.716056782334416</v>
      </c>
    </row>
    <row r="217" spans="1:15" ht="15" customHeight="1" x14ac:dyDescent="0.25">
      <c r="A217" s="14">
        <v>43938</v>
      </c>
      <c r="B217" s="5">
        <v>29.74</v>
      </c>
      <c r="C217" s="6">
        <v>4899969</v>
      </c>
      <c r="D217" s="5">
        <v>-0.56000000000000205</v>
      </c>
      <c r="E217" s="5">
        <v>-1.8481848184818499</v>
      </c>
      <c r="F217" s="5">
        <v>-1.84817913435559</v>
      </c>
      <c r="G217" s="5">
        <v>32.050685999999999</v>
      </c>
      <c r="H217" s="5">
        <v>-15.656089473684199</v>
      </c>
      <c r="I217" s="5">
        <v>31.2</v>
      </c>
      <c r="J217" s="5">
        <v>32.36</v>
      </c>
      <c r="K217" s="5">
        <v>28.9</v>
      </c>
      <c r="L217" s="5">
        <v>-21.736842105263101</v>
      </c>
      <c r="N217" s="15">
        <f t="shared" si="6"/>
        <v>-15.276056782334418</v>
      </c>
    </row>
    <row r="218" spans="1:15" ht="15" customHeight="1" x14ac:dyDescent="0.25">
      <c r="A218" s="13">
        <v>43945</v>
      </c>
      <c r="B218" s="3">
        <v>31.22</v>
      </c>
      <c r="C218" s="4">
        <v>7131041</v>
      </c>
      <c r="D218" s="3">
        <v>1.48</v>
      </c>
      <c r="E218" s="3">
        <v>4.9764626765299296</v>
      </c>
      <c r="F218" s="3">
        <v>4.9764613462563698</v>
      </c>
      <c r="G218" s="3">
        <v>33.645676000000002</v>
      </c>
      <c r="H218" s="3">
        <v>-11.458747368420999</v>
      </c>
      <c r="I218" s="3">
        <v>30.12</v>
      </c>
      <c r="J218" s="3">
        <v>31.7</v>
      </c>
      <c r="K218" s="3">
        <v>27.64</v>
      </c>
      <c r="L218" s="3">
        <v>-17.842105263157801</v>
      </c>
      <c r="N218" s="15">
        <f t="shared" si="6"/>
        <v>-13.796056782334418</v>
      </c>
    </row>
    <row r="219" spans="1:15" ht="15" customHeight="1" x14ac:dyDescent="0.25">
      <c r="A219" s="14">
        <v>43951</v>
      </c>
      <c r="B219" s="5">
        <v>34.299999999999997</v>
      </c>
      <c r="C219" s="6">
        <v>3615037</v>
      </c>
      <c r="D219" s="5">
        <v>3.0799999999999899</v>
      </c>
      <c r="E219" s="5">
        <v>9.8654708520179195</v>
      </c>
      <c r="F219" s="5">
        <v>9.8654697857757299</v>
      </c>
      <c r="G219" s="5">
        <v>36.964979999999997</v>
      </c>
      <c r="H219" s="5">
        <v>-2.7237368421052701</v>
      </c>
      <c r="I219" s="5">
        <v>31.44</v>
      </c>
      <c r="J219" s="5">
        <v>35.159999999999997</v>
      </c>
      <c r="K219" s="5">
        <v>31.44</v>
      </c>
      <c r="L219" s="5">
        <v>-9.7368421052631593</v>
      </c>
      <c r="N219" s="15">
        <f t="shared" si="6"/>
        <v>-10.716056782334419</v>
      </c>
    </row>
    <row r="220" spans="1:15" ht="15" customHeight="1" x14ac:dyDescent="0.25">
      <c r="A220" s="13">
        <v>43959</v>
      </c>
      <c r="B220" s="3">
        <v>36.4</v>
      </c>
      <c r="C220" s="4">
        <v>10572466</v>
      </c>
      <c r="D220" s="3">
        <v>2.1</v>
      </c>
      <c r="E220" s="3">
        <v>6.12244897959184</v>
      </c>
      <c r="F220" s="3">
        <v>6.12245969022573</v>
      </c>
      <c r="G220" s="3">
        <v>39.228146000000002</v>
      </c>
      <c r="H220" s="3">
        <v>3.2319631578947399</v>
      </c>
      <c r="I220" s="3">
        <v>34.299999999999997</v>
      </c>
      <c r="J220" s="3">
        <v>37.32</v>
      </c>
      <c r="K220" s="3">
        <v>33.020000000000003</v>
      </c>
      <c r="L220" s="3">
        <v>-4.2105263157894699</v>
      </c>
      <c r="N220" s="15">
        <f t="shared" si="6"/>
        <v>-8.6160567823344181</v>
      </c>
    </row>
    <row r="221" spans="1:15" ht="15" customHeight="1" x14ac:dyDescent="0.25">
      <c r="A221" s="14">
        <v>43966</v>
      </c>
      <c r="B221" s="5">
        <v>36.700000000000003</v>
      </c>
      <c r="C221" s="6">
        <v>6015331</v>
      </c>
      <c r="D221" s="5">
        <v>0.30000000000000399</v>
      </c>
      <c r="E221" s="5">
        <v>0.82417582417584301</v>
      </c>
      <c r="F221" s="5">
        <v>2.78681026628175</v>
      </c>
      <c r="G221" s="5">
        <v>40.321359999999999</v>
      </c>
      <c r="H221" s="5">
        <v>6.1088421052631503</v>
      </c>
      <c r="I221" s="5">
        <v>36.1</v>
      </c>
      <c r="J221" s="5">
        <v>38.299999999999997</v>
      </c>
      <c r="K221" s="5">
        <v>35.04</v>
      </c>
      <c r="L221" s="5">
        <v>-3.4210526315789398</v>
      </c>
      <c r="N221" s="15">
        <f t="shared" si="6"/>
        <v>-8.3160567823344138</v>
      </c>
    </row>
    <row r="222" spans="1:15" ht="15" customHeight="1" x14ac:dyDescent="0.25">
      <c r="A222" s="13">
        <v>43973</v>
      </c>
      <c r="B222" s="3">
        <v>41.3</v>
      </c>
      <c r="C222" s="4">
        <v>5417395</v>
      </c>
      <c r="D222" s="3">
        <v>4.5999999999999899</v>
      </c>
      <c r="E222" s="3">
        <v>12.534059945504</v>
      </c>
      <c r="F222" s="3">
        <v>12.5340588710301</v>
      </c>
      <c r="G222" s="3">
        <v>45.375262999999997</v>
      </c>
      <c r="H222" s="3">
        <v>19.408586842105201</v>
      </c>
      <c r="I222" s="3">
        <v>37.86</v>
      </c>
      <c r="J222" s="3">
        <v>42.42</v>
      </c>
      <c r="K222" s="3">
        <v>37.22</v>
      </c>
      <c r="L222" s="3">
        <v>8.6842105263157805</v>
      </c>
      <c r="N222" s="15">
        <f t="shared" si="6"/>
        <v>-3.7160567823344195</v>
      </c>
    </row>
    <row r="223" spans="1:15" ht="15" customHeight="1" x14ac:dyDescent="0.25">
      <c r="A223" s="14">
        <v>43980</v>
      </c>
      <c r="B223" s="5">
        <v>42.66</v>
      </c>
      <c r="C223" s="6">
        <v>7410723</v>
      </c>
      <c r="D223" s="5">
        <v>1.3599999999999901</v>
      </c>
      <c r="E223" s="5">
        <v>3.2929782082324399</v>
      </c>
      <c r="F223" s="5">
        <v>3.2929880759038301</v>
      </c>
      <c r="G223" s="5">
        <v>46.869464999999998</v>
      </c>
      <c r="H223" s="5">
        <v>23.340697368421001</v>
      </c>
      <c r="I223" s="5">
        <v>41.4</v>
      </c>
      <c r="J223" s="5">
        <v>44.7</v>
      </c>
      <c r="K223" s="5">
        <v>40.880000000000003</v>
      </c>
      <c r="L223" s="5">
        <v>12.2631578947368</v>
      </c>
      <c r="N223" s="15">
        <f t="shared" si="6"/>
        <v>-2.3560567823344201</v>
      </c>
    </row>
    <row r="224" spans="1:15" ht="15" customHeight="1" x14ac:dyDescent="0.25">
      <c r="A224" s="13">
        <v>43987</v>
      </c>
      <c r="B224" s="3">
        <v>48.74</v>
      </c>
      <c r="C224" s="4">
        <v>6689164</v>
      </c>
      <c r="D224" s="3">
        <v>6.08</v>
      </c>
      <c r="E224" s="3">
        <v>14.2522269104547</v>
      </c>
      <c r="F224" s="3">
        <v>14.2522279697453</v>
      </c>
      <c r="G224" s="3">
        <v>53.549408</v>
      </c>
      <c r="H224" s="3">
        <v>40.919494736842097</v>
      </c>
      <c r="I224" s="3">
        <v>43.18</v>
      </c>
      <c r="J224" s="3">
        <v>48.78</v>
      </c>
      <c r="K224" s="3">
        <v>42.48</v>
      </c>
      <c r="L224" s="3">
        <v>28.2631578947368</v>
      </c>
      <c r="N224" s="15">
        <f t="shared" si="6"/>
        <v>3.7239432176655853</v>
      </c>
      <c r="O224">
        <f t="shared" ref="O224:O230" si="7">SQRT(N224)</f>
        <v>1.9297521130097475</v>
      </c>
    </row>
    <row r="225" spans="1:15" ht="15" customHeight="1" x14ac:dyDescent="0.25">
      <c r="A225" s="14">
        <v>43994</v>
      </c>
      <c r="B225" s="5">
        <v>44.34</v>
      </c>
      <c r="C225" s="6">
        <v>6249716</v>
      </c>
      <c r="D225" s="5">
        <v>-4.3999999999999897</v>
      </c>
      <c r="E225" s="5">
        <v>-9.0274928190397894</v>
      </c>
      <c r="F225" s="5">
        <v>-9.0274966251727697</v>
      </c>
      <c r="G225" s="5">
        <v>48.715237000000002</v>
      </c>
      <c r="H225" s="5">
        <v>28.197992105263101</v>
      </c>
      <c r="I225" s="5">
        <v>49.04</v>
      </c>
      <c r="J225" s="5">
        <v>49.7</v>
      </c>
      <c r="K225" s="5">
        <v>41.86</v>
      </c>
      <c r="L225" s="5">
        <v>16.684210526315798</v>
      </c>
      <c r="N225" s="15">
        <f t="shared" si="6"/>
        <v>-0.67605678233441324</v>
      </c>
    </row>
    <row r="226" spans="1:15" ht="15" customHeight="1" x14ac:dyDescent="0.25">
      <c r="A226" s="13">
        <v>44000</v>
      </c>
      <c r="B226" s="3">
        <v>43.02</v>
      </c>
      <c r="C226" s="4">
        <v>2954053</v>
      </c>
      <c r="D226" s="3">
        <v>-1.32</v>
      </c>
      <c r="E226" s="3">
        <v>-2.9769959404600801</v>
      </c>
      <c r="F226" s="3">
        <v>-2.9769925988454</v>
      </c>
      <c r="G226" s="3">
        <v>47.264988000000002</v>
      </c>
      <c r="H226" s="3">
        <v>24.381547368421</v>
      </c>
      <c r="I226" s="3">
        <v>43.74</v>
      </c>
      <c r="J226" s="3">
        <v>45.64</v>
      </c>
      <c r="K226" s="3">
        <v>42.12</v>
      </c>
      <c r="L226" s="3">
        <v>13.2105263157894</v>
      </c>
      <c r="N226" s="15">
        <f t="shared" si="6"/>
        <v>-1.9960567823344135</v>
      </c>
    </row>
    <row r="227" spans="1:15" ht="15" customHeight="1" x14ac:dyDescent="0.25">
      <c r="A227" s="14">
        <v>44008</v>
      </c>
      <c r="B227" s="5">
        <v>41</v>
      </c>
      <c r="C227" s="6">
        <v>4139393</v>
      </c>
      <c r="D227" s="5">
        <v>-2.02</v>
      </c>
      <c r="E227" s="5">
        <v>-4.6954904695490498</v>
      </c>
      <c r="F227" s="5">
        <v>-4.6954968019879697</v>
      </c>
      <c r="G227" s="5">
        <v>45.045662</v>
      </c>
      <c r="H227" s="5">
        <v>18.5412157894736</v>
      </c>
      <c r="I227" s="5">
        <v>43.02</v>
      </c>
      <c r="J227" s="5">
        <v>43.04</v>
      </c>
      <c r="K227" s="5">
        <v>39.68</v>
      </c>
      <c r="L227" s="5">
        <v>7.8947368421052602</v>
      </c>
      <c r="N227" s="15">
        <f t="shared" si="6"/>
        <v>-4.0160567823344167</v>
      </c>
    </row>
    <row r="228" spans="1:15" ht="15" customHeight="1" x14ac:dyDescent="0.25">
      <c r="A228" s="13">
        <v>44015</v>
      </c>
      <c r="B228" s="3">
        <v>44.66</v>
      </c>
      <c r="C228" s="4">
        <v>6980265</v>
      </c>
      <c r="D228" s="3">
        <v>3.6599999999999899</v>
      </c>
      <c r="E228" s="3">
        <v>8.9268292682926607</v>
      </c>
      <c r="F228" s="3">
        <v>8.9268351744947001</v>
      </c>
      <c r="G228" s="3">
        <v>49.066814000000001</v>
      </c>
      <c r="H228" s="3">
        <v>29.123194736842098</v>
      </c>
      <c r="I228" s="3">
        <v>40.74</v>
      </c>
      <c r="J228" s="3">
        <v>47.58</v>
      </c>
      <c r="K228" s="3">
        <v>40.36</v>
      </c>
      <c r="L228" s="3">
        <v>17.5263157894736</v>
      </c>
      <c r="N228" s="15">
        <f t="shared" si="6"/>
        <v>-0.35605678233442006</v>
      </c>
    </row>
    <row r="229" spans="1:15" ht="15" customHeight="1" x14ac:dyDescent="0.25">
      <c r="A229" s="14">
        <v>44022</v>
      </c>
      <c r="B229" s="5">
        <v>43.62</v>
      </c>
      <c r="C229" s="6">
        <v>4231211</v>
      </c>
      <c r="D229" s="5">
        <v>-1.03999999999999</v>
      </c>
      <c r="E229" s="5">
        <v>-2.3287057769816299</v>
      </c>
      <c r="F229" s="5">
        <v>-2.3287103988451201</v>
      </c>
      <c r="G229" s="5">
        <v>47.924190000000003</v>
      </c>
      <c r="H229" s="5">
        <v>26.116289473684201</v>
      </c>
      <c r="I229" s="5">
        <v>45.02</v>
      </c>
      <c r="J229" s="5">
        <v>46.92</v>
      </c>
      <c r="K229" s="5">
        <v>43.26</v>
      </c>
      <c r="L229" s="5">
        <v>14.789473684210501</v>
      </c>
      <c r="N229" s="15">
        <f t="shared" si="6"/>
        <v>-1.3960567823344192</v>
      </c>
    </row>
    <row r="230" spans="1:15" ht="15" customHeight="1" x14ac:dyDescent="0.25">
      <c r="A230" s="13">
        <v>44029</v>
      </c>
      <c r="B230" s="3">
        <v>45.66</v>
      </c>
      <c r="C230" s="4">
        <v>4215539</v>
      </c>
      <c r="D230" s="3">
        <v>2.0399999999999898</v>
      </c>
      <c r="E230" s="3">
        <v>4.6767537826684897</v>
      </c>
      <c r="F230" s="3">
        <v>4.6767509268283698</v>
      </c>
      <c r="G230" s="3">
        <v>50.165484999999997</v>
      </c>
      <c r="H230" s="3">
        <v>32.014434210526296</v>
      </c>
      <c r="I230" s="3">
        <v>44.22</v>
      </c>
      <c r="J230" s="3">
        <v>46.64</v>
      </c>
      <c r="K230" s="3">
        <v>42.74</v>
      </c>
      <c r="L230" s="3">
        <v>20.157894736842</v>
      </c>
      <c r="N230" s="15">
        <f t="shared" si="6"/>
        <v>0.64394321766557994</v>
      </c>
      <c r="O230">
        <f t="shared" si="7"/>
        <v>0.80246072655649625</v>
      </c>
    </row>
    <row r="231" spans="1:15" ht="15" customHeight="1" x14ac:dyDescent="0.25">
      <c r="A231" s="14">
        <v>44036</v>
      </c>
      <c r="B231" s="5">
        <v>41.12</v>
      </c>
      <c r="C231" s="6">
        <v>3686830</v>
      </c>
      <c r="D231" s="5">
        <v>-4.5399999999999903</v>
      </c>
      <c r="E231" s="5">
        <v>-9.9430573806395</v>
      </c>
      <c r="F231" s="5">
        <v>-9.9430614495204992</v>
      </c>
      <c r="G231" s="5">
        <v>45.177500000000002</v>
      </c>
      <c r="H231" s="5">
        <v>18.8881578947368</v>
      </c>
      <c r="I231" s="5">
        <v>45.66</v>
      </c>
      <c r="J231" s="5">
        <v>46.66</v>
      </c>
      <c r="K231" s="5">
        <v>40.74</v>
      </c>
      <c r="L231" s="5">
        <v>8.2105263157894601</v>
      </c>
      <c r="N231" s="15">
        <f t="shared" si="6"/>
        <v>-3.8960567823344192</v>
      </c>
    </row>
    <row r="232" spans="1:15" ht="15" customHeight="1" x14ac:dyDescent="0.25">
      <c r="A232" s="13">
        <v>44043</v>
      </c>
      <c r="B232" s="3">
        <v>40.479999999999997</v>
      </c>
      <c r="C232" s="4">
        <v>3402530</v>
      </c>
      <c r="D232" s="3">
        <v>-0.64</v>
      </c>
      <c r="E232" s="3">
        <v>-1.5564202334630399</v>
      </c>
      <c r="F232" s="3">
        <v>-1.55640750373527</v>
      </c>
      <c r="G232" s="3">
        <v>44.474353999999998</v>
      </c>
      <c r="H232" s="3">
        <v>17.037773684210499</v>
      </c>
      <c r="I232" s="3">
        <v>41.18</v>
      </c>
      <c r="J232" s="3">
        <v>42.46</v>
      </c>
      <c r="K232" s="3">
        <v>39.18</v>
      </c>
      <c r="L232" s="3">
        <v>6.5263157894736699</v>
      </c>
      <c r="N232" s="15">
        <f t="shared" si="6"/>
        <v>-4.5360567823344198</v>
      </c>
    </row>
    <row r="233" spans="1:15" ht="15" customHeight="1" x14ac:dyDescent="0.25">
      <c r="A233" s="14">
        <v>44050</v>
      </c>
      <c r="B233" s="5">
        <v>42.64</v>
      </c>
      <c r="C233" s="6">
        <v>2844458</v>
      </c>
      <c r="D233" s="5">
        <v>2.16</v>
      </c>
      <c r="E233" s="5">
        <v>5.3359683794466504</v>
      </c>
      <c r="F233" s="5">
        <v>5.3359650822584204</v>
      </c>
      <c r="G233" s="5">
        <v>46.847490000000001</v>
      </c>
      <c r="H233" s="5">
        <v>23.282868421052601</v>
      </c>
      <c r="I233" s="5">
        <v>40.5</v>
      </c>
      <c r="J233" s="5">
        <v>43.1</v>
      </c>
      <c r="K233" s="5">
        <v>39.76</v>
      </c>
      <c r="L233" s="5">
        <v>12.2105263157894</v>
      </c>
      <c r="N233" s="15">
        <f t="shared" si="6"/>
        <v>-2.3760567823344161</v>
      </c>
    </row>
    <row r="234" spans="1:15" ht="15" customHeight="1" x14ac:dyDescent="0.25">
      <c r="A234" s="13">
        <v>44057</v>
      </c>
      <c r="B234" s="3">
        <v>43.66</v>
      </c>
      <c r="C234" s="4">
        <v>8548328</v>
      </c>
      <c r="D234" s="3">
        <v>1.01999999999999</v>
      </c>
      <c r="E234" s="3">
        <v>2.3921200750468898</v>
      </c>
      <c r="F234" s="3">
        <v>2.3921238896683601</v>
      </c>
      <c r="G234" s="3">
        <v>47.968139999999998</v>
      </c>
      <c r="H234" s="3">
        <v>26.231947368421</v>
      </c>
      <c r="I234" s="3">
        <v>42.58</v>
      </c>
      <c r="J234" s="3">
        <v>46.82</v>
      </c>
      <c r="K234" s="3">
        <v>41.7</v>
      </c>
      <c r="L234" s="3">
        <v>14.8947368421052</v>
      </c>
      <c r="N234" s="15">
        <f t="shared" si="6"/>
        <v>-1.3560567823344201</v>
      </c>
    </row>
    <row r="235" spans="1:15" ht="15" customHeight="1" x14ac:dyDescent="0.25">
      <c r="A235" s="14">
        <v>44064</v>
      </c>
      <c r="B235" s="5">
        <v>42.98</v>
      </c>
      <c r="C235" s="6">
        <v>5410641</v>
      </c>
      <c r="D235" s="5">
        <v>-0.67999999999999905</v>
      </c>
      <c r="E235" s="5">
        <v>-1.5574896930829101</v>
      </c>
      <c r="F235" s="5">
        <v>-1.55749211872713</v>
      </c>
      <c r="G235" s="5">
        <v>47.221040000000002</v>
      </c>
      <c r="H235" s="5">
        <v>24.2658947368421</v>
      </c>
      <c r="I235" s="5">
        <v>43.72</v>
      </c>
      <c r="J235" s="5">
        <v>43.76</v>
      </c>
      <c r="K235" s="5">
        <v>41.38</v>
      </c>
      <c r="L235" s="5">
        <v>13.105263157894701</v>
      </c>
      <c r="N235" s="15">
        <f t="shared" si="6"/>
        <v>-2.0360567823344198</v>
      </c>
    </row>
    <row r="236" spans="1:15" ht="15" customHeight="1" x14ac:dyDescent="0.25">
      <c r="A236" s="13">
        <v>44071</v>
      </c>
      <c r="B236" s="3">
        <v>43.4</v>
      </c>
      <c r="C236" s="4">
        <v>4778205</v>
      </c>
      <c r="D236" s="3">
        <v>0.42000000000000098</v>
      </c>
      <c r="E236" s="3">
        <v>0.97719869706840401</v>
      </c>
      <c r="F236" s="3">
        <v>0.97719999390102297</v>
      </c>
      <c r="G236" s="3">
        <v>47.682484000000002</v>
      </c>
      <c r="H236" s="3">
        <v>25.480221052631499</v>
      </c>
      <c r="I236" s="3">
        <v>41.92</v>
      </c>
      <c r="J236" s="3">
        <v>44.78</v>
      </c>
      <c r="K236" s="3">
        <v>41.86</v>
      </c>
      <c r="L236" s="3">
        <v>14.2105263157894</v>
      </c>
      <c r="N236" s="15">
        <f t="shared" si="6"/>
        <v>-1.6160567823344181</v>
      </c>
    </row>
    <row r="237" spans="1:15" ht="15" customHeight="1" x14ac:dyDescent="0.25">
      <c r="A237" s="14">
        <v>44078</v>
      </c>
      <c r="B237" s="5">
        <v>38</v>
      </c>
      <c r="C237" s="6">
        <v>4732612</v>
      </c>
      <c r="D237" s="5">
        <v>-5.3999999999999897</v>
      </c>
      <c r="E237" s="5">
        <v>-12.442396313364</v>
      </c>
      <c r="F237" s="5">
        <v>-12.442401280939899</v>
      </c>
      <c r="G237" s="5">
        <v>41.749637999999997</v>
      </c>
      <c r="H237" s="5">
        <v>9.8674684210526191</v>
      </c>
      <c r="I237" s="5">
        <v>43.38</v>
      </c>
      <c r="J237" s="5">
        <v>43.74</v>
      </c>
      <c r="K237" s="5">
        <v>37.68</v>
      </c>
      <c r="L237" s="5"/>
      <c r="N237" s="15">
        <f t="shared" si="6"/>
        <v>-7.0160567823344167</v>
      </c>
    </row>
    <row r="238" spans="1:15" ht="15" customHeight="1" x14ac:dyDescent="0.25">
      <c r="A238" s="13">
        <v>44085</v>
      </c>
      <c r="B238" s="3">
        <v>36.26</v>
      </c>
      <c r="C238" s="4">
        <v>4695874</v>
      </c>
      <c r="D238" s="3">
        <v>-1.74</v>
      </c>
      <c r="E238" s="3">
        <v>-4.5789473684210602</v>
      </c>
      <c r="F238" s="3">
        <v>-4.5789474869219102</v>
      </c>
      <c r="G238" s="3">
        <v>39.837944</v>
      </c>
      <c r="H238" s="3">
        <v>4.8366947368420998</v>
      </c>
      <c r="I238" s="3">
        <v>38.340000000000003</v>
      </c>
      <c r="J238" s="3">
        <v>38.659999999999997</v>
      </c>
      <c r="K238" s="3">
        <v>36.26</v>
      </c>
      <c r="L238" s="3">
        <v>-4.5789473684210504</v>
      </c>
      <c r="N238" s="15">
        <f t="shared" si="6"/>
        <v>-8.7560567823344186</v>
      </c>
    </row>
    <row r="239" spans="1:15" ht="15" customHeight="1" x14ac:dyDescent="0.25">
      <c r="A239" s="14">
        <v>44092</v>
      </c>
      <c r="B239" s="5">
        <v>36.76</v>
      </c>
      <c r="C239" s="6">
        <v>4226779</v>
      </c>
      <c r="D239" s="5">
        <v>0.5</v>
      </c>
      <c r="E239" s="5">
        <v>1.3789299503585299</v>
      </c>
      <c r="F239" s="5">
        <v>1.3789265831590101</v>
      </c>
      <c r="G239" s="5">
        <v>40.387279999999997</v>
      </c>
      <c r="H239" s="5">
        <v>6.2823157894736701</v>
      </c>
      <c r="I239" s="5">
        <v>36.28</v>
      </c>
      <c r="J239" s="5">
        <v>37.979999999999997</v>
      </c>
      <c r="K239" s="5">
        <v>36.159999999999997</v>
      </c>
      <c r="L239" s="5">
        <v>-3.2631578947368398</v>
      </c>
      <c r="N239" s="15">
        <f t="shared" si="6"/>
        <v>-8.2560567823344186</v>
      </c>
    </row>
    <row r="240" spans="1:15" ht="15" customHeight="1" x14ac:dyDescent="0.25">
      <c r="A240" s="13">
        <v>44099</v>
      </c>
      <c r="B240" s="3">
        <v>37.200000000000003</v>
      </c>
      <c r="C240" s="4">
        <v>4083697</v>
      </c>
      <c r="D240" s="3">
        <v>0.440000000000004</v>
      </c>
      <c r="E240" s="3">
        <v>1.1969532100108899</v>
      </c>
      <c r="F240" s="3">
        <v>1.1969610233717201</v>
      </c>
      <c r="G240" s="3">
        <v>40.870699999999999</v>
      </c>
      <c r="H240" s="3">
        <v>7.55447368421052</v>
      </c>
      <c r="I240" s="3">
        <v>37.08</v>
      </c>
      <c r="J240" s="3">
        <v>37.380000000000003</v>
      </c>
      <c r="K240" s="3">
        <v>34.9</v>
      </c>
      <c r="L240" s="3">
        <v>-2.1052631578947198</v>
      </c>
      <c r="N240" s="15">
        <f t="shared" si="6"/>
        <v>-7.8160567823344138</v>
      </c>
    </row>
    <row r="241" spans="1:14" ht="15" customHeight="1" x14ac:dyDescent="0.25">
      <c r="A241" s="14">
        <v>44106</v>
      </c>
      <c r="B241" s="5">
        <v>37.619999999999997</v>
      </c>
      <c r="C241" s="6">
        <v>3950853</v>
      </c>
      <c r="D241" s="5">
        <v>0.41999999999999399</v>
      </c>
      <c r="E241" s="5">
        <v>1.12903225806451</v>
      </c>
      <c r="F241" s="5">
        <v>1.1290239707174099</v>
      </c>
      <c r="G241" s="5">
        <v>41.332140000000003</v>
      </c>
      <c r="H241" s="5">
        <v>8.76878947368421</v>
      </c>
      <c r="I241" s="5">
        <v>37.5</v>
      </c>
      <c r="J241" s="5">
        <v>38.78</v>
      </c>
      <c r="K241" s="5">
        <v>37.1</v>
      </c>
      <c r="L241" s="5">
        <v>-1</v>
      </c>
      <c r="N241" s="15">
        <f t="shared" si="6"/>
        <v>-7.3960567823344192</v>
      </c>
    </row>
    <row r="242" spans="1:14" ht="15" customHeight="1" x14ac:dyDescent="0.25">
      <c r="A242" s="13">
        <v>44113</v>
      </c>
      <c r="B242" s="3">
        <v>37.54</v>
      </c>
      <c r="C242" s="4">
        <v>5973286</v>
      </c>
      <c r="D242" s="3">
        <v>-7.9999999999998295E-2</v>
      </c>
      <c r="E242" s="3">
        <v>-0.21265284423178599</v>
      </c>
      <c r="F242" s="3">
        <v>-0.21264323599020599</v>
      </c>
      <c r="G242" s="3">
        <v>41.244250000000001</v>
      </c>
      <c r="H242" s="3">
        <v>8.5374999999999996</v>
      </c>
      <c r="I242" s="3">
        <v>37.700000000000003</v>
      </c>
      <c r="J242" s="3">
        <v>38.5</v>
      </c>
      <c r="K242" s="3">
        <v>35.26</v>
      </c>
      <c r="L242" s="3">
        <v>-1.2105263157894699</v>
      </c>
      <c r="N242" s="15">
        <f t="shared" si="6"/>
        <v>-7.4760567823344175</v>
      </c>
    </row>
    <row r="243" spans="1:14" ht="15" customHeight="1" x14ac:dyDescent="0.25">
      <c r="A243" s="14">
        <v>44120</v>
      </c>
      <c r="B243" s="5">
        <v>35.26</v>
      </c>
      <c r="C243" s="6">
        <v>4044623</v>
      </c>
      <c r="D243" s="5">
        <v>-2.2799999999999998</v>
      </c>
      <c r="E243" s="5">
        <v>-6.0735215769845503</v>
      </c>
      <c r="F243" s="5">
        <v>-6.0735254005103796</v>
      </c>
      <c r="G243" s="5">
        <v>38.739269999999998</v>
      </c>
      <c r="H243" s="5">
        <v>1.94544736842104</v>
      </c>
      <c r="I243" s="5">
        <v>37.54</v>
      </c>
      <c r="J243" s="5">
        <v>38.200000000000003</v>
      </c>
      <c r="K243" s="5">
        <v>34.880000000000003</v>
      </c>
      <c r="L243" s="5">
        <v>-7.2105263157894797</v>
      </c>
      <c r="N243" s="15">
        <f t="shared" si="6"/>
        <v>-9.7560567823344186</v>
      </c>
    </row>
    <row r="244" spans="1:14" ht="15" customHeight="1" x14ac:dyDescent="0.25">
      <c r="A244" s="13">
        <v>44127</v>
      </c>
      <c r="B244" s="3">
        <v>31.86</v>
      </c>
      <c r="C244" s="4">
        <v>6808474</v>
      </c>
      <c r="D244" s="3">
        <v>-3.3999999999999901</v>
      </c>
      <c r="E244" s="3">
        <v>-9.6426545660805392</v>
      </c>
      <c r="F244" s="3">
        <v>-9.6426520169326793</v>
      </c>
      <c r="G244" s="3">
        <v>35.003776999999999</v>
      </c>
      <c r="H244" s="3">
        <v>-7.8847973684210499</v>
      </c>
      <c r="I244" s="3">
        <v>35.26</v>
      </c>
      <c r="J244" s="3">
        <v>35.46</v>
      </c>
      <c r="K244" s="3">
        <v>30.62</v>
      </c>
      <c r="L244" s="3">
        <v>-16.157894736842099</v>
      </c>
      <c r="N244" s="15">
        <f t="shared" si="6"/>
        <v>-13.156056782334417</v>
      </c>
    </row>
    <row r="245" spans="1:14" ht="15" customHeight="1" x14ac:dyDescent="0.25">
      <c r="A245" s="14">
        <v>44134</v>
      </c>
      <c r="B245" s="5">
        <v>29.8</v>
      </c>
      <c r="C245" s="6">
        <v>4779026</v>
      </c>
      <c r="D245" s="5">
        <v>-2.0599999999999898</v>
      </c>
      <c r="E245" s="5">
        <v>-6.4657878217200198</v>
      </c>
      <c r="F245" s="5">
        <v>-6.4657936770651903</v>
      </c>
      <c r="G245" s="5">
        <v>32.740504999999999</v>
      </c>
      <c r="H245" s="5">
        <v>-13.8407763157894</v>
      </c>
      <c r="I245" s="5">
        <v>31.82</v>
      </c>
      <c r="J245" s="5">
        <v>31.82</v>
      </c>
      <c r="K245" s="5">
        <v>28.7</v>
      </c>
      <c r="L245" s="5">
        <v>-21.578947368421002</v>
      </c>
      <c r="N245" s="15">
        <f t="shared" si="6"/>
        <v>-15.216056782334416</v>
      </c>
    </row>
    <row r="246" spans="1:14" ht="15" customHeight="1" x14ac:dyDescent="0.25">
      <c r="A246" s="13">
        <v>44141</v>
      </c>
      <c r="B246" s="3">
        <v>32.159999999999997</v>
      </c>
      <c r="C246" s="4">
        <v>9642494</v>
      </c>
      <c r="D246" s="3">
        <v>2.3599999999999901</v>
      </c>
      <c r="E246" s="3">
        <v>7.9194630872483103</v>
      </c>
      <c r="F246" s="3">
        <v>7.91946550610629</v>
      </c>
      <c r="G246" s="3">
        <v>35.333378000000003</v>
      </c>
      <c r="H246" s="3">
        <v>-7.0174263157894599</v>
      </c>
      <c r="I246" s="3">
        <v>29.8</v>
      </c>
      <c r="J246" s="3">
        <v>34.14</v>
      </c>
      <c r="K246" s="3">
        <v>29.6</v>
      </c>
      <c r="L246" s="3">
        <v>-15.368421052631501</v>
      </c>
      <c r="N246" s="15">
        <f t="shared" si="6"/>
        <v>-12.85605678233442</v>
      </c>
    </row>
    <row r="247" spans="1:14" ht="15" customHeight="1" x14ac:dyDescent="0.25">
      <c r="A247" s="14">
        <v>44148</v>
      </c>
      <c r="B247" s="5">
        <v>32.299999999999997</v>
      </c>
      <c r="C247" s="6">
        <v>7905613</v>
      </c>
      <c r="D247" s="5">
        <v>0.14000000000000001</v>
      </c>
      <c r="E247" s="5">
        <v>0.43532338308458401</v>
      </c>
      <c r="F247" s="5">
        <v>2.7076239356451999</v>
      </c>
      <c r="G247" s="5">
        <v>36.290073</v>
      </c>
      <c r="H247" s="5">
        <v>-4.4998078947368398</v>
      </c>
      <c r="I247" s="5">
        <v>32.78</v>
      </c>
      <c r="J247" s="5">
        <v>33.64</v>
      </c>
      <c r="K247" s="5">
        <v>30.16</v>
      </c>
      <c r="L247" s="5">
        <v>-15</v>
      </c>
      <c r="N247" s="15">
        <f t="shared" si="6"/>
        <v>-12.716056782334419</v>
      </c>
    </row>
    <row r="248" spans="1:14" ht="15" customHeight="1" x14ac:dyDescent="0.25">
      <c r="A248" s="13">
        <v>44155</v>
      </c>
      <c r="B248" s="3">
        <v>34.479999999999997</v>
      </c>
      <c r="C248" s="4">
        <v>5946455</v>
      </c>
      <c r="D248" s="3">
        <v>2.1799999999999899</v>
      </c>
      <c r="E248" s="3">
        <v>6.7492260061919396</v>
      </c>
      <c r="F248" s="3">
        <v>6.7492258833428096</v>
      </c>
      <c r="G248" s="3">
        <v>38.739372000000003</v>
      </c>
      <c r="H248" s="3">
        <v>1.9457157894736901</v>
      </c>
      <c r="I248" s="3">
        <v>33.840000000000003</v>
      </c>
      <c r="J248" s="3">
        <v>34.799999999999997</v>
      </c>
      <c r="K248" s="3">
        <v>33</v>
      </c>
      <c r="L248" s="3">
        <v>-9.2631578947368496</v>
      </c>
      <c r="N248" s="15">
        <f t="shared" si="6"/>
        <v>-10.53605678233442</v>
      </c>
    </row>
    <row r="249" spans="1:14" ht="15" customHeight="1" x14ac:dyDescent="0.25">
      <c r="A249" s="14">
        <v>44162</v>
      </c>
      <c r="B249" s="5">
        <v>33.44</v>
      </c>
      <c r="C249" s="6">
        <v>4340116</v>
      </c>
      <c r="D249" s="5">
        <v>-1.03999999999999</v>
      </c>
      <c r="E249" s="5">
        <v>-3.0162412993039398</v>
      </c>
      <c r="F249" s="5">
        <v>-3.0162492050723002</v>
      </c>
      <c r="G249" s="5">
        <v>37.570895999999998</v>
      </c>
      <c r="H249" s="5">
        <v>-1.12922105263158</v>
      </c>
      <c r="I249" s="5">
        <v>34.5</v>
      </c>
      <c r="J249" s="5">
        <v>35</v>
      </c>
      <c r="K249" s="5">
        <v>32.119999999999997</v>
      </c>
      <c r="L249" s="5">
        <v>-12</v>
      </c>
      <c r="N249" s="15">
        <f t="shared" si="6"/>
        <v>-11.576056782334419</v>
      </c>
    </row>
    <row r="250" spans="1:14" ht="15" customHeight="1" x14ac:dyDescent="0.25">
      <c r="A250" s="13">
        <v>44169</v>
      </c>
      <c r="B250" s="3">
        <v>32.659999999999997</v>
      </c>
      <c r="C250" s="4">
        <v>4429737</v>
      </c>
      <c r="D250" s="3">
        <v>-0.78000000000000103</v>
      </c>
      <c r="E250" s="3">
        <v>-2.3325358851674598</v>
      </c>
      <c r="F250" s="3">
        <v>-2.33252355759626</v>
      </c>
      <c r="G250" s="3">
        <v>36.694546000000003</v>
      </c>
      <c r="H250" s="3">
        <v>-3.4354052631578802</v>
      </c>
      <c r="I250" s="3">
        <v>33.54</v>
      </c>
      <c r="J250" s="3">
        <v>34.380000000000003</v>
      </c>
      <c r="K250" s="3">
        <v>32.479999999999997</v>
      </c>
      <c r="L250" s="3">
        <v>-14.052631578947301</v>
      </c>
      <c r="N250" s="15">
        <f t="shared" si="6"/>
        <v>-12.35605678233442</v>
      </c>
    </row>
    <row r="251" spans="1:14" ht="15" customHeight="1" x14ac:dyDescent="0.25">
      <c r="A251" s="14">
        <v>44176</v>
      </c>
      <c r="B251" s="5">
        <v>32.82</v>
      </c>
      <c r="C251" s="6">
        <v>4736045</v>
      </c>
      <c r="D251" s="5">
        <v>0.160000000000003</v>
      </c>
      <c r="E251" s="5">
        <v>0.48989589712187198</v>
      </c>
      <c r="F251" s="5">
        <v>0.489892966655047</v>
      </c>
      <c r="G251" s="5">
        <v>36.874310000000001</v>
      </c>
      <c r="H251" s="5">
        <v>-2.9623421052631498</v>
      </c>
      <c r="I251" s="5">
        <v>32.72</v>
      </c>
      <c r="J251" s="5">
        <v>34.04</v>
      </c>
      <c r="K251" s="5">
        <v>32.340000000000003</v>
      </c>
      <c r="L251" s="5">
        <v>-13.6315789473684</v>
      </c>
      <c r="N251" s="15">
        <f t="shared" si="6"/>
        <v>-12.196056782334416</v>
      </c>
    </row>
    <row r="252" spans="1:14" ht="15" customHeight="1" x14ac:dyDescent="0.25">
      <c r="A252" s="13">
        <v>44183</v>
      </c>
      <c r="B252" s="3">
        <v>33.46</v>
      </c>
      <c r="C252" s="4">
        <v>4419879</v>
      </c>
      <c r="D252" s="3">
        <v>0.64</v>
      </c>
      <c r="E252" s="3">
        <v>1.9500304692260799</v>
      </c>
      <c r="F252" s="3">
        <v>1.9500297090304799</v>
      </c>
      <c r="G252" s="3">
        <v>37.59337</v>
      </c>
      <c r="H252" s="3">
        <v>-1.07007894736842</v>
      </c>
      <c r="I252" s="3">
        <v>33.04</v>
      </c>
      <c r="J252" s="3">
        <v>34.299999999999997</v>
      </c>
      <c r="K252" s="3">
        <v>32.76</v>
      </c>
      <c r="L252" s="3">
        <v>-11.9473684210526</v>
      </c>
      <c r="N252" s="15">
        <f t="shared" si="6"/>
        <v>-11.556056782334416</v>
      </c>
    </row>
    <row r="253" spans="1:14" ht="15" customHeight="1" x14ac:dyDescent="0.25">
      <c r="A253" s="14">
        <v>44188</v>
      </c>
      <c r="B253" s="5">
        <v>32.64</v>
      </c>
      <c r="C253" s="6">
        <v>2729470</v>
      </c>
      <c r="D253" s="5">
        <v>-0.82</v>
      </c>
      <c r="E253" s="5">
        <v>-2.4506873879258801</v>
      </c>
      <c r="F253" s="5">
        <v>-2.4506901083887902</v>
      </c>
      <c r="G253" s="5">
        <v>36.672072999999997</v>
      </c>
      <c r="H253" s="5">
        <v>-3.4945447368421099</v>
      </c>
      <c r="I253" s="5">
        <v>33.380000000000003</v>
      </c>
      <c r="J253" s="5">
        <v>33.380000000000003</v>
      </c>
      <c r="K253" s="5">
        <v>32.020000000000003</v>
      </c>
      <c r="L253" s="5">
        <v>-14.105263157894701</v>
      </c>
      <c r="N253" s="15">
        <f t="shared" si="6"/>
        <v>-12.376056782334416</v>
      </c>
    </row>
    <row r="254" spans="1:14" ht="15" customHeight="1" x14ac:dyDescent="0.25">
      <c r="A254" s="13">
        <v>44195</v>
      </c>
      <c r="B254" s="3">
        <v>34.9</v>
      </c>
      <c r="C254" s="4">
        <v>3835883</v>
      </c>
      <c r="D254" s="3">
        <v>2.25999999999999</v>
      </c>
      <c r="E254" s="3">
        <v>6.9240196078431202</v>
      </c>
      <c r="F254" s="3">
        <v>6.9240290833845197</v>
      </c>
      <c r="G254" s="3">
        <v>39.211258000000001</v>
      </c>
      <c r="H254" s="3">
        <v>3.1875210526315798</v>
      </c>
      <c r="I254" s="3">
        <v>32.6</v>
      </c>
      <c r="J254" s="3">
        <v>35.42</v>
      </c>
      <c r="K254" s="3">
        <v>32.380000000000003</v>
      </c>
      <c r="L254" s="3">
        <v>-8.1578947368421009</v>
      </c>
      <c r="N254" s="15">
        <f t="shared" si="6"/>
        <v>-10.116056782334418</v>
      </c>
    </row>
    <row r="255" spans="1:14" ht="15" customHeight="1" x14ac:dyDescent="0.25">
      <c r="A255" s="14">
        <v>44204</v>
      </c>
      <c r="B255" s="5">
        <v>35.479999999999997</v>
      </c>
      <c r="C255" s="6">
        <v>4990391</v>
      </c>
      <c r="D255" s="5">
        <v>0.57999999999999796</v>
      </c>
      <c r="E255" s="5">
        <v>1.6618911174784901</v>
      </c>
      <c r="F255" s="5">
        <v>1.6618849617117499</v>
      </c>
      <c r="G255" s="5">
        <v>39.862904</v>
      </c>
      <c r="H255" s="5">
        <v>4.9023789473684198</v>
      </c>
      <c r="I255" s="5">
        <v>34.979999999999997</v>
      </c>
      <c r="J255" s="5">
        <v>37.92</v>
      </c>
      <c r="K255" s="5">
        <v>34.68</v>
      </c>
      <c r="L255" s="5">
        <v>-6.6315789473684204</v>
      </c>
      <c r="N255" s="15">
        <f t="shared" si="6"/>
        <v>-9.5360567823344198</v>
      </c>
    </row>
    <row r="256" spans="1:14" ht="15" customHeight="1" x14ac:dyDescent="0.25">
      <c r="A256" s="13">
        <v>44211</v>
      </c>
      <c r="B256" s="3">
        <v>37.1</v>
      </c>
      <c r="C256" s="4">
        <v>5579329</v>
      </c>
      <c r="D256" s="3">
        <v>1.62</v>
      </c>
      <c r="E256" s="3">
        <v>4.56595264937995</v>
      </c>
      <c r="F256" s="3">
        <v>4.56593930035804</v>
      </c>
      <c r="G256" s="3">
        <v>41.683019999999999</v>
      </c>
      <c r="H256" s="3">
        <v>9.6921578947368392</v>
      </c>
      <c r="I256" s="3">
        <v>35.64</v>
      </c>
      <c r="J256" s="3">
        <v>38.1</v>
      </c>
      <c r="K256" s="3">
        <v>34.700000000000003</v>
      </c>
      <c r="L256" s="3">
        <v>-2.3684210526315699</v>
      </c>
      <c r="N256" s="15">
        <f t="shared" si="6"/>
        <v>-7.9160567823344152</v>
      </c>
    </row>
    <row r="257" spans="1:15" ht="15" customHeight="1" x14ac:dyDescent="0.25">
      <c r="A257" s="14">
        <v>44218</v>
      </c>
      <c r="B257" s="5">
        <v>35.700000000000003</v>
      </c>
      <c r="C257" s="6">
        <v>4028408</v>
      </c>
      <c r="D257" s="5">
        <v>-1.3999999999999899</v>
      </c>
      <c r="E257" s="5">
        <v>-3.7735849056603699</v>
      </c>
      <c r="F257" s="5">
        <v>-3.7735749473046698</v>
      </c>
      <c r="G257" s="5">
        <v>40.110080000000004</v>
      </c>
      <c r="H257" s="5">
        <v>5.55284210526316</v>
      </c>
      <c r="I257" s="5">
        <v>37.18</v>
      </c>
      <c r="J257" s="5">
        <v>38.020000000000003</v>
      </c>
      <c r="K257" s="5">
        <v>35.520000000000003</v>
      </c>
      <c r="L257" s="5">
        <v>-6.0526315789473601</v>
      </c>
      <c r="N257" s="15">
        <f t="shared" si="6"/>
        <v>-9.3160567823344138</v>
      </c>
    </row>
    <row r="258" spans="1:15" ht="15" customHeight="1" x14ac:dyDescent="0.25">
      <c r="A258" s="13">
        <v>44225</v>
      </c>
      <c r="B258" s="3">
        <v>34.14</v>
      </c>
      <c r="C258" s="4">
        <v>5032394</v>
      </c>
      <c r="D258" s="3">
        <v>-1.56</v>
      </c>
      <c r="E258" s="3">
        <v>-4.3697478991596697</v>
      </c>
      <c r="F258" s="3">
        <v>-4.3697444632371703</v>
      </c>
      <c r="G258" s="3">
        <v>38.357371999999998</v>
      </c>
      <c r="H258" s="3">
        <v>0.94045263157894199</v>
      </c>
      <c r="I258" s="3">
        <v>35.979999999999997</v>
      </c>
      <c r="J258" s="3">
        <v>36.1</v>
      </c>
      <c r="K258" s="3">
        <v>33.74</v>
      </c>
      <c r="L258" s="3">
        <v>-10.157894736842101</v>
      </c>
      <c r="N258" s="15">
        <f t="shared" si="6"/>
        <v>-10.876056782334416</v>
      </c>
    </row>
    <row r="259" spans="1:15" ht="15" customHeight="1" x14ac:dyDescent="0.25">
      <c r="A259" s="14">
        <v>44232</v>
      </c>
      <c r="B259" s="5">
        <v>37.96</v>
      </c>
      <c r="C259" s="6">
        <v>3561711</v>
      </c>
      <c r="D259" s="5">
        <v>3.82</v>
      </c>
      <c r="E259" s="5">
        <v>11.189220855301601</v>
      </c>
      <c r="F259" s="5">
        <v>11.1892128584826</v>
      </c>
      <c r="G259" s="5">
        <v>42.649259999999998</v>
      </c>
      <c r="H259" s="5">
        <v>12.234894736842101</v>
      </c>
      <c r="I259" s="5">
        <v>34.299999999999997</v>
      </c>
      <c r="J259" s="5">
        <v>37.96</v>
      </c>
      <c r="K259" s="5">
        <v>34.28</v>
      </c>
      <c r="L259" s="5">
        <v>-0.10526315789473401</v>
      </c>
      <c r="N259" s="15">
        <f t="shared" si="6"/>
        <v>-7.0560567823344158</v>
      </c>
    </row>
    <row r="260" spans="1:15" ht="15" customHeight="1" x14ac:dyDescent="0.25">
      <c r="A260" s="13">
        <v>44239</v>
      </c>
      <c r="B260" s="3">
        <v>43.2</v>
      </c>
      <c r="C260" s="4">
        <v>13162870</v>
      </c>
      <c r="D260" s="3">
        <v>5.24</v>
      </c>
      <c r="E260" s="3">
        <v>13.804004214963101</v>
      </c>
      <c r="F260" s="3">
        <v>13.8040097295943</v>
      </c>
      <c r="G260" s="3">
        <v>48.536568000000003</v>
      </c>
      <c r="H260" s="3">
        <v>27.7278105263157</v>
      </c>
      <c r="I260" s="3">
        <v>37.979999999999997</v>
      </c>
      <c r="J260" s="3">
        <v>44.06</v>
      </c>
      <c r="K260" s="3">
        <v>35.32</v>
      </c>
      <c r="L260" s="3">
        <v>13.684210526315701</v>
      </c>
      <c r="N260" s="15">
        <f t="shared" ref="N260:N319" si="8">B260-$N$323</f>
        <v>-1.8160567823344138</v>
      </c>
    </row>
    <row r="261" spans="1:15" ht="15" customHeight="1" x14ac:dyDescent="0.25">
      <c r="A261" s="14">
        <v>44246</v>
      </c>
      <c r="B261" s="5">
        <v>39.82</v>
      </c>
      <c r="C261" s="6">
        <v>5478934</v>
      </c>
      <c r="D261" s="5">
        <v>-3.38</v>
      </c>
      <c r="E261" s="5">
        <v>-7.8240740740740797</v>
      </c>
      <c r="F261" s="5">
        <v>-7.8240760656995798</v>
      </c>
      <c r="G261" s="5">
        <v>44.73903</v>
      </c>
      <c r="H261" s="5">
        <v>17.7342894736842</v>
      </c>
      <c r="I261" s="5">
        <v>43.42</v>
      </c>
      <c r="J261" s="5">
        <v>44.5</v>
      </c>
      <c r="K261" s="5">
        <v>39.68</v>
      </c>
      <c r="L261" s="5">
        <v>4.7894736842105203</v>
      </c>
      <c r="N261" s="15">
        <f t="shared" si="8"/>
        <v>-5.1960567823344164</v>
      </c>
    </row>
    <row r="262" spans="1:15" ht="15" customHeight="1" x14ac:dyDescent="0.25">
      <c r="A262" s="13">
        <v>44253</v>
      </c>
      <c r="B262" s="3">
        <v>39.04</v>
      </c>
      <c r="C262" s="4">
        <v>5715438</v>
      </c>
      <c r="D262" s="3">
        <v>-0.78000000000000103</v>
      </c>
      <c r="E262" s="3">
        <v>-1.9588146659969801</v>
      </c>
      <c r="F262" s="3">
        <v>-1.9588042029521</v>
      </c>
      <c r="G262" s="3">
        <v>43.862679999999997</v>
      </c>
      <c r="H262" s="3">
        <v>15.4281052631578</v>
      </c>
      <c r="I262" s="3">
        <v>39.82</v>
      </c>
      <c r="J262" s="3">
        <v>41.14</v>
      </c>
      <c r="K262" s="3">
        <v>38.18</v>
      </c>
      <c r="L262" s="3">
        <v>2.73684210526315</v>
      </c>
      <c r="N262" s="15">
        <f t="shared" si="8"/>
        <v>-5.9760567823344175</v>
      </c>
    </row>
    <row r="263" spans="1:15" ht="15" customHeight="1" x14ac:dyDescent="0.25">
      <c r="A263" s="14">
        <v>44260</v>
      </c>
      <c r="B263" s="5">
        <v>40.22</v>
      </c>
      <c r="C263" s="6">
        <v>7907037</v>
      </c>
      <c r="D263" s="5">
        <v>1.1799999999999899</v>
      </c>
      <c r="E263" s="5">
        <v>3.02254098360654</v>
      </c>
      <c r="F263" s="5">
        <v>3.02253761056097</v>
      </c>
      <c r="G263" s="5">
        <v>45.188445999999999</v>
      </c>
      <c r="H263" s="5">
        <v>18.916963157894699</v>
      </c>
      <c r="I263" s="5">
        <v>39.36</v>
      </c>
      <c r="J263" s="5">
        <v>45.18</v>
      </c>
      <c r="K263" s="5">
        <v>39.36</v>
      </c>
      <c r="L263" s="5">
        <v>5.8421052631578902</v>
      </c>
      <c r="N263" s="15">
        <f t="shared" si="8"/>
        <v>-4.7960567823344178</v>
      </c>
    </row>
    <row r="264" spans="1:15" ht="15" customHeight="1" x14ac:dyDescent="0.25">
      <c r="A264" s="13">
        <v>44267</v>
      </c>
      <c r="B264" s="3">
        <v>41.5</v>
      </c>
      <c r="C264" s="4">
        <v>4556794</v>
      </c>
      <c r="D264" s="3">
        <v>1.28</v>
      </c>
      <c r="E264" s="3">
        <v>3.18249627051219</v>
      </c>
      <c r="F264" s="3">
        <v>3.1824904976816399</v>
      </c>
      <c r="G264" s="3">
        <v>46.626564000000002</v>
      </c>
      <c r="H264" s="3">
        <v>22.701484210526299</v>
      </c>
      <c r="I264" s="3">
        <v>41</v>
      </c>
      <c r="J264" s="3">
        <v>42.24</v>
      </c>
      <c r="K264" s="3">
        <v>39.659999999999997</v>
      </c>
      <c r="L264" s="3">
        <v>9.2105263157894708</v>
      </c>
      <c r="N264" s="15">
        <f t="shared" si="8"/>
        <v>-3.5160567823344167</v>
      </c>
    </row>
    <row r="265" spans="1:15" ht="15" customHeight="1" x14ac:dyDescent="0.25">
      <c r="A265" s="14">
        <v>44274</v>
      </c>
      <c r="B265" s="5">
        <v>44.5</v>
      </c>
      <c r="C265" s="6">
        <v>5621369</v>
      </c>
      <c r="D265" s="5">
        <v>3</v>
      </c>
      <c r="E265" s="5">
        <v>7.2289156626505999</v>
      </c>
      <c r="F265" s="5">
        <v>7.2289135437901804</v>
      </c>
      <c r="G265" s="5">
        <v>49.997157999999999</v>
      </c>
      <c r="H265" s="5">
        <v>31.5714684210526</v>
      </c>
      <c r="I265" s="5">
        <v>42.54</v>
      </c>
      <c r="J265" s="5">
        <v>44.5</v>
      </c>
      <c r="K265" s="5">
        <v>42.24</v>
      </c>
      <c r="L265" s="5">
        <v>17.105263157894701</v>
      </c>
      <c r="N265" s="15">
        <f t="shared" si="8"/>
        <v>-0.51605678233441665</v>
      </c>
    </row>
    <row r="266" spans="1:15" ht="15" customHeight="1" x14ac:dyDescent="0.25">
      <c r="A266" s="13">
        <v>44281</v>
      </c>
      <c r="B266" s="3">
        <v>50.7</v>
      </c>
      <c r="C266" s="4">
        <v>6389984</v>
      </c>
      <c r="D266" s="3">
        <v>6.2</v>
      </c>
      <c r="E266" s="3">
        <v>13.9325842696629</v>
      </c>
      <c r="F266" s="3">
        <v>13.932595928752599</v>
      </c>
      <c r="G266" s="3">
        <v>56.963059999999999</v>
      </c>
      <c r="H266" s="3">
        <v>49.902789473684201</v>
      </c>
      <c r="I266" s="3">
        <v>44.4</v>
      </c>
      <c r="J266" s="3">
        <v>52.15</v>
      </c>
      <c r="K266" s="3">
        <v>43.4</v>
      </c>
      <c r="L266" s="3">
        <v>33.421052631578902</v>
      </c>
      <c r="N266" s="15">
        <f t="shared" si="8"/>
        <v>5.6839432176655862</v>
      </c>
      <c r="O266">
        <f t="shared" ref="O266:O271" si="9">SQRT(N266)</f>
        <v>2.3841021827232125</v>
      </c>
    </row>
    <row r="267" spans="1:15" ht="15" customHeight="1" x14ac:dyDescent="0.25">
      <c r="A267" s="14">
        <v>44287</v>
      </c>
      <c r="B267" s="5">
        <v>51.85</v>
      </c>
      <c r="C267" s="6">
        <v>3003166</v>
      </c>
      <c r="D267" s="5">
        <v>1.1499999999999899</v>
      </c>
      <c r="E267" s="5">
        <v>2.2682445759368801</v>
      </c>
      <c r="F267" s="5">
        <v>2.26823488766227</v>
      </c>
      <c r="G267" s="5">
        <v>58.255116000000001</v>
      </c>
      <c r="H267" s="5">
        <v>53.302936842105197</v>
      </c>
      <c r="I267" s="5">
        <v>50.8</v>
      </c>
      <c r="J267" s="5">
        <v>52.9</v>
      </c>
      <c r="K267" s="5">
        <v>50.7</v>
      </c>
      <c r="L267" s="5">
        <v>36.447368421052602</v>
      </c>
      <c r="N267" s="15">
        <f t="shared" si="8"/>
        <v>6.8339432176655848</v>
      </c>
      <c r="O267">
        <f t="shared" si="9"/>
        <v>2.6141811753712836</v>
      </c>
    </row>
    <row r="268" spans="1:15" ht="15" customHeight="1" x14ac:dyDescent="0.25">
      <c r="A268" s="13">
        <v>44295</v>
      </c>
      <c r="B268" s="3">
        <v>53.35</v>
      </c>
      <c r="C268" s="4">
        <v>2735400</v>
      </c>
      <c r="D268" s="3">
        <v>1.5</v>
      </c>
      <c r="E268" s="3">
        <v>2.8929604628736798</v>
      </c>
      <c r="F268" s="3">
        <v>2.8929613666892302</v>
      </c>
      <c r="G268" s="3">
        <v>59.940413999999997</v>
      </c>
      <c r="H268" s="3">
        <v>57.737931578947297</v>
      </c>
      <c r="I268" s="3">
        <v>52.6</v>
      </c>
      <c r="J268" s="3">
        <v>55.3</v>
      </c>
      <c r="K268" s="3">
        <v>51.7</v>
      </c>
      <c r="L268" s="3">
        <v>40.394736842105203</v>
      </c>
      <c r="N268" s="15">
        <f t="shared" si="8"/>
        <v>8.3339432176655848</v>
      </c>
      <c r="O268">
        <f t="shared" si="9"/>
        <v>2.8868569790804646</v>
      </c>
    </row>
    <row r="269" spans="1:15" ht="15" customHeight="1" x14ac:dyDescent="0.25">
      <c r="A269" s="14">
        <v>44302</v>
      </c>
      <c r="B269" s="5">
        <v>52.9</v>
      </c>
      <c r="C269" s="6">
        <v>2853684</v>
      </c>
      <c r="D269" s="5">
        <v>-0.45000000000000201</v>
      </c>
      <c r="E269" s="5">
        <v>-0.84348641049672901</v>
      </c>
      <c r="F269" s="5">
        <v>-0.84348433095573405</v>
      </c>
      <c r="G269" s="5">
        <v>59.434826000000001</v>
      </c>
      <c r="H269" s="5">
        <v>56.407436842105199</v>
      </c>
      <c r="I269" s="5">
        <v>53.8</v>
      </c>
      <c r="J269" s="5">
        <v>54.45</v>
      </c>
      <c r="K269" s="5">
        <v>51.65</v>
      </c>
      <c r="L269" s="5">
        <v>39.210526315789402</v>
      </c>
      <c r="N269" s="15">
        <f t="shared" si="8"/>
        <v>7.8839432176655819</v>
      </c>
      <c r="O269">
        <f t="shared" si="9"/>
        <v>2.8078360382446803</v>
      </c>
    </row>
    <row r="270" spans="1:15" ht="15" customHeight="1" x14ac:dyDescent="0.25">
      <c r="A270" s="13">
        <v>44309</v>
      </c>
      <c r="B270" s="3">
        <v>50.85</v>
      </c>
      <c r="C270" s="4">
        <v>2558607</v>
      </c>
      <c r="D270" s="3">
        <v>-2.0499999999999901</v>
      </c>
      <c r="E270" s="3">
        <v>-3.8752362948960202</v>
      </c>
      <c r="F270" s="3">
        <v>-3.8752397458015699</v>
      </c>
      <c r="G270" s="3">
        <v>57.131583999999997</v>
      </c>
      <c r="H270" s="3">
        <v>50.346273684210502</v>
      </c>
      <c r="I270" s="3">
        <v>53.2</v>
      </c>
      <c r="J270" s="3">
        <v>54.85</v>
      </c>
      <c r="K270" s="3">
        <v>50.55</v>
      </c>
      <c r="L270" s="3">
        <v>33.815789473684198</v>
      </c>
      <c r="N270" s="15">
        <f t="shared" si="8"/>
        <v>5.8339432176655848</v>
      </c>
      <c r="O270">
        <f t="shared" si="9"/>
        <v>2.4153557124501526</v>
      </c>
    </row>
    <row r="271" spans="1:15" ht="15" customHeight="1" x14ac:dyDescent="0.25">
      <c r="A271" s="14">
        <v>44316</v>
      </c>
      <c r="B271" s="5">
        <v>50.7</v>
      </c>
      <c r="C271" s="6">
        <v>2338331</v>
      </c>
      <c r="D271" s="5">
        <v>-0.149999999999998</v>
      </c>
      <c r="E271" s="5">
        <v>-0.29498525073745602</v>
      </c>
      <c r="F271" s="5">
        <v>-0.29497519270601502</v>
      </c>
      <c r="G271" s="5">
        <v>56.963059999999999</v>
      </c>
      <c r="H271" s="5">
        <v>49.902789473684201</v>
      </c>
      <c r="I271" s="5">
        <v>50.9</v>
      </c>
      <c r="J271" s="5">
        <v>53.3</v>
      </c>
      <c r="K271" s="5">
        <v>50.3</v>
      </c>
      <c r="L271" s="5">
        <v>33.421052631578902</v>
      </c>
      <c r="N271" s="15">
        <f t="shared" si="8"/>
        <v>5.6839432176655862</v>
      </c>
      <c r="O271">
        <f t="shared" si="9"/>
        <v>2.3841021827232125</v>
      </c>
    </row>
    <row r="272" spans="1:15" ht="15" customHeight="1" x14ac:dyDescent="0.25">
      <c r="A272" s="13">
        <v>44323</v>
      </c>
      <c r="B272" s="3">
        <v>43.1</v>
      </c>
      <c r="C272" s="4">
        <v>11499701</v>
      </c>
      <c r="D272" s="3">
        <v>-7.6</v>
      </c>
      <c r="E272" s="3">
        <v>-14.9901380670611</v>
      </c>
      <c r="F272" s="3">
        <v>-14.9901480011783</v>
      </c>
      <c r="G272" s="3">
        <v>48.424213000000002</v>
      </c>
      <c r="H272" s="3">
        <v>27.432139473684199</v>
      </c>
      <c r="I272" s="3">
        <v>50.85</v>
      </c>
      <c r="J272" s="3">
        <v>51.2</v>
      </c>
      <c r="K272" s="3">
        <v>40.880000000000003</v>
      </c>
      <c r="L272" s="3">
        <v>13.421052631578901</v>
      </c>
      <c r="N272" s="15">
        <f t="shared" si="8"/>
        <v>-1.9160567823344152</v>
      </c>
    </row>
    <row r="273" spans="1:14" ht="15" customHeight="1" x14ac:dyDescent="0.25">
      <c r="A273" s="14">
        <v>44330</v>
      </c>
      <c r="B273" s="5">
        <v>40.14</v>
      </c>
      <c r="C273" s="6">
        <v>5404489</v>
      </c>
      <c r="D273" s="5">
        <v>-2.96</v>
      </c>
      <c r="E273" s="5">
        <v>-6.86774941995359</v>
      </c>
      <c r="F273" s="5">
        <v>-5.9401337095555897</v>
      </c>
      <c r="G273" s="5">
        <v>45.547750000000001</v>
      </c>
      <c r="H273" s="5">
        <v>19.862500000000001</v>
      </c>
      <c r="I273" s="5">
        <v>43.5</v>
      </c>
      <c r="J273" s="5">
        <v>43.66</v>
      </c>
      <c r="K273" s="5">
        <v>39</v>
      </c>
      <c r="L273" s="5">
        <v>5.6315789473684204</v>
      </c>
      <c r="N273" s="15">
        <f t="shared" si="8"/>
        <v>-4.8760567823344161</v>
      </c>
    </row>
    <row r="274" spans="1:14" ht="15" customHeight="1" x14ac:dyDescent="0.25">
      <c r="A274" s="13">
        <v>44337</v>
      </c>
      <c r="B274" s="3">
        <v>40.840000000000003</v>
      </c>
      <c r="C274" s="4">
        <v>6452271</v>
      </c>
      <c r="D274" s="3">
        <v>0.70000000000000195</v>
      </c>
      <c r="E274" s="3">
        <v>1.74389636273044</v>
      </c>
      <c r="F274" s="3">
        <v>1.7438973385073899</v>
      </c>
      <c r="G274" s="3">
        <v>46.342055999999999</v>
      </c>
      <c r="H274" s="3">
        <v>21.952778947368401</v>
      </c>
      <c r="I274" s="3">
        <v>42.2</v>
      </c>
      <c r="J274" s="3">
        <v>42.68</v>
      </c>
      <c r="K274" s="3">
        <v>39.159999999999997</v>
      </c>
      <c r="L274" s="3">
        <v>7.4736842105263204</v>
      </c>
      <c r="N274" s="15">
        <f t="shared" si="8"/>
        <v>-4.1760567823344132</v>
      </c>
    </row>
    <row r="275" spans="1:14" ht="15" customHeight="1" x14ac:dyDescent="0.25">
      <c r="A275" s="14">
        <v>44344</v>
      </c>
      <c r="B275" s="5">
        <v>42.18</v>
      </c>
      <c r="C275" s="6">
        <v>4551107</v>
      </c>
      <c r="D275" s="5">
        <v>1.3399999999999901</v>
      </c>
      <c r="E275" s="5">
        <v>3.2810969637609899</v>
      </c>
      <c r="F275" s="5">
        <v>3.28109525395248</v>
      </c>
      <c r="G275" s="5">
        <v>47.862583000000001</v>
      </c>
      <c r="H275" s="5">
        <v>25.954165789473599</v>
      </c>
      <c r="I275" s="5">
        <v>40.64</v>
      </c>
      <c r="J275" s="5">
        <v>42.88</v>
      </c>
      <c r="K275" s="5">
        <v>40.4</v>
      </c>
      <c r="L275" s="5">
        <v>11</v>
      </c>
      <c r="N275" s="15">
        <f t="shared" si="8"/>
        <v>-2.8360567823344169</v>
      </c>
    </row>
    <row r="276" spans="1:14" ht="15" customHeight="1" x14ac:dyDescent="0.25">
      <c r="A276" s="13">
        <v>44351</v>
      </c>
      <c r="B276" s="3">
        <v>41.1</v>
      </c>
      <c r="C276" s="4">
        <v>3376744</v>
      </c>
      <c r="D276" s="3">
        <v>-1.0799999999999901</v>
      </c>
      <c r="E276" s="3">
        <v>-2.5604551920341301</v>
      </c>
      <c r="F276" s="3">
        <v>-2.5604614778103398</v>
      </c>
      <c r="G276" s="3">
        <v>46.637079999999997</v>
      </c>
      <c r="H276" s="3">
        <v>22.729157894736801</v>
      </c>
      <c r="I276" s="3">
        <v>42.4</v>
      </c>
      <c r="J276" s="3">
        <v>43.46</v>
      </c>
      <c r="K276" s="3">
        <v>40.6</v>
      </c>
      <c r="L276" s="3">
        <v>8.1578947368421009</v>
      </c>
      <c r="N276" s="15">
        <f t="shared" si="8"/>
        <v>-3.9160567823344152</v>
      </c>
    </row>
    <row r="277" spans="1:14" ht="15" customHeight="1" x14ac:dyDescent="0.25">
      <c r="A277" s="14">
        <v>44358</v>
      </c>
      <c r="B277" s="5">
        <v>42.18</v>
      </c>
      <c r="C277" s="6">
        <v>4458912</v>
      </c>
      <c r="D277" s="5">
        <v>1.0799999999999901</v>
      </c>
      <c r="E277" s="5">
        <v>2.6277372262773602</v>
      </c>
      <c r="F277" s="5">
        <v>2.6277438467416898</v>
      </c>
      <c r="G277" s="5">
        <v>47.862583000000001</v>
      </c>
      <c r="H277" s="5">
        <v>25.954165789473599</v>
      </c>
      <c r="I277" s="5">
        <v>41.1</v>
      </c>
      <c r="J277" s="5">
        <v>42.62</v>
      </c>
      <c r="K277" s="5">
        <v>39.96</v>
      </c>
      <c r="L277" s="5">
        <v>11</v>
      </c>
      <c r="N277" s="15">
        <f t="shared" si="8"/>
        <v>-2.8360567823344169</v>
      </c>
    </row>
    <row r="278" spans="1:14" ht="15" customHeight="1" x14ac:dyDescent="0.25">
      <c r="A278" s="13">
        <v>44365</v>
      </c>
      <c r="B278" s="3">
        <v>38.72</v>
      </c>
      <c r="C278" s="4">
        <v>5274565</v>
      </c>
      <c r="D278" s="3">
        <v>-3.46</v>
      </c>
      <c r="E278" s="3">
        <v>-8.2029397818871495</v>
      </c>
      <c r="F278" s="3">
        <v>-8.2029338032174195</v>
      </c>
      <c r="G278" s="3">
        <v>43.936447000000001</v>
      </c>
      <c r="H278" s="3">
        <v>15.6222289473684</v>
      </c>
      <c r="I278" s="3">
        <v>42.18</v>
      </c>
      <c r="J278" s="3">
        <v>42.28</v>
      </c>
      <c r="K278" s="3">
        <v>38.479999999999997</v>
      </c>
      <c r="L278" s="3">
        <v>1.8947368421052599</v>
      </c>
      <c r="N278" s="15">
        <f t="shared" si="8"/>
        <v>-6.2960567823344178</v>
      </c>
    </row>
    <row r="279" spans="1:14" ht="15" customHeight="1" x14ac:dyDescent="0.25">
      <c r="A279" s="14">
        <v>44371</v>
      </c>
      <c r="B279" s="5">
        <v>38.56</v>
      </c>
      <c r="C279" s="6">
        <v>3502720</v>
      </c>
      <c r="D279" s="5">
        <v>-0.15999999999999601</v>
      </c>
      <c r="E279" s="5">
        <v>-0.41322314049585501</v>
      </c>
      <c r="F279" s="5">
        <v>-0.41322640403762501</v>
      </c>
      <c r="G279" s="5">
        <v>43.754890000000003</v>
      </c>
      <c r="H279" s="5">
        <v>15.144447368421</v>
      </c>
      <c r="I279" s="5">
        <v>38.700000000000003</v>
      </c>
      <c r="J279" s="5">
        <v>38.700000000000003</v>
      </c>
      <c r="K279" s="5">
        <v>37.1</v>
      </c>
      <c r="L279" s="5">
        <v>1.4736842105263199</v>
      </c>
      <c r="N279" s="15">
        <f t="shared" si="8"/>
        <v>-6.4560567823344144</v>
      </c>
    </row>
    <row r="280" spans="1:14" ht="15" customHeight="1" x14ac:dyDescent="0.25">
      <c r="A280" s="13">
        <v>44379</v>
      </c>
      <c r="B280" s="3">
        <v>38.76</v>
      </c>
      <c r="C280" s="4">
        <v>4232589</v>
      </c>
      <c r="D280" s="3">
        <v>0.19999999999999499</v>
      </c>
      <c r="E280" s="3">
        <v>0.51867219917012197</v>
      </c>
      <c r="F280" s="3">
        <v>0.518662028404137</v>
      </c>
      <c r="G280" s="3">
        <v>43.981830000000002</v>
      </c>
      <c r="H280" s="3">
        <v>15.7416578947368</v>
      </c>
      <c r="I280" s="3">
        <v>39.06</v>
      </c>
      <c r="J280" s="3">
        <v>39.119999999999997</v>
      </c>
      <c r="K280" s="3">
        <v>37.520000000000003</v>
      </c>
      <c r="L280" s="3">
        <v>1.99999999999999</v>
      </c>
      <c r="N280" s="15">
        <f t="shared" si="8"/>
        <v>-6.2560567823344186</v>
      </c>
    </row>
    <row r="281" spans="1:14" ht="15" customHeight="1" x14ac:dyDescent="0.25">
      <c r="A281" s="14">
        <v>44386</v>
      </c>
      <c r="B281" s="5">
        <v>38.26</v>
      </c>
      <c r="C281" s="6">
        <v>3495964</v>
      </c>
      <c r="D281" s="5">
        <v>-0.5</v>
      </c>
      <c r="E281" s="5">
        <v>-1.2899896800825501</v>
      </c>
      <c r="F281" s="5">
        <v>-0.26813345420143497</v>
      </c>
      <c r="G281" s="5">
        <v>43.863900000000001</v>
      </c>
      <c r="H281" s="5">
        <v>15.431315789473601</v>
      </c>
      <c r="I281" s="5">
        <v>38.76</v>
      </c>
      <c r="J281" s="5">
        <v>39.18</v>
      </c>
      <c r="K281" s="5">
        <v>37.92</v>
      </c>
      <c r="L281" s="5">
        <v>0.68421052631578405</v>
      </c>
      <c r="N281" s="15">
        <f t="shared" si="8"/>
        <v>-6.7560567823344186</v>
      </c>
    </row>
    <row r="282" spans="1:14" ht="15" customHeight="1" x14ac:dyDescent="0.25">
      <c r="A282" s="13">
        <v>44393</v>
      </c>
      <c r="B282" s="3">
        <v>37.68</v>
      </c>
      <c r="C282" s="4">
        <v>4516882</v>
      </c>
      <c r="D282" s="3">
        <v>-0.57999999999999796</v>
      </c>
      <c r="E282" s="3">
        <v>-1.5159435441714399</v>
      </c>
      <c r="F282" s="3">
        <v>-1.51594363474292</v>
      </c>
      <c r="G282" s="3">
        <v>43.198948000000001</v>
      </c>
      <c r="H282" s="3">
        <v>13.6814421052631</v>
      </c>
      <c r="I282" s="3">
        <v>38.26</v>
      </c>
      <c r="J282" s="3">
        <v>38.659999999999997</v>
      </c>
      <c r="K282" s="3">
        <v>37.020000000000003</v>
      </c>
      <c r="L282" s="3">
        <v>-0.84210526315789502</v>
      </c>
      <c r="N282" s="15">
        <f t="shared" si="8"/>
        <v>-7.3360567823344169</v>
      </c>
    </row>
    <row r="283" spans="1:14" ht="15" customHeight="1" x14ac:dyDescent="0.25">
      <c r="A283" s="14">
        <v>44400</v>
      </c>
      <c r="B283" s="5">
        <v>37.74</v>
      </c>
      <c r="C283" s="6">
        <v>3551019</v>
      </c>
      <c r="D283" s="5">
        <v>6.0000000000002197E-2</v>
      </c>
      <c r="E283" s="5">
        <v>0.15923566878981399</v>
      </c>
      <c r="F283" s="5">
        <v>0.15924461864209499</v>
      </c>
      <c r="G283" s="5">
        <v>43.267740000000003</v>
      </c>
      <c r="H283" s="5">
        <v>13.862473684210499</v>
      </c>
      <c r="I283" s="5">
        <v>37.68</v>
      </c>
      <c r="J283" s="5">
        <v>38.04</v>
      </c>
      <c r="K283" s="5">
        <v>35.700000000000003</v>
      </c>
      <c r="L283" s="5">
        <v>-0.68421052631578405</v>
      </c>
      <c r="N283" s="15">
        <f t="shared" si="8"/>
        <v>-7.2760567823344147</v>
      </c>
    </row>
    <row r="284" spans="1:14" ht="15" customHeight="1" x14ac:dyDescent="0.25">
      <c r="A284" s="13">
        <v>44407</v>
      </c>
      <c r="B284" s="3">
        <v>37.06</v>
      </c>
      <c r="C284" s="4">
        <v>2729160</v>
      </c>
      <c r="D284" s="3">
        <v>-0.67999999999999905</v>
      </c>
      <c r="E284" s="3">
        <v>-1.8018018018018001</v>
      </c>
      <c r="F284" s="3">
        <v>-1.80180430038638</v>
      </c>
      <c r="G284" s="3">
        <v>42.488140000000001</v>
      </c>
      <c r="H284" s="3">
        <v>11.8108947368421</v>
      </c>
      <c r="I284" s="3">
        <v>37.74</v>
      </c>
      <c r="J284" s="3">
        <v>37.94</v>
      </c>
      <c r="K284" s="3">
        <v>36.6</v>
      </c>
      <c r="L284" s="3">
        <v>-2.4736842105262999</v>
      </c>
      <c r="N284" s="15">
        <f t="shared" si="8"/>
        <v>-7.9560567823344144</v>
      </c>
    </row>
    <row r="285" spans="1:14" ht="15" customHeight="1" x14ac:dyDescent="0.25">
      <c r="A285" s="14">
        <v>44414</v>
      </c>
      <c r="B285" s="5">
        <v>37.04</v>
      </c>
      <c r="C285" s="6">
        <v>3522355</v>
      </c>
      <c r="D285" s="5">
        <v>-2.0000000000003099E-2</v>
      </c>
      <c r="E285" s="5">
        <v>-5.3966540744743101E-2</v>
      </c>
      <c r="F285" s="5">
        <v>-5.39680014234655E-2</v>
      </c>
      <c r="G285" s="5">
        <v>42.465209999999999</v>
      </c>
      <c r="H285" s="5">
        <v>11.7505526315789</v>
      </c>
      <c r="I285" s="5">
        <v>37.24</v>
      </c>
      <c r="J285" s="5">
        <v>38</v>
      </c>
      <c r="K285" s="5">
        <v>36.5</v>
      </c>
      <c r="L285" s="5">
        <v>-2.5263157894736801</v>
      </c>
      <c r="N285" s="15">
        <f t="shared" si="8"/>
        <v>-7.9760567823344175</v>
      </c>
    </row>
    <row r="286" spans="1:14" ht="15" customHeight="1" x14ac:dyDescent="0.25">
      <c r="A286" s="13">
        <v>44421</v>
      </c>
      <c r="B286" s="3">
        <v>37.9</v>
      </c>
      <c r="C286" s="4">
        <v>8344136</v>
      </c>
      <c r="D286" s="3">
        <v>0.85999999999999899</v>
      </c>
      <c r="E286" s="3">
        <v>2.3218142548595999</v>
      </c>
      <c r="F286" s="3">
        <v>2.3218064858268699</v>
      </c>
      <c r="G286" s="3">
        <v>43.451169999999998</v>
      </c>
      <c r="H286" s="3">
        <v>14.3451842105263</v>
      </c>
      <c r="I286" s="3">
        <v>37.1</v>
      </c>
      <c r="J286" s="3">
        <v>38.22</v>
      </c>
      <c r="K286" s="3">
        <v>33.4</v>
      </c>
      <c r="L286" s="3">
        <v>-0.26315789473684498</v>
      </c>
      <c r="N286" s="15">
        <f t="shared" si="8"/>
        <v>-7.1160567823344181</v>
      </c>
    </row>
    <row r="287" spans="1:14" ht="15" customHeight="1" x14ac:dyDescent="0.25">
      <c r="A287" s="14">
        <v>44428</v>
      </c>
      <c r="B287" s="5">
        <v>35.58</v>
      </c>
      <c r="C287" s="6">
        <v>4482762</v>
      </c>
      <c r="D287" s="5">
        <v>-2.3199999999999998</v>
      </c>
      <c r="E287" s="5">
        <v>-6.1213720316622702</v>
      </c>
      <c r="F287" s="5">
        <v>-6.1213610588621599</v>
      </c>
      <c r="G287" s="5">
        <v>40.791367000000001</v>
      </c>
      <c r="H287" s="5">
        <v>7.3457026315789502</v>
      </c>
      <c r="I287" s="5">
        <v>37.9</v>
      </c>
      <c r="J287" s="5">
        <v>38.04</v>
      </c>
      <c r="K287" s="5">
        <v>34.78</v>
      </c>
      <c r="L287" s="5">
        <v>-6.3684210526315796</v>
      </c>
      <c r="N287" s="15">
        <f t="shared" si="8"/>
        <v>-9.4360567823344184</v>
      </c>
    </row>
    <row r="288" spans="1:14" ht="15" customHeight="1" x14ac:dyDescent="0.25">
      <c r="A288" s="13">
        <v>44435</v>
      </c>
      <c r="B288" s="3">
        <v>37.880000000000003</v>
      </c>
      <c r="C288" s="4">
        <v>4607594</v>
      </c>
      <c r="D288" s="3">
        <v>2.2999999999999998</v>
      </c>
      <c r="E288" s="3">
        <v>6.4643057897695497</v>
      </c>
      <c r="F288" s="3">
        <v>6.4642918193940497</v>
      </c>
      <c r="G288" s="3">
        <v>43.428240000000002</v>
      </c>
      <c r="H288" s="3">
        <v>14.284842105263101</v>
      </c>
      <c r="I288" s="3">
        <v>36.4</v>
      </c>
      <c r="J288" s="3">
        <v>38.54</v>
      </c>
      <c r="K288" s="3">
        <v>36.14</v>
      </c>
      <c r="L288" s="3">
        <v>-0.31578947368420301</v>
      </c>
      <c r="N288" s="15">
        <f t="shared" si="8"/>
        <v>-7.1360567823344141</v>
      </c>
    </row>
    <row r="289" spans="1:14" ht="15" customHeight="1" x14ac:dyDescent="0.25">
      <c r="A289" s="14">
        <v>44442</v>
      </c>
      <c r="B289" s="5">
        <v>38.119999999999997</v>
      </c>
      <c r="C289" s="6">
        <v>3272597</v>
      </c>
      <c r="D289" s="5">
        <v>0.239999999999994</v>
      </c>
      <c r="E289" s="5">
        <v>0.63357972544877394</v>
      </c>
      <c r="F289" s="5">
        <v>0.63357851941501198</v>
      </c>
      <c r="G289" s="5">
        <v>43.703392000000001</v>
      </c>
      <c r="H289" s="5">
        <v>15.008926315789401</v>
      </c>
      <c r="I289" s="5">
        <v>37.92</v>
      </c>
      <c r="J289" s="5">
        <v>38.78</v>
      </c>
      <c r="K289" s="5">
        <v>37.619999999999997</v>
      </c>
      <c r="L289" s="5">
        <v>0.31578947368420301</v>
      </c>
      <c r="N289" s="15">
        <f t="shared" si="8"/>
        <v>-6.8960567823344192</v>
      </c>
    </row>
    <row r="290" spans="1:14" ht="15" customHeight="1" x14ac:dyDescent="0.25">
      <c r="A290" s="13">
        <v>44449</v>
      </c>
      <c r="B290" s="3">
        <v>36.340000000000003</v>
      </c>
      <c r="C290" s="4">
        <v>2370449</v>
      </c>
      <c r="D290" s="3">
        <v>-1.77999999999999</v>
      </c>
      <c r="E290" s="3">
        <v>-4.6694648478488796</v>
      </c>
      <c r="F290" s="3">
        <v>-4.6694590662436397</v>
      </c>
      <c r="G290" s="3">
        <v>41.662680000000002</v>
      </c>
      <c r="H290" s="3">
        <v>9.6386315789473702</v>
      </c>
      <c r="I290" s="3">
        <v>38.119999999999997</v>
      </c>
      <c r="J290" s="3">
        <v>38.299999999999997</v>
      </c>
      <c r="K290" s="3">
        <v>36.32</v>
      </c>
      <c r="L290" s="3">
        <v>-4.3684210526315699</v>
      </c>
      <c r="N290" s="15">
        <f t="shared" si="8"/>
        <v>-8.6760567823344132</v>
      </c>
    </row>
    <row r="291" spans="1:14" ht="15" customHeight="1" x14ac:dyDescent="0.25">
      <c r="A291" s="14">
        <v>44456</v>
      </c>
      <c r="B291" s="5">
        <v>37.26</v>
      </c>
      <c r="C291" s="6">
        <v>2936845</v>
      </c>
      <c r="D291" s="5">
        <v>0.91999999999999404</v>
      </c>
      <c r="E291" s="5">
        <v>2.53164556962024</v>
      </c>
      <c r="F291" s="5">
        <v>2.5316422275283301</v>
      </c>
      <c r="G291" s="5">
        <v>42.71743</v>
      </c>
      <c r="H291" s="5">
        <v>12.4142894736842</v>
      </c>
      <c r="I291" s="5">
        <v>36.32</v>
      </c>
      <c r="J291" s="5">
        <v>37.299999999999997</v>
      </c>
      <c r="K291" s="5">
        <v>35.54</v>
      </c>
      <c r="L291" s="5">
        <v>-1.9473684210526301</v>
      </c>
      <c r="N291" s="15">
        <f t="shared" si="8"/>
        <v>-7.7560567823344186</v>
      </c>
    </row>
    <row r="292" spans="1:14" ht="15" customHeight="1" x14ac:dyDescent="0.25">
      <c r="A292" s="13">
        <v>44463</v>
      </c>
      <c r="B292" s="3">
        <v>37.1</v>
      </c>
      <c r="C292" s="4">
        <v>3517553</v>
      </c>
      <c r="D292" s="3">
        <v>-0.15999999999999601</v>
      </c>
      <c r="E292" s="3">
        <v>-0.429414922168536</v>
      </c>
      <c r="F292" s="3">
        <v>-0.42941956011866</v>
      </c>
      <c r="G292" s="3">
        <v>42.533993000000002</v>
      </c>
      <c r="H292" s="3">
        <v>11.9315605263157</v>
      </c>
      <c r="I292" s="3">
        <v>36.880000000000003</v>
      </c>
      <c r="J292" s="3">
        <v>38.28</v>
      </c>
      <c r="K292" s="3">
        <v>35.08</v>
      </c>
      <c r="L292" s="3">
        <v>-2.3684210526315699</v>
      </c>
      <c r="N292" s="15">
        <f t="shared" si="8"/>
        <v>-7.9160567823344152</v>
      </c>
    </row>
    <row r="293" spans="1:14" ht="15" customHeight="1" x14ac:dyDescent="0.25">
      <c r="A293" s="14">
        <v>44470</v>
      </c>
      <c r="B293" s="5">
        <v>34.86</v>
      </c>
      <c r="C293" s="6">
        <v>5052824</v>
      </c>
      <c r="D293" s="5">
        <v>-2.2400000000000002</v>
      </c>
      <c r="E293" s="5">
        <v>-6.0377358490566104</v>
      </c>
      <c r="F293" s="5">
        <v>-6.0377237566198003</v>
      </c>
      <c r="G293" s="5">
        <v>39.965907999999999</v>
      </c>
      <c r="H293" s="5">
        <v>5.1734421052631498</v>
      </c>
      <c r="I293" s="5">
        <v>37.1</v>
      </c>
      <c r="J293" s="5">
        <v>37.36</v>
      </c>
      <c r="K293" s="5">
        <v>33.42</v>
      </c>
      <c r="L293" s="5">
        <v>-8.2631578947368407</v>
      </c>
      <c r="N293" s="15">
        <f t="shared" si="8"/>
        <v>-10.156056782334417</v>
      </c>
    </row>
    <row r="294" spans="1:14" ht="15" customHeight="1" x14ac:dyDescent="0.25">
      <c r="A294" s="13">
        <v>44477</v>
      </c>
      <c r="B294" s="3">
        <v>31.7</v>
      </c>
      <c r="C294" s="4">
        <v>3695075</v>
      </c>
      <c r="D294" s="3">
        <v>-3.16</v>
      </c>
      <c r="E294" s="3">
        <v>-9.0648307515777304</v>
      </c>
      <c r="F294" s="3">
        <v>-7.9619184430890302</v>
      </c>
      <c r="G294" s="3">
        <v>36.783855000000003</v>
      </c>
      <c r="H294" s="3">
        <v>-3.20038157894736</v>
      </c>
      <c r="I294" s="3">
        <v>34.880000000000003</v>
      </c>
      <c r="J294" s="3">
        <v>34.9</v>
      </c>
      <c r="K294" s="3">
        <v>31.7</v>
      </c>
      <c r="L294" s="3">
        <v>-16.578947368421002</v>
      </c>
      <c r="N294" s="15">
        <f t="shared" si="8"/>
        <v>-13.316056782334417</v>
      </c>
    </row>
    <row r="295" spans="1:14" ht="15" customHeight="1" x14ac:dyDescent="0.25">
      <c r="A295" s="14">
        <v>44484</v>
      </c>
      <c r="B295" s="5">
        <v>31.86</v>
      </c>
      <c r="C295" s="6">
        <v>3342798</v>
      </c>
      <c r="D295" s="5">
        <v>0.16</v>
      </c>
      <c r="E295" s="5">
        <v>0.50473186119874802</v>
      </c>
      <c r="F295" s="5">
        <v>0.504737744317451</v>
      </c>
      <c r="G295" s="5">
        <v>36.969517000000003</v>
      </c>
      <c r="H295" s="5">
        <v>-2.7117973684210401</v>
      </c>
      <c r="I295" s="5">
        <v>31.74</v>
      </c>
      <c r="J295" s="5">
        <v>32.14</v>
      </c>
      <c r="K295" s="5">
        <v>30.6</v>
      </c>
      <c r="L295" s="5">
        <v>-16.157894736842099</v>
      </c>
      <c r="N295" s="15">
        <f t="shared" si="8"/>
        <v>-13.156056782334417</v>
      </c>
    </row>
    <row r="296" spans="1:14" ht="15" customHeight="1" x14ac:dyDescent="0.25">
      <c r="A296" s="13">
        <v>44491</v>
      </c>
      <c r="B296" s="3">
        <v>32.54</v>
      </c>
      <c r="C296" s="4">
        <v>2510171</v>
      </c>
      <c r="D296" s="3">
        <v>0.67999999999999905</v>
      </c>
      <c r="E296" s="3">
        <v>2.1343377275580599</v>
      </c>
      <c r="F296" s="3">
        <v>2.1343286686704399</v>
      </c>
      <c r="G296" s="3">
        <v>37.758567999999997</v>
      </c>
      <c r="H296" s="3">
        <v>-0.63534736842106099</v>
      </c>
      <c r="I296" s="3">
        <v>32</v>
      </c>
      <c r="J296" s="3">
        <v>33.6</v>
      </c>
      <c r="K296" s="3">
        <v>31.88</v>
      </c>
      <c r="L296" s="3">
        <v>-14.368421052631501</v>
      </c>
      <c r="N296" s="15">
        <f t="shared" si="8"/>
        <v>-12.476056782334418</v>
      </c>
    </row>
    <row r="297" spans="1:14" ht="15" customHeight="1" x14ac:dyDescent="0.25">
      <c r="A297" s="14">
        <v>44498</v>
      </c>
      <c r="B297" s="5">
        <v>32.42</v>
      </c>
      <c r="C297" s="6">
        <v>3848436</v>
      </c>
      <c r="D297" s="5">
        <v>-0.119999999999997</v>
      </c>
      <c r="E297" s="5">
        <v>-0.36877688998154801</v>
      </c>
      <c r="F297" s="5">
        <v>-0.368785172149521</v>
      </c>
      <c r="G297" s="5">
        <v>37.619320000000002</v>
      </c>
      <c r="H297" s="5">
        <v>-1.0017894736841999</v>
      </c>
      <c r="I297" s="5">
        <v>32.54</v>
      </c>
      <c r="J297" s="5">
        <v>33</v>
      </c>
      <c r="K297" s="5">
        <v>31.38</v>
      </c>
      <c r="L297" s="5">
        <v>-14.684210526315701</v>
      </c>
      <c r="N297" s="15">
        <f t="shared" si="8"/>
        <v>-12.596056782334415</v>
      </c>
    </row>
    <row r="298" spans="1:14" ht="15" customHeight="1" x14ac:dyDescent="0.25">
      <c r="A298" s="13">
        <v>44505</v>
      </c>
      <c r="B298" s="3">
        <v>32.14</v>
      </c>
      <c r="C298" s="4">
        <v>3060342</v>
      </c>
      <c r="D298" s="3">
        <v>-0.28000000000000103</v>
      </c>
      <c r="E298" s="3">
        <v>-0.86366440468846895</v>
      </c>
      <c r="F298" s="3">
        <v>-0.86365197457051102</v>
      </c>
      <c r="G298" s="3">
        <v>37.294420000000002</v>
      </c>
      <c r="H298" s="3">
        <v>-1.8567894736842001</v>
      </c>
      <c r="I298" s="3">
        <v>32.5</v>
      </c>
      <c r="J298" s="3">
        <v>32.659999999999997</v>
      </c>
      <c r="K298" s="3">
        <v>30.6</v>
      </c>
      <c r="L298" s="3">
        <v>-15.421052631578901</v>
      </c>
      <c r="N298" s="15">
        <f t="shared" si="8"/>
        <v>-12.876056782334416</v>
      </c>
    </row>
    <row r="299" spans="1:14" ht="15" customHeight="1" x14ac:dyDescent="0.25">
      <c r="A299" s="14">
        <v>44512</v>
      </c>
      <c r="B299" s="5">
        <v>32.24</v>
      </c>
      <c r="C299" s="6">
        <v>8171483</v>
      </c>
      <c r="D299" s="5">
        <v>0.100000000000001</v>
      </c>
      <c r="E299" s="5">
        <v>0.311138767890484</v>
      </c>
      <c r="F299" s="5">
        <v>0.31114037971362501</v>
      </c>
      <c r="G299" s="5">
        <v>37.410457999999998</v>
      </c>
      <c r="H299" s="5">
        <v>-1.5514263157894701</v>
      </c>
      <c r="I299" s="5">
        <v>32.380000000000003</v>
      </c>
      <c r="J299" s="5">
        <v>33.880000000000003</v>
      </c>
      <c r="K299" s="5">
        <v>30.42</v>
      </c>
      <c r="L299" s="5">
        <v>-15.157894736842</v>
      </c>
      <c r="N299" s="15">
        <f t="shared" si="8"/>
        <v>-12.776056782334415</v>
      </c>
    </row>
    <row r="300" spans="1:14" ht="15" customHeight="1" x14ac:dyDescent="0.25">
      <c r="A300" s="13">
        <v>44519</v>
      </c>
      <c r="B300" s="3">
        <v>34.619999999999997</v>
      </c>
      <c r="C300" s="4">
        <v>3232581</v>
      </c>
      <c r="D300" s="3">
        <v>2.3799999999999901</v>
      </c>
      <c r="E300" s="3">
        <v>7.38213399503719</v>
      </c>
      <c r="F300" s="3">
        <v>7.3821282808138804</v>
      </c>
      <c r="G300" s="3">
        <v>40.172145999999998</v>
      </c>
      <c r="H300" s="3">
        <v>5.7161736842105197</v>
      </c>
      <c r="I300" s="3">
        <v>32.24</v>
      </c>
      <c r="J300" s="3">
        <v>34.92</v>
      </c>
      <c r="K300" s="3">
        <v>32.1</v>
      </c>
      <c r="L300" s="3">
        <v>-8.8947368421052602</v>
      </c>
      <c r="N300" s="15">
        <f t="shared" si="8"/>
        <v>-10.396056782334419</v>
      </c>
    </row>
    <row r="301" spans="1:14" ht="15" customHeight="1" x14ac:dyDescent="0.25">
      <c r="A301" s="14">
        <v>44526</v>
      </c>
      <c r="B301" s="5">
        <v>31.3</v>
      </c>
      <c r="C301" s="6">
        <v>3943842</v>
      </c>
      <c r="D301" s="5">
        <v>-3.3199999999999901</v>
      </c>
      <c r="E301" s="5">
        <v>-9.5898324667821999</v>
      </c>
      <c r="F301" s="5">
        <v>-9.5898386907186808</v>
      </c>
      <c r="G301" s="5">
        <v>36.319701999999999</v>
      </c>
      <c r="H301" s="5">
        <v>-4.4218368421052601</v>
      </c>
      <c r="I301" s="5">
        <v>34.56</v>
      </c>
      <c r="J301" s="5">
        <v>34.619999999999997</v>
      </c>
      <c r="K301" s="5">
        <v>31.3</v>
      </c>
      <c r="L301" s="5">
        <v>-17.6315789473684</v>
      </c>
      <c r="N301" s="15">
        <f t="shared" si="8"/>
        <v>-13.716056782334416</v>
      </c>
    </row>
    <row r="302" spans="1:14" ht="15" customHeight="1" x14ac:dyDescent="0.25">
      <c r="A302" s="13">
        <v>44533</v>
      </c>
      <c r="B302" s="3">
        <v>30.72</v>
      </c>
      <c r="C302" s="4">
        <v>3548314</v>
      </c>
      <c r="D302" s="3">
        <v>-0.58000000000000096</v>
      </c>
      <c r="E302" s="3">
        <v>-1.8530351437699699</v>
      </c>
      <c r="F302" s="3">
        <v>-1.8530300716674299</v>
      </c>
      <c r="G302" s="3">
        <v>35.646687</v>
      </c>
      <c r="H302" s="3">
        <v>-6.1929289473684204</v>
      </c>
      <c r="I302" s="3">
        <v>31.58</v>
      </c>
      <c r="J302" s="3">
        <v>32.08</v>
      </c>
      <c r="K302" s="3">
        <v>29.98</v>
      </c>
      <c r="L302" s="3">
        <v>-19.157894736842099</v>
      </c>
      <c r="N302" s="15">
        <f t="shared" si="8"/>
        <v>-14.296056782334418</v>
      </c>
    </row>
    <row r="303" spans="1:14" ht="15" customHeight="1" x14ac:dyDescent="0.25">
      <c r="A303" s="14">
        <v>44540</v>
      </c>
      <c r="B303" s="5">
        <v>34.04</v>
      </c>
      <c r="C303" s="6">
        <v>3377751</v>
      </c>
      <c r="D303" s="5">
        <v>3.32</v>
      </c>
      <c r="E303" s="5">
        <v>10.8072916666666</v>
      </c>
      <c r="F303" s="5">
        <v>10.8072960609214</v>
      </c>
      <c r="G303" s="5">
        <v>39.499130000000001</v>
      </c>
      <c r="H303" s="5">
        <v>3.9450789473684198</v>
      </c>
      <c r="I303" s="5">
        <v>30.7</v>
      </c>
      <c r="J303" s="5">
        <v>34.42</v>
      </c>
      <c r="K303" s="5">
        <v>30.12</v>
      </c>
      <c r="L303" s="5">
        <v>-10.421052631578901</v>
      </c>
      <c r="N303" s="15">
        <f t="shared" si="8"/>
        <v>-10.976056782334418</v>
      </c>
    </row>
    <row r="304" spans="1:14" ht="15" customHeight="1" x14ac:dyDescent="0.25">
      <c r="A304" s="13">
        <v>44547</v>
      </c>
      <c r="B304" s="3">
        <v>33.92</v>
      </c>
      <c r="C304" s="4">
        <v>2670744</v>
      </c>
      <c r="D304" s="3">
        <v>-0.119999999999997</v>
      </c>
      <c r="E304" s="3">
        <v>-0.35252643948295798</v>
      </c>
      <c r="F304" s="3">
        <v>-0.35253434695904301</v>
      </c>
      <c r="G304" s="3">
        <v>39.359881999999999</v>
      </c>
      <c r="H304" s="3">
        <v>3.5786368421052601</v>
      </c>
      <c r="I304" s="3">
        <v>34.04</v>
      </c>
      <c r="J304" s="3">
        <v>34.4</v>
      </c>
      <c r="K304" s="3">
        <v>32.299999999999997</v>
      </c>
      <c r="L304" s="3">
        <v>-10.736842105263101</v>
      </c>
      <c r="N304" s="15">
        <f t="shared" si="8"/>
        <v>-11.096056782334415</v>
      </c>
    </row>
    <row r="305" spans="1:14" ht="15" customHeight="1" x14ac:dyDescent="0.25">
      <c r="A305" s="14">
        <v>44553</v>
      </c>
      <c r="B305" s="5">
        <v>34.6</v>
      </c>
      <c r="C305" s="6">
        <v>1667073</v>
      </c>
      <c r="D305" s="5">
        <v>0.67999999999999905</v>
      </c>
      <c r="E305" s="5">
        <v>2.00471698113207</v>
      </c>
      <c r="F305" s="5">
        <v>2.0047189165861701</v>
      </c>
      <c r="G305" s="5">
        <v>40.148936999999997</v>
      </c>
      <c r="H305" s="5">
        <v>5.6550973684210399</v>
      </c>
      <c r="I305" s="5">
        <v>33.42</v>
      </c>
      <c r="J305" s="5">
        <v>35.06</v>
      </c>
      <c r="K305" s="5">
        <v>32.6</v>
      </c>
      <c r="L305" s="5">
        <v>-8.9473684210526194</v>
      </c>
      <c r="N305" s="15">
        <f t="shared" si="8"/>
        <v>-10.416056782334415</v>
      </c>
    </row>
    <row r="306" spans="1:14" ht="15" customHeight="1" x14ac:dyDescent="0.25">
      <c r="A306" s="13">
        <v>44560</v>
      </c>
      <c r="B306" s="3">
        <v>35.04</v>
      </c>
      <c r="C306" s="4">
        <v>1371638</v>
      </c>
      <c r="D306" s="3">
        <v>0.439999999999997</v>
      </c>
      <c r="E306" s="3">
        <v>1.2716763005780201</v>
      </c>
      <c r="F306" s="3">
        <v>1.2716824856409099</v>
      </c>
      <c r="G306" s="3">
        <v>40.659503999999998</v>
      </c>
      <c r="H306" s="3">
        <v>6.9986947368420998</v>
      </c>
      <c r="I306" s="3">
        <v>34.6</v>
      </c>
      <c r="J306" s="3">
        <v>35.619999999999997</v>
      </c>
      <c r="K306" s="3">
        <v>34.06</v>
      </c>
      <c r="L306" s="3">
        <v>-7.7894736842105203</v>
      </c>
      <c r="N306" s="15">
        <f t="shared" si="8"/>
        <v>-9.9760567823344175</v>
      </c>
    </row>
    <row r="307" spans="1:14" ht="15" customHeight="1" x14ac:dyDescent="0.25">
      <c r="A307" s="14">
        <v>44568</v>
      </c>
      <c r="B307" s="5">
        <v>32.9</v>
      </c>
      <c r="C307" s="6">
        <v>2140642</v>
      </c>
      <c r="D307" s="5">
        <v>-2.14</v>
      </c>
      <c r="E307" s="5">
        <v>-6.1073059360730504</v>
      </c>
      <c r="F307" s="5">
        <v>-5.0155260133030604</v>
      </c>
      <c r="G307" s="5">
        <v>38.620215999999999</v>
      </c>
      <c r="H307" s="5">
        <v>1.6321473684210499</v>
      </c>
      <c r="I307" s="5">
        <v>35.04</v>
      </c>
      <c r="J307" s="5">
        <v>35.840000000000003</v>
      </c>
      <c r="K307" s="5">
        <v>32.9</v>
      </c>
      <c r="L307" s="5">
        <v>-13.421052631578901</v>
      </c>
      <c r="N307" s="15">
        <f t="shared" si="8"/>
        <v>-12.116056782334418</v>
      </c>
    </row>
    <row r="308" spans="1:14" ht="15" customHeight="1" x14ac:dyDescent="0.25">
      <c r="A308" s="13">
        <v>44575</v>
      </c>
      <c r="B308" s="3">
        <v>33.119999999999997</v>
      </c>
      <c r="C308" s="4">
        <v>1593546</v>
      </c>
      <c r="D308" s="3">
        <v>0.219999999999998</v>
      </c>
      <c r="E308" s="3">
        <v>0.66869300911853702</v>
      </c>
      <c r="F308" s="3">
        <v>0.66868605809973203</v>
      </c>
      <c r="G308" s="3">
        <v>38.878464000000001</v>
      </c>
      <c r="H308" s="3">
        <v>2.3117473684210501</v>
      </c>
      <c r="I308" s="3">
        <v>32.9</v>
      </c>
      <c r="J308" s="3">
        <v>33.799999999999997</v>
      </c>
      <c r="K308" s="3">
        <v>32.200000000000003</v>
      </c>
      <c r="L308" s="3">
        <v>-12.842105263157899</v>
      </c>
      <c r="N308" s="15">
        <f t="shared" si="8"/>
        <v>-11.896056782334419</v>
      </c>
    </row>
    <row r="309" spans="1:14" ht="15" customHeight="1" x14ac:dyDescent="0.25">
      <c r="A309" s="14">
        <v>44582</v>
      </c>
      <c r="B309" s="5">
        <v>33.26</v>
      </c>
      <c r="C309" s="6">
        <v>2369313</v>
      </c>
      <c r="D309" s="5">
        <v>0.14000000000000001</v>
      </c>
      <c r="E309" s="5">
        <v>0.422705314009652</v>
      </c>
      <c r="F309" s="5">
        <v>0.42270445663696798</v>
      </c>
      <c r="G309" s="5">
        <v>39.042805000000001</v>
      </c>
      <c r="H309" s="5">
        <v>2.7442236842105299</v>
      </c>
      <c r="I309" s="5">
        <v>33.200000000000003</v>
      </c>
      <c r="J309" s="5">
        <v>33.979999999999997</v>
      </c>
      <c r="K309" s="5">
        <v>31.54</v>
      </c>
      <c r="L309" s="5">
        <v>-12.473684210526301</v>
      </c>
      <c r="N309" s="15">
        <f t="shared" si="8"/>
        <v>-11.756056782334419</v>
      </c>
    </row>
    <row r="310" spans="1:14" ht="15" customHeight="1" x14ac:dyDescent="0.25">
      <c r="A310" s="13">
        <v>44589</v>
      </c>
      <c r="B310" s="3">
        <v>33.020000000000003</v>
      </c>
      <c r="C310" s="4">
        <v>3516736</v>
      </c>
      <c r="D310" s="3">
        <v>-0.239999999999994</v>
      </c>
      <c r="E310" s="3">
        <v>-0.721587492483444</v>
      </c>
      <c r="F310" s="3">
        <v>-0.72158493735274798</v>
      </c>
      <c r="G310" s="3">
        <v>38.761077999999998</v>
      </c>
      <c r="H310" s="3">
        <v>2.0028368421052498</v>
      </c>
      <c r="I310" s="3">
        <v>33.26</v>
      </c>
      <c r="J310" s="3">
        <v>33.4</v>
      </c>
      <c r="K310" s="3">
        <v>31</v>
      </c>
      <c r="L310" s="3">
        <v>-13.105263157894701</v>
      </c>
      <c r="N310" s="15">
        <f t="shared" si="8"/>
        <v>-11.996056782334414</v>
      </c>
    </row>
    <row r="311" spans="1:14" ht="15" customHeight="1" x14ac:dyDescent="0.25">
      <c r="A311" s="14">
        <v>44596</v>
      </c>
      <c r="B311" s="5">
        <v>33.5</v>
      </c>
      <c r="C311" s="6">
        <v>1992389</v>
      </c>
      <c r="D311" s="5">
        <v>0.47999999999999599</v>
      </c>
      <c r="E311" s="5">
        <v>1.45366444579042</v>
      </c>
      <c r="F311" s="5">
        <v>1.45366700069591</v>
      </c>
      <c r="G311" s="5">
        <v>39.324534999999997</v>
      </c>
      <c r="H311" s="5">
        <v>3.48561842105262</v>
      </c>
      <c r="I311" s="5">
        <v>33.020000000000003</v>
      </c>
      <c r="J311" s="5">
        <v>34.96</v>
      </c>
      <c r="K311" s="5">
        <v>32.840000000000003</v>
      </c>
      <c r="L311" s="5">
        <v>-11.8421052631578</v>
      </c>
      <c r="N311" s="15">
        <f t="shared" si="8"/>
        <v>-11.516056782334417</v>
      </c>
    </row>
    <row r="312" spans="1:14" ht="15" customHeight="1" x14ac:dyDescent="0.25">
      <c r="A312" s="13">
        <v>44603</v>
      </c>
      <c r="B312" s="3">
        <v>36.42</v>
      </c>
      <c r="C312" s="4">
        <v>4531750</v>
      </c>
      <c r="D312" s="3">
        <v>2.92</v>
      </c>
      <c r="E312" s="3">
        <v>8.7164179104477704</v>
      </c>
      <c r="F312" s="3">
        <v>8.7164133027891992</v>
      </c>
      <c r="G312" s="3">
        <v>42.752223999999998</v>
      </c>
      <c r="H312" s="3">
        <v>12.5058526315789</v>
      </c>
      <c r="I312" s="3">
        <v>33.380000000000003</v>
      </c>
      <c r="J312" s="3">
        <v>38</v>
      </c>
      <c r="K312" s="3">
        <v>33.28</v>
      </c>
      <c r="L312" s="3">
        <v>-4.1578947368421</v>
      </c>
      <c r="N312" s="15">
        <f t="shared" si="8"/>
        <v>-8.5960567823344149</v>
      </c>
    </row>
    <row r="313" spans="1:14" ht="15" customHeight="1" x14ac:dyDescent="0.25">
      <c r="A313" s="14">
        <v>44610</v>
      </c>
      <c r="B313" s="5">
        <v>33</v>
      </c>
      <c r="C313" s="6">
        <v>3663736</v>
      </c>
      <c r="D313" s="5">
        <v>-3.42</v>
      </c>
      <c r="E313" s="5">
        <v>-9.3904448105436593</v>
      </c>
      <c r="F313" s="5">
        <v>-9.3904401324244393</v>
      </c>
      <c r="G313" s="5">
        <v>38.737602000000003</v>
      </c>
      <c r="H313" s="5">
        <v>1.94105789473684</v>
      </c>
      <c r="I313" s="5">
        <v>35.42</v>
      </c>
      <c r="J313" s="5">
        <v>35.64</v>
      </c>
      <c r="K313" s="5">
        <v>32.880000000000003</v>
      </c>
      <c r="L313" s="5">
        <v>-13.157894736842101</v>
      </c>
      <c r="N313" s="15">
        <f t="shared" si="8"/>
        <v>-12.016056782334417</v>
      </c>
    </row>
    <row r="314" spans="1:14" ht="15" customHeight="1" x14ac:dyDescent="0.25">
      <c r="A314" s="13">
        <v>44617</v>
      </c>
      <c r="B314" s="3">
        <v>33.020000000000003</v>
      </c>
      <c r="C314" s="4">
        <v>2863185</v>
      </c>
      <c r="D314" s="3">
        <v>2.0000000000003099E-2</v>
      </c>
      <c r="E314" s="3">
        <v>6.0606060606072099E-2</v>
      </c>
      <c r="F314" s="3">
        <v>6.0602615515525898E-2</v>
      </c>
      <c r="G314" s="3">
        <v>38.761077999999998</v>
      </c>
      <c r="H314" s="3">
        <v>2.0028368421052498</v>
      </c>
      <c r="I314" s="3">
        <v>33</v>
      </c>
      <c r="J314" s="3">
        <v>34.4</v>
      </c>
      <c r="K314" s="3">
        <v>31.02</v>
      </c>
      <c r="L314" s="3">
        <v>-13.105263157894701</v>
      </c>
      <c r="N314" s="15">
        <f t="shared" si="8"/>
        <v>-11.996056782334414</v>
      </c>
    </row>
    <row r="315" spans="1:14" ht="15" customHeight="1" x14ac:dyDescent="0.25">
      <c r="A315" s="14">
        <v>44624</v>
      </c>
      <c r="B315" s="5">
        <v>31.12</v>
      </c>
      <c r="C315" s="6">
        <v>2792817</v>
      </c>
      <c r="D315" s="5">
        <v>-1.9</v>
      </c>
      <c r="E315" s="5">
        <v>-5.7540884312537797</v>
      </c>
      <c r="F315" s="5">
        <v>-5.7540917721638101</v>
      </c>
      <c r="G315" s="5">
        <v>36.530729999999998</v>
      </c>
      <c r="H315" s="5">
        <v>-3.8664999999999998</v>
      </c>
      <c r="I315" s="5">
        <v>32.299999999999997</v>
      </c>
      <c r="J315" s="5">
        <v>33.700000000000003</v>
      </c>
      <c r="K315" s="5">
        <v>30.5</v>
      </c>
      <c r="L315" s="5">
        <v>-18.105263157894701</v>
      </c>
      <c r="N315" s="15">
        <f t="shared" si="8"/>
        <v>-13.896056782334416</v>
      </c>
    </row>
    <row r="316" spans="1:14" ht="15" customHeight="1" x14ac:dyDescent="0.25">
      <c r="A316" s="13">
        <v>44631</v>
      </c>
      <c r="B316" s="3">
        <v>35.159999999999997</v>
      </c>
      <c r="C316" s="4">
        <v>3941855</v>
      </c>
      <c r="D316" s="3">
        <v>4.0399999999999903</v>
      </c>
      <c r="E316" s="3">
        <v>12.9820051413881</v>
      </c>
      <c r="F316" s="3">
        <v>12.9820017284078</v>
      </c>
      <c r="G316" s="3">
        <v>41.273150000000001</v>
      </c>
      <c r="H316" s="3">
        <v>8.6135526315789495</v>
      </c>
      <c r="I316" s="3">
        <v>30.54</v>
      </c>
      <c r="J316" s="3">
        <v>36</v>
      </c>
      <c r="K316" s="3">
        <v>30.5</v>
      </c>
      <c r="L316" s="3">
        <v>-7.4736842105263204</v>
      </c>
      <c r="N316" s="15">
        <f t="shared" si="8"/>
        <v>-9.8560567823344201</v>
      </c>
    </row>
    <row r="317" spans="1:14" ht="15" customHeight="1" x14ac:dyDescent="0.25">
      <c r="A317" s="14">
        <v>44638</v>
      </c>
      <c r="B317" s="5">
        <v>36.380000000000003</v>
      </c>
      <c r="C317" s="6">
        <v>2548968</v>
      </c>
      <c r="D317" s="5">
        <v>1.22</v>
      </c>
      <c r="E317" s="5">
        <v>3.46985210466441</v>
      </c>
      <c r="F317" s="5">
        <v>3.46986600247376</v>
      </c>
      <c r="G317" s="5">
        <v>42.705272999999998</v>
      </c>
      <c r="H317" s="5">
        <v>12.382297368421</v>
      </c>
      <c r="I317" s="5">
        <v>35.5</v>
      </c>
      <c r="J317" s="5">
        <v>36.520000000000003</v>
      </c>
      <c r="K317" s="5">
        <v>33.94</v>
      </c>
      <c r="L317" s="5">
        <v>-4.26315789473683</v>
      </c>
      <c r="N317" s="15">
        <f t="shared" si="8"/>
        <v>-8.6360567823344141</v>
      </c>
    </row>
    <row r="318" spans="1:14" ht="15" customHeight="1" x14ac:dyDescent="0.25">
      <c r="A318" s="13">
        <v>44645</v>
      </c>
      <c r="B318" s="3">
        <v>36.6</v>
      </c>
      <c r="C318" s="4">
        <v>2757073</v>
      </c>
      <c r="D318" s="3">
        <v>0.219999999999998</v>
      </c>
      <c r="E318" s="3">
        <v>0.60472787245740001</v>
      </c>
      <c r="F318" s="3">
        <v>0.60471923455449605</v>
      </c>
      <c r="G318" s="3">
        <v>42.963520000000003</v>
      </c>
      <c r="H318" s="3">
        <v>13.061894736842101</v>
      </c>
      <c r="I318" s="3">
        <v>36.380000000000003</v>
      </c>
      <c r="J318" s="3">
        <v>37.340000000000003</v>
      </c>
      <c r="K318" s="3">
        <v>35.840000000000003</v>
      </c>
      <c r="L318" s="3">
        <v>-3.6842105263157801</v>
      </c>
      <c r="N318" s="15">
        <f t="shared" si="8"/>
        <v>-8.4160567823344152</v>
      </c>
    </row>
    <row r="319" spans="1:14" ht="15" customHeight="1" x14ac:dyDescent="0.25">
      <c r="A319" s="14">
        <v>44652</v>
      </c>
      <c r="B319" s="5">
        <v>38.200000000000003</v>
      </c>
      <c r="C319" s="6">
        <v>2762868</v>
      </c>
      <c r="D319" s="5">
        <v>1.6</v>
      </c>
      <c r="E319" s="5">
        <v>4.3715846994535497</v>
      </c>
      <c r="F319" s="5">
        <v>4.3715924579736498</v>
      </c>
      <c r="G319" s="5">
        <v>44.841709999999999</v>
      </c>
      <c r="H319" s="5">
        <v>18.004499999999901</v>
      </c>
      <c r="I319" s="5">
        <v>36.5</v>
      </c>
      <c r="J319" s="5">
        <v>38.54</v>
      </c>
      <c r="K319" s="5">
        <v>36.42</v>
      </c>
      <c r="L319" s="5">
        <v>0.52631578947369095</v>
      </c>
      <c r="N319" s="15">
        <f t="shared" si="8"/>
        <v>-6.8160567823344138</v>
      </c>
    </row>
    <row r="320" spans="1:14" ht="15" customHeight="1" x14ac:dyDescent="0.25">
      <c r="A320" s="13">
        <v>44659</v>
      </c>
      <c r="B320" s="3">
        <v>38.119999999999997</v>
      </c>
      <c r="C320" s="4">
        <v>3285916</v>
      </c>
      <c r="D320" s="3">
        <v>-8.00000000000054E-2</v>
      </c>
      <c r="E320" s="3">
        <v>-0.20942408376964899</v>
      </c>
      <c r="F320" s="3">
        <v>-0.209436705246068</v>
      </c>
      <c r="G320" s="3">
        <v>44.747795000000004</v>
      </c>
      <c r="H320" s="3">
        <v>17.757355263157901</v>
      </c>
      <c r="I320" s="3">
        <v>38.299999999999997</v>
      </c>
      <c r="J320" s="3">
        <v>40.119999999999997</v>
      </c>
      <c r="K320" s="3">
        <v>37.520000000000003</v>
      </c>
      <c r="L320" s="3">
        <v>0.31578947368420301</v>
      </c>
      <c r="N320" s="15">
        <f>B320-$N$323</f>
        <v>-6.8960567823344192</v>
      </c>
    </row>
    <row r="322" spans="12:14" ht="15" customHeight="1" x14ac:dyDescent="0.25">
      <c r="M322" t="s">
        <v>70</v>
      </c>
      <c r="N322" s="15">
        <f>SUM(O4:O320)</f>
        <v>416.10352285978649</v>
      </c>
    </row>
    <row r="323" spans="12:14" ht="15" customHeight="1" x14ac:dyDescent="0.25">
      <c r="M323" t="s">
        <v>69</v>
      </c>
      <c r="N323" s="15">
        <f>AVERAGE(B4:B320)</f>
        <v>45.016056782334417</v>
      </c>
    </row>
    <row r="325" spans="12:14" ht="15" customHeight="1" x14ac:dyDescent="0.25">
      <c r="L325" t="s">
        <v>73</v>
      </c>
      <c r="M325" t="s">
        <v>71</v>
      </c>
      <c r="N325">
        <f>N322/316</f>
        <v>1.3167833001891978</v>
      </c>
    </row>
    <row r="327" spans="12:14" ht="15" customHeight="1" x14ac:dyDescent="0.25">
      <c r="M327" t="s">
        <v>72</v>
      </c>
      <c r="N327">
        <f>SQRT(N325)</f>
        <v>1.1475117865142814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4A26-C5F4-40AD-8832-BD7D32CB408F}">
  <dimension ref="A1:I18"/>
  <sheetViews>
    <sheetView workbookViewId="0">
      <selection activeCell="B21" sqref="B21"/>
    </sheetView>
  </sheetViews>
  <sheetFormatPr defaultRowHeight="12.5" x14ac:dyDescent="0.25"/>
  <sheetData>
    <row r="1" spans="1:9" x14ac:dyDescent="0.25">
      <c r="A1" t="s">
        <v>23</v>
      </c>
    </row>
    <row r="2" spans="1:9" ht="13" thickBot="1" x14ac:dyDescent="0.3"/>
    <row r="3" spans="1:9" ht="13" x14ac:dyDescent="0.3">
      <c r="A3" s="19" t="s">
        <v>24</v>
      </c>
      <c r="B3" s="19"/>
    </row>
    <row r="4" spans="1:9" x14ac:dyDescent="0.25">
      <c r="A4" s="16" t="s">
        <v>25</v>
      </c>
      <c r="B4" s="16">
        <v>0.40834012939173836</v>
      </c>
    </row>
    <row r="5" spans="1:9" x14ac:dyDescent="0.25">
      <c r="A5" s="16" t="s">
        <v>26</v>
      </c>
      <c r="B5" s="16">
        <v>0.16674166127166162</v>
      </c>
    </row>
    <row r="6" spans="1:9" x14ac:dyDescent="0.25">
      <c r="A6" s="16" t="s">
        <v>27</v>
      </c>
      <c r="B6" s="16">
        <v>0.16408797229481978</v>
      </c>
    </row>
    <row r="7" spans="1:9" x14ac:dyDescent="0.25">
      <c r="A7" s="16" t="s">
        <v>28</v>
      </c>
      <c r="B7" s="16">
        <v>5.9419565196374882E-2</v>
      </c>
    </row>
    <row r="8" spans="1:9" ht="13" thickBot="1" x14ac:dyDescent="0.3">
      <c r="A8" s="17" t="s">
        <v>29</v>
      </c>
      <c r="B8" s="17">
        <v>316</v>
      </c>
    </row>
    <row r="10" spans="1:9" ht="13" thickBot="1" x14ac:dyDescent="0.3">
      <c r="A10" t="s">
        <v>30</v>
      </c>
    </row>
    <row r="11" spans="1:9" ht="13" x14ac:dyDescent="0.3">
      <c r="A11" s="18"/>
      <c r="B11" s="18" t="s">
        <v>35</v>
      </c>
      <c r="C11" s="18" t="s">
        <v>36</v>
      </c>
      <c r="D11" s="18" t="s">
        <v>37</v>
      </c>
      <c r="E11" s="18" t="s">
        <v>38</v>
      </c>
      <c r="F11" s="18" t="s">
        <v>39</v>
      </c>
    </row>
    <row r="12" spans="1:9" x14ac:dyDescent="0.25">
      <c r="A12" s="16" t="s">
        <v>31</v>
      </c>
      <c r="B12" s="16">
        <v>1</v>
      </c>
      <c r="C12" s="16">
        <v>0.22184673566940849</v>
      </c>
      <c r="D12" s="16">
        <v>0.22184673566940849</v>
      </c>
      <c r="E12" s="16">
        <v>62.833912612510098</v>
      </c>
      <c r="F12" s="16">
        <v>3.9618505015555463E-14</v>
      </c>
    </row>
    <row r="13" spans="1:9" x14ac:dyDescent="0.25">
      <c r="A13" s="16" t="s">
        <v>32</v>
      </c>
      <c r="B13" s="16">
        <v>314</v>
      </c>
      <c r="C13" s="16">
        <v>1.1086350046316411</v>
      </c>
      <c r="D13" s="16">
        <v>3.5306847281262456E-3</v>
      </c>
      <c r="E13" s="16"/>
      <c r="F13" s="16"/>
    </row>
    <row r="14" spans="1:9" ht="13" thickBot="1" x14ac:dyDescent="0.3">
      <c r="A14" s="17" t="s">
        <v>33</v>
      </c>
      <c r="B14" s="17">
        <v>315</v>
      </c>
      <c r="C14" s="17">
        <v>1.3304817403010496</v>
      </c>
      <c r="D14" s="17"/>
      <c r="E14" s="17"/>
      <c r="F14" s="17"/>
    </row>
    <row r="15" spans="1:9" ht="13" thickBot="1" x14ac:dyDescent="0.3"/>
    <row r="16" spans="1:9" ht="13" x14ac:dyDescent="0.3">
      <c r="A16" s="18"/>
      <c r="B16" s="18" t="s">
        <v>40</v>
      </c>
      <c r="C16" s="18" t="s">
        <v>28</v>
      </c>
      <c r="D16" s="18" t="s">
        <v>41</v>
      </c>
      <c r="E16" s="18" t="s">
        <v>42</v>
      </c>
      <c r="F16" s="18" t="s">
        <v>43</v>
      </c>
      <c r="G16" s="18" t="s">
        <v>44</v>
      </c>
      <c r="H16" s="18" t="s">
        <v>45</v>
      </c>
      <c r="I16" s="18" t="s">
        <v>46</v>
      </c>
    </row>
    <row r="17" spans="1:9" x14ac:dyDescent="0.25">
      <c r="A17" s="16" t="s">
        <v>34</v>
      </c>
      <c r="B17" s="16">
        <v>2.9737076647853291E-4</v>
      </c>
      <c r="C17" s="16">
        <v>3.3502497573548217E-3</v>
      </c>
      <c r="D17" s="16">
        <v>8.8760775469265613E-2</v>
      </c>
      <c r="E17" s="16">
        <v>0.92932861533615796</v>
      </c>
      <c r="F17" s="16">
        <v>-6.2944054316163168E-3</v>
      </c>
      <c r="G17" s="16">
        <v>6.8891469645733817E-3</v>
      </c>
      <c r="H17" s="16">
        <v>-6.2944054316163168E-3</v>
      </c>
      <c r="I17" s="16">
        <v>6.8891469645733817E-3</v>
      </c>
    </row>
    <row r="18" spans="1:9" ht="13" thickBot="1" x14ac:dyDescent="0.3">
      <c r="A18" s="17" t="s">
        <v>47</v>
      </c>
      <c r="B18" s="17">
        <v>1.0812287994020011</v>
      </c>
      <c r="C18" s="17">
        <v>0.13640194186119264</v>
      </c>
      <c r="D18" s="17">
        <v>7.9267845065013596</v>
      </c>
      <c r="E18" s="17">
        <v>3.9618505015555899E-14</v>
      </c>
      <c r="F18" s="17">
        <v>0.8128514726786249</v>
      </c>
      <c r="G18" s="17">
        <v>1.3496061261253773</v>
      </c>
      <c r="H18" s="17">
        <v>0.8128514726786249</v>
      </c>
      <c r="I18" s="17">
        <v>1.3496061261253773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2342-060D-4986-A192-3AE832D4CBC9}">
  <dimension ref="A1:I18"/>
  <sheetViews>
    <sheetView workbookViewId="0">
      <selection activeCell="K16" sqref="K16"/>
    </sheetView>
  </sheetViews>
  <sheetFormatPr defaultRowHeight="12.5" x14ac:dyDescent="0.25"/>
  <sheetData>
    <row r="1" spans="1:9" x14ac:dyDescent="0.25">
      <c r="A1" t="s">
        <v>23</v>
      </c>
    </row>
    <row r="2" spans="1:9" ht="13" thickBot="1" x14ac:dyDescent="0.3"/>
    <row r="3" spans="1:9" ht="13" x14ac:dyDescent="0.3">
      <c r="A3" s="19" t="s">
        <v>24</v>
      </c>
      <c r="B3" s="19"/>
    </row>
    <row r="4" spans="1:9" x14ac:dyDescent="0.25">
      <c r="A4" s="16" t="s">
        <v>25</v>
      </c>
      <c r="B4" s="16">
        <v>0.52044228443639962</v>
      </c>
    </row>
    <row r="5" spans="1:9" x14ac:dyDescent="0.25">
      <c r="A5" s="16" t="s">
        <v>26</v>
      </c>
      <c r="B5" s="16">
        <v>0.27086017142937824</v>
      </c>
    </row>
    <row r="6" spans="1:9" x14ac:dyDescent="0.25">
      <c r="A6" s="16" t="s">
        <v>27</v>
      </c>
      <c r="B6" s="16">
        <v>0.25627737485796581</v>
      </c>
    </row>
    <row r="7" spans="1:9" x14ac:dyDescent="0.25">
      <c r="A7" s="16" t="s">
        <v>28</v>
      </c>
      <c r="B7" s="16">
        <v>4.3946205324276871E-2</v>
      </c>
    </row>
    <row r="8" spans="1:9" ht="13" thickBot="1" x14ac:dyDescent="0.3">
      <c r="A8" s="17" t="s">
        <v>29</v>
      </c>
      <c r="B8" s="17">
        <v>52</v>
      </c>
    </row>
    <row r="10" spans="1:9" ht="13" thickBot="1" x14ac:dyDescent="0.3">
      <c r="A10" t="s">
        <v>30</v>
      </c>
    </row>
    <row r="11" spans="1:9" ht="13" x14ac:dyDescent="0.3">
      <c r="A11" s="18"/>
      <c r="B11" s="18" t="s">
        <v>35</v>
      </c>
      <c r="C11" s="18" t="s">
        <v>36</v>
      </c>
      <c r="D11" s="18" t="s">
        <v>37</v>
      </c>
      <c r="E11" s="18" t="s">
        <v>38</v>
      </c>
      <c r="F11" s="18" t="s">
        <v>39</v>
      </c>
    </row>
    <row r="12" spans="1:9" x14ac:dyDescent="0.25">
      <c r="A12" s="16" t="s">
        <v>31</v>
      </c>
      <c r="B12" s="16">
        <v>1</v>
      </c>
      <c r="C12" s="16">
        <v>3.587129805117921E-2</v>
      </c>
      <c r="D12" s="16">
        <v>3.587129805117921E-2</v>
      </c>
      <c r="E12" s="16">
        <v>18.573952540787843</v>
      </c>
      <c r="F12" s="16">
        <v>7.6556205362289135E-5</v>
      </c>
    </row>
    <row r="13" spans="1:9" x14ac:dyDescent="0.25">
      <c r="A13" s="16" t="s">
        <v>32</v>
      </c>
      <c r="B13" s="16">
        <v>50</v>
      </c>
      <c r="C13" s="16">
        <v>9.6563448120175047E-2</v>
      </c>
      <c r="D13" s="16">
        <v>1.931268962403501E-3</v>
      </c>
      <c r="E13" s="16"/>
      <c r="F13" s="16"/>
    </row>
    <row r="14" spans="1:9" ht="13" thickBot="1" x14ac:dyDescent="0.3">
      <c r="A14" s="17" t="s">
        <v>33</v>
      </c>
      <c r="B14" s="17">
        <v>51</v>
      </c>
      <c r="C14" s="17">
        <v>0.13243474617135426</v>
      </c>
      <c r="D14" s="17"/>
      <c r="E14" s="17"/>
      <c r="F14" s="17"/>
    </row>
    <row r="15" spans="1:9" ht="13" thickBot="1" x14ac:dyDescent="0.3"/>
    <row r="16" spans="1:9" ht="13" x14ac:dyDescent="0.3">
      <c r="A16" s="18"/>
      <c r="B16" s="18" t="s">
        <v>40</v>
      </c>
      <c r="C16" s="18" t="s">
        <v>28</v>
      </c>
      <c r="D16" s="18" t="s">
        <v>41</v>
      </c>
      <c r="E16" s="18" t="s">
        <v>42</v>
      </c>
      <c r="F16" s="18" t="s">
        <v>43</v>
      </c>
      <c r="G16" s="18" t="s">
        <v>44</v>
      </c>
      <c r="H16" s="18" t="s">
        <v>45</v>
      </c>
      <c r="I16" s="18" t="s">
        <v>46</v>
      </c>
    </row>
    <row r="17" spans="1:9" x14ac:dyDescent="0.25">
      <c r="A17" s="16" t="s">
        <v>34</v>
      </c>
      <c r="B17" s="16">
        <v>-4.2442958716809621E-3</v>
      </c>
      <c r="C17" s="16">
        <v>6.0978878607407814E-3</v>
      </c>
      <c r="D17" s="16">
        <v>-0.69602720952060249</v>
      </c>
      <c r="E17" s="16">
        <v>0.48963468141193134</v>
      </c>
      <c r="F17" s="16">
        <v>-1.6492264098940473E-2</v>
      </c>
      <c r="G17" s="16">
        <v>8.0036723555785508E-3</v>
      </c>
      <c r="H17" s="16">
        <v>-1.6492264098940473E-2</v>
      </c>
      <c r="I17" s="16">
        <v>8.0036723555785508E-3</v>
      </c>
    </row>
    <row r="18" spans="1:9" ht="13" thickBot="1" x14ac:dyDescent="0.3">
      <c r="A18" s="17" t="s">
        <v>47</v>
      </c>
      <c r="B18" s="17">
        <v>1.1617730321334299</v>
      </c>
      <c r="C18" s="17">
        <v>0.26956848964685431</v>
      </c>
      <c r="D18" s="17">
        <v>4.3097508676010303</v>
      </c>
      <c r="E18" s="17">
        <v>7.6556205362289366E-5</v>
      </c>
      <c r="F18" s="17">
        <v>0.620328785918001</v>
      </c>
      <c r="G18" s="17">
        <v>1.7032172783488586</v>
      </c>
      <c r="H18" s="17">
        <v>0.620328785918001</v>
      </c>
      <c r="I18" s="17">
        <v>1.7032172783488586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146C-1060-44AE-85CD-9EBED9BEB63C}">
  <dimension ref="A1:V323"/>
  <sheetViews>
    <sheetView topLeftCell="G1" workbookViewId="0">
      <selection activeCell="S12" sqref="S12"/>
    </sheetView>
  </sheetViews>
  <sheetFormatPr defaultRowHeight="12.5" x14ac:dyDescent="0.25"/>
  <cols>
    <col min="1" max="1" width="10.36328125" bestFit="1" customWidth="1"/>
    <col min="4" max="4" width="11.81640625" bestFit="1" customWidth="1"/>
    <col min="9" max="9" width="10.36328125" bestFit="1" customWidth="1"/>
    <col min="19" max="19" width="8.90625" customWidth="1"/>
    <col min="21" max="21" width="13.36328125" bestFit="1" customWidth="1"/>
  </cols>
  <sheetData>
    <row r="1" spans="1:20" x14ac:dyDescent="0.25">
      <c r="A1" t="s">
        <v>1</v>
      </c>
      <c r="B1" t="s">
        <v>16</v>
      </c>
      <c r="C1" t="s">
        <v>18</v>
      </c>
      <c r="D1" t="s">
        <v>17</v>
      </c>
      <c r="E1" t="s">
        <v>18</v>
      </c>
      <c r="F1" t="s">
        <v>65</v>
      </c>
      <c r="I1" t="s">
        <v>1</v>
      </c>
      <c r="J1" t="s">
        <v>49</v>
      </c>
      <c r="K1" t="s">
        <v>18</v>
      </c>
      <c r="L1" t="s">
        <v>50</v>
      </c>
      <c r="M1" t="s">
        <v>18</v>
      </c>
      <c r="Q1" t="s">
        <v>51</v>
      </c>
      <c r="S1" t="s">
        <v>20</v>
      </c>
      <c r="T1">
        <v>52</v>
      </c>
    </row>
    <row r="2" spans="1:20" x14ac:dyDescent="0.25">
      <c r="A2" s="12" cm="1">
        <f t="array" ref="A2:A318">LEO!A4:A320</f>
        <v>42447</v>
      </c>
      <c r="B2" s="15" cm="1">
        <f t="array" ref="B2:B318">LEO!B4:B320</f>
        <v>38</v>
      </c>
      <c r="D2" cm="1">
        <f t="array" ref="D2:D318">OMX!B4:B320</f>
        <v>1391.3784941981701</v>
      </c>
      <c r="I2" s="12" cm="1">
        <f t="array" ref="I2:J74">'LEO Monthly'!A4:B76</f>
        <v>42460</v>
      </c>
      <c r="J2" s="20">
        <v>37.1</v>
      </c>
      <c r="L2" s="15" cm="1">
        <f t="array" ref="L2:L74">'OMX monthly'!B4:B76</f>
        <v>1365.7018498274199</v>
      </c>
      <c r="R2" t="s">
        <v>19</v>
      </c>
      <c r="S2">
        <f>_xlfn.COVARIANCE.S(C3:C318,E3:E318)</f>
        <v>6.5136569773296005E-4</v>
      </c>
      <c r="T2">
        <f>_xlfn.COVARIANCE.S(C267:C318,E267:E318)</f>
        <v>6.0541841294561752E-4</v>
      </c>
    </row>
    <row r="3" spans="1:20" x14ac:dyDescent="0.25">
      <c r="A3" s="12">
        <v>42453</v>
      </c>
      <c r="B3" s="15">
        <v>37.700000000000003</v>
      </c>
      <c r="C3">
        <f>(B3-B2)/B2</f>
        <v>-7.8947368421051888E-3</v>
      </c>
      <c r="D3">
        <v>1345.3405200811001</v>
      </c>
      <c r="E3">
        <f>(D3-D2)/D2</f>
        <v>-3.3088030545995309E-2</v>
      </c>
      <c r="F3">
        <f>E3-S28</f>
        <v>-3.3298436140423618E-2</v>
      </c>
      <c r="I3" s="12">
        <v>42489</v>
      </c>
      <c r="J3" s="20">
        <v>36.200000000000003</v>
      </c>
      <c r="K3">
        <f>(J3-J2)/J2</f>
        <v>-2.4258760107816673E-2</v>
      </c>
      <c r="L3">
        <v>1360.7105690006299</v>
      </c>
      <c r="M3">
        <f>(L3-L2)/L2</f>
        <v>-3.654736813471201E-3</v>
      </c>
      <c r="R3" t="s">
        <v>21</v>
      </c>
      <c r="S3">
        <f>_xlfn.VAR.S(E3:E318)</f>
        <v>6.0243095457058885E-4</v>
      </c>
      <c r="T3">
        <f>_xlfn.VAR.S(E267:E318)</f>
        <v>5.2111591180064947E-4</v>
      </c>
    </row>
    <row r="4" spans="1:20" x14ac:dyDescent="0.25">
      <c r="A4" s="12">
        <v>42461</v>
      </c>
      <c r="B4" s="15">
        <v>37.4</v>
      </c>
      <c r="C4">
        <f t="shared" ref="C4:C67" si="0">(B4-B3)/B3</f>
        <v>-7.9575596816977255E-3</v>
      </c>
      <c r="D4">
        <v>1358.2212371339201</v>
      </c>
      <c r="E4">
        <f t="shared" ref="E4:E67" si="1">(D4-D3)/D3</f>
        <v>9.5743173275146497E-3</v>
      </c>
      <c r="F4">
        <f t="shared" ref="F4:F67" si="2">E4-S29</f>
        <v>-6.9366388063313675E-2</v>
      </c>
      <c r="I4" s="12">
        <v>42521</v>
      </c>
      <c r="J4" s="20">
        <v>36.1</v>
      </c>
      <c r="K4">
        <f t="shared" ref="K4:K67" si="3">(J4-J3)/J3</f>
        <v>-2.7624309392265583E-3</v>
      </c>
      <c r="L4">
        <v>1369.47854859633</v>
      </c>
      <c r="M4">
        <f t="shared" ref="M4:M67" si="4">(L4-L3)/L3</f>
        <v>6.4436771459339395E-3</v>
      </c>
    </row>
    <row r="5" spans="1:20" x14ac:dyDescent="0.25">
      <c r="A5" s="12">
        <v>42468</v>
      </c>
      <c r="B5" s="15">
        <v>35.799999999999997</v>
      </c>
      <c r="C5">
        <f t="shared" si="0"/>
        <v>-4.2780748663101643E-2</v>
      </c>
      <c r="D5">
        <v>1364.94488252667</v>
      </c>
      <c r="E5">
        <f t="shared" si="1"/>
        <v>4.9503315136920582E-3</v>
      </c>
      <c r="F5">
        <f t="shared" si="2"/>
        <v>-9.7760851146962355E-2</v>
      </c>
      <c r="I5" s="12">
        <v>42551</v>
      </c>
      <c r="J5" s="20">
        <v>32.200000000000003</v>
      </c>
      <c r="K5">
        <f t="shared" si="3"/>
        <v>-0.10803324099722987</v>
      </c>
      <c r="L5">
        <v>1323.57498244003</v>
      </c>
      <c r="M5">
        <f t="shared" si="4"/>
        <v>-3.3519010723716457E-2</v>
      </c>
      <c r="R5" t="s">
        <v>22</v>
      </c>
      <c r="S5">
        <f>S2/S3</f>
        <v>1.0812287994020024</v>
      </c>
      <c r="T5">
        <f>T2/T3</f>
        <v>1.1617730321334299</v>
      </c>
    </row>
    <row r="6" spans="1:20" x14ac:dyDescent="0.25">
      <c r="A6" s="12">
        <v>42475</v>
      </c>
      <c r="B6" s="15">
        <v>35.1</v>
      </c>
      <c r="C6">
        <f t="shared" si="0"/>
        <v>-1.9553072625698206E-2</v>
      </c>
      <c r="D6">
        <v>1381.3337027263101</v>
      </c>
      <c r="E6">
        <f t="shared" si="1"/>
        <v>1.2006946514428136E-2</v>
      </c>
      <c r="F6">
        <f t="shared" si="2"/>
        <v>1.2006946514428136E-2</v>
      </c>
      <c r="I6" s="12">
        <v>42580</v>
      </c>
      <c r="J6" s="20">
        <v>34.799999999999997</v>
      </c>
      <c r="K6">
        <f t="shared" si="3"/>
        <v>8.0745341614906652E-2</v>
      </c>
      <c r="L6">
        <v>1386.6560402943001</v>
      </c>
      <c r="M6">
        <f t="shared" si="4"/>
        <v>4.7659602735901821E-2</v>
      </c>
    </row>
    <row r="7" spans="1:20" x14ac:dyDescent="0.25">
      <c r="A7" s="12">
        <v>42482</v>
      </c>
      <c r="B7" s="15">
        <v>34.700000000000003</v>
      </c>
      <c r="C7">
        <f t="shared" si="0"/>
        <v>-1.1396011396011355E-2</v>
      </c>
      <c r="D7">
        <v>1396.3730345634399</v>
      </c>
      <c r="E7">
        <f t="shared" si="1"/>
        <v>1.0887544267867331E-2</v>
      </c>
      <c r="F7">
        <f t="shared" si="2"/>
        <v>1.0887544267867331E-2</v>
      </c>
      <c r="I7" s="12">
        <v>42613</v>
      </c>
      <c r="J7" s="20">
        <v>30.7</v>
      </c>
      <c r="K7">
        <f t="shared" si="3"/>
        <v>-0.11781609195402294</v>
      </c>
      <c r="L7">
        <v>1418.14321798282</v>
      </c>
      <c r="M7">
        <f t="shared" si="4"/>
        <v>2.2707273306102085E-2</v>
      </c>
      <c r="R7" t="s">
        <v>48</v>
      </c>
      <c r="S7">
        <f>Sheet2!B18</f>
        <v>1.0812287994020011</v>
      </c>
      <c r="T7">
        <f>Sheet3!B18</f>
        <v>1.1617730321334299</v>
      </c>
    </row>
    <row r="8" spans="1:20" x14ac:dyDescent="0.25">
      <c r="A8" s="12">
        <v>42489</v>
      </c>
      <c r="B8" s="15">
        <v>36.200000000000003</v>
      </c>
      <c r="C8">
        <f t="shared" si="0"/>
        <v>4.3227665706051868E-2</v>
      </c>
      <c r="D8">
        <v>1360.7105690006299</v>
      </c>
      <c r="E8">
        <f t="shared" si="1"/>
        <v>-2.553935422704539E-2</v>
      </c>
      <c r="F8">
        <f t="shared" si="2"/>
        <v>-2.553935422704539E-2</v>
      </c>
      <c r="I8" s="12">
        <v>42643</v>
      </c>
      <c r="J8" s="20">
        <v>32.700000000000003</v>
      </c>
      <c r="K8">
        <f t="shared" si="3"/>
        <v>6.5146579804560373E-2</v>
      </c>
      <c r="L8">
        <v>1439.0833963642001</v>
      </c>
      <c r="M8">
        <f t="shared" si="4"/>
        <v>1.4765912297042584E-2</v>
      </c>
    </row>
    <row r="9" spans="1:20" x14ac:dyDescent="0.25">
      <c r="A9" s="12">
        <v>42496</v>
      </c>
      <c r="B9" s="15">
        <v>36.1</v>
      </c>
      <c r="C9">
        <f t="shared" si="0"/>
        <v>-2.7624309392265583E-3</v>
      </c>
      <c r="D9">
        <v>1309.1714009884099</v>
      </c>
      <c r="E9">
        <f t="shared" si="1"/>
        <v>-3.7876657377676419E-2</v>
      </c>
      <c r="F9">
        <f t="shared" si="2"/>
        <v>-3.7876657377676419E-2</v>
      </c>
      <c r="I9" s="12">
        <v>42674</v>
      </c>
      <c r="J9" s="20">
        <v>33.6</v>
      </c>
      <c r="K9">
        <f t="shared" si="3"/>
        <v>2.7522935779816467E-2</v>
      </c>
      <c r="L9">
        <v>1446.35023504931</v>
      </c>
      <c r="M9">
        <f t="shared" si="4"/>
        <v>5.0496299960581187E-3</v>
      </c>
    </row>
    <row r="10" spans="1:20" x14ac:dyDescent="0.25">
      <c r="A10" s="12">
        <v>42503</v>
      </c>
      <c r="B10" s="15">
        <v>39.6</v>
      </c>
      <c r="C10">
        <f t="shared" si="0"/>
        <v>9.6952908587257608E-2</v>
      </c>
      <c r="D10">
        <v>1323.1805536527199</v>
      </c>
      <c r="E10">
        <f t="shared" si="1"/>
        <v>1.0700778105703553E-2</v>
      </c>
      <c r="F10">
        <f t="shared" si="2"/>
        <v>1.0700778105703553E-2</v>
      </c>
      <c r="I10" s="12">
        <v>42704</v>
      </c>
      <c r="J10" s="20">
        <v>37.1</v>
      </c>
      <c r="K10">
        <f t="shared" si="3"/>
        <v>0.10416666666666666</v>
      </c>
      <c r="L10">
        <v>1481.1408490373401</v>
      </c>
      <c r="M10">
        <f t="shared" si="4"/>
        <v>2.4054072896696449E-2</v>
      </c>
      <c r="Q10" t="s">
        <v>52</v>
      </c>
      <c r="S10" t="s">
        <v>20</v>
      </c>
      <c r="T10">
        <v>12</v>
      </c>
    </row>
    <row r="11" spans="1:20" x14ac:dyDescent="0.25">
      <c r="A11" s="12">
        <v>42510</v>
      </c>
      <c r="B11" s="15">
        <v>36.5</v>
      </c>
      <c r="C11">
        <f t="shared" si="0"/>
        <v>-7.8282828282828315E-2</v>
      </c>
      <c r="D11">
        <v>1342.6809752274701</v>
      </c>
      <c r="E11">
        <f t="shared" si="1"/>
        <v>1.4737536401149519E-2</v>
      </c>
      <c r="F11">
        <f t="shared" si="2"/>
        <v>1.4737536401149519E-2</v>
      </c>
      <c r="I11" s="12">
        <v>42734</v>
      </c>
      <c r="J11" s="20">
        <v>36.5</v>
      </c>
      <c r="K11">
        <f t="shared" si="3"/>
        <v>-1.6172506738544513E-2</v>
      </c>
      <c r="L11">
        <v>1517.19708986607</v>
      </c>
      <c r="M11">
        <f t="shared" si="4"/>
        <v>2.4343559798627144E-2</v>
      </c>
      <c r="R11" t="s">
        <v>19</v>
      </c>
      <c r="S11">
        <f>_xlfn.COVARIANCE.S(K3:K74,M3:M74)</f>
        <v>1.5403934638714859E-3</v>
      </c>
      <c r="T11">
        <f>_xlfn.COVARIANCE.S(K62:K74,M62:M74)</f>
        <v>3.3009194823003869E-3</v>
      </c>
    </row>
    <row r="12" spans="1:20" x14ac:dyDescent="0.25">
      <c r="A12" s="12">
        <v>42517</v>
      </c>
      <c r="B12" s="15">
        <v>36.5</v>
      </c>
      <c r="C12">
        <f t="shared" si="0"/>
        <v>0</v>
      </c>
      <c r="D12">
        <v>1376.4985452343899</v>
      </c>
      <c r="E12">
        <f t="shared" si="1"/>
        <v>2.5186601010110107E-2</v>
      </c>
      <c r="F12">
        <f t="shared" si="2"/>
        <v>2.5186601010110107E-2</v>
      </c>
      <c r="I12" s="12">
        <v>42766</v>
      </c>
      <c r="J12" s="20">
        <v>37.1</v>
      </c>
      <c r="K12">
        <f t="shared" si="3"/>
        <v>1.6438356164383602E-2</v>
      </c>
      <c r="L12">
        <v>1536.75141048043</v>
      </c>
      <c r="M12">
        <f t="shared" si="4"/>
        <v>1.2888451174188678E-2</v>
      </c>
      <c r="R12" t="s">
        <v>53</v>
      </c>
      <c r="S12">
        <f>_xlfn.VAR.S(M3:M74)</f>
        <v>1.8704169940826139E-3</v>
      </c>
      <c r="T12">
        <f>_xlfn.VAR.S(M62:M74)</f>
        <v>2.2520149838245267E-3</v>
      </c>
    </row>
    <row r="13" spans="1:20" x14ac:dyDescent="0.25">
      <c r="A13" s="12">
        <v>42524</v>
      </c>
      <c r="B13" s="15">
        <v>35</v>
      </c>
      <c r="C13">
        <f t="shared" si="0"/>
        <v>-4.1095890410958902E-2</v>
      </c>
      <c r="D13">
        <v>1345.4383553759101</v>
      </c>
      <c r="E13">
        <f t="shared" si="1"/>
        <v>-2.2564636894106482E-2</v>
      </c>
      <c r="F13">
        <f t="shared" si="2"/>
        <v>-2.2564636894106482E-2</v>
      </c>
      <c r="I13" s="12">
        <v>42794</v>
      </c>
      <c r="J13" s="20">
        <v>41.6</v>
      </c>
      <c r="K13">
        <f t="shared" si="3"/>
        <v>0.12129380053908355</v>
      </c>
      <c r="L13">
        <v>1570.1723854353299</v>
      </c>
      <c r="M13">
        <f t="shared" si="4"/>
        <v>2.1747808218670627E-2</v>
      </c>
    </row>
    <row r="14" spans="1:20" x14ac:dyDescent="0.25">
      <c r="A14" s="12">
        <v>42531</v>
      </c>
      <c r="B14" s="15">
        <v>34</v>
      </c>
      <c r="C14">
        <f t="shared" si="0"/>
        <v>-2.8571428571428571E-2</v>
      </c>
      <c r="D14">
        <v>1315.0593615359601</v>
      </c>
      <c r="E14">
        <f t="shared" si="1"/>
        <v>-2.2579253607990259E-2</v>
      </c>
      <c r="F14">
        <f t="shared" si="2"/>
        <v>-2.2579253607990259E-2</v>
      </c>
      <c r="I14" s="12">
        <v>42825</v>
      </c>
      <c r="J14" s="20">
        <v>39.4</v>
      </c>
      <c r="K14">
        <f t="shared" si="3"/>
        <v>-5.2884615384615453E-2</v>
      </c>
      <c r="L14">
        <v>1587.6263670813901</v>
      </c>
      <c r="M14">
        <f t="shared" si="4"/>
        <v>1.1115965232837168E-2</v>
      </c>
      <c r="R14" t="s">
        <v>22</v>
      </c>
      <c r="S14">
        <f>S11/S12</f>
        <v>0.82355617423536343</v>
      </c>
      <c r="T14">
        <f>T11/T12</f>
        <v>1.4657626641073846</v>
      </c>
    </row>
    <row r="15" spans="1:20" x14ac:dyDescent="0.25">
      <c r="A15" s="12">
        <v>42538</v>
      </c>
      <c r="B15" s="15">
        <v>31.8</v>
      </c>
      <c r="C15">
        <f t="shared" si="0"/>
        <v>-6.4705882352941155E-2</v>
      </c>
      <c r="D15">
        <v>1298.37970751834</v>
      </c>
      <c r="E15">
        <f t="shared" si="1"/>
        <v>-1.2683574981846187E-2</v>
      </c>
      <c r="F15">
        <f t="shared" si="2"/>
        <v>-1.2683574981846187E-2</v>
      </c>
      <c r="I15" s="12">
        <v>42853</v>
      </c>
      <c r="J15" s="20">
        <v>40.299999999999997</v>
      </c>
      <c r="K15">
        <f t="shared" si="3"/>
        <v>2.2842639593908594E-2</v>
      </c>
      <c r="L15">
        <v>1626.99431617504</v>
      </c>
      <c r="M15">
        <f t="shared" si="4"/>
        <v>2.4796734237931519E-2</v>
      </c>
    </row>
    <row r="16" spans="1:20" x14ac:dyDescent="0.25">
      <c r="A16" s="12">
        <v>42544</v>
      </c>
      <c r="B16" s="15">
        <v>33.299999999999997</v>
      </c>
      <c r="C16">
        <f t="shared" si="0"/>
        <v>4.7169811320754602E-2</v>
      </c>
      <c r="D16">
        <v>1360.7298414898701</v>
      </c>
      <c r="E16">
        <f t="shared" si="1"/>
        <v>4.8021494490778152E-2</v>
      </c>
      <c r="F16">
        <f t="shared" si="2"/>
        <v>4.8021494490778152E-2</v>
      </c>
      <c r="I16" s="12">
        <v>42886</v>
      </c>
      <c r="J16" s="20">
        <v>59.25</v>
      </c>
      <c r="K16">
        <f t="shared" si="3"/>
        <v>0.47022332506203485</v>
      </c>
      <c r="L16">
        <v>1639.1091606513701</v>
      </c>
      <c r="M16">
        <f t="shared" si="4"/>
        <v>7.4461504603232365E-3</v>
      </c>
      <c r="R16" t="s">
        <v>54</v>
      </c>
      <c r="S16" t="s">
        <v>51</v>
      </c>
    </row>
    <row r="17" spans="1:22" x14ac:dyDescent="0.25">
      <c r="A17" s="12">
        <v>42552</v>
      </c>
      <c r="B17" s="15">
        <v>32.9</v>
      </c>
      <c r="C17">
        <f t="shared" si="0"/>
        <v>-1.201201201201197E-2</v>
      </c>
      <c r="D17">
        <v>1340.2637624726899</v>
      </c>
      <c r="E17">
        <f t="shared" si="1"/>
        <v>-1.5040516047455642E-2</v>
      </c>
      <c r="F17">
        <f t="shared" si="2"/>
        <v>-1.5040516047455642E-2</v>
      </c>
      <c r="I17" s="12">
        <v>42916</v>
      </c>
      <c r="J17" s="20">
        <v>62</v>
      </c>
      <c r="K17">
        <f t="shared" si="3"/>
        <v>4.6413502109704644E-2</v>
      </c>
      <c r="L17">
        <v>1602.5311072838099</v>
      </c>
      <c r="M17">
        <f t="shared" si="4"/>
        <v>-2.2315812909632166E-2</v>
      </c>
      <c r="P17" t="s">
        <v>62</v>
      </c>
      <c r="R17">
        <f>AVERAGE(M3:M75)</f>
        <v>6.8872483209625225E-3</v>
      </c>
      <c r="S17">
        <f>AVERAGE(E3:E318)</f>
        <v>1.6575895167431818E-3</v>
      </c>
    </row>
    <row r="18" spans="1:22" x14ac:dyDescent="0.25">
      <c r="A18" s="12">
        <v>42559</v>
      </c>
      <c r="B18" s="15">
        <v>33.1</v>
      </c>
      <c r="C18">
        <f t="shared" si="0"/>
        <v>6.079027355623187E-3</v>
      </c>
      <c r="D18">
        <v>1326.2136397658901</v>
      </c>
      <c r="E18">
        <f t="shared" si="1"/>
        <v>-1.0483102729628643E-2</v>
      </c>
      <c r="F18">
        <f t="shared" si="2"/>
        <v>-1.0483102729628643E-2</v>
      </c>
      <c r="I18" s="12">
        <v>42947</v>
      </c>
      <c r="J18" s="20">
        <v>63.5</v>
      </c>
      <c r="K18">
        <f t="shared" si="3"/>
        <v>2.4193548387096774E-2</v>
      </c>
      <c r="L18">
        <v>1548.1894895732801</v>
      </c>
      <c r="M18">
        <f t="shared" si="4"/>
        <v>-3.3909867623496848E-2</v>
      </c>
      <c r="P18" t="s">
        <v>63</v>
      </c>
      <c r="R18">
        <f>R17-R28</f>
        <v>5.9751709612880545E-3</v>
      </c>
      <c r="S18">
        <f>S17-S28</f>
        <v>1.4471839223148728E-3</v>
      </c>
    </row>
    <row r="19" spans="1:22" x14ac:dyDescent="0.25">
      <c r="A19" s="12">
        <v>42566</v>
      </c>
      <c r="B19" s="15">
        <v>33.1</v>
      </c>
      <c r="C19">
        <f t="shared" si="0"/>
        <v>0</v>
      </c>
      <c r="D19">
        <v>1372.79726231989</v>
      </c>
      <c r="E19">
        <f t="shared" si="1"/>
        <v>3.5125277826446658E-2</v>
      </c>
      <c r="F19">
        <f t="shared" si="2"/>
        <v>3.5125277826446658E-2</v>
      </c>
      <c r="I19" s="12">
        <v>42978</v>
      </c>
      <c r="J19" s="20">
        <v>70</v>
      </c>
      <c r="K19">
        <f t="shared" si="3"/>
        <v>0.10236220472440945</v>
      </c>
      <c r="L19">
        <v>1546.8595731106</v>
      </c>
      <c r="M19">
        <f t="shared" si="4"/>
        <v>-8.5901401064714718E-4</v>
      </c>
      <c r="P19" t="s">
        <v>64</v>
      </c>
      <c r="R19">
        <f>(1+R18)^12-1</f>
        <v>7.4105997165824E-2</v>
      </c>
      <c r="S19">
        <f>(1+S18)^52-1</f>
        <v>7.8098847513985881E-2</v>
      </c>
    </row>
    <row r="20" spans="1:22" x14ac:dyDescent="0.25">
      <c r="A20" s="12">
        <v>42573</v>
      </c>
      <c r="B20" s="15">
        <v>34.6</v>
      </c>
      <c r="C20">
        <f t="shared" si="0"/>
        <v>4.5317220543806644E-2</v>
      </c>
      <c r="D20">
        <v>1377.4688904663201</v>
      </c>
      <c r="E20">
        <f t="shared" si="1"/>
        <v>3.402999317273901E-3</v>
      </c>
      <c r="F20">
        <f t="shared" si="2"/>
        <v>3.402999317273901E-3</v>
      </c>
      <c r="I20" s="12">
        <v>43007</v>
      </c>
      <c r="J20" s="20">
        <v>69</v>
      </c>
      <c r="K20">
        <f t="shared" si="3"/>
        <v>-1.4285714285714285E-2</v>
      </c>
      <c r="L20">
        <v>1637.81821693497</v>
      </c>
      <c r="M20">
        <f t="shared" si="4"/>
        <v>5.880213395289665E-2</v>
      </c>
      <c r="U20" s="23"/>
    </row>
    <row r="21" spans="1:22" x14ac:dyDescent="0.25">
      <c r="A21" s="12">
        <v>42580</v>
      </c>
      <c r="B21" s="15">
        <v>34.799999999999997</v>
      </c>
      <c r="C21">
        <f t="shared" si="0"/>
        <v>5.7803468208091251E-3</v>
      </c>
      <c r="D21">
        <v>1386.6560402943001</v>
      </c>
      <c r="E21">
        <f t="shared" si="1"/>
        <v>6.6695878880210519E-3</v>
      </c>
      <c r="F21">
        <f t="shared" si="2"/>
        <v>6.6695878880210519E-3</v>
      </c>
      <c r="I21" s="12">
        <v>43039</v>
      </c>
      <c r="J21" s="20">
        <v>81.25</v>
      </c>
      <c r="K21">
        <f t="shared" si="3"/>
        <v>0.17753623188405798</v>
      </c>
      <c r="L21">
        <v>1671.62859400754</v>
      </c>
      <c r="M21">
        <f t="shared" si="4"/>
        <v>2.0643546837476906E-2</v>
      </c>
      <c r="V21" s="21"/>
    </row>
    <row r="22" spans="1:22" x14ac:dyDescent="0.25">
      <c r="A22" s="12">
        <v>42587</v>
      </c>
      <c r="B22" s="15">
        <v>35</v>
      </c>
      <c r="C22">
        <f t="shared" si="0"/>
        <v>5.7471264367816915E-3</v>
      </c>
      <c r="D22">
        <v>1378.8300158720499</v>
      </c>
      <c r="E22">
        <f t="shared" si="1"/>
        <v>-5.6438108621292872E-3</v>
      </c>
      <c r="F22">
        <f t="shared" si="2"/>
        <v>-5.6438108621292872E-3</v>
      </c>
      <c r="I22" s="12">
        <v>43069</v>
      </c>
      <c r="J22" s="20">
        <v>85.25</v>
      </c>
      <c r="K22">
        <f t="shared" si="3"/>
        <v>4.9230769230769231E-2</v>
      </c>
      <c r="L22">
        <v>1610.10557669272</v>
      </c>
      <c r="M22">
        <f t="shared" si="4"/>
        <v>-3.6804238414781795E-2</v>
      </c>
    </row>
    <row r="23" spans="1:22" x14ac:dyDescent="0.25">
      <c r="A23" s="12">
        <v>42594</v>
      </c>
      <c r="B23" s="15">
        <v>32.9</v>
      </c>
      <c r="C23">
        <f t="shared" si="0"/>
        <v>-6.0000000000000039E-2</v>
      </c>
      <c r="D23">
        <v>1414.2059758278799</v>
      </c>
      <c r="E23">
        <f t="shared" si="1"/>
        <v>2.5656505550799357E-2</v>
      </c>
      <c r="F23">
        <f t="shared" si="2"/>
        <v>2.5656505550799357E-2</v>
      </c>
      <c r="I23" s="12">
        <v>43098</v>
      </c>
      <c r="J23" s="20">
        <v>83.75</v>
      </c>
      <c r="K23">
        <f t="shared" si="3"/>
        <v>-1.7595307917888565E-2</v>
      </c>
      <c r="L23">
        <v>1576.9362178441299</v>
      </c>
      <c r="M23">
        <f t="shared" si="4"/>
        <v>-2.0600735336078046E-2</v>
      </c>
    </row>
    <row r="24" spans="1:22" x14ac:dyDescent="0.25">
      <c r="A24" s="12">
        <v>42601</v>
      </c>
      <c r="B24" s="15">
        <v>32</v>
      </c>
      <c r="C24">
        <f t="shared" si="0"/>
        <v>-2.735562310030391E-2</v>
      </c>
      <c r="D24">
        <v>1393.61425861619</v>
      </c>
      <c r="E24">
        <f t="shared" si="1"/>
        <v>-1.4560620987077548E-2</v>
      </c>
      <c r="F24">
        <f t="shared" si="2"/>
        <v>-1.4560620987077548E-2</v>
      </c>
      <c r="I24" s="12">
        <v>43131</v>
      </c>
      <c r="J24" s="20">
        <v>112.5</v>
      </c>
      <c r="K24">
        <f t="shared" si="3"/>
        <v>0.34328358208955223</v>
      </c>
      <c r="L24">
        <v>1593.1514999635301</v>
      </c>
      <c r="M24">
        <f t="shared" si="4"/>
        <v>1.028277614269555E-2</v>
      </c>
      <c r="R24">
        <f>1+R17</f>
        <v>1.0068872483209625</v>
      </c>
      <c r="S24">
        <f>1+S17</f>
        <v>1.0016575895167432</v>
      </c>
    </row>
    <row r="25" spans="1:22" x14ac:dyDescent="0.25">
      <c r="A25" s="12">
        <v>42608</v>
      </c>
      <c r="B25" s="15">
        <v>31.4</v>
      </c>
      <c r="C25">
        <f t="shared" si="0"/>
        <v>-1.8750000000000044E-2</v>
      </c>
      <c r="D25">
        <v>1411.65200359558</v>
      </c>
      <c r="E25">
        <f t="shared" si="1"/>
        <v>1.2943140376090062E-2</v>
      </c>
      <c r="F25">
        <f t="shared" si="2"/>
        <v>1.2943140376090062E-2</v>
      </c>
      <c r="I25" s="12">
        <v>43159</v>
      </c>
      <c r="J25" s="20">
        <v>94.6</v>
      </c>
      <c r="K25">
        <f t="shared" si="3"/>
        <v>-0.15911111111111118</v>
      </c>
      <c r="L25">
        <v>1583.3941645649099</v>
      </c>
      <c r="M25">
        <f t="shared" si="4"/>
        <v>-6.1245496105320381E-3</v>
      </c>
      <c r="Q25" t="s">
        <v>55</v>
      </c>
      <c r="R25">
        <f>R24^12-1</f>
        <v>8.5850634506814627E-2</v>
      </c>
      <c r="S25">
        <f>S24^52-1</f>
        <v>8.9940705390828324E-2</v>
      </c>
    </row>
    <row r="26" spans="1:22" x14ac:dyDescent="0.25">
      <c r="A26" s="12">
        <v>42615</v>
      </c>
      <c r="B26" s="15">
        <v>30.4</v>
      </c>
      <c r="C26">
        <f t="shared" si="0"/>
        <v>-3.1847133757961783E-2</v>
      </c>
      <c r="D26">
        <v>1437.23876593151</v>
      </c>
      <c r="E26">
        <f t="shared" si="1"/>
        <v>1.8125403619843009E-2</v>
      </c>
      <c r="F26">
        <f t="shared" si="2"/>
        <v>1.8125403619843009E-2</v>
      </c>
      <c r="I26" s="12">
        <v>43188</v>
      </c>
      <c r="J26" s="20">
        <v>71.099999999999994</v>
      </c>
      <c r="K26">
        <f t="shared" si="3"/>
        <v>-0.24841437632135308</v>
      </c>
      <c r="L26">
        <v>1535.3513178543301</v>
      </c>
      <c r="M26">
        <f t="shared" si="4"/>
        <v>-3.0341684834856782E-2</v>
      </c>
      <c r="Q26" t="s">
        <v>58</v>
      </c>
      <c r="R26" s="22">
        <v>1.0999999999999999E-2</v>
      </c>
      <c r="S26" s="22">
        <v>1.0999999999999999E-2</v>
      </c>
    </row>
    <row r="27" spans="1:22" x14ac:dyDescent="0.25">
      <c r="A27" s="12">
        <v>42622</v>
      </c>
      <c r="B27" s="15">
        <v>30.2</v>
      </c>
      <c r="C27">
        <f t="shared" si="0"/>
        <v>-6.5789473684210297E-3</v>
      </c>
      <c r="D27">
        <v>1426.5633942111101</v>
      </c>
      <c r="E27">
        <f t="shared" si="1"/>
        <v>-7.427695365203226E-3</v>
      </c>
      <c r="F27">
        <f t="shared" si="2"/>
        <v>-7.427695365203226E-3</v>
      </c>
      <c r="I27" s="12">
        <v>43220</v>
      </c>
      <c r="J27" s="20">
        <v>85.8</v>
      </c>
      <c r="K27">
        <f t="shared" si="3"/>
        <v>0.20675105485232073</v>
      </c>
      <c r="L27">
        <v>1570.7089146619501</v>
      </c>
      <c r="M27">
        <f t="shared" si="4"/>
        <v>2.3028994339245174E-2</v>
      </c>
      <c r="Q27" t="s">
        <v>60</v>
      </c>
      <c r="R27">
        <v>1.0999999999999999E-2</v>
      </c>
      <c r="S27">
        <v>1.0999999999999999E-2</v>
      </c>
    </row>
    <row r="28" spans="1:22" x14ac:dyDescent="0.25">
      <c r="A28" s="12">
        <v>42629</v>
      </c>
      <c r="B28" s="15">
        <v>28.7</v>
      </c>
      <c r="C28">
        <f t="shared" si="0"/>
        <v>-4.9668874172185434E-2</v>
      </c>
      <c r="D28">
        <v>1405.3120038402801</v>
      </c>
      <c r="E28">
        <f t="shared" si="1"/>
        <v>-1.4896912718401848E-2</v>
      </c>
      <c r="F28">
        <f t="shared" si="2"/>
        <v>-1.4896912718401848E-2</v>
      </c>
      <c r="I28" s="12">
        <v>43251</v>
      </c>
      <c r="J28" s="20">
        <v>75</v>
      </c>
      <c r="K28">
        <f t="shared" si="3"/>
        <v>-0.12587412587412586</v>
      </c>
      <c r="L28">
        <v>1549.9428703787801</v>
      </c>
      <c r="M28">
        <f t="shared" si="4"/>
        <v>-1.3220810100030086E-2</v>
      </c>
      <c r="Q28" t="s">
        <v>61</v>
      </c>
      <c r="R28" s="23">
        <f>(1+R27)^(1/12)-1</f>
        <v>9.1207735967446801E-4</v>
      </c>
      <c r="S28" s="23">
        <f>(1+S27)^(1/52)-1</f>
        <v>2.1040559442830897E-4</v>
      </c>
    </row>
    <row r="29" spans="1:22" x14ac:dyDescent="0.25">
      <c r="A29" s="12">
        <v>42636</v>
      </c>
      <c r="B29" s="15">
        <v>31</v>
      </c>
      <c r="C29">
        <f t="shared" si="0"/>
        <v>8.0139372822299673E-2</v>
      </c>
      <c r="D29">
        <v>1437.5184592144401</v>
      </c>
      <c r="E29">
        <f t="shared" si="1"/>
        <v>2.2917654788509437E-2</v>
      </c>
      <c r="F29">
        <f t="shared" si="2"/>
        <v>2.2917654788509437E-2</v>
      </c>
      <c r="I29" s="12">
        <v>43280</v>
      </c>
      <c r="J29" s="20">
        <v>71</v>
      </c>
      <c r="K29">
        <f t="shared" si="3"/>
        <v>-5.3333333333333337E-2</v>
      </c>
      <c r="L29">
        <v>1558.8778443793899</v>
      </c>
      <c r="M29">
        <f t="shared" si="4"/>
        <v>5.7647118299439448E-3</v>
      </c>
      <c r="Q29" t="s">
        <v>56</v>
      </c>
      <c r="R29" s="21">
        <f>R25-R26</f>
        <v>7.4850634506814631E-2</v>
      </c>
      <c r="S29" s="21">
        <f>S25-S26</f>
        <v>7.8940705390828328E-2</v>
      </c>
    </row>
    <row r="30" spans="1:22" x14ac:dyDescent="0.25">
      <c r="A30" s="12">
        <v>42643</v>
      </c>
      <c r="B30" s="15">
        <v>32.700000000000003</v>
      </c>
      <c r="C30">
        <f t="shared" si="0"/>
        <v>5.4838709677419446E-2</v>
      </c>
      <c r="D30">
        <v>1439.0833963642001</v>
      </c>
      <c r="E30">
        <f t="shared" si="1"/>
        <v>1.0886379508581677E-3</v>
      </c>
      <c r="F30">
        <f t="shared" si="2"/>
        <v>1.0886379508581677E-3</v>
      </c>
      <c r="I30" s="12">
        <v>43312</v>
      </c>
      <c r="J30" s="20">
        <v>73</v>
      </c>
      <c r="K30">
        <f t="shared" si="3"/>
        <v>2.8169014084507043E-2</v>
      </c>
      <c r="L30">
        <v>1615.5962979722201</v>
      </c>
      <c r="M30">
        <f t="shared" si="4"/>
        <v>3.6384155305902478E-2</v>
      </c>
      <c r="Q30" t="s">
        <v>57</v>
      </c>
      <c r="R30" s="22">
        <f>R26+S14*R29</f>
        <v>7.2643702193521731E-2</v>
      </c>
      <c r="S30" s="22">
        <f>S26+T5*S29</f>
        <v>0.10271118266065442</v>
      </c>
    </row>
    <row r="31" spans="1:22" x14ac:dyDescent="0.25">
      <c r="A31" s="12">
        <v>42650</v>
      </c>
      <c r="B31" s="15">
        <v>33.6</v>
      </c>
      <c r="C31">
        <f t="shared" si="0"/>
        <v>2.7522935779816467E-2</v>
      </c>
      <c r="D31">
        <v>1451.6531414052299</v>
      </c>
      <c r="E31">
        <f t="shared" si="1"/>
        <v>8.7345494172102137E-3</v>
      </c>
      <c r="F31">
        <f t="shared" si="2"/>
        <v>8.7345494172102137E-3</v>
      </c>
      <c r="I31" s="12">
        <v>43343</v>
      </c>
      <c r="J31" s="20">
        <v>65</v>
      </c>
      <c r="K31">
        <f t="shared" si="3"/>
        <v>-0.1095890410958904</v>
      </c>
      <c r="L31">
        <v>1658.1631371441699</v>
      </c>
      <c r="M31">
        <f t="shared" si="4"/>
        <v>2.6347447828010406E-2</v>
      </c>
    </row>
    <row r="32" spans="1:22" x14ac:dyDescent="0.25">
      <c r="A32" s="12">
        <v>42657</v>
      </c>
      <c r="B32" s="15">
        <v>33.4</v>
      </c>
      <c r="C32">
        <f t="shared" si="0"/>
        <v>-5.9523809523810371E-3</v>
      </c>
      <c r="D32">
        <v>1446.0016271433501</v>
      </c>
      <c r="E32">
        <f t="shared" si="1"/>
        <v>-3.8931574635033199E-3</v>
      </c>
      <c r="F32">
        <f t="shared" si="2"/>
        <v>-3.8931574635033199E-3</v>
      </c>
      <c r="I32" s="12">
        <v>43371</v>
      </c>
      <c r="J32" s="20">
        <v>60.3</v>
      </c>
      <c r="K32">
        <f t="shared" si="3"/>
        <v>-7.2307692307692351E-2</v>
      </c>
      <c r="L32">
        <v>1662.3577666487599</v>
      </c>
      <c r="M32">
        <f t="shared" si="4"/>
        <v>2.5296844505989687E-3</v>
      </c>
      <c r="R32" t="s">
        <v>51</v>
      </c>
    </row>
    <row r="33" spans="1:20" x14ac:dyDescent="0.25">
      <c r="A33" s="12">
        <v>42664</v>
      </c>
      <c r="B33" s="15">
        <v>34.799999999999997</v>
      </c>
      <c r="C33">
        <f t="shared" si="0"/>
        <v>4.1916167664670621E-2</v>
      </c>
      <c r="D33">
        <v>1464.84769963388</v>
      </c>
      <c r="E33">
        <f t="shared" si="1"/>
        <v>1.3033230486580609E-2</v>
      </c>
      <c r="F33">
        <f t="shared" si="2"/>
        <v>1.3033230486580609E-2</v>
      </c>
      <c r="I33" s="12">
        <v>43404</v>
      </c>
      <c r="J33" s="20">
        <v>53.5</v>
      </c>
      <c r="K33">
        <f t="shared" si="3"/>
        <v>-0.11276948590381422</v>
      </c>
      <c r="L33">
        <v>1538.2205269091301</v>
      </c>
      <c r="M33">
        <f t="shared" si="4"/>
        <v>-7.4675405156547664E-2</v>
      </c>
      <c r="P33" t="s">
        <v>66</v>
      </c>
      <c r="R33">
        <f>AVERAGE(F3:F318)</f>
        <v>1.0820759292561233E-3</v>
      </c>
    </row>
    <row r="34" spans="1:20" x14ac:dyDescent="0.25">
      <c r="A34" s="12">
        <v>42671</v>
      </c>
      <c r="B34" s="15">
        <v>33.5</v>
      </c>
      <c r="C34">
        <f t="shared" si="0"/>
        <v>-3.7356321839080379E-2</v>
      </c>
      <c r="D34">
        <v>1459.3578144328501</v>
      </c>
      <c r="E34">
        <f t="shared" si="1"/>
        <v>-3.7477515255695316E-3</v>
      </c>
      <c r="F34">
        <f t="shared" si="2"/>
        <v>-3.7477515255695316E-3</v>
      </c>
      <c r="I34" s="12">
        <v>43434</v>
      </c>
      <c r="J34" s="20">
        <v>39.72</v>
      </c>
      <c r="K34">
        <f t="shared" si="3"/>
        <v>-0.25757009345794396</v>
      </c>
      <c r="L34">
        <v>1514.6341571646501</v>
      </c>
      <c r="M34">
        <f t="shared" si="4"/>
        <v>-1.5333542448477098E-2</v>
      </c>
      <c r="R34" s="24">
        <f>(1+R33)^52-1</f>
        <v>5.7848921756519456E-2</v>
      </c>
      <c r="S34" s="24"/>
      <c r="T34" s="24"/>
    </row>
    <row r="35" spans="1:20" x14ac:dyDescent="0.25">
      <c r="A35" s="12">
        <v>42678</v>
      </c>
      <c r="B35" s="15">
        <v>33</v>
      </c>
      <c r="C35">
        <f t="shared" si="0"/>
        <v>-1.4925373134328358E-2</v>
      </c>
      <c r="D35">
        <v>1406.09969603016</v>
      </c>
      <c r="E35">
        <f t="shared" si="1"/>
        <v>-3.6494215384311218E-2</v>
      </c>
      <c r="F35">
        <f t="shared" si="2"/>
        <v>-3.6494215384311218E-2</v>
      </c>
      <c r="I35" s="12">
        <v>43462</v>
      </c>
      <c r="J35" s="20">
        <v>39.76</v>
      </c>
      <c r="K35">
        <f t="shared" si="3"/>
        <v>1.007049345417904E-3</v>
      </c>
      <c r="L35">
        <v>1408.7363886334999</v>
      </c>
      <c r="M35">
        <f t="shared" si="4"/>
        <v>-6.9916400624021074E-2</v>
      </c>
    </row>
    <row r="36" spans="1:20" x14ac:dyDescent="0.25">
      <c r="A36" s="12">
        <v>42685</v>
      </c>
      <c r="B36" s="15">
        <v>37.5</v>
      </c>
      <c r="C36">
        <f t="shared" si="0"/>
        <v>0.13636363636363635</v>
      </c>
      <c r="D36">
        <v>1451.5300242973101</v>
      </c>
      <c r="E36">
        <f t="shared" si="1"/>
        <v>3.2309464538975097E-2</v>
      </c>
      <c r="F36">
        <f t="shared" si="2"/>
        <v>3.2309464538975097E-2</v>
      </c>
      <c r="I36" s="12">
        <v>43496</v>
      </c>
      <c r="J36" s="20">
        <v>35.979999999999997</v>
      </c>
      <c r="K36">
        <f t="shared" si="3"/>
        <v>-9.5070422535211307E-2</v>
      </c>
      <c r="L36">
        <v>1515.42332070419</v>
      </c>
      <c r="M36">
        <f t="shared" si="4"/>
        <v>7.5732360526427775E-2</v>
      </c>
      <c r="Q36" t="s">
        <v>59</v>
      </c>
      <c r="R36" s="25">
        <f>R26+T5*R34</f>
        <v>7.8207317234721144E-2</v>
      </c>
      <c r="T36" s="22" t="s">
        <v>74</v>
      </c>
    </row>
    <row r="37" spans="1:20" x14ac:dyDescent="0.25">
      <c r="A37" s="12">
        <v>42692</v>
      </c>
      <c r="B37" s="15">
        <v>37.9</v>
      </c>
      <c r="C37">
        <f t="shared" si="0"/>
        <v>1.0666666666666628E-2</v>
      </c>
      <c r="D37">
        <v>1476.4736552757399</v>
      </c>
      <c r="E37">
        <f t="shared" si="1"/>
        <v>1.7184371360492608E-2</v>
      </c>
      <c r="F37">
        <f t="shared" si="2"/>
        <v>1.7184371360492608E-2</v>
      </c>
      <c r="I37" s="12">
        <v>43524</v>
      </c>
      <c r="J37" s="20">
        <v>33.4</v>
      </c>
      <c r="K37">
        <f t="shared" si="3"/>
        <v>-7.1706503613118353E-2</v>
      </c>
      <c r="L37">
        <v>1572.68436687088</v>
      </c>
      <c r="M37">
        <f t="shared" si="4"/>
        <v>3.7785512064102203E-2</v>
      </c>
    </row>
    <row r="38" spans="1:20" x14ac:dyDescent="0.25">
      <c r="A38" s="12">
        <v>42699</v>
      </c>
      <c r="B38" s="15">
        <v>37</v>
      </c>
      <c r="C38">
        <f t="shared" si="0"/>
        <v>-2.3746701846965663E-2</v>
      </c>
      <c r="D38">
        <v>1491.2286358742699</v>
      </c>
      <c r="E38">
        <f t="shared" si="1"/>
        <v>9.9933923953247957E-3</v>
      </c>
      <c r="F38">
        <f t="shared" si="2"/>
        <v>9.9933923953247957E-3</v>
      </c>
      <c r="I38" s="12">
        <v>43553</v>
      </c>
      <c r="J38" s="20">
        <v>28.98</v>
      </c>
      <c r="K38">
        <f t="shared" si="3"/>
        <v>-0.13233532934131731</v>
      </c>
      <c r="L38">
        <v>1553.41919595131</v>
      </c>
      <c r="M38">
        <f t="shared" si="4"/>
        <v>-1.2249864833273111E-2</v>
      </c>
    </row>
    <row r="39" spans="1:20" x14ac:dyDescent="0.25">
      <c r="A39" s="12">
        <v>42706</v>
      </c>
      <c r="B39" s="15">
        <v>36.4</v>
      </c>
      <c r="C39">
        <f t="shared" si="0"/>
        <v>-1.6216216216216255E-2</v>
      </c>
      <c r="D39">
        <v>1470.08278175541</v>
      </c>
      <c r="E39">
        <f t="shared" si="1"/>
        <v>-1.4180155618097176E-2</v>
      </c>
      <c r="F39">
        <f t="shared" si="2"/>
        <v>-1.4180155618097176E-2</v>
      </c>
      <c r="I39" s="12">
        <v>43585</v>
      </c>
      <c r="J39" s="20">
        <v>25.88</v>
      </c>
      <c r="K39">
        <f t="shared" si="3"/>
        <v>-0.10697032436162876</v>
      </c>
      <c r="L39">
        <v>1676.14198891309</v>
      </c>
      <c r="M39">
        <f t="shared" si="4"/>
        <v>7.9001722961602044E-2</v>
      </c>
    </row>
    <row r="40" spans="1:20" x14ac:dyDescent="0.25">
      <c r="A40" s="12">
        <v>42713</v>
      </c>
      <c r="B40" s="15">
        <v>34</v>
      </c>
      <c r="C40">
        <f t="shared" si="0"/>
        <v>-6.5934065934065894E-2</v>
      </c>
      <c r="D40">
        <v>1534.2729488546499</v>
      </c>
      <c r="E40">
        <f t="shared" si="1"/>
        <v>4.3664321421812147E-2</v>
      </c>
      <c r="F40">
        <f t="shared" si="2"/>
        <v>4.3664321421812147E-2</v>
      </c>
      <c r="I40" s="12">
        <v>43616</v>
      </c>
      <c r="J40" s="20">
        <v>30.37</v>
      </c>
      <c r="K40">
        <f t="shared" si="3"/>
        <v>0.17349304482225666</v>
      </c>
      <c r="L40">
        <v>1510.4616374306099</v>
      </c>
      <c r="M40">
        <f t="shared" si="4"/>
        <v>-9.884625084174227E-2</v>
      </c>
    </row>
    <row r="41" spans="1:20" x14ac:dyDescent="0.25">
      <c r="A41" s="12">
        <v>42720</v>
      </c>
      <c r="B41" s="15">
        <v>35.799999999999997</v>
      </c>
      <c r="C41">
        <f t="shared" si="0"/>
        <v>5.2941176470588151E-2</v>
      </c>
      <c r="D41">
        <v>1548.1952296351401</v>
      </c>
      <c r="E41">
        <f t="shared" si="1"/>
        <v>9.0741877388135373E-3</v>
      </c>
      <c r="F41">
        <f t="shared" si="2"/>
        <v>9.0741877388135373E-3</v>
      </c>
      <c r="I41" s="12">
        <v>43644</v>
      </c>
      <c r="J41" s="20">
        <v>37.08</v>
      </c>
      <c r="K41">
        <f t="shared" si="3"/>
        <v>0.22094171880144869</v>
      </c>
      <c r="L41">
        <v>1622.43045870473</v>
      </c>
      <c r="M41">
        <f t="shared" si="4"/>
        <v>7.4128874576772461E-2</v>
      </c>
    </row>
    <row r="42" spans="1:20" x14ac:dyDescent="0.25">
      <c r="A42" s="12">
        <v>42727</v>
      </c>
      <c r="B42" s="15">
        <v>36.5</v>
      </c>
      <c r="C42">
        <f t="shared" si="0"/>
        <v>1.9553072625698404E-2</v>
      </c>
      <c r="D42">
        <v>1525.8013640245499</v>
      </c>
      <c r="E42">
        <f t="shared" si="1"/>
        <v>-1.4464497230021628E-2</v>
      </c>
      <c r="F42">
        <f t="shared" si="2"/>
        <v>-1.4464497230021628E-2</v>
      </c>
      <c r="I42" s="12">
        <v>43677</v>
      </c>
      <c r="J42" s="20">
        <v>38</v>
      </c>
      <c r="K42">
        <f t="shared" si="3"/>
        <v>2.4811218985976314E-2</v>
      </c>
      <c r="L42">
        <v>1599.7752099946599</v>
      </c>
      <c r="M42">
        <f t="shared" si="4"/>
        <v>-1.3963771814390683E-2</v>
      </c>
    </row>
    <row r="43" spans="1:20" x14ac:dyDescent="0.25">
      <c r="A43" s="12">
        <v>42734</v>
      </c>
      <c r="B43" s="15">
        <v>36.5</v>
      </c>
      <c r="C43">
        <f t="shared" si="0"/>
        <v>0</v>
      </c>
      <c r="D43">
        <v>1517.19708986607</v>
      </c>
      <c r="E43">
        <f t="shared" si="1"/>
        <v>-5.6391836849488475E-3</v>
      </c>
      <c r="F43">
        <f t="shared" si="2"/>
        <v>-5.6391836849488475E-3</v>
      </c>
      <c r="I43" s="12">
        <v>43707</v>
      </c>
      <c r="J43" s="20">
        <v>33.51</v>
      </c>
      <c r="K43">
        <f t="shared" si="3"/>
        <v>-0.11815789473684216</v>
      </c>
      <c r="L43">
        <v>1576.98058492165</v>
      </c>
      <c r="M43">
        <f t="shared" si="4"/>
        <v>-1.4248642515898217E-2</v>
      </c>
    </row>
    <row r="44" spans="1:20" x14ac:dyDescent="0.25">
      <c r="A44" s="12">
        <v>42740</v>
      </c>
      <c r="B44" s="15">
        <v>36.1</v>
      </c>
      <c r="C44">
        <f t="shared" si="0"/>
        <v>-1.0958904109589003E-2</v>
      </c>
      <c r="D44">
        <v>1522.10278065845</v>
      </c>
      <c r="E44">
        <f t="shared" si="1"/>
        <v>3.233390589229957E-3</v>
      </c>
      <c r="F44">
        <f t="shared" si="2"/>
        <v>3.233390589229957E-3</v>
      </c>
      <c r="I44" s="12">
        <v>43738</v>
      </c>
      <c r="J44" s="20">
        <v>36.130000000000003</v>
      </c>
      <c r="K44">
        <f t="shared" si="3"/>
        <v>7.8185616233960156E-2</v>
      </c>
      <c r="L44">
        <v>1647.6709909436499</v>
      </c>
      <c r="M44">
        <f t="shared" si="4"/>
        <v>4.4826427603426762E-2</v>
      </c>
    </row>
    <row r="45" spans="1:20" x14ac:dyDescent="0.25">
      <c r="A45" s="12">
        <v>42748</v>
      </c>
      <c r="B45" s="15">
        <v>37</v>
      </c>
      <c r="C45">
        <f t="shared" si="0"/>
        <v>2.4930747922437633E-2</v>
      </c>
      <c r="D45">
        <v>1522.4901316667799</v>
      </c>
      <c r="E45">
        <f t="shared" si="1"/>
        <v>2.5448413422012809E-4</v>
      </c>
      <c r="F45">
        <f t="shared" si="2"/>
        <v>2.5448413422012809E-4</v>
      </c>
      <c r="I45" s="12">
        <v>43769</v>
      </c>
      <c r="J45" s="20">
        <v>33.9</v>
      </c>
      <c r="K45">
        <f t="shared" si="3"/>
        <v>-6.1721561029615381E-2</v>
      </c>
      <c r="L45">
        <v>1733.6804851480299</v>
      </c>
      <c r="M45">
        <f t="shared" si="4"/>
        <v>5.2200648477230778E-2</v>
      </c>
    </row>
    <row r="46" spans="1:20" x14ac:dyDescent="0.25">
      <c r="A46" s="12">
        <v>42755</v>
      </c>
      <c r="B46" s="15">
        <v>37.6</v>
      </c>
      <c r="C46">
        <f t="shared" si="0"/>
        <v>1.6216216216216255E-2</v>
      </c>
      <c r="D46">
        <v>1525.4887360831699</v>
      </c>
      <c r="E46">
        <f t="shared" si="1"/>
        <v>1.9695394761653998E-3</v>
      </c>
      <c r="F46">
        <f t="shared" si="2"/>
        <v>1.9695394761653998E-3</v>
      </c>
      <c r="I46" s="12">
        <v>43798</v>
      </c>
      <c r="J46" s="20">
        <v>31.48</v>
      </c>
      <c r="K46">
        <f t="shared" si="3"/>
        <v>-7.138643067846602E-2</v>
      </c>
      <c r="L46">
        <v>1730.2535902710099</v>
      </c>
      <c r="M46">
        <f t="shared" si="4"/>
        <v>-1.9766588517188041E-3</v>
      </c>
    </row>
    <row r="47" spans="1:20" x14ac:dyDescent="0.25">
      <c r="A47" s="12">
        <v>42762</v>
      </c>
      <c r="B47" s="15">
        <v>37</v>
      </c>
      <c r="C47">
        <f t="shared" si="0"/>
        <v>-1.5957446808510675E-2</v>
      </c>
      <c r="D47">
        <v>1538.7613923813401</v>
      </c>
      <c r="E47">
        <f t="shared" si="1"/>
        <v>8.7005927898549731E-3</v>
      </c>
      <c r="F47">
        <f t="shared" si="2"/>
        <v>8.7005927898549731E-3</v>
      </c>
      <c r="I47" s="12">
        <v>43829</v>
      </c>
      <c r="J47" s="20">
        <v>29.51</v>
      </c>
      <c r="K47">
        <f t="shared" si="3"/>
        <v>-6.2579415501905933E-2</v>
      </c>
      <c r="L47">
        <v>1771.85046699957</v>
      </c>
      <c r="M47">
        <f t="shared" si="4"/>
        <v>2.4040913402783227E-2</v>
      </c>
    </row>
    <row r="48" spans="1:20" x14ac:dyDescent="0.25">
      <c r="A48" s="12">
        <v>42769</v>
      </c>
      <c r="B48" s="15">
        <v>37.799999999999997</v>
      </c>
      <c r="C48">
        <f t="shared" si="0"/>
        <v>2.1621621621621546E-2</v>
      </c>
      <c r="D48">
        <v>1557.3131673145999</v>
      </c>
      <c r="E48">
        <f t="shared" si="1"/>
        <v>1.2056303872135537E-2</v>
      </c>
      <c r="F48">
        <f t="shared" si="2"/>
        <v>1.2056303872135537E-2</v>
      </c>
      <c r="I48" s="12">
        <v>43861</v>
      </c>
      <c r="J48" s="20">
        <v>29.6</v>
      </c>
      <c r="K48">
        <f t="shared" si="3"/>
        <v>3.0498136225008423E-3</v>
      </c>
      <c r="L48">
        <v>1783.2632128427899</v>
      </c>
      <c r="M48">
        <f t="shared" si="4"/>
        <v>6.4411450377898499E-3</v>
      </c>
    </row>
    <row r="49" spans="1:13" x14ac:dyDescent="0.25">
      <c r="A49" s="12">
        <v>42776</v>
      </c>
      <c r="B49" s="15">
        <v>39.4</v>
      </c>
      <c r="C49">
        <f t="shared" si="0"/>
        <v>4.2328042328042367E-2</v>
      </c>
      <c r="D49">
        <v>1562.72731741443</v>
      </c>
      <c r="E49">
        <f t="shared" si="1"/>
        <v>3.4765968807456502E-3</v>
      </c>
      <c r="F49">
        <f t="shared" si="2"/>
        <v>3.4765968807456502E-3</v>
      </c>
      <c r="I49" s="12">
        <v>43889</v>
      </c>
      <c r="J49" s="20">
        <v>27.3</v>
      </c>
      <c r="K49">
        <f t="shared" si="3"/>
        <v>-7.7702702702702728E-2</v>
      </c>
      <c r="L49">
        <v>1668.8368152160001</v>
      </c>
      <c r="M49">
        <f t="shared" si="4"/>
        <v>-6.4166858152351458E-2</v>
      </c>
    </row>
    <row r="50" spans="1:13" x14ac:dyDescent="0.25">
      <c r="A50" s="12">
        <v>42783</v>
      </c>
      <c r="B50" s="15">
        <v>41.9</v>
      </c>
      <c r="C50">
        <f t="shared" si="0"/>
        <v>6.3451776649746189E-2</v>
      </c>
      <c r="D50">
        <v>1570.58752499517</v>
      </c>
      <c r="E50">
        <f t="shared" si="1"/>
        <v>5.0298011003896415E-3</v>
      </c>
      <c r="F50">
        <f t="shared" si="2"/>
        <v>5.0298011003896415E-3</v>
      </c>
      <c r="I50" s="12">
        <v>43921</v>
      </c>
      <c r="J50" s="20">
        <v>28.56</v>
      </c>
      <c r="K50">
        <f t="shared" si="3"/>
        <v>4.615384615384608E-2</v>
      </c>
      <c r="L50">
        <v>1482.4296311363601</v>
      </c>
      <c r="M50">
        <f t="shared" si="4"/>
        <v>-0.1116988685652366</v>
      </c>
    </row>
    <row r="51" spans="1:13" x14ac:dyDescent="0.25">
      <c r="A51" s="12">
        <v>42790</v>
      </c>
      <c r="B51" s="15">
        <v>42</v>
      </c>
      <c r="C51">
        <f t="shared" si="0"/>
        <v>2.386634844868769E-3</v>
      </c>
      <c r="D51">
        <v>1569.8586772272899</v>
      </c>
      <c r="E51">
        <f t="shared" si="1"/>
        <v>-4.6406058642439469E-4</v>
      </c>
      <c r="F51">
        <f t="shared" si="2"/>
        <v>-4.6406058642439469E-4</v>
      </c>
      <c r="I51" s="12">
        <v>43951</v>
      </c>
      <c r="J51" s="20">
        <v>34.299999999999997</v>
      </c>
      <c r="K51">
        <f t="shared" si="3"/>
        <v>0.2009803921568627</v>
      </c>
      <c r="L51">
        <v>1577.91688383931</v>
      </c>
      <c r="M51">
        <f t="shared" si="4"/>
        <v>6.4412671399285207E-2</v>
      </c>
    </row>
    <row r="52" spans="1:13" x14ac:dyDescent="0.25">
      <c r="A52" s="12">
        <v>42797</v>
      </c>
      <c r="B52" s="15">
        <v>40.799999999999997</v>
      </c>
      <c r="C52">
        <f t="shared" si="0"/>
        <v>-2.857142857142864E-2</v>
      </c>
      <c r="D52">
        <v>1581.31590167998</v>
      </c>
      <c r="E52">
        <f t="shared" si="1"/>
        <v>7.2982521413494416E-3</v>
      </c>
      <c r="F52">
        <f t="shared" si="2"/>
        <v>7.2982521413494416E-3</v>
      </c>
      <c r="I52" s="12">
        <v>43980</v>
      </c>
      <c r="J52" s="20">
        <v>42.66</v>
      </c>
      <c r="K52">
        <f t="shared" si="3"/>
        <v>0.24373177842565599</v>
      </c>
      <c r="L52">
        <v>1629.76394751261</v>
      </c>
      <c r="M52">
        <f t="shared" si="4"/>
        <v>3.2857918059123789E-2</v>
      </c>
    </row>
    <row r="53" spans="1:13" x14ac:dyDescent="0.25">
      <c r="A53" s="12">
        <v>42804</v>
      </c>
      <c r="B53" s="15">
        <v>41.1</v>
      </c>
      <c r="C53">
        <f t="shared" si="0"/>
        <v>7.3529411764706931E-3</v>
      </c>
      <c r="D53">
        <v>1587.927557278</v>
      </c>
      <c r="E53">
        <f t="shared" si="1"/>
        <v>4.1811099167445281E-3</v>
      </c>
      <c r="F53">
        <f t="shared" si="2"/>
        <v>4.1811099167445281E-3</v>
      </c>
      <c r="I53" s="12">
        <v>44012</v>
      </c>
      <c r="J53" s="20">
        <v>41.66</v>
      </c>
      <c r="K53">
        <f t="shared" si="3"/>
        <v>-2.3441162681669011E-2</v>
      </c>
      <c r="L53">
        <v>1664.3803017446201</v>
      </c>
      <c r="M53">
        <f t="shared" si="4"/>
        <v>2.1240103074339368E-2</v>
      </c>
    </row>
    <row r="54" spans="1:13" x14ac:dyDescent="0.25">
      <c r="A54" s="12">
        <v>42811</v>
      </c>
      <c r="B54" s="15">
        <v>40.4</v>
      </c>
      <c r="C54">
        <f t="shared" si="0"/>
        <v>-1.7031630170316371E-2</v>
      </c>
      <c r="D54">
        <v>1584.9697659332401</v>
      </c>
      <c r="E54">
        <f t="shared" si="1"/>
        <v>-1.8626739810663178E-3</v>
      </c>
      <c r="F54">
        <f t="shared" si="2"/>
        <v>-1.8626739810663178E-3</v>
      </c>
      <c r="I54" s="12">
        <v>44043</v>
      </c>
      <c r="J54" s="20">
        <v>40.479999999999997</v>
      </c>
      <c r="K54">
        <f t="shared" si="3"/>
        <v>-2.8324531925108015E-2</v>
      </c>
      <c r="L54">
        <v>1707.35141508833</v>
      </c>
      <c r="M54">
        <f t="shared" si="4"/>
        <v>2.5818085745587822E-2</v>
      </c>
    </row>
    <row r="55" spans="1:13" x14ac:dyDescent="0.25">
      <c r="A55" s="12">
        <v>42818</v>
      </c>
      <c r="B55" s="15">
        <v>37.6</v>
      </c>
      <c r="C55">
        <f t="shared" si="0"/>
        <v>-6.9306930693069244E-2</v>
      </c>
      <c r="D55">
        <v>1579.6984726701501</v>
      </c>
      <c r="E55">
        <f t="shared" si="1"/>
        <v>-3.325800514551917E-3</v>
      </c>
      <c r="F55">
        <f t="shared" si="2"/>
        <v>-3.325800514551917E-3</v>
      </c>
      <c r="I55" s="12">
        <v>44074</v>
      </c>
      <c r="J55" s="20">
        <v>42.2</v>
      </c>
      <c r="K55">
        <f t="shared" si="3"/>
        <v>4.2490118577075249E-2</v>
      </c>
      <c r="L55">
        <v>1766.3305370892399</v>
      </c>
      <c r="M55">
        <f t="shared" si="4"/>
        <v>3.4544219473328884E-2</v>
      </c>
    </row>
    <row r="56" spans="1:13" x14ac:dyDescent="0.25">
      <c r="A56" s="12">
        <v>42825</v>
      </c>
      <c r="B56" s="15">
        <v>39.4</v>
      </c>
      <c r="C56">
        <f t="shared" si="0"/>
        <v>4.7872340425531838E-2</v>
      </c>
      <c r="D56">
        <v>1587.6263670813901</v>
      </c>
      <c r="E56">
        <f t="shared" si="1"/>
        <v>5.0186124430693126E-3</v>
      </c>
      <c r="F56">
        <f t="shared" si="2"/>
        <v>5.0186124430693126E-3</v>
      </c>
      <c r="I56" s="12">
        <v>44104</v>
      </c>
      <c r="J56" s="20">
        <v>37.979999999999997</v>
      </c>
      <c r="K56">
        <f t="shared" si="3"/>
        <v>-0.10000000000000013</v>
      </c>
      <c r="L56">
        <v>1829.4048792292799</v>
      </c>
      <c r="M56">
        <f t="shared" si="4"/>
        <v>3.5709251929698892E-2</v>
      </c>
    </row>
    <row r="57" spans="1:13" x14ac:dyDescent="0.25">
      <c r="A57" s="12">
        <v>42832</v>
      </c>
      <c r="B57" s="15">
        <v>38.6</v>
      </c>
      <c r="C57">
        <f t="shared" si="0"/>
        <v>-2.0304568527918711E-2</v>
      </c>
      <c r="D57">
        <v>1569.67089681109</v>
      </c>
      <c r="E57">
        <f t="shared" si="1"/>
        <v>-1.1309632192181663E-2</v>
      </c>
      <c r="F57">
        <f t="shared" si="2"/>
        <v>-1.1309632192181663E-2</v>
      </c>
      <c r="I57" s="12">
        <v>44134</v>
      </c>
      <c r="J57" s="20">
        <v>29.8</v>
      </c>
      <c r="K57">
        <f t="shared" si="3"/>
        <v>-0.21537651395471291</v>
      </c>
      <c r="L57">
        <v>1717.6224333263101</v>
      </c>
      <c r="M57">
        <f t="shared" si="4"/>
        <v>-6.11031746838148E-2</v>
      </c>
    </row>
    <row r="58" spans="1:13" x14ac:dyDescent="0.25">
      <c r="A58" s="12">
        <v>42838</v>
      </c>
      <c r="B58" s="15">
        <v>38.700000000000003</v>
      </c>
      <c r="C58">
        <f t="shared" si="0"/>
        <v>2.5906735751295702E-3</v>
      </c>
      <c r="D58">
        <v>1572.8122075394499</v>
      </c>
      <c r="E58">
        <f t="shared" si="1"/>
        <v>2.0012543614981717E-3</v>
      </c>
      <c r="F58">
        <f t="shared" si="2"/>
        <v>2.0012543614981717E-3</v>
      </c>
      <c r="I58" s="12">
        <v>44165</v>
      </c>
      <c r="J58" s="20">
        <v>33.700000000000003</v>
      </c>
      <c r="K58">
        <f t="shared" si="3"/>
        <v>0.13087248322147657</v>
      </c>
      <c r="L58">
        <v>1917.5418948103299</v>
      </c>
      <c r="M58">
        <f t="shared" si="4"/>
        <v>0.11639313600303891</v>
      </c>
    </row>
    <row r="59" spans="1:13" x14ac:dyDescent="0.25">
      <c r="A59" s="12">
        <v>42846</v>
      </c>
      <c r="B59" s="15">
        <v>40</v>
      </c>
      <c r="C59">
        <f t="shared" si="0"/>
        <v>3.3591731266149796E-2</v>
      </c>
      <c r="D59">
        <v>1573.2453084354099</v>
      </c>
      <c r="E59">
        <f t="shared" si="1"/>
        <v>2.7536720142678622E-4</v>
      </c>
      <c r="F59">
        <f t="shared" si="2"/>
        <v>2.7536720142678622E-4</v>
      </c>
      <c r="I59" s="12">
        <v>44195</v>
      </c>
      <c r="J59" s="20">
        <v>34.9</v>
      </c>
      <c r="K59">
        <f t="shared" si="3"/>
        <v>3.5608308605341116E-2</v>
      </c>
      <c r="L59">
        <v>1874.7399905898401</v>
      </c>
      <c r="M59">
        <f t="shared" si="4"/>
        <v>-2.2321235502770348E-2</v>
      </c>
    </row>
    <row r="60" spans="1:13" x14ac:dyDescent="0.25">
      <c r="A60" s="12">
        <v>42853</v>
      </c>
      <c r="B60" s="15">
        <v>40.299999999999997</v>
      </c>
      <c r="C60">
        <f t="shared" si="0"/>
        <v>7.4999999999999286E-3</v>
      </c>
      <c r="D60">
        <v>1626.99431617504</v>
      </c>
      <c r="E60">
        <f t="shared" si="1"/>
        <v>3.4164416350990677E-2</v>
      </c>
      <c r="F60">
        <f t="shared" si="2"/>
        <v>3.4164416350990677E-2</v>
      </c>
      <c r="I60" s="12">
        <v>44225</v>
      </c>
      <c r="J60" s="20">
        <v>34.14</v>
      </c>
      <c r="K60">
        <f t="shared" si="3"/>
        <v>-2.1776504297994215E-2</v>
      </c>
      <c r="L60">
        <v>1948.79271983688</v>
      </c>
      <c r="M60">
        <f t="shared" si="4"/>
        <v>3.9500266500284695E-2</v>
      </c>
    </row>
    <row r="61" spans="1:13" x14ac:dyDescent="0.25">
      <c r="A61" s="12">
        <v>42860</v>
      </c>
      <c r="B61" s="15">
        <v>47</v>
      </c>
      <c r="C61">
        <f t="shared" si="0"/>
        <v>0.16625310173697277</v>
      </c>
      <c r="D61">
        <v>1642.0385856877599</v>
      </c>
      <c r="E61">
        <f t="shared" si="1"/>
        <v>9.2466638408965143E-3</v>
      </c>
      <c r="F61">
        <f t="shared" si="2"/>
        <v>9.2466638408965143E-3</v>
      </c>
      <c r="I61" s="12">
        <v>44253</v>
      </c>
      <c r="J61" s="20">
        <v>39.04</v>
      </c>
      <c r="K61">
        <f t="shared" si="3"/>
        <v>0.143526654950205</v>
      </c>
      <c r="L61">
        <v>2009.90453447705</v>
      </c>
      <c r="M61">
        <f t="shared" si="4"/>
        <v>3.1358806926005574E-2</v>
      </c>
    </row>
    <row r="62" spans="1:13" x14ac:dyDescent="0.25">
      <c r="A62" s="12">
        <v>42867</v>
      </c>
      <c r="B62" s="15">
        <v>49.9</v>
      </c>
      <c r="C62">
        <f t="shared" si="0"/>
        <v>6.1702127659574439E-2</v>
      </c>
      <c r="D62">
        <v>1646.45304421387</v>
      </c>
      <c r="E62">
        <f t="shared" si="1"/>
        <v>2.6884012133376049E-3</v>
      </c>
      <c r="F62">
        <f t="shared" si="2"/>
        <v>2.6884012133376049E-3</v>
      </c>
      <c r="I62" s="12">
        <v>44286</v>
      </c>
      <c r="J62" s="20">
        <v>51.15</v>
      </c>
      <c r="K62">
        <f t="shared" si="3"/>
        <v>0.31019467213114754</v>
      </c>
      <c r="L62">
        <v>2192.85716894712</v>
      </c>
      <c r="M62">
        <f t="shared" si="4"/>
        <v>9.1025534462845448E-2</v>
      </c>
    </row>
    <row r="63" spans="1:13" x14ac:dyDescent="0.25">
      <c r="A63" s="12">
        <v>42874</v>
      </c>
      <c r="B63" s="15">
        <v>50.25</v>
      </c>
      <c r="C63">
        <f t="shared" si="0"/>
        <v>7.0140280561122531E-3</v>
      </c>
      <c r="D63">
        <v>1629.2063925176701</v>
      </c>
      <c r="E63">
        <f t="shared" si="1"/>
        <v>-1.0475034047773085E-2</v>
      </c>
      <c r="F63">
        <f t="shared" si="2"/>
        <v>-1.0475034047773085E-2</v>
      </c>
      <c r="I63" s="12">
        <v>44316</v>
      </c>
      <c r="J63" s="20">
        <v>50.7</v>
      </c>
      <c r="K63">
        <f t="shared" si="3"/>
        <v>-8.7976539589441991E-3</v>
      </c>
      <c r="L63">
        <v>2217.0229780473901</v>
      </c>
      <c r="M63">
        <f t="shared" si="4"/>
        <v>1.1020238546531985E-2</v>
      </c>
    </row>
    <row r="64" spans="1:13" x14ac:dyDescent="0.25">
      <c r="A64" s="12">
        <v>42881</v>
      </c>
      <c r="B64" s="15">
        <v>53.75</v>
      </c>
      <c r="C64">
        <f t="shared" si="0"/>
        <v>6.965174129353234E-2</v>
      </c>
      <c r="D64">
        <v>1635.7729271943299</v>
      </c>
      <c r="E64">
        <f t="shared" si="1"/>
        <v>4.0305112395933379E-3</v>
      </c>
      <c r="F64">
        <f t="shared" si="2"/>
        <v>4.0305112395933379E-3</v>
      </c>
      <c r="I64" s="12">
        <v>44347</v>
      </c>
      <c r="J64" s="20">
        <v>43</v>
      </c>
      <c r="K64">
        <f t="shared" si="3"/>
        <v>-0.1518737672583827</v>
      </c>
      <c r="L64">
        <v>2241.8677114084599</v>
      </c>
      <c r="M64">
        <f t="shared" si="4"/>
        <v>1.1206349057758249E-2</v>
      </c>
    </row>
    <row r="65" spans="1:13" x14ac:dyDescent="0.25">
      <c r="A65" s="12">
        <v>42888</v>
      </c>
      <c r="B65" s="15">
        <v>59.5</v>
      </c>
      <c r="C65">
        <f t="shared" si="0"/>
        <v>0.10697674418604651</v>
      </c>
      <c r="D65">
        <v>1646.6653019897601</v>
      </c>
      <c r="E65">
        <f t="shared" si="1"/>
        <v>6.6588550368740758E-3</v>
      </c>
      <c r="F65">
        <f t="shared" si="2"/>
        <v>6.6588550368740758E-3</v>
      </c>
      <c r="I65" s="12">
        <v>44377</v>
      </c>
      <c r="J65" s="20">
        <v>38</v>
      </c>
      <c r="K65">
        <f t="shared" si="3"/>
        <v>-0.11627906976744186</v>
      </c>
      <c r="L65">
        <v>2263.1307806605901</v>
      </c>
      <c r="M65">
        <f t="shared" si="4"/>
        <v>9.4845334289468952E-3</v>
      </c>
    </row>
    <row r="66" spans="1:13" x14ac:dyDescent="0.25">
      <c r="A66" s="12">
        <v>42895</v>
      </c>
      <c r="B66" s="15">
        <v>60</v>
      </c>
      <c r="C66">
        <f t="shared" si="0"/>
        <v>8.4033613445378148E-3</v>
      </c>
      <c r="D66">
        <v>1654.7989153103199</v>
      </c>
      <c r="E66">
        <f t="shared" si="1"/>
        <v>4.9394453813604239E-3</v>
      </c>
      <c r="F66">
        <f t="shared" si="2"/>
        <v>4.9394453813604239E-3</v>
      </c>
      <c r="I66" s="12">
        <v>44407</v>
      </c>
      <c r="J66" s="20">
        <v>37.06</v>
      </c>
      <c r="K66">
        <f t="shared" si="3"/>
        <v>-2.4736842105263099E-2</v>
      </c>
      <c r="L66">
        <v>2369.8931749045701</v>
      </c>
      <c r="M66">
        <f t="shared" si="4"/>
        <v>4.7174646359949599E-2</v>
      </c>
    </row>
    <row r="67" spans="1:13" x14ac:dyDescent="0.25">
      <c r="A67" s="12">
        <v>42902</v>
      </c>
      <c r="B67" s="15">
        <v>63.25</v>
      </c>
      <c r="C67">
        <f t="shared" si="0"/>
        <v>5.4166666666666669E-2</v>
      </c>
      <c r="D67">
        <v>1635.93484206163</v>
      </c>
      <c r="E67">
        <f t="shared" si="1"/>
        <v>-1.1399616638709479E-2</v>
      </c>
      <c r="F67">
        <f t="shared" si="2"/>
        <v>-1.1399616638709479E-2</v>
      </c>
      <c r="I67" s="12">
        <v>44439</v>
      </c>
      <c r="J67" s="20">
        <v>38</v>
      </c>
      <c r="K67">
        <f t="shared" si="3"/>
        <v>2.5364274150026921E-2</v>
      </c>
      <c r="L67">
        <v>2351.2467899358599</v>
      </c>
      <c r="M67">
        <f t="shared" si="4"/>
        <v>-7.8680276251105932E-3</v>
      </c>
    </row>
    <row r="68" spans="1:13" x14ac:dyDescent="0.25">
      <c r="A68" s="12">
        <v>42908</v>
      </c>
      <c r="B68" s="15">
        <v>66.75</v>
      </c>
      <c r="C68">
        <f t="shared" ref="C68:C131" si="5">(B68-B67)/B67</f>
        <v>5.533596837944664E-2</v>
      </c>
      <c r="D68">
        <v>1645.3582748789299</v>
      </c>
      <c r="E68">
        <f t="shared" ref="E68:E131" si="6">(D68-D67)/D67</f>
        <v>5.7602739271842883E-3</v>
      </c>
      <c r="F68">
        <f t="shared" ref="F68:F131" si="7">E68-S93</f>
        <v>5.7602739271842883E-3</v>
      </c>
      <c r="I68" s="12">
        <v>44469</v>
      </c>
      <c r="J68" s="20">
        <v>34.24</v>
      </c>
      <c r="K68">
        <f t="shared" ref="K68:K74" si="8">(J68-J67)/J67</f>
        <v>-9.8947368421052576E-2</v>
      </c>
      <c r="L68">
        <v>2259.1754383583502</v>
      </c>
      <c r="M68">
        <f t="shared" ref="M68:M74" si="9">(L68-L67)/L67</f>
        <v>-3.9158523031953302E-2</v>
      </c>
    </row>
    <row r="69" spans="1:13" x14ac:dyDescent="0.25">
      <c r="A69" s="12">
        <v>42916</v>
      </c>
      <c r="B69" s="15">
        <v>62</v>
      </c>
      <c r="C69">
        <f t="shared" si="5"/>
        <v>-7.116104868913857E-2</v>
      </c>
      <c r="D69">
        <v>1602.5311072838099</v>
      </c>
      <c r="E69">
        <f t="shared" si="6"/>
        <v>-2.6029083299970876E-2</v>
      </c>
      <c r="F69">
        <f t="shared" si="7"/>
        <v>-2.6029083299970876E-2</v>
      </c>
      <c r="I69" s="12">
        <v>44498</v>
      </c>
      <c r="J69" s="20">
        <v>32.42</v>
      </c>
      <c r="K69">
        <f t="shared" si="8"/>
        <v>-5.3154205607476641E-2</v>
      </c>
      <c r="L69">
        <v>2290.85375525266</v>
      </c>
      <c r="M69">
        <f t="shared" si="9"/>
        <v>1.4022070334355751E-2</v>
      </c>
    </row>
    <row r="70" spans="1:13" x14ac:dyDescent="0.25">
      <c r="A70" s="12">
        <v>42923</v>
      </c>
      <c r="B70" s="15">
        <v>59</v>
      </c>
      <c r="C70">
        <f t="shared" si="5"/>
        <v>-4.8387096774193547E-2</v>
      </c>
      <c r="D70">
        <v>1616.9985539694401</v>
      </c>
      <c r="E70">
        <f t="shared" si="6"/>
        <v>9.0278726071980047E-3</v>
      </c>
      <c r="F70">
        <f t="shared" si="7"/>
        <v>9.0278726071980047E-3</v>
      </c>
      <c r="I70" s="12">
        <v>44530</v>
      </c>
      <c r="J70" s="20">
        <v>30.56</v>
      </c>
      <c r="K70">
        <f t="shared" si="8"/>
        <v>-5.7371992597162337E-2</v>
      </c>
      <c r="L70">
        <v>2241.6621073975698</v>
      </c>
      <c r="M70">
        <f t="shared" si="9"/>
        <v>-2.147306336875477E-2</v>
      </c>
    </row>
    <row r="71" spans="1:13" x14ac:dyDescent="0.25">
      <c r="A71" s="12">
        <v>42930</v>
      </c>
      <c r="B71" s="15">
        <v>60.75</v>
      </c>
      <c r="C71">
        <f t="shared" si="5"/>
        <v>2.9661016949152543E-2</v>
      </c>
      <c r="D71">
        <v>1646.82660821282</v>
      </c>
      <c r="E71">
        <f t="shared" si="6"/>
        <v>1.8446555916922399E-2</v>
      </c>
      <c r="F71">
        <f t="shared" si="7"/>
        <v>1.8446555916922399E-2</v>
      </c>
      <c r="I71" s="12">
        <v>44560</v>
      </c>
      <c r="J71" s="20">
        <v>35.04</v>
      </c>
      <c r="K71">
        <f t="shared" si="8"/>
        <v>0.14659685863874347</v>
      </c>
      <c r="L71">
        <v>2419.7343871029502</v>
      </c>
      <c r="M71">
        <f t="shared" si="9"/>
        <v>7.9437609761852671E-2</v>
      </c>
    </row>
    <row r="72" spans="1:13" x14ac:dyDescent="0.25">
      <c r="A72" s="12">
        <v>42937</v>
      </c>
      <c r="B72" s="15">
        <v>62.25</v>
      </c>
      <c r="C72">
        <f t="shared" si="5"/>
        <v>2.4691358024691357E-2</v>
      </c>
      <c r="D72">
        <v>1581.37189201567</v>
      </c>
      <c r="E72">
        <f t="shared" si="6"/>
        <v>-3.9745967104686988E-2</v>
      </c>
      <c r="F72">
        <f t="shared" si="7"/>
        <v>-3.9745967104686988E-2</v>
      </c>
      <c r="I72" s="12">
        <v>44592</v>
      </c>
      <c r="J72" s="20">
        <v>33.74</v>
      </c>
      <c r="K72">
        <f t="shared" si="8"/>
        <v>-3.7100456621004488E-2</v>
      </c>
      <c r="L72">
        <v>2290.1591683882998</v>
      </c>
      <c r="M72">
        <f t="shared" si="9"/>
        <v>-5.3549356245577669E-2</v>
      </c>
    </row>
    <row r="73" spans="1:13" x14ac:dyDescent="0.25">
      <c r="A73" s="12">
        <v>42944</v>
      </c>
      <c r="B73" s="15">
        <v>62</v>
      </c>
      <c r="C73">
        <f t="shared" si="5"/>
        <v>-4.0160642570281121E-3</v>
      </c>
      <c r="D73">
        <v>1557.5607087512501</v>
      </c>
      <c r="E73">
        <f t="shared" si="6"/>
        <v>-1.5057295114857129E-2</v>
      </c>
      <c r="F73">
        <f t="shared" si="7"/>
        <v>-1.5057295114857129E-2</v>
      </c>
      <c r="I73" s="12">
        <v>44620</v>
      </c>
      <c r="J73" s="20">
        <v>33.64</v>
      </c>
      <c r="K73">
        <f t="shared" si="8"/>
        <v>-2.963841138115039E-3</v>
      </c>
      <c r="L73">
        <v>2134.0728417120799</v>
      </c>
      <c r="M73">
        <f t="shared" si="9"/>
        <v>-6.8155230793877822E-2</v>
      </c>
    </row>
    <row r="74" spans="1:13" x14ac:dyDescent="0.25">
      <c r="A74" s="12">
        <v>42951</v>
      </c>
      <c r="B74" s="15">
        <v>62.75</v>
      </c>
      <c r="C74">
        <f t="shared" si="5"/>
        <v>1.2096774193548387E-2</v>
      </c>
      <c r="D74">
        <v>1573.46702250669</v>
      </c>
      <c r="E74">
        <f t="shared" si="6"/>
        <v>1.0212323452992425E-2</v>
      </c>
      <c r="F74">
        <f t="shared" si="7"/>
        <v>1.0212323452992425E-2</v>
      </c>
      <c r="I74" s="12">
        <v>44651</v>
      </c>
      <c r="J74" s="20">
        <v>37.9</v>
      </c>
      <c r="K74">
        <f t="shared" si="8"/>
        <v>0.12663495838287747</v>
      </c>
      <c r="L74">
        <v>2095.1727072344902</v>
      </c>
      <c r="M74">
        <f t="shared" si="9"/>
        <v>-1.8228119358091707E-2</v>
      </c>
    </row>
    <row r="75" spans="1:13" x14ac:dyDescent="0.25">
      <c r="A75" s="12">
        <v>42958</v>
      </c>
      <c r="B75" s="15">
        <v>60</v>
      </c>
      <c r="C75">
        <f t="shared" si="5"/>
        <v>-4.3824701195219126E-2</v>
      </c>
      <c r="D75">
        <v>1538.95558577934</v>
      </c>
      <c r="E75">
        <f t="shared" si="6"/>
        <v>-2.1933371487106106E-2</v>
      </c>
      <c r="F75">
        <f t="shared" si="7"/>
        <v>-2.1933371487106106E-2</v>
      </c>
      <c r="I75" s="12"/>
      <c r="J75" s="20"/>
    </row>
    <row r="76" spans="1:13" x14ac:dyDescent="0.25">
      <c r="A76" s="12">
        <v>42965</v>
      </c>
      <c r="B76" s="15">
        <v>74</v>
      </c>
      <c r="C76">
        <f t="shared" si="5"/>
        <v>0.23333333333333334</v>
      </c>
      <c r="D76">
        <v>1532.1169685800801</v>
      </c>
      <c r="E76">
        <f t="shared" si="6"/>
        <v>-4.4436741790678837E-3</v>
      </c>
      <c r="F76">
        <f t="shared" si="7"/>
        <v>-4.4436741790678837E-3</v>
      </c>
    </row>
    <row r="77" spans="1:13" x14ac:dyDescent="0.25">
      <c r="A77" s="12">
        <v>42972</v>
      </c>
      <c r="B77" s="15">
        <v>69.75</v>
      </c>
      <c r="C77">
        <f t="shared" si="5"/>
        <v>-5.7432432432432436E-2</v>
      </c>
      <c r="D77">
        <v>1540.8199254010799</v>
      </c>
      <c r="E77">
        <f t="shared" si="6"/>
        <v>5.6803475188095167E-3</v>
      </c>
      <c r="F77">
        <f t="shared" si="7"/>
        <v>5.6803475188095167E-3</v>
      </c>
    </row>
    <row r="78" spans="1:13" x14ac:dyDescent="0.25">
      <c r="A78" s="12">
        <v>42979</v>
      </c>
      <c r="B78" s="15">
        <v>73</v>
      </c>
      <c r="C78">
        <f t="shared" si="5"/>
        <v>4.6594982078853049E-2</v>
      </c>
      <c r="D78">
        <v>1558.7909148865299</v>
      </c>
      <c r="E78">
        <f t="shared" si="6"/>
        <v>1.1663263947454528E-2</v>
      </c>
      <c r="F78">
        <f t="shared" si="7"/>
        <v>1.1663263947454528E-2</v>
      </c>
    </row>
    <row r="79" spans="1:13" x14ac:dyDescent="0.25">
      <c r="A79" s="12">
        <v>42986</v>
      </c>
      <c r="B79" s="15">
        <v>69.75</v>
      </c>
      <c r="C79">
        <f t="shared" si="5"/>
        <v>-4.4520547945205477E-2</v>
      </c>
      <c r="D79">
        <v>1552.31701057698</v>
      </c>
      <c r="E79">
        <f t="shared" si="6"/>
        <v>-4.1531575836911642E-3</v>
      </c>
      <c r="F79">
        <f t="shared" si="7"/>
        <v>-4.1531575836911642E-3</v>
      </c>
    </row>
    <row r="80" spans="1:13" x14ac:dyDescent="0.25">
      <c r="A80" s="12">
        <v>42993</v>
      </c>
      <c r="B80" s="15">
        <v>69.75</v>
      </c>
      <c r="C80">
        <f t="shared" si="5"/>
        <v>0</v>
      </c>
      <c r="D80">
        <v>1578.8681355046499</v>
      </c>
      <c r="E80">
        <f t="shared" si="6"/>
        <v>1.7104189895980792E-2</v>
      </c>
      <c r="F80">
        <f t="shared" si="7"/>
        <v>1.7104189895980792E-2</v>
      </c>
    </row>
    <row r="81" spans="1:6" x14ac:dyDescent="0.25">
      <c r="A81" s="12">
        <v>43000</v>
      </c>
      <c r="B81" s="15">
        <v>66.25</v>
      </c>
      <c r="C81">
        <f t="shared" si="5"/>
        <v>-5.0179211469534052E-2</v>
      </c>
      <c r="D81">
        <v>1600.77278927832</v>
      </c>
      <c r="E81">
        <f t="shared" si="6"/>
        <v>1.3873643581177729E-2</v>
      </c>
      <c r="F81">
        <f t="shared" si="7"/>
        <v>1.3873643581177729E-2</v>
      </c>
    </row>
    <row r="82" spans="1:6" x14ac:dyDescent="0.25">
      <c r="A82" s="12">
        <v>43007</v>
      </c>
      <c r="B82" s="15">
        <v>69</v>
      </c>
      <c r="C82">
        <f t="shared" si="5"/>
        <v>4.1509433962264149E-2</v>
      </c>
      <c r="D82">
        <v>1637.81821693497</v>
      </c>
      <c r="E82">
        <f t="shared" si="6"/>
        <v>2.3142214750758748E-2</v>
      </c>
      <c r="F82">
        <f t="shared" si="7"/>
        <v>2.3142214750758748E-2</v>
      </c>
    </row>
    <row r="83" spans="1:6" x14ac:dyDescent="0.25">
      <c r="A83" s="12">
        <v>43014</v>
      </c>
      <c r="B83" s="15">
        <v>67.5</v>
      </c>
      <c r="C83">
        <f t="shared" si="5"/>
        <v>-2.1739130434782608E-2</v>
      </c>
      <c r="D83">
        <v>1646.2778146872199</v>
      </c>
      <c r="E83">
        <f t="shared" si="6"/>
        <v>5.165162815248996E-3</v>
      </c>
      <c r="F83">
        <f t="shared" si="7"/>
        <v>5.165162815248996E-3</v>
      </c>
    </row>
    <row r="84" spans="1:6" x14ac:dyDescent="0.25">
      <c r="A84" s="12">
        <v>43021</v>
      </c>
      <c r="B84" s="15">
        <v>67.5</v>
      </c>
      <c r="C84">
        <f t="shared" si="5"/>
        <v>0</v>
      </c>
      <c r="D84">
        <v>1642.49085502103</v>
      </c>
      <c r="E84">
        <f t="shared" si="6"/>
        <v>-2.3003162846541667E-3</v>
      </c>
      <c r="F84">
        <f t="shared" si="7"/>
        <v>-2.3003162846541667E-3</v>
      </c>
    </row>
    <row r="85" spans="1:6" x14ac:dyDescent="0.25">
      <c r="A85" s="12">
        <v>43028</v>
      </c>
      <c r="B85" s="15">
        <v>64.75</v>
      </c>
      <c r="C85">
        <f t="shared" si="5"/>
        <v>-4.0740740740740744E-2</v>
      </c>
      <c r="D85">
        <v>1667.5046697795799</v>
      </c>
      <c r="E85">
        <f t="shared" si="6"/>
        <v>1.5229195755996827E-2</v>
      </c>
      <c r="F85">
        <f t="shared" si="7"/>
        <v>1.5229195755996827E-2</v>
      </c>
    </row>
    <row r="86" spans="1:6" x14ac:dyDescent="0.25">
      <c r="A86" s="12">
        <v>43035</v>
      </c>
      <c r="B86" s="15">
        <v>81</v>
      </c>
      <c r="C86">
        <f t="shared" si="5"/>
        <v>0.25096525096525096</v>
      </c>
      <c r="D86">
        <v>1665.0178720531801</v>
      </c>
      <c r="E86">
        <f t="shared" si="6"/>
        <v>-1.4913287929373647E-3</v>
      </c>
      <c r="F86">
        <f t="shared" si="7"/>
        <v>-1.4913287929373647E-3</v>
      </c>
    </row>
    <row r="87" spans="1:6" x14ac:dyDescent="0.25">
      <c r="A87" s="12">
        <v>43042</v>
      </c>
      <c r="B87" s="15">
        <v>83</v>
      </c>
      <c r="C87">
        <f t="shared" si="5"/>
        <v>2.4691358024691357E-2</v>
      </c>
      <c r="D87">
        <v>1677.6544540502</v>
      </c>
      <c r="E87">
        <f t="shared" si="6"/>
        <v>7.5894572719735313E-3</v>
      </c>
      <c r="F87">
        <f t="shared" si="7"/>
        <v>7.5894572719735313E-3</v>
      </c>
    </row>
    <row r="88" spans="1:6" x14ac:dyDescent="0.25">
      <c r="A88" s="12">
        <v>43049</v>
      </c>
      <c r="B88" s="15">
        <v>80</v>
      </c>
      <c r="C88">
        <f t="shared" si="5"/>
        <v>-3.614457831325301E-2</v>
      </c>
      <c r="D88">
        <v>1634.6812900883799</v>
      </c>
      <c r="E88">
        <f t="shared" si="6"/>
        <v>-2.5615026895481431E-2</v>
      </c>
      <c r="F88">
        <f t="shared" si="7"/>
        <v>-2.5615026895481431E-2</v>
      </c>
    </row>
    <row r="89" spans="1:6" x14ac:dyDescent="0.25">
      <c r="A89" s="12">
        <v>43056</v>
      </c>
      <c r="B89" s="15">
        <v>80.25</v>
      </c>
      <c r="C89">
        <f t="shared" si="5"/>
        <v>3.1250000000000002E-3</v>
      </c>
      <c r="D89">
        <v>1617.6990467170499</v>
      </c>
      <c r="E89">
        <f t="shared" si="6"/>
        <v>-1.0388718262268641E-2</v>
      </c>
      <c r="F89">
        <f t="shared" si="7"/>
        <v>-1.0388718262268641E-2</v>
      </c>
    </row>
    <row r="90" spans="1:6" x14ac:dyDescent="0.25">
      <c r="A90" s="12">
        <v>43063</v>
      </c>
      <c r="B90" s="15">
        <v>81.5</v>
      </c>
      <c r="C90">
        <f t="shared" si="5"/>
        <v>1.5576323987538941E-2</v>
      </c>
      <c r="D90">
        <v>1614.62162818161</v>
      </c>
      <c r="E90">
        <f t="shared" si="6"/>
        <v>-1.902343048099796E-3</v>
      </c>
      <c r="F90">
        <f t="shared" si="7"/>
        <v>-1.902343048099796E-3</v>
      </c>
    </row>
    <row r="91" spans="1:6" x14ac:dyDescent="0.25">
      <c r="A91" s="12">
        <v>43070</v>
      </c>
      <c r="B91" s="15">
        <v>83.5</v>
      </c>
      <c r="C91">
        <f t="shared" si="5"/>
        <v>2.4539877300613498E-2</v>
      </c>
      <c r="D91">
        <v>1592.1994289858801</v>
      </c>
      <c r="E91">
        <f t="shared" si="6"/>
        <v>-1.3886968193893122E-2</v>
      </c>
      <c r="F91">
        <f t="shared" si="7"/>
        <v>-1.3886968193893122E-2</v>
      </c>
    </row>
    <row r="92" spans="1:6" x14ac:dyDescent="0.25">
      <c r="A92" s="12">
        <v>43077</v>
      </c>
      <c r="B92" s="15">
        <v>84.25</v>
      </c>
      <c r="C92">
        <f t="shared" si="5"/>
        <v>8.9820359281437123E-3</v>
      </c>
      <c r="D92">
        <v>1610.82440470503</v>
      </c>
      <c r="E92">
        <f t="shared" si="6"/>
        <v>1.1697639994138627E-2</v>
      </c>
      <c r="F92">
        <f t="shared" si="7"/>
        <v>1.1697639994138627E-2</v>
      </c>
    </row>
    <row r="93" spans="1:6" x14ac:dyDescent="0.25">
      <c r="A93" s="12">
        <v>43084</v>
      </c>
      <c r="B93" s="15">
        <v>86.25</v>
      </c>
      <c r="C93">
        <f t="shared" si="5"/>
        <v>2.3738872403560832E-2</v>
      </c>
      <c r="D93">
        <v>1594.35043223552</v>
      </c>
      <c r="E93">
        <f t="shared" si="6"/>
        <v>-1.0227044252242202E-2</v>
      </c>
      <c r="F93">
        <f t="shared" si="7"/>
        <v>-1.0227044252242202E-2</v>
      </c>
    </row>
    <row r="94" spans="1:6" x14ac:dyDescent="0.25">
      <c r="A94" s="12">
        <v>43091</v>
      </c>
      <c r="B94" s="15">
        <v>85</v>
      </c>
      <c r="C94">
        <f t="shared" si="5"/>
        <v>-1.4492753623188406E-2</v>
      </c>
      <c r="D94">
        <v>1606.2472171367899</v>
      </c>
      <c r="E94">
        <f t="shared" si="6"/>
        <v>7.4618381635139334E-3</v>
      </c>
      <c r="F94">
        <f t="shared" si="7"/>
        <v>7.4618381635139334E-3</v>
      </c>
    </row>
    <row r="95" spans="1:6" x14ac:dyDescent="0.25">
      <c r="A95" s="12">
        <v>43098</v>
      </c>
      <c r="B95" s="15">
        <v>83.75</v>
      </c>
      <c r="C95">
        <f t="shared" si="5"/>
        <v>-1.4705882352941176E-2</v>
      </c>
      <c r="D95">
        <v>1576.9362178441299</v>
      </c>
      <c r="E95">
        <f t="shared" si="6"/>
        <v>-1.8248124560121065E-2</v>
      </c>
      <c r="F95">
        <f t="shared" si="7"/>
        <v>-1.8248124560121065E-2</v>
      </c>
    </row>
    <row r="96" spans="1:6" x14ac:dyDescent="0.25">
      <c r="A96" s="12">
        <v>43105</v>
      </c>
      <c r="B96" s="15">
        <v>89.1</v>
      </c>
      <c r="C96">
        <f t="shared" si="5"/>
        <v>6.3880597014925308E-2</v>
      </c>
      <c r="D96">
        <v>1611.3063236195601</v>
      </c>
      <c r="E96">
        <f t="shared" si="6"/>
        <v>2.1795495205518458E-2</v>
      </c>
      <c r="F96">
        <f t="shared" si="7"/>
        <v>2.1795495205518458E-2</v>
      </c>
    </row>
    <row r="97" spans="1:6" x14ac:dyDescent="0.25">
      <c r="A97" s="12">
        <v>43112</v>
      </c>
      <c r="B97" s="15">
        <v>100.5</v>
      </c>
      <c r="C97">
        <f t="shared" si="5"/>
        <v>0.12794612794612803</v>
      </c>
      <c r="D97">
        <v>1628.39583764597</v>
      </c>
      <c r="E97">
        <f t="shared" si="6"/>
        <v>1.0605999477505222E-2</v>
      </c>
      <c r="F97">
        <f t="shared" si="7"/>
        <v>1.0605999477505222E-2</v>
      </c>
    </row>
    <row r="98" spans="1:6" x14ac:dyDescent="0.25">
      <c r="A98" s="12">
        <v>43119</v>
      </c>
      <c r="B98" s="15">
        <v>102.5</v>
      </c>
      <c r="C98">
        <f t="shared" si="5"/>
        <v>1.9900497512437811E-2</v>
      </c>
      <c r="D98">
        <v>1630.61966993794</v>
      </c>
      <c r="E98">
        <f t="shared" si="6"/>
        <v>1.365658300370495E-3</v>
      </c>
      <c r="F98">
        <f t="shared" si="7"/>
        <v>1.365658300370495E-3</v>
      </c>
    </row>
    <row r="99" spans="1:6" x14ac:dyDescent="0.25">
      <c r="A99" s="12">
        <v>43126</v>
      </c>
      <c r="B99" s="15">
        <v>108</v>
      </c>
      <c r="C99">
        <f t="shared" si="5"/>
        <v>5.3658536585365853E-2</v>
      </c>
      <c r="D99">
        <v>1612.6271146997101</v>
      </c>
      <c r="E99">
        <f t="shared" si="6"/>
        <v>-1.1034182630039462E-2</v>
      </c>
      <c r="F99">
        <f t="shared" si="7"/>
        <v>-1.1034182630039462E-2</v>
      </c>
    </row>
    <row r="100" spans="1:6" x14ac:dyDescent="0.25">
      <c r="A100" s="12">
        <v>43133</v>
      </c>
      <c r="B100" s="15">
        <v>109.5</v>
      </c>
      <c r="C100">
        <f t="shared" si="5"/>
        <v>1.3888888888888888E-2</v>
      </c>
      <c r="D100">
        <v>1584.7903860021499</v>
      </c>
      <c r="E100">
        <f t="shared" si="6"/>
        <v>-1.7261726808273137E-2</v>
      </c>
      <c r="F100">
        <f t="shared" si="7"/>
        <v>-1.7261726808273137E-2</v>
      </c>
    </row>
    <row r="101" spans="1:6" x14ac:dyDescent="0.25">
      <c r="A101" s="12">
        <v>43140</v>
      </c>
      <c r="B101" s="15">
        <v>96.85</v>
      </c>
      <c r="C101">
        <f t="shared" si="5"/>
        <v>-0.1155251141552512</v>
      </c>
      <c r="D101">
        <v>1500.1836718622701</v>
      </c>
      <c r="E101">
        <f t="shared" si="6"/>
        <v>-5.3386690686149242E-2</v>
      </c>
      <c r="F101">
        <f t="shared" si="7"/>
        <v>-5.3386690686149242E-2</v>
      </c>
    </row>
    <row r="102" spans="1:6" x14ac:dyDescent="0.25">
      <c r="A102" s="12">
        <v>43147</v>
      </c>
      <c r="B102" s="15">
        <v>93.85</v>
      </c>
      <c r="C102">
        <f t="shared" si="5"/>
        <v>-3.0975735673722252E-2</v>
      </c>
      <c r="D102">
        <v>1556.9308522236399</v>
      </c>
      <c r="E102">
        <f t="shared" si="6"/>
        <v>3.7826821759049056E-2</v>
      </c>
      <c r="F102">
        <f t="shared" si="7"/>
        <v>3.7826821759049056E-2</v>
      </c>
    </row>
    <row r="103" spans="1:6" x14ac:dyDescent="0.25">
      <c r="A103" s="12">
        <v>43154</v>
      </c>
      <c r="B103" s="15">
        <v>98.1</v>
      </c>
      <c r="C103">
        <f t="shared" si="5"/>
        <v>4.5285029302077784E-2</v>
      </c>
      <c r="D103">
        <v>1577.11043330743</v>
      </c>
      <c r="E103">
        <f t="shared" si="6"/>
        <v>1.2961128655758309E-2</v>
      </c>
      <c r="F103">
        <f t="shared" si="7"/>
        <v>1.2961128655758309E-2</v>
      </c>
    </row>
    <row r="104" spans="1:6" x14ac:dyDescent="0.25">
      <c r="A104" s="12">
        <v>43161</v>
      </c>
      <c r="B104" s="15">
        <v>88.3</v>
      </c>
      <c r="C104">
        <f t="shared" si="5"/>
        <v>-9.9898063200815471E-2</v>
      </c>
      <c r="D104">
        <v>1526.4619418019499</v>
      </c>
      <c r="E104">
        <f t="shared" si="6"/>
        <v>-3.2114739992723761E-2</v>
      </c>
      <c r="F104">
        <f t="shared" si="7"/>
        <v>-3.2114739992723761E-2</v>
      </c>
    </row>
    <row r="105" spans="1:6" x14ac:dyDescent="0.25">
      <c r="A105" s="12">
        <v>43168</v>
      </c>
      <c r="B105" s="15">
        <v>94.35</v>
      </c>
      <c r="C105">
        <f t="shared" si="5"/>
        <v>6.8516421291053203E-2</v>
      </c>
      <c r="D105">
        <v>1589.6197119835999</v>
      </c>
      <c r="E105">
        <f t="shared" si="6"/>
        <v>4.1375266852112826E-2</v>
      </c>
      <c r="F105">
        <f t="shared" si="7"/>
        <v>4.1375266852112826E-2</v>
      </c>
    </row>
    <row r="106" spans="1:6" x14ac:dyDescent="0.25">
      <c r="A106" s="12">
        <v>43175</v>
      </c>
      <c r="B106" s="15">
        <v>88.65</v>
      </c>
      <c r="C106">
        <f t="shared" si="5"/>
        <v>-6.0413354531001474E-2</v>
      </c>
      <c r="D106">
        <v>1573.4832800951799</v>
      </c>
      <c r="E106">
        <f t="shared" si="6"/>
        <v>-1.0151127195248633E-2</v>
      </c>
      <c r="F106">
        <f t="shared" si="7"/>
        <v>-1.0151127195248633E-2</v>
      </c>
    </row>
    <row r="107" spans="1:6" x14ac:dyDescent="0.25">
      <c r="A107" s="12">
        <v>43182</v>
      </c>
      <c r="B107" s="15">
        <v>78</v>
      </c>
      <c r="C107">
        <f t="shared" si="5"/>
        <v>-0.12013536379018618</v>
      </c>
      <c r="D107">
        <v>1513.18309680111</v>
      </c>
      <c r="E107">
        <f t="shared" si="6"/>
        <v>-3.8322735333051895E-2</v>
      </c>
      <c r="F107">
        <f t="shared" si="7"/>
        <v>-3.8322735333051895E-2</v>
      </c>
    </row>
    <row r="108" spans="1:6" x14ac:dyDescent="0.25">
      <c r="A108" s="12">
        <v>43188</v>
      </c>
      <c r="B108" s="15">
        <v>71.099999999999994</v>
      </c>
      <c r="C108">
        <f t="shared" si="5"/>
        <v>-8.8461538461538536E-2</v>
      </c>
      <c r="D108">
        <v>1535.3513178543301</v>
      </c>
      <c r="E108">
        <f t="shared" si="6"/>
        <v>1.4650058608296676E-2</v>
      </c>
      <c r="F108">
        <f t="shared" si="7"/>
        <v>1.4650058608296676E-2</v>
      </c>
    </row>
    <row r="109" spans="1:6" x14ac:dyDescent="0.25">
      <c r="A109" s="12">
        <v>43196</v>
      </c>
      <c r="B109" s="15">
        <v>72.55</v>
      </c>
      <c r="C109">
        <f t="shared" si="5"/>
        <v>2.0393811533052079E-2</v>
      </c>
      <c r="D109">
        <v>1511.3737668072999</v>
      </c>
      <c r="E109">
        <f t="shared" si="6"/>
        <v>-1.5616980145325325E-2</v>
      </c>
      <c r="F109">
        <f t="shared" si="7"/>
        <v>-1.5616980145325325E-2</v>
      </c>
    </row>
    <row r="110" spans="1:6" x14ac:dyDescent="0.25">
      <c r="A110" s="12">
        <v>43203</v>
      </c>
      <c r="B110" s="15">
        <v>73</v>
      </c>
      <c r="C110">
        <f t="shared" si="5"/>
        <v>6.20261888352864E-3</v>
      </c>
      <c r="D110">
        <v>1526.66459843589</v>
      </c>
      <c r="E110">
        <f t="shared" si="6"/>
        <v>1.0117174165918676E-2</v>
      </c>
      <c r="F110">
        <f t="shared" si="7"/>
        <v>1.0117174165918676E-2</v>
      </c>
    </row>
    <row r="111" spans="1:6" x14ac:dyDescent="0.25">
      <c r="A111" s="12">
        <v>43210</v>
      </c>
      <c r="B111" s="15">
        <v>86.55</v>
      </c>
      <c r="C111">
        <f t="shared" si="5"/>
        <v>0.18561643835616434</v>
      </c>
      <c r="D111">
        <v>1572.5826747415799</v>
      </c>
      <c r="E111">
        <f t="shared" si="6"/>
        <v>3.0077383305235676E-2</v>
      </c>
      <c r="F111">
        <f t="shared" si="7"/>
        <v>3.0077383305235676E-2</v>
      </c>
    </row>
    <row r="112" spans="1:6" x14ac:dyDescent="0.25">
      <c r="A112" s="12">
        <v>43217</v>
      </c>
      <c r="B112" s="15">
        <v>84.3</v>
      </c>
      <c r="C112">
        <f t="shared" si="5"/>
        <v>-2.5996533795493933E-2</v>
      </c>
      <c r="D112">
        <v>1580.7798748426801</v>
      </c>
      <c r="E112">
        <f t="shared" si="6"/>
        <v>5.2125717984570904E-3</v>
      </c>
      <c r="F112">
        <f t="shared" si="7"/>
        <v>5.2125717984570904E-3</v>
      </c>
    </row>
    <row r="113" spans="1:6" x14ac:dyDescent="0.25">
      <c r="A113" s="12">
        <v>43224</v>
      </c>
      <c r="B113" s="15">
        <v>82</v>
      </c>
      <c r="C113">
        <f t="shared" si="5"/>
        <v>-2.7283511269276361E-2</v>
      </c>
      <c r="D113">
        <v>1577.08346851491</v>
      </c>
      <c r="E113">
        <f t="shared" si="6"/>
        <v>-2.3383434889300823E-3</v>
      </c>
      <c r="F113">
        <f t="shared" si="7"/>
        <v>-2.3383434889300823E-3</v>
      </c>
    </row>
    <row r="114" spans="1:6" x14ac:dyDescent="0.25">
      <c r="A114" s="12">
        <v>43231</v>
      </c>
      <c r="B114" s="15">
        <v>83.45</v>
      </c>
      <c r="C114">
        <f t="shared" si="5"/>
        <v>1.7682926829268326E-2</v>
      </c>
      <c r="D114">
        <v>1603.2521414328701</v>
      </c>
      <c r="E114">
        <f t="shared" si="6"/>
        <v>1.6593080480770166E-2</v>
      </c>
      <c r="F114">
        <f t="shared" si="7"/>
        <v>1.6593080480770166E-2</v>
      </c>
    </row>
    <row r="115" spans="1:6" x14ac:dyDescent="0.25">
      <c r="A115" s="12">
        <v>43238</v>
      </c>
      <c r="B115" s="15">
        <v>81.75</v>
      </c>
      <c r="C115">
        <f t="shared" si="5"/>
        <v>-2.0371479928100691E-2</v>
      </c>
      <c r="D115">
        <v>1621.61360510954</v>
      </c>
      <c r="E115">
        <f t="shared" si="6"/>
        <v>1.1452636302272322E-2</v>
      </c>
      <c r="F115">
        <f t="shared" si="7"/>
        <v>1.1452636302272322E-2</v>
      </c>
    </row>
    <row r="116" spans="1:6" x14ac:dyDescent="0.25">
      <c r="A116" s="12">
        <v>43245</v>
      </c>
      <c r="B116" s="15">
        <v>79</v>
      </c>
      <c r="C116">
        <f t="shared" si="5"/>
        <v>-3.3639143730886847E-2</v>
      </c>
      <c r="D116">
        <v>1586.9840945119099</v>
      </c>
      <c r="E116">
        <f t="shared" si="6"/>
        <v>-2.135497043717197E-2</v>
      </c>
      <c r="F116">
        <f t="shared" si="7"/>
        <v>-2.135497043717197E-2</v>
      </c>
    </row>
    <row r="117" spans="1:6" x14ac:dyDescent="0.25">
      <c r="A117" s="12">
        <v>43252</v>
      </c>
      <c r="B117" s="15">
        <v>78.75</v>
      </c>
      <c r="C117">
        <f t="shared" si="5"/>
        <v>-3.1645569620253164E-3</v>
      </c>
      <c r="D117">
        <v>1569.51297713585</v>
      </c>
      <c r="E117">
        <f t="shared" si="6"/>
        <v>-1.1009005973329147E-2</v>
      </c>
      <c r="F117">
        <f t="shared" si="7"/>
        <v>-1.1009005973329147E-2</v>
      </c>
    </row>
    <row r="118" spans="1:6" x14ac:dyDescent="0.25">
      <c r="A118" s="12">
        <v>43259</v>
      </c>
      <c r="B118" s="15">
        <v>74.150000000000006</v>
      </c>
      <c r="C118">
        <f t="shared" si="5"/>
        <v>-5.841269841269834E-2</v>
      </c>
      <c r="D118">
        <v>1555.8740734886201</v>
      </c>
      <c r="E118">
        <f t="shared" si="6"/>
        <v>-8.6898954299307832E-3</v>
      </c>
      <c r="F118">
        <f t="shared" si="7"/>
        <v>-8.6898954299307832E-3</v>
      </c>
    </row>
    <row r="119" spans="1:6" x14ac:dyDescent="0.25">
      <c r="A119" s="12">
        <v>43266</v>
      </c>
      <c r="B119" s="15">
        <v>74.150000000000006</v>
      </c>
      <c r="C119">
        <f t="shared" si="5"/>
        <v>0</v>
      </c>
      <c r="D119">
        <v>1570.4338415891</v>
      </c>
      <c r="E119">
        <f t="shared" si="6"/>
        <v>9.3579347767095544E-3</v>
      </c>
      <c r="F119">
        <f t="shared" si="7"/>
        <v>9.3579347767095544E-3</v>
      </c>
    </row>
    <row r="120" spans="1:6" x14ac:dyDescent="0.25">
      <c r="A120" s="12">
        <v>43272</v>
      </c>
      <c r="B120" s="15">
        <v>71.400000000000006</v>
      </c>
      <c r="C120">
        <f t="shared" si="5"/>
        <v>-3.7086985839514496E-2</v>
      </c>
      <c r="D120">
        <v>1549.5471819130801</v>
      </c>
      <c r="E120">
        <f t="shared" si="6"/>
        <v>-1.3299929690056219E-2</v>
      </c>
      <c r="F120">
        <f t="shared" si="7"/>
        <v>-1.3299929690056219E-2</v>
      </c>
    </row>
    <row r="121" spans="1:6" x14ac:dyDescent="0.25">
      <c r="A121" s="12">
        <v>43280</v>
      </c>
      <c r="B121" s="15">
        <v>71</v>
      </c>
      <c r="C121">
        <f t="shared" si="5"/>
        <v>-5.6022408963586224E-3</v>
      </c>
      <c r="D121">
        <v>1558.8778443793899</v>
      </c>
      <c r="E121">
        <f t="shared" si="6"/>
        <v>6.0215413736483588E-3</v>
      </c>
      <c r="F121">
        <f t="shared" si="7"/>
        <v>6.0215413736483588E-3</v>
      </c>
    </row>
    <row r="122" spans="1:6" x14ac:dyDescent="0.25">
      <c r="A122" s="12">
        <v>43287</v>
      </c>
      <c r="B122" s="15">
        <v>65.7</v>
      </c>
      <c r="C122">
        <f t="shared" si="5"/>
        <v>-7.4647887323943618E-2</v>
      </c>
      <c r="D122">
        <v>1524.1712026068001</v>
      </c>
      <c r="E122">
        <f t="shared" si="6"/>
        <v>-2.2263862365948885E-2</v>
      </c>
      <c r="F122">
        <f t="shared" si="7"/>
        <v>-2.2263862365948885E-2</v>
      </c>
    </row>
    <row r="123" spans="1:6" x14ac:dyDescent="0.25">
      <c r="A123" s="12">
        <v>43294</v>
      </c>
      <c r="B123" s="15">
        <v>70.05</v>
      </c>
      <c r="C123">
        <f t="shared" si="5"/>
        <v>6.621004566210037E-2</v>
      </c>
      <c r="D123">
        <v>1550.8793203766199</v>
      </c>
      <c r="E123">
        <f t="shared" si="6"/>
        <v>1.7523043162172854E-2</v>
      </c>
      <c r="F123">
        <f t="shared" si="7"/>
        <v>1.7523043162172854E-2</v>
      </c>
    </row>
    <row r="124" spans="1:6" x14ac:dyDescent="0.25">
      <c r="A124" s="12">
        <v>43301</v>
      </c>
      <c r="B124" s="15">
        <v>73.849999999999994</v>
      </c>
      <c r="C124">
        <f t="shared" si="5"/>
        <v>5.4246966452533865E-2</v>
      </c>
      <c r="D124">
        <v>1579.3961783493301</v>
      </c>
      <c r="E124">
        <f t="shared" si="6"/>
        <v>1.8387541569504583E-2</v>
      </c>
      <c r="F124">
        <f t="shared" si="7"/>
        <v>1.8387541569504583E-2</v>
      </c>
    </row>
    <row r="125" spans="1:6" x14ac:dyDescent="0.25">
      <c r="A125" s="12">
        <v>43308</v>
      </c>
      <c r="B125" s="15">
        <v>73.95</v>
      </c>
      <c r="C125">
        <f t="shared" si="5"/>
        <v>1.3540961408261142E-3</v>
      </c>
      <c r="D125">
        <v>1612.7615199366601</v>
      </c>
      <c r="E125">
        <f t="shared" si="6"/>
        <v>2.1125378194976417E-2</v>
      </c>
      <c r="F125">
        <f t="shared" si="7"/>
        <v>2.1125378194976417E-2</v>
      </c>
    </row>
    <row r="126" spans="1:6" x14ac:dyDescent="0.25">
      <c r="A126" s="12">
        <v>43315</v>
      </c>
      <c r="B126" s="15">
        <v>65</v>
      </c>
      <c r="C126">
        <f t="shared" si="5"/>
        <v>-0.12102772143340099</v>
      </c>
      <c r="D126">
        <v>1611.94951149143</v>
      </c>
      <c r="E126">
        <f t="shared" si="6"/>
        <v>-5.0348947143898863E-4</v>
      </c>
      <c r="F126">
        <f t="shared" si="7"/>
        <v>-5.0348947143898863E-4</v>
      </c>
    </row>
    <row r="127" spans="1:6" x14ac:dyDescent="0.25">
      <c r="A127" s="12">
        <v>43322</v>
      </c>
      <c r="B127" s="15">
        <v>63.55</v>
      </c>
      <c r="C127">
        <f t="shared" si="5"/>
        <v>-2.2307692307692351E-2</v>
      </c>
      <c r="D127">
        <v>1616.8180586214701</v>
      </c>
      <c r="E127">
        <f t="shared" si="6"/>
        <v>3.020285123902856E-3</v>
      </c>
      <c r="F127">
        <f t="shared" si="7"/>
        <v>3.020285123902856E-3</v>
      </c>
    </row>
    <row r="128" spans="1:6" x14ac:dyDescent="0.25">
      <c r="A128" s="12">
        <v>43329</v>
      </c>
      <c r="B128" s="15">
        <v>63.4</v>
      </c>
      <c r="C128">
        <f t="shared" si="5"/>
        <v>-2.3603461841069802E-3</v>
      </c>
      <c r="D128">
        <v>1622.71259363028</v>
      </c>
      <c r="E128">
        <f t="shared" si="6"/>
        <v>3.6457627235038097E-3</v>
      </c>
      <c r="F128">
        <f t="shared" si="7"/>
        <v>3.6457627235038097E-3</v>
      </c>
    </row>
    <row r="129" spans="1:6" x14ac:dyDescent="0.25">
      <c r="A129" s="12">
        <v>43336</v>
      </c>
      <c r="B129" s="15">
        <v>61.65</v>
      </c>
      <c r="C129">
        <f t="shared" si="5"/>
        <v>-2.7602523659305996E-2</v>
      </c>
      <c r="D129">
        <v>1646.86748983501</v>
      </c>
      <c r="E129">
        <f t="shared" si="6"/>
        <v>1.4885504863613242E-2</v>
      </c>
      <c r="F129">
        <f t="shared" si="7"/>
        <v>1.4885504863613242E-2</v>
      </c>
    </row>
    <row r="130" spans="1:6" x14ac:dyDescent="0.25">
      <c r="A130" s="12">
        <v>43343</v>
      </c>
      <c r="B130" s="15">
        <v>65</v>
      </c>
      <c r="C130">
        <f t="shared" si="5"/>
        <v>5.4339010543390132E-2</v>
      </c>
      <c r="D130">
        <v>1658.1631371441699</v>
      </c>
      <c r="E130">
        <f t="shared" si="6"/>
        <v>6.8588683539387548E-3</v>
      </c>
      <c r="F130">
        <f t="shared" si="7"/>
        <v>6.8588683539387548E-3</v>
      </c>
    </row>
    <row r="131" spans="1:6" x14ac:dyDescent="0.25">
      <c r="A131" s="12">
        <v>43350</v>
      </c>
      <c r="B131" s="15">
        <v>62.6</v>
      </c>
      <c r="C131">
        <f t="shared" si="5"/>
        <v>-3.6923076923076899E-2</v>
      </c>
      <c r="D131">
        <v>1618.1984519600701</v>
      </c>
      <c r="E131">
        <f t="shared" si="6"/>
        <v>-2.4101781235428034E-2</v>
      </c>
      <c r="F131">
        <f t="shared" si="7"/>
        <v>-2.4101781235428034E-2</v>
      </c>
    </row>
    <row r="132" spans="1:6" x14ac:dyDescent="0.25">
      <c r="A132" s="12">
        <v>43357</v>
      </c>
      <c r="B132" s="15">
        <v>59.65</v>
      </c>
      <c r="C132">
        <f t="shared" ref="C132:C195" si="10">(B132-B131)/B131</f>
        <v>-4.7124600638977679E-2</v>
      </c>
      <c r="D132">
        <v>1634.7362629613799</v>
      </c>
      <c r="E132">
        <f t="shared" ref="E132:E195" si="11">(D132-D131)/D131</f>
        <v>1.0219890509274755E-2</v>
      </c>
      <c r="F132">
        <f t="shared" ref="F132:F195" si="12">E132-S157</f>
        <v>1.0219890509274755E-2</v>
      </c>
    </row>
    <row r="133" spans="1:6" x14ac:dyDescent="0.25">
      <c r="A133" s="12">
        <v>43364</v>
      </c>
      <c r="B133" s="15">
        <v>61.65</v>
      </c>
      <c r="C133">
        <f t="shared" si="10"/>
        <v>3.3528918692372171E-2</v>
      </c>
      <c r="D133">
        <v>1662.32435944944</v>
      </c>
      <c r="E133">
        <f t="shared" si="11"/>
        <v>1.6876175755765811E-2</v>
      </c>
      <c r="F133">
        <f t="shared" si="12"/>
        <v>1.6876175755765811E-2</v>
      </c>
    </row>
    <row r="134" spans="1:6" x14ac:dyDescent="0.25">
      <c r="A134" s="12">
        <v>43371</v>
      </c>
      <c r="B134" s="15">
        <v>60.3</v>
      </c>
      <c r="C134">
        <f t="shared" si="10"/>
        <v>-2.1897810218978124E-2</v>
      </c>
      <c r="D134">
        <v>1662.3577666487599</v>
      </c>
      <c r="E134">
        <f t="shared" si="11"/>
        <v>2.0096679164977047E-5</v>
      </c>
      <c r="F134">
        <f t="shared" si="12"/>
        <v>2.0096679164977047E-5</v>
      </c>
    </row>
    <row r="135" spans="1:6" x14ac:dyDescent="0.25">
      <c r="A135" s="12">
        <v>43378</v>
      </c>
      <c r="B135" s="15">
        <v>54.85</v>
      </c>
      <c r="C135">
        <f t="shared" si="10"/>
        <v>-9.038142620232166E-2</v>
      </c>
      <c r="D135">
        <v>1634.8590616972899</v>
      </c>
      <c r="E135">
        <f t="shared" si="11"/>
        <v>-1.6541989638551871E-2</v>
      </c>
      <c r="F135">
        <f t="shared" si="12"/>
        <v>-1.6541989638551871E-2</v>
      </c>
    </row>
    <row r="136" spans="1:6" x14ac:dyDescent="0.25">
      <c r="A136" s="12">
        <v>43385</v>
      </c>
      <c r="B136" s="15">
        <v>48.18</v>
      </c>
      <c r="C136">
        <f t="shared" si="10"/>
        <v>-0.12160437556973568</v>
      </c>
      <c r="D136">
        <v>1536.4558767078599</v>
      </c>
      <c r="E136">
        <f t="shared" si="11"/>
        <v>-6.0190622723936237E-2</v>
      </c>
      <c r="F136">
        <f t="shared" si="12"/>
        <v>-6.0190622723936237E-2</v>
      </c>
    </row>
    <row r="137" spans="1:6" x14ac:dyDescent="0.25">
      <c r="A137" s="12">
        <v>43392</v>
      </c>
      <c r="B137" s="15">
        <v>46.96</v>
      </c>
      <c r="C137">
        <f t="shared" si="10"/>
        <v>-2.532171025321708E-2</v>
      </c>
      <c r="D137">
        <v>1531.66160336965</v>
      </c>
      <c r="E137">
        <f t="shared" si="11"/>
        <v>-3.1203456024279197E-3</v>
      </c>
      <c r="F137">
        <f t="shared" si="12"/>
        <v>-3.1203456024279197E-3</v>
      </c>
    </row>
    <row r="138" spans="1:6" x14ac:dyDescent="0.25">
      <c r="A138" s="12">
        <v>43399</v>
      </c>
      <c r="B138" s="15">
        <v>48.06</v>
      </c>
      <c r="C138">
        <f t="shared" si="10"/>
        <v>2.342419080068146E-2</v>
      </c>
      <c r="D138">
        <v>1485.2674902107699</v>
      </c>
      <c r="E138">
        <f t="shared" si="11"/>
        <v>-3.0290054315400518E-2</v>
      </c>
      <c r="F138">
        <f t="shared" si="12"/>
        <v>-3.0290054315400518E-2</v>
      </c>
    </row>
    <row r="139" spans="1:6" x14ac:dyDescent="0.25">
      <c r="A139" s="12">
        <v>43406</v>
      </c>
      <c r="B139" s="15">
        <v>56</v>
      </c>
      <c r="C139">
        <f t="shared" si="10"/>
        <v>0.16521015397419886</v>
      </c>
      <c r="D139">
        <v>1551.3947883793301</v>
      </c>
      <c r="E139">
        <f t="shared" si="11"/>
        <v>4.4522147427583057E-2</v>
      </c>
      <c r="F139">
        <f t="shared" si="12"/>
        <v>4.4522147427583057E-2</v>
      </c>
    </row>
    <row r="140" spans="1:6" x14ac:dyDescent="0.25">
      <c r="A140" s="12">
        <v>43413</v>
      </c>
      <c r="B140" s="15">
        <v>40.340000000000003</v>
      </c>
      <c r="C140">
        <f t="shared" si="10"/>
        <v>-0.27964285714285708</v>
      </c>
      <c r="D140">
        <v>1530.5071027164599</v>
      </c>
      <c r="E140">
        <f t="shared" si="11"/>
        <v>-1.3463810642738151E-2</v>
      </c>
      <c r="F140">
        <f t="shared" si="12"/>
        <v>-1.3463810642738151E-2</v>
      </c>
    </row>
    <row r="141" spans="1:6" x14ac:dyDescent="0.25">
      <c r="A141" s="12">
        <v>43420</v>
      </c>
      <c r="B141" s="15">
        <v>38.700000000000003</v>
      </c>
      <c r="C141">
        <f t="shared" si="10"/>
        <v>-4.0654437283093717E-2</v>
      </c>
      <c r="D141">
        <v>1499.4347892363401</v>
      </c>
      <c r="E141">
        <f t="shared" si="11"/>
        <v>-2.0301972741564138E-2</v>
      </c>
      <c r="F141">
        <f t="shared" si="12"/>
        <v>-2.0301972741564138E-2</v>
      </c>
    </row>
    <row r="142" spans="1:6" x14ac:dyDescent="0.25">
      <c r="A142" s="12">
        <v>43427</v>
      </c>
      <c r="B142" s="15">
        <v>38.18</v>
      </c>
      <c r="C142">
        <f t="shared" si="10"/>
        <v>-1.3436692506460029E-2</v>
      </c>
      <c r="D142">
        <v>1477.3510350075101</v>
      </c>
      <c r="E142">
        <f t="shared" si="11"/>
        <v>-1.4728052455070239E-2</v>
      </c>
      <c r="F142">
        <f t="shared" si="12"/>
        <v>-1.4728052455070239E-2</v>
      </c>
    </row>
    <row r="143" spans="1:6" x14ac:dyDescent="0.25">
      <c r="A143" s="12">
        <v>43434</v>
      </c>
      <c r="B143" s="15">
        <v>39.72</v>
      </c>
      <c r="C143">
        <f t="shared" si="10"/>
        <v>4.0335254059717107E-2</v>
      </c>
      <c r="D143">
        <v>1514.6341571646501</v>
      </c>
      <c r="E143">
        <f t="shared" si="11"/>
        <v>2.5236468025319734E-2</v>
      </c>
      <c r="F143">
        <f t="shared" si="12"/>
        <v>2.5236468025319734E-2</v>
      </c>
    </row>
    <row r="144" spans="1:6" x14ac:dyDescent="0.25">
      <c r="A144" s="12">
        <v>43441</v>
      </c>
      <c r="B144" s="15">
        <v>35.44</v>
      </c>
      <c r="C144">
        <f t="shared" si="10"/>
        <v>-0.10775427995971806</v>
      </c>
      <c r="D144">
        <v>1454.0282506011099</v>
      </c>
      <c r="E144">
        <f t="shared" si="11"/>
        <v>-4.0013561213351118E-2</v>
      </c>
      <c r="F144">
        <f t="shared" si="12"/>
        <v>-4.0013561213351118E-2</v>
      </c>
    </row>
    <row r="145" spans="1:6" x14ac:dyDescent="0.25">
      <c r="A145" s="12">
        <v>43448</v>
      </c>
      <c r="B145" s="15">
        <v>37.1</v>
      </c>
      <c r="C145">
        <f t="shared" si="10"/>
        <v>4.6839729119638934E-2</v>
      </c>
      <c r="D145">
        <v>1471.6744870571099</v>
      </c>
      <c r="E145">
        <f t="shared" si="11"/>
        <v>1.2136102891195454E-2</v>
      </c>
      <c r="F145">
        <f t="shared" si="12"/>
        <v>1.2136102891195454E-2</v>
      </c>
    </row>
    <row r="146" spans="1:6" x14ac:dyDescent="0.25">
      <c r="A146" s="12">
        <v>43455</v>
      </c>
      <c r="B146" s="15">
        <v>38.520000000000003</v>
      </c>
      <c r="C146">
        <f t="shared" si="10"/>
        <v>3.82749326145553E-2</v>
      </c>
      <c r="D146">
        <v>1408.34013641765</v>
      </c>
      <c r="E146">
        <f t="shared" si="11"/>
        <v>-4.3035570159342E-2</v>
      </c>
      <c r="F146">
        <f t="shared" si="12"/>
        <v>-4.3035570159342E-2</v>
      </c>
    </row>
    <row r="147" spans="1:6" x14ac:dyDescent="0.25">
      <c r="A147" s="12">
        <v>43462</v>
      </c>
      <c r="B147" s="15">
        <v>39.76</v>
      </c>
      <c r="C147">
        <f t="shared" si="10"/>
        <v>3.2191069574247007E-2</v>
      </c>
      <c r="D147">
        <v>1408.7363886334999</v>
      </c>
      <c r="E147">
        <f t="shared" si="11"/>
        <v>2.8136116098903568E-4</v>
      </c>
      <c r="F147">
        <f t="shared" si="12"/>
        <v>2.8136116098903568E-4</v>
      </c>
    </row>
    <row r="148" spans="1:6" x14ac:dyDescent="0.25">
      <c r="A148" s="12">
        <v>43469</v>
      </c>
      <c r="B148" s="15">
        <v>42.28</v>
      </c>
      <c r="C148">
        <f t="shared" si="10"/>
        <v>6.3380281690140927E-2</v>
      </c>
      <c r="D148">
        <v>1435.29016846698</v>
      </c>
      <c r="E148">
        <f t="shared" si="11"/>
        <v>1.8849360354237583E-2</v>
      </c>
      <c r="F148">
        <f t="shared" si="12"/>
        <v>1.8849360354237583E-2</v>
      </c>
    </row>
    <row r="149" spans="1:6" x14ac:dyDescent="0.25">
      <c r="A149" s="12">
        <v>43476</v>
      </c>
      <c r="B149" s="15">
        <v>43.86</v>
      </c>
      <c r="C149">
        <f t="shared" si="10"/>
        <v>3.736991485335852E-2</v>
      </c>
      <c r="D149">
        <v>1465.4327409718401</v>
      </c>
      <c r="E149">
        <f t="shared" si="11"/>
        <v>2.1001030430700313E-2</v>
      </c>
      <c r="F149">
        <f t="shared" si="12"/>
        <v>2.1001030430700313E-2</v>
      </c>
    </row>
    <row r="150" spans="1:6" x14ac:dyDescent="0.25">
      <c r="A150" s="12">
        <v>43483</v>
      </c>
      <c r="B150" s="15">
        <v>39.659999999999997</v>
      </c>
      <c r="C150">
        <f t="shared" si="10"/>
        <v>-9.5759233926128659E-2</v>
      </c>
      <c r="D150">
        <v>1499.7855267221</v>
      </c>
      <c r="E150">
        <f t="shared" si="11"/>
        <v>2.3442076043338575E-2</v>
      </c>
      <c r="F150">
        <f t="shared" si="12"/>
        <v>2.3442076043338575E-2</v>
      </c>
    </row>
    <row r="151" spans="1:6" x14ac:dyDescent="0.25">
      <c r="A151" s="12">
        <v>43490</v>
      </c>
      <c r="B151" s="15">
        <v>36.14</v>
      </c>
      <c r="C151">
        <f t="shared" si="10"/>
        <v>-8.875441250630349E-2</v>
      </c>
      <c r="D151">
        <v>1501.1207863618999</v>
      </c>
      <c r="E151">
        <f t="shared" si="11"/>
        <v>8.9030039029529154E-4</v>
      </c>
      <c r="F151">
        <f t="shared" si="12"/>
        <v>8.9030039029529154E-4</v>
      </c>
    </row>
    <row r="152" spans="1:6" x14ac:dyDescent="0.25">
      <c r="A152" s="12">
        <v>43497</v>
      </c>
      <c r="B152" s="15">
        <v>36</v>
      </c>
      <c r="C152">
        <f t="shared" si="10"/>
        <v>-3.8738240177089256E-3</v>
      </c>
      <c r="D152">
        <v>1525.6945398534001</v>
      </c>
      <c r="E152">
        <f t="shared" si="11"/>
        <v>1.6370270610306343E-2</v>
      </c>
      <c r="F152">
        <f t="shared" si="12"/>
        <v>1.6370270610306343E-2</v>
      </c>
    </row>
    <row r="153" spans="1:6" x14ac:dyDescent="0.25">
      <c r="A153" s="12">
        <v>43504</v>
      </c>
      <c r="B153" s="15">
        <v>36.24</v>
      </c>
      <c r="C153">
        <f t="shared" si="10"/>
        <v>6.6666666666667217E-3</v>
      </c>
      <c r="D153">
        <v>1527.1671588989</v>
      </c>
      <c r="E153">
        <f t="shared" si="11"/>
        <v>9.6521224074208763E-4</v>
      </c>
      <c r="F153">
        <f t="shared" si="12"/>
        <v>9.6521224074208763E-4</v>
      </c>
    </row>
    <row r="154" spans="1:6" x14ac:dyDescent="0.25">
      <c r="A154" s="12">
        <v>43511</v>
      </c>
      <c r="B154" s="15">
        <v>33.799999999999997</v>
      </c>
      <c r="C154">
        <f t="shared" si="10"/>
        <v>-6.7328918322295941E-2</v>
      </c>
      <c r="D154">
        <v>1583.8213592736699</v>
      </c>
      <c r="E154">
        <f t="shared" si="11"/>
        <v>3.7097576414371114E-2</v>
      </c>
      <c r="F154">
        <f t="shared" si="12"/>
        <v>3.7097576414371114E-2</v>
      </c>
    </row>
    <row r="155" spans="1:6" x14ac:dyDescent="0.25">
      <c r="A155" s="12">
        <v>43518</v>
      </c>
      <c r="B155" s="15">
        <v>34.5</v>
      </c>
      <c r="C155">
        <f t="shared" si="10"/>
        <v>2.0710059171597718E-2</v>
      </c>
      <c r="D155">
        <v>1588.82828831959</v>
      </c>
      <c r="E155">
        <f t="shared" si="11"/>
        <v>3.1612965796952029E-3</v>
      </c>
      <c r="F155">
        <f t="shared" si="12"/>
        <v>3.1612965796952029E-3</v>
      </c>
    </row>
    <row r="156" spans="1:6" x14ac:dyDescent="0.25">
      <c r="A156" s="12">
        <v>43525</v>
      </c>
      <c r="B156" s="15">
        <v>34.44</v>
      </c>
      <c r="C156">
        <f t="shared" si="10"/>
        <v>-1.7391304347826747E-3</v>
      </c>
      <c r="D156">
        <v>1580.2150455271201</v>
      </c>
      <c r="E156">
        <f t="shared" si="11"/>
        <v>-5.4211288002554625E-3</v>
      </c>
      <c r="F156">
        <f t="shared" si="12"/>
        <v>-5.4211288002554625E-3</v>
      </c>
    </row>
    <row r="157" spans="1:6" x14ac:dyDescent="0.25">
      <c r="A157" s="12">
        <v>43532</v>
      </c>
      <c r="B157" s="15">
        <v>31.62</v>
      </c>
      <c r="C157">
        <f t="shared" si="10"/>
        <v>-8.1881533101045206E-2</v>
      </c>
      <c r="D157">
        <v>1558.6314272721399</v>
      </c>
      <c r="E157">
        <f t="shared" si="11"/>
        <v>-1.365865887435617E-2</v>
      </c>
      <c r="F157">
        <f t="shared" si="12"/>
        <v>-1.365865887435617E-2</v>
      </c>
    </row>
    <row r="158" spans="1:6" x14ac:dyDescent="0.25">
      <c r="A158" s="12">
        <v>43539</v>
      </c>
      <c r="B158" s="15">
        <v>31.34</v>
      </c>
      <c r="C158">
        <f t="shared" si="10"/>
        <v>-8.8551549652119265E-3</v>
      </c>
      <c r="D158">
        <v>1595.75865768007</v>
      </c>
      <c r="E158">
        <f t="shared" si="11"/>
        <v>2.3820404079050783E-2</v>
      </c>
      <c r="F158">
        <f t="shared" si="12"/>
        <v>2.3820404079050783E-2</v>
      </c>
    </row>
    <row r="159" spans="1:6" x14ac:dyDescent="0.25">
      <c r="A159" s="12">
        <v>43546</v>
      </c>
      <c r="B159" s="15">
        <v>30.24</v>
      </c>
      <c r="C159">
        <f t="shared" si="10"/>
        <v>-3.5098915124441653E-2</v>
      </c>
      <c r="D159">
        <v>1576.8696047204901</v>
      </c>
      <c r="E159">
        <f t="shared" si="11"/>
        <v>-1.1837036176285568E-2</v>
      </c>
      <c r="F159">
        <f t="shared" si="12"/>
        <v>-1.1837036176285568E-2</v>
      </c>
    </row>
    <row r="160" spans="1:6" x14ac:dyDescent="0.25">
      <c r="A160" s="12">
        <v>43553</v>
      </c>
      <c r="B160" s="15">
        <v>28.98</v>
      </c>
      <c r="C160">
        <f t="shared" si="10"/>
        <v>-4.1666666666666602E-2</v>
      </c>
      <c r="D160">
        <v>1553.41919595131</v>
      </c>
      <c r="E160">
        <f t="shared" si="11"/>
        <v>-1.487149520732679E-2</v>
      </c>
      <c r="F160">
        <f t="shared" si="12"/>
        <v>-1.487149520732679E-2</v>
      </c>
    </row>
    <row r="161" spans="1:6" x14ac:dyDescent="0.25">
      <c r="A161" s="12">
        <v>43560</v>
      </c>
      <c r="B161" s="15">
        <v>30.62</v>
      </c>
      <c r="C161">
        <f t="shared" si="10"/>
        <v>5.6590752242926173E-2</v>
      </c>
      <c r="D161">
        <v>1622.26641184458</v>
      </c>
      <c r="E161">
        <f t="shared" si="11"/>
        <v>4.4319792154433976E-2</v>
      </c>
      <c r="F161">
        <f t="shared" si="12"/>
        <v>4.4319792154433976E-2</v>
      </c>
    </row>
    <row r="162" spans="1:6" x14ac:dyDescent="0.25">
      <c r="A162" s="12">
        <v>43567</v>
      </c>
      <c r="B162" s="15">
        <v>32.92</v>
      </c>
      <c r="C162">
        <f t="shared" si="10"/>
        <v>7.5114304376224711E-2</v>
      </c>
      <c r="D162">
        <v>1641.2093293655</v>
      </c>
      <c r="E162">
        <f t="shared" si="11"/>
        <v>1.1676822858818334E-2</v>
      </c>
      <c r="F162">
        <f t="shared" si="12"/>
        <v>1.1676822858818334E-2</v>
      </c>
    </row>
    <row r="163" spans="1:6" x14ac:dyDescent="0.25">
      <c r="A163" s="12">
        <v>43573</v>
      </c>
      <c r="B163" s="15">
        <v>28.18</v>
      </c>
      <c r="C163">
        <f t="shared" si="10"/>
        <v>-0.14398541919805594</v>
      </c>
      <c r="D163">
        <v>1670.74395738308</v>
      </c>
      <c r="E163">
        <f t="shared" si="11"/>
        <v>1.7995649603696928E-2</v>
      </c>
      <c r="F163">
        <f t="shared" si="12"/>
        <v>1.7995649603696928E-2</v>
      </c>
    </row>
    <row r="164" spans="1:6" x14ac:dyDescent="0.25">
      <c r="A164" s="12">
        <v>43581</v>
      </c>
      <c r="B164" s="15">
        <v>25.91</v>
      </c>
      <c r="C164">
        <f t="shared" si="10"/>
        <v>-8.0553584102200121E-2</v>
      </c>
      <c r="D164">
        <v>1689.03739376354</v>
      </c>
      <c r="E164">
        <f t="shared" si="11"/>
        <v>1.0949275799933676E-2</v>
      </c>
      <c r="F164">
        <f t="shared" si="12"/>
        <v>1.0949275799933676E-2</v>
      </c>
    </row>
    <row r="165" spans="1:6" x14ac:dyDescent="0.25">
      <c r="A165" s="12">
        <v>43588</v>
      </c>
      <c r="B165" s="15">
        <v>34.32</v>
      </c>
      <c r="C165">
        <f t="shared" si="10"/>
        <v>0.32458510227711307</v>
      </c>
      <c r="D165">
        <v>1672.3303255368601</v>
      </c>
      <c r="E165">
        <f t="shared" si="11"/>
        <v>-9.8914732665882181E-3</v>
      </c>
      <c r="F165">
        <f t="shared" si="12"/>
        <v>-9.8914732665882181E-3</v>
      </c>
    </row>
    <row r="166" spans="1:6" x14ac:dyDescent="0.25">
      <c r="A166" s="12">
        <v>43595</v>
      </c>
      <c r="B166" s="15">
        <v>30.08</v>
      </c>
      <c r="C166">
        <f t="shared" si="10"/>
        <v>-0.12354312354312361</v>
      </c>
      <c r="D166">
        <v>1603.3657264613701</v>
      </c>
      <c r="E166">
        <f t="shared" si="11"/>
        <v>-4.123862255105052E-2</v>
      </c>
      <c r="F166">
        <f t="shared" si="12"/>
        <v>-4.123862255105052E-2</v>
      </c>
    </row>
    <row r="167" spans="1:6" x14ac:dyDescent="0.25">
      <c r="A167" s="12">
        <v>43602</v>
      </c>
      <c r="B167" s="15">
        <v>29.35</v>
      </c>
      <c r="C167">
        <f t="shared" si="10"/>
        <v>-2.4268617021276494E-2</v>
      </c>
      <c r="D167">
        <v>1606.8569438060499</v>
      </c>
      <c r="E167">
        <f t="shared" si="11"/>
        <v>2.1774304433867212E-3</v>
      </c>
      <c r="F167">
        <f t="shared" si="12"/>
        <v>2.1774304433867212E-3</v>
      </c>
    </row>
    <row r="168" spans="1:6" x14ac:dyDescent="0.25">
      <c r="A168" s="12">
        <v>43609</v>
      </c>
      <c r="B168" s="15">
        <v>29.96</v>
      </c>
      <c r="C168">
        <f t="shared" si="10"/>
        <v>2.0783645655877321E-2</v>
      </c>
      <c r="D168">
        <v>1571.5155216394801</v>
      </c>
      <c r="E168">
        <f t="shared" si="11"/>
        <v>-2.199413102877663E-2</v>
      </c>
      <c r="F168">
        <f t="shared" si="12"/>
        <v>-2.199413102877663E-2</v>
      </c>
    </row>
    <row r="169" spans="1:6" x14ac:dyDescent="0.25">
      <c r="A169" s="12">
        <v>43616</v>
      </c>
      <c r="B169" s="15">
        <v>30.37</v>
      </c>
      <c r="C169">
        <f t="shared" si="10"/>
        <v>1.3684913217623502E-2</v>
      </c>
      <c r="D169">
        <v>1510.4616374306099</v>
      </c>
      <c r="E169">
        <f t="shared" si="11"/>
        <v>-3.8850322105107707E-2</v>
      </c>
      <c r="F169">
        <f t="shared" si="12"/>
        <v>-3.8850322105107707E-2</v>
      </c>
    </row>
    <row r="170" spans="1:6" x14ac:dyDescent="0.25">
      <c r="A170" s="12">
        <v>43623</v>
      </c>
      <c r="B170" s="15">
        <v>31.84</v>
      </c>
      <c r="C170">
        <f t="shared" si="10"/>
        <v>4.8403029305235393E-2</v>
      </c>
      <c r="D170">
        <v>1566.13583210721</v>
      </c>
      <c r="E170">
        <f t="shared" si="11"/>
        <v>3.6859059043237545E-2</v>
      </c>
      <c r="F170">
        <f t="shared" si="12"/>
        <v>3.6859059043237545E-2</v>
      </c>
    </row>
    <row r="171" spans="1:6" x14ac:dyDescent="0.25">
      <c r="A171" s="12">
        <v>43630</v>
      </c>
      <c r="B171" s="15">
        <v>31.9</v>
      </c>
      <c r="C171">
        <f t="shared" si="10"/>
        <v>1.8844221105527236E-3</v>
      </c>
      <c r="D171">
        <v>1589.6021983550499</v>
      </c>
      <c r="E171">
        <f t="shared" si="11"/>
        <v>1.4983608552181777E-2</v>
      </c>
      <c r="F171">
        <f t="shared" si="12"/>
        <v>1.4983608552181777E-2</v>
      </c>
    </row>
    <row r="172" spans="1:6" x14ac:dyDescent="0.25">
      <c r="A172" s="12">
        <v>43636</v>
      </c>
      <c r="B172" s="15">
        <v>32.14</v>
      </c>
      <c r="C172">
        <f t="shared" si="10"/>
        <v>7.5235109717868964E-3</v>
      </c>
      <c r="D172">
        <v>1628.2930804314201</v>
      </c>
      <c r="E172">
        <f t="shared" si="11"/>
        <v>2.4339977710403391E-2</v>
      </c>
      <c r="F172">
        <f t="shared" si="12"/>
        <v>2.4339977710403391E-2</v>
      </c>
    </row>
    <row r="173" spans="1:6" x14ac:dyDescent="0.25">
      <c r="A173" s="12">
        <v>43644</v>
      </c>
      <c r="B173" s="15">
        <v>37.08</v>
      </c>
      <c r="C173">
        <f t="shared" si="10"/>
        <v>0.15370255133789662</v>
      </c>
      <c r="D173">
        <v>1622.43045870473</v>
      </c>
      <c r="E173">
        <f t="shared" si="11"/>
        <v>-3.6004708225725597E-3</v>
      </c>
      <c r="F173">
        <f t="shared" si="12"/>
        <v>-3.6004708225725597E-3</v>
      </c>
    </row>
    <row r="174" spans="1:6" x14ac:dyDescent="0.25">
      <c r="A174" s="12">
        <v>43651</v>
      </c>
      <c r="B174" s="15">
        <v>37.79</v>
      </c>
      <c r="C174">
        <f t="shared" si="10"/>
        <v>1.9147788565264317E-2</v>
      </c>
      <c r="D174">
        <v>1634.94276157014</v>
      </c>
      <c r="E174">
        <f t="shared" si="11"/>
        <v>7.7120734502230748E-3</v>
      </c>
      <c r="F174">
        <f t="shared" si="12"/>
        <v>7.7120734502230748E-3</v>
      </c>
    </row>
    <row r="175" spans="1:6" x14ac:dyDescent="0.25">
      <c r="A175" s="12">
        <v>43658</v>
      </c>
      <c r="B175" s="15">
        <v>37.909999999999997</v>
      </c>
      <c r="C175">
        <f t="shared" si="10"/>
        <v>3.1754432389520361E-3</v>
      </c>
      <c r="D175">
        <v>1625.61563153308</v>
      </c>
      <c r="E175">
        <f t="shared" si="11"/>
        <v>-5.7048664065172221E-3</v>
      </c>
      <c r="F175">
        <f t="shared" si="12"/>
        <v>-5.7048664065172221E-3</v>
      </c>
    </row>
    <row r="176" spans="1:6" x14ac:dyDescent="0.25">
      <c r="A176" s="12">
        <v>43665</v>
      </c>
      <c r="B176" s="15">
        <v>38.06</v>
      </c>
      <c r="C176">
        <f t="shared" si="10"/>
        <v>3.9567396465314082E-3</v>
      </c>
      <c r="D176">
        <v>1605.4192974631301</v>
      </c>
      <c r="E176">
        <f t="shared" si="11"/>
        <v>-1.2423806512553776E-2</v>
      </c>
      <c r="F176">
        <f t="shared" si="12"/>
        <v>-1.2423806512553776E-2</v>
      </c>
    </row>
    <row r="177" spans="1:6" x14ac:dyDescent="0.25">
      <c r="A177" s="12">
        <v>43672</v>
      </c>
      <c r="B177" s="15">
        <v>38.24</v>
      </c>
      <c r="C177">
        <f t="shared" si="10"/>
        <v>4.729374671571196E-3</v>
      </c>
      <c r="D177">
        <v>1610.6393962868201</v>
      </c>
      <c r="E177">
        <f t="shared" si="11"/>
        <v>3.2515485717275099E-3</v>
      </c>
      <c r="F177">
        <f t="shared" si="12"/>
        <v>3.2515485717275099E-3</v>
      </c>
    </row>
    <row r="178" spans="1:6" x14ac:dyDescent="0.25">
      <c r="A178" s="12">
        <v>43679</v>
      </c>
      <c r="B178" s="15">
        <v>37.5</v>
      </c>
      <c r="C178">
        <f t="shared" si="10"/>
        <v>-1.9351464435146494E-2</v>
      </c>
      <c r="D178">
        <v>1568.7025161920001</v>
      </c>
      <c r="E178">
        <f t="shared" si="11"/>
        <v>-2.6037411099903315E-2</v>
      </c>
      <c r="F178">
        <f t="shared" si="12"/>
        <v>-2.6037411099903315E-2</v>
      </c>
    </row>
    <row r="179" spans="1:6" x14ac:dyDescent="0.25">
      <c r="A179" s="12">
        <v>43686</v>
      </c>
      <c r="B179" s="15">
        <v>37.44</v>
      </c>
      <c r="C179">
        <f t="shared" si="10"/>
        <v>-1.6000000000000606E-3</v>
      </c>
      <c r="D179">
        <v>1531.5163648903699</v>
      </c>
      <c r="E179">
        <f t="shared" si="11"/>
        <v>-2.3705037072228926E-2</v>
      </c>
      <c r="F179">
        <f t="shared" si="12"/>
        <v>-2.3705037072228926E-2</v>
      </c>
    </row>
    <row r="180" spans="1:6" x14ac:dyDescent="0.25">
      <c r="A180" s="12">
        <v>43693</v>
      </c>
      <c r="B180" s="15">
        <v>34.4</v>
      </c>
      <c r="C180">
        <f t="shared" si="10"/>
        <v>-8.1196581196581186E-2</v>
      </c>
      <c r="D180">
        <v>1519.41339911512</v>
      </c>
      <c r="E180">
        <f t="shared" si="11"/>
        <v>-7.9026029709557011E-3</v>
      </c>
      <c r="F180">
        <f t="shared" si="12"/>
        <v>-7.9026029709557011E-3</v>
      </c>
    </row>
    <row r="181" spans="1:6" x14ac:dyDescent="0.25">
      <c r="A181" s="12">
        <v>43700</v>
      </c>
      <c r="B181" s="15">
        <v>33</v>
      </c>
      <c r="C181">
        <f t="shared" si="10"/>
        <v>-4.0697674418604612E-2</v>
      </c>
      <c r="D181">
        <v>1522.8491459898801</v>
      </c>
      <c r="E181">
        <f t="shared" si="11"/>
        <v>2.261232444548001E-3</v>
      </c>
      <c r="F181">
        <f t="shared" si="12"/>
        <v>2.261232444548001E-3</v>
      </c>
    </row>
    <row r="182" spans="1:6" x14ac:dyDescent="0.25">
      <c r="A182" s="12">
        <v>43707</v>
      </c>
      <c r="B182" s="15">
        <v>33.51</v>
      </c>
      <c r="C182">
        <f t="shared" si="10"/>
        <v>1.5454545454545394E-2</v>
      </c>
      <c r="D182">
        <v>1576.98058492165</v>
      </c>
      <c r="E182">
        <f t="shared" si="11"/>
        <v>3.5546159693042673E-2</v>
      </c>
      <c r="F182">
        <f t="shared" si="12"/>
        <v>3.5546159693042673E-2</v>
      </c>
    </row>
    <row r="183" spans="1:6" x14ac:dyDescent="0.25">
      <c r="A183" s="12">
        <v>43714</v>
      </c>
      <c r="B183" s="15">
        <v>35.729999999999997</v>
      </c>
      <c r="C183">
        <f t="shared" si="10"/>
        <v>6.6248880931065318E-2</v>
      </c>
      <c r="D183">
        <v>1601.9527195793</v>
      </c>
      <c r="E183">
        <f t="shared" si="11"/>
        <v>1.5835410338226032E-2</v>
      </c>
      <c r="F183">
        <f t="shared" si="12"/>
        <v>1.5835410338226032E-2</v>
      </c>
    </row>
    <row r="184" spans="1:6" x14ac:dyDescent="0.25">
      <c r="A184" s="12">
        <v>43721</v>
      </c>
      <c r="B184" s="15">
        <v>37.39</v>
      </c>
      <c r="C184">
        <f t="shared" si="10"/>
        <v>4.6459557794570498E-2</v>
      </c>
      <c r="D184">
        <v>1665.34540844247</v>
      </c>
      <c r="E184">
        <f t="shared" si="11"/>
        <v>3.9572134738045169E-2</v>
      </c>
      <c r="F184">
        <f t="shared" si="12"/>
        <v>3.9572134738045169E-2</v>
      </c>
    </row>
    <row r="185" spans="1:6" x14ac:dyDescent="0.25">
      <c r="A185" s="12">
        <v>43728</v>
      </c>
      <c r="B185" s="15">
        <v>36.82</v>
      </c>
      <c r="C185">
        <f t="shared" si="10"/>
        <v>-1.5244717838994391E-2</v>
      </c>
      <c r="D185">
        <v>1666.8899400548601</v>
      </c>
      <c r="E185">
        <f t="shared" si="11"/>
        <v>9.2745421133662092E-4</v>
      </c>
      <c r="F185">
        <f t="shared" si="12"/>
        <v>9.2745421133662092E-4</v>
      </c>
    </row>
    <row r="186" spans="1:6" x14ac:dyDescent="0.25">
      <c r="A186" s="12">
        <v>43735</v>
      </c>
      <c r="B186" s="15">
        <v>36.799999999999997</v>
      </c>
      <c r="C186">
        <f t="shared" si="10"/>
        <v>-5.4318305268884106E-4</v>
      </c>
      <c r="D186">
        <v>1646.5954881698101</v>
      </c>
      <c r="E186">
        <f t="shared" si="11"/>
        <v>-1.2175040113555453E-2</v>
      </c>
      <c r="F186">
        <f t="shared" si="12"/>
        <v>-1.2175040113555453E-2</v>
      </c>
    </row>
    <row r="187" spans="1:6" x14ac:dyDescent="0.25">
      <c r="A187" s="12">
        <v>43742</v>
      </c>
      <c r="B187" s="15">
        <v>35.25</v>
      </c>
      <c r="C187">
        <f t="shared" si="10"/>
        <v>-4.2119565217391228E-2</v>
      </c>
      <c r="D187">
        <v>1593.9771309283401</v>
      </c>
      <c r="E187">
        <f t="shared" si="11"/>
        <v>-3.1955849277806092E-2</v>
      </c>
      <c r="F187">
        <f t="shared" si="12"/>
        <v>-3.1955849277806092E-2</v>
      </c>
    </row>
    <row r="188" spans="1:6" x14ac:dyDescent="0.25">
      <c r="A188" s="12">
        <v>43749</v>
      </c>
      <c r="B188" s="15">
        <v>35.24</v>
      </c>
      <c r="C188">
        <f t="shared" si="10"/>
        <v>-2.8368794326235491E-4</v>
      </c>
      <c r="D188">
        <v>1653.2806620757799</v>
      </c>
      <c r="E188">
        <f t="shared" si="11"/>
        <v>3.7204756578220873E-2</v>
      </c>
      <c r="F188">
        <f t="shared" si="12"/>
        <v>3.7204756578220873E-2</v>
      </c>
    </row>
    <row r="189" spans="1:6" x14ac:dyDescent="0.25">
      <c r="A189" s="12">
        <v>43756</v>
      </c>
      <c r="B189" s="15">
        <v>33.6</v>
      </c>
      <c r="C189">
        <f t="shared" si="10"/>
        <v>-4.6538024971623168E-2</v>
      </c>
      <c r="D189">
        <v>1697.9113523717201</v>
      </c>
      <c r="E189">
        <f t="shared" si="11"/>
        <v>2.6995229134237898E-2</v>
      </c>
      <c r="F189">
        <f t="shared" si="12"/>
        <v>2.6995229134237898E-2</v>
      </c>
    </row>
    <row r="190" spans="1:6" x14ac:dyDescent="0.25">
      <c r="A190" s="12">
        <v>43763</v>
      </c>
      <c r="B190" s="15">
        <v>33.799999999999997</v>
      </c>
      <c r="C190">
        <f t="shared" si="10"/>
        <v>5.9523809523808254E-3</v>
      </c>
      <c r="D190">
        <v>1747.3048413003801</v>
      </c>
      <c r="E190">
        <f t="shared" si="11"/>
        <v>2.9090734837048403E-2</v>
      </c>
      <c r="F190">
        <f t="shared" si="12"/>
        <v>2.9090734837048403E-2</v>
      </c>
    </row>
    <row r="191" spans="1:6" x14ac:dyDescent="0.25">
      <c r="A191" s="12">
        <v>43770</v>
      </c>
      <c r="B191" s="15">
        <v>34.1</v>
      </c>
      <c r="C191">
        <f t="shared" si="10"/>
        <v>8.8757396449705411E-3</v>
      </c>
      <c r="D191">
        <v>1737.5128458087099</v>
      </c>
      <c r="E191">
        <f t="shared" si="11"/>
        <v>-5.6040567508430566E-3</v>
      </c>
      <c r="F191">
        <f t="shared" si="12"/>
        <v>-5.6040567508430566E-3</v>
      </c>
    </row>
    <row r="192" spans="1:6" x14ac:dyDescent="0.25">
      <c r="A192" s="12">
        <v>43777</v>
      </c>
      <c r="B192" s="15">
        <v>30.78</v>
      </c>
      <c r="C192">
        <f t="shared" si="10"/>
        <v>-9.7360703812316721E-2</v>
      </c>
      <c r="D192">
        <v>1772.55531501767</v>
      </c>
      <c r="E192">
        <f t="shared" si="11"/>
        <v>2.016817849346594E-2</v>
      </c>
      <c r="F192">
        <f t="shared" si="12"/>
        <v>2.016817849346594E-2</v>
      </c>
    </row>
    <row r="193" spans="1:6" x14ac:dyDescent="0.25">
      <c r="A193" s="12">
        <v>43784</v>
      </c>
      <c r="B193" s="15">
        <v>30.8</v>
      </c>
      <c r="C193">
        <f t="shared" si="10"/>
        <v>6.4977257959712709E-4</v>
      </c>
      <c r="D193">
        <v>1756.8647604518801</v>
      </c>
      <c r="E193">
        <f t="shared" si="11"/>
        <v>-8.8519407168026459E-3</v>
      </c>
      <c r="F193">
        <f t="shared" si="12"/>
        <v>-8.8519407168026459E-3</v>
      </c>
    </row>
    <row r="194" spans="1:6" x14ac:dyDescent="0.25">
      <c r="A194" s="12">
        <v>43791</v>
      </c>
      <c r="B194" s="15">
        <v>31.18</v>
      </c>
      <c r="C194">
        <f t="shared" si="10"/>
        <v>1.2337662337662305E-2</v>
      </c>
      <c r="D194">
        <v>1724.18684580838</v>
      </c>
      <c r="E194">
        <f t="shared" si="11"/>
        <v>-1.8600130971432934E-2</v>
      </c>
      <c r="F194">
        <f t="shared" si="12"/>
        <v>-1.8600130971432934E-2</v>
      </c>
    </row>
    <row r="195" spans="1:6" x14ac:dyDescent="0.25">
      <c r="A195" s="12">
        <v>43798</v>
      </c>
      <c r="B195" s="15">
        <v>31.48</v>
      </c>
      <c r="C195">
        <f t="shared" si="10"/>
        <v>9.621552277100728E-3</v>
      </c>
      <c r="D195">
        <v>1730.2535902710099</v>
      </c>
      <c r="E195">
        <f t="shared" si="11"/>
        <v>3.5186119633023516E-3</v>
      </c>
      <c r="F195">
        <f t="shared" si="12"/>
        <v>3.5186119633023516E-3</v>
      </c>
    </row>
    <row r="196" spans="1:6" x14ac:dyDescent="0.25">
      <c r="A196" s="12">
        <v>43805</v>
      </c>
      <c r="B196" s="15">
        <v>29.85</v>
      </c>
      <c r="C196">
        <f t="shared" ref="C196:C259" si="13">(B196-B195)/B195</f>
        <v>-5.1778907242693739E-2</v>
      </c>
      <c r="D196">
        <v>1742.6099634039599</v>
      </c>
      <c r="E196">
        <f t="shared" ref="E196:E259" si="14">(D196-D195)/D195</f>
        <v>7.1413654058736162E-3</v>
      </c>
      <c r="F196">
        <f t="shared" ref="F196:F259" si="15">E196-S221</f>
        <v>7.1413654058736162E-3</v>
      </c>
    </row>
    <row r="197" spans="1:6" x14ac:dyDescent="0.25">
      <c r="A197" s="12">
        <v>43812</v>
      </c>
      <c r="B197" s="15">
        <v>29.88</v>
      </c>
      <c r="C197">
        <f t="shared" si="13"/>
        <v>1.0050251256280597E-3</v>
      </c>
      <c r="D197">
        <v>1770.11942219139</v>
      </c>
      <c r="E197">
        <f t="shared" si="14"/>
        <v>1.5786354586022181E-2</v>
      </c>
      <c r="F197">
        <f t="shared" si="15"/>
        <v>1.5786354586022181E-2</v>
      </c>
    </row>
    <row r="198" spans="1:6" x14ac:dyDescent="0.25">
      <c r="A198" s="12">
        <v>43819</v>
      </c>
      <c r="B198" s="15">
        <v>29.23</v>
      </c>
      <c r="C198">
        <f t="shared" si="13"/>
        <v>-2.1753681392235564E-2</v>
      </c>
      <c r="D198">
        <v>1794.7983867457899</v>
      </c>
      <c r="E198">
        <f t="shared" si="14"/>
        <v>1.3941977159850405E-2</v>
      </c>
      <c r="F198">
        <f t="shared" si="15"/>
        <v>1.3941977159850405E-2</v>
      </c>
    </row>
    <row r="199" spans="1:6" x14ac:dyDescent="0.25">
      <c r="A199" s="12">
        <v>43826</v>
      </c>
      <c r="B199" s="15">
        <v>28.81</v>
      </c>
      <c r="C199">
        <f t="shared" si="13"/>
        <v>-1.436879917892582E-2</v>
      </c>
      <c r="D199">
        <v>1798.03862027577</v>
      </c>
      <c r="E199">
        <f t="shared" si="14"/>
        <v>1.8053468032445904E-3</v>
      </c>
      <c r="F199">
        <f t="shared" si="15"/>
        <v>1.8053468032445904E-3</v>
      </c>
    </row>
    <row r="200" spans="1:6" x14ac:dyDescent="0.25">
      <c r="A200" s="12">
        <v>43833</v>
      </c>
      <c r="B200" s="15">
        <v>29.52</v>
      </c>
      <c r="C200">
        <f t="shared" si="13"/>
        <v>2.464422075668174E-2</v>
      </c>
      <c r="D200">
        <v>1785.23356738758</v>
      </c>
      <c r="E200">
        <f t="shared" si="14"/>
        <v>-7.1216784466097858E-3</v>
      </c>
      <c r="F200">
        <f t="shared" si="15"/>
        <v>-7.1216784466097858E-3</v>
      </c>
    </row>
    <row r="201" spans="1:6" x14ac:dyDescent="0.25">
      <c r="A201" s="12">
        <v>43840</v>
      </c>
      <c r="B201" s="15">
        <v>30.2</v>
      </c>
      <c r="C201">
        <f t="shared" si="13"/>
        <v>2.3035230352303513E-2</v>
      </c>
      <c r="D201">
        <v>1784.9717015485701</v>
      </c>
      <c r="E201">
        <f t="shared" si="14"/>
        <v>-1.4668435760657571E-4</v>
      </c>
      <c r="F201">
        <f t="shared" si="15"/>
        <v>-1.4668435760657571E-4</v>
      </c>
    </row>
    <row r="202" spans="1:6" x14ac:dyDescent="0.25">
      <c r="A202" s="12">
        <v>43847</v>
      </c>
      <c r="B202" s="15">
        <v>30.44</v>
      </c>
      <c r="C202">
        <f t="shared" si="13"/>
        <v>7.9470198675497348E-3</v>
      </c>
      <c r="D202">
        <v>1825.94195676647</v>
      </c>
      <c r="E202">
        <f t="shared" si="14"/>
        <v>2.2952887814611134E-2</v>
      </c>
      <c r="F202">
        <f t="shared" si="15"/>
        <v>2.2952887814611134E-2</v>
      </c>
    </row>
    <row r="203" spans="1:6" x14ac:dyDescent="0.25">
      <c r="A203" s="12">
        <v>43854</v>
      </c>
      <c r="B203" s="15">
        <v>28.45</v>
      </c>
      <c r="C203">
        <f t="shared" si="13"/>
        <v>-6.5374507227332526E-2</v>
      </c>
      <c r="D203">
        <v>1812.8461490008101</v>
      </c>
      <c r="E203">
        <f t="shared" si="14"/>
        <v>-7.1720832730362378E-3</v>
      </c>
      <c r="F203">
        <f t="shared" si="15"/>
        <v>-7.1720832730362378E-3</v>
      </c>
    </row>
    <row r="204" spans="1:6" x14ac:dyDescent="0.25">
      <c r="A204" s="12">
        <v>43861</v>
      </c>
      <c r="B204" s="15">
        <v>29.6</v>
      </c>
      <c r="C204">
        <f t="shared" si="13"/>
        <v>4.042179261862925E-2</v>
      </c>
      <c r="D204">
        <v>1783.2632128427899</v>
      </c>
      <c r="E204">
        <f t="shared" si="14"/>
        <v>-1.6318503461711552E-2</v>
      </c>
      <c r="F204">
        <f t="shared" si="15"/>
        <v>-1.6318503461711552E-2</v>
      </c>
    </row>
    <row r="205" spans="1:6" x14ac:dyDescent="0.25">
      <c r="A205" s="12">
        <v>43868</v>
      </c>
      <c r="B205" s="15">
        <v>29.43</v>
      </c>
      <c r="C205">
        <f t="shared" si="13"/>
        <v>-5.7432432432433008E-3</v>
      </c>
      <c r="D205">
        <v>1849.85914820946</v>
      </c>
      <c r="E205">
        <f t="shared" si="14"/>
        <v>3.7344983559945803E-2</v>
      </c>
      <c r="F205">
        <f t="shared" si="15"/>
        <v>3.7344983559945803E-2</v>
      </c>
    </row>
    <row r="206" spans="1:6" x14ac:dyDescent="0.25">
      <c r="A206" s="12">
        <v>43875</v>
      </c>
      <c r="B206" s="15">
        <v>33.75</v>
      </c>
      <c r="C206">
        <f t="shared" si="13"/>
        <v>0.14678899082568808</v>
      </c>
      <c r="D206">
        <v>1885.6227357057201</v>
      </c>
      <c r="E206">
        <f t="shared" si="14"/>
        <v>1.9333140866901556E-2</v>
      </c>
      <c r="F206">
        <f t="shared" si="15"/>
        <v>1.9333140866901556E-2</v>
      </c>
    </row>
    <row r="207" spans="1:6" x14ac:dyDescent="0.25">
      <c r="A207" s="12">
        <v>43882</v>
      </c>
      <c r="B207" s="15">
        <v>32.82</v>
      </c>
      <c r="C207">
        <f t="shared" si="13"/>
        <v>-2.7555555555555548E-2</v>
      </c>
      <c r="D207">
        <v>1879.09565435032</v>
      </c>
      <c r="E207">
        <f t="shared" si="14"/>
        <v>-3.4614990749765036E-3</v>
      </c>
      <c r="F207">
        <f t="shared" si="15"/>
        <v>-3.4614990749765036E-3</v>
      </c>
    </row>
    <row r="208" spans="1:6" x14ac:dyDescent="0.25">
      <c r="A208" s="12">
        <v>43889</v>
      </c>
      <c r="B208" s="15">
        <v>27.3</v>
      </c>
      <c r="C208">
        <f t="shared" si="13"/>
        <v>-0.16819012797074953</v>
      </c>
      <c r="D208">
        <v>1668.8368152160001</v>
      </c>
      <c r="E208">
        <f t="shared" si="14"/>
        <v>-0.11189363279487494</v>
      </c>
      <c r="F208">
        <f t="shared" si="15"/>
        <v>-0.11189363279487494</v>
      </c>
    </row>
    <row r="209" spans="1:6" x14ac:dyDescent="0.25">
      <c r="A209" s="12">
        <v>43896</v>
      </c>
      <c r="B209" s="15">
        <v>26.1</v>
      </c>
      <c r="C209">
        <f t="shared" si="13"/>
        <v>-4.3956043956043932E-2</v>
      </c>
      <c r="D209">
        <v>1628.9973791117</v>
      </c>
      <c r="E209">
        <f t="shared" si="14"/>
        <v>-2.387257743900123E-2</v>
      </c>
      <c r="F209">
        <f t="shared" si="15"/>
        <v>-2.387257743900123E-2</v>
      </c>
    </row>
    <row r="210" spans="1:6" x14ac:dyDescent="0.25">
      <c r="A210" s="12">
        <v>43903</v>
      </c>
      <c r="B210" s="15">
        <v>21.86</v>
      </c>
      <c r="C210">
        <f t="shared" si="13"/>
        <v>-0.16245210727969356</v>
      </c>
      <c r="D210">
        <v>1376.4551519039301</v>
      </c>
      <c r="E210">
        <f t="shared" si="14"/>
        <v>-0.15502924095892798</v>
      </c>
      <c r="F210">
        <f t="shared" si="15"/>
        <v>-0.15502924095892798</v>
      </c>
    </row>
    <row r="211" spans="1:6" x14ac:dyDescent="0.25">
      <c r="A211" s="12">
        <v>43910</v>
      </c>
      <c r="B211" s="15">
        <v>25</v>
      </c>
      <c r="C211">
        <f t="shared" si="13"/>
        <v>0.14364135407136325</v>
      </c>
      <c r="D211">
        <v>1355.54205348866</v>
      </c>
      <c r="E211">
        <f t="shared" si="14"/>
        <v>-1.5193447012307506E-2</v>
      </c>
      <c r="F211">
        <f t="shared" si="15"/>
        <v>-1.5193447012307506E-2</v>
      </c>
    </row>
    <row r="212" spans="1:6" x14ac:dyDescent="0.25">
      <c r="A212" s="12">
        <v>43917</v>
      </c>
      <c r="B212" s="15">
        <v>26.28</v>
      </c>
      <c r="C212">
        <f t="shared" si="13"/>
        <v>5.1200000000000044E-2</v>
      </c>
      <c r="D212">
        <v>1419.28811111599</v>
      </c>
      <c r="E212">
        <f t="shared" si="14"/>
        <v>4.7026248623767412E-2</v>
      </c>
      <c r="F212">
        <f t="shared" si="15"/>
        <v>4.7026248623767412E-2</v>
      </c>
    </row>
    <row r="213" spans="1:6" x14ac:dyDescent="0.25">
      <c r="A213" s="12">
        <v>43924</v>
      </c>
      <c r="B213" s="15">
        <v>27.5</v>
      </c>
      <c r="C213">
        <f t="shared" si="13"/>
        <v>4.642313546423131E-2</v>
      </c>
      <c r="D213">
        <v>1404.5892135905999</v>
      </c>
      <c r="E213">
        <f t="shared" si="14"/>
        <v>-1.0356528325902966E-2</v>
      </c>
      <c r="F213">
        <f t="shared" si="15"/>
        <v>-1.0356528325902966E-2</v>
      </c>
    </row>
    <row r="214" spans="1:6" x14ac:dyDescent="0.25">
      <c r="A214" s="12">
        <v>43930</v>
      </c>
      <c r="B214" s="15">
        <v>30.3</v>
      </c>
      <c r="C214">
        <f t="shared" si="13"/>
        <v>0.10181818181818185</v>
      </c>
      <c r="D214">
        <v>1498.76393388201</v>
      </c>
      <c r="E214">
        <f t="shared" si="14"/>
        <v>6.704787376991736E-2</v>
      </c>
      <c r="F214">
        <f t="shared" si="15"/>
        <v>6.704787376991736E-2</v>
      </c>
    </row>
    <row r="215" spans="1:6" x14ac:dyDescent="0.25">
      <c r="A215" s="12">
        <v>43938</v>
      </c>
      <c r="B215" s="15">
        <v>29.74</v>
      </c>
      <c r="C215">
        <f t="shared" si="13"/>
        <v>-1.8481848184818555E-2</v>
      </c>
      <c r="D215">
        <v>1534.55119248853</v>
      </c>
      <c r="E215">
        <f t="shared" si="14"/>
        <v>2.3877848804264978E-2</v>
      </c>
      <c r="F215">
        <f t="shared" si="15"/>
        <v>2.3877848804264978E-2</v>
      </c>
    </row>
    <row r="216" spans="1:6" x14ac:dyDescent="0.25">
      <c r="A216" s="12">
        <v>43945</v>
      </c>
      <c r="B216" s="15">
        <v>31.22</v>
      </c>
      <c r="C216">
        <f t="shared" si="13"/>
        <v>4.9764626765299275E-2</v>
      </c>
      <c r="D216">
        <v>1514.12972569166</v>
      </c>
      <c r="E216">
        <f t="shared" si="14"/>
        <v>-1.3307778128765539E-2</v>
      </c>
      <c r="F216">
        <f t="shared" si="15"/>
        <v>-1.3307778128765539E-2</v>
      </c>
    </row>
    <row r="217" spans="1:6" x14ac:dyDescent="0.25">
      <c r="A217" s="12">
        <v>43951</v>
      </c>
      <c r="B217" s="15">
        <v>34.299999999999997</v>
      </c>
      <c r="C217">
        <f t="shared" si="13"/>
        <v>9.8654708520179324E-2</v>
      </c>
      <c r="D217">
        <v>1577.91688383931</v>
      </c>
      <c r="E217">
        <f t="shared" si="14"/>
        <v>4.2127934657984312E-2</v>
      </c>
      <c r="F217">
        <f t="shared" si="15"/>
        <v>4.2127934657984312E-2</v>
      </c>
    </row>
    <row r="218" spans="1:6" x14ac:dyDescent="0.25">
      <c r="A218" s="12">
        <v>43959</v>
      </c>
      <c r="B218" s="15">
        <v>36.4</v>
      </c>
      <c r="C218">
        <f t="shared" si="13"/>
        <v>6.1224489795918415E-2</v>
      </c>
      <c r="D218">
        <v>1563.18780117081</v>
      </c>
      <c r="E218">
        <f t="shared" si="14"/>
        <v>-9.3345111009028297E-3</v>
      </c>
      <c r="F218">
        <f t="shared" si="15"/>
        <v>-9.3345111009028297E-3</v>
      </c>
    </row>
    <row r="219" spans="1:6" x14ac:dyDescent="0.25">
      <c r="A219" s="12">
        <v>43966</v>
      </c>
      <c r="B219" s="15">
        <v>36.700000000000003</v>
      </c>
      <c r="C219">
        <f t="shared" si="13"/>
        <v>8.2417582417583599E-3</v>
      </c>
      <c r="D219">
        <v>1493.6155261789499</v>
      </c>
      <c r="E219">
        <f t="shared" si="14"/>
        <v>-4.4506664483788302E-2</v>
      </c>
      <c r="F219">
        <f t="shared" si="15"/>
        <v>-4.4506664483788302E-2</v>
      </c>
    </row>
    <row r="220" spans="1:6" x14ac:dyDescent="0.25">
      <c r="A220" s="12">
        <v>43973</v>
      </c>
      <c r="B220" s="15">
        <v>41.3</v>
      </c>
      <c r="C220">
        <f t="shared" si="13"/>
        <v>0.1253405994550407</v>
      </c>
      <c r="D220">
        <v>1555.4932075771201</v>
      </c>
      <c r="E220">
        <f t="shared" si="14"/>
        <v>4.1428118758559666E-2</v>
      </c>
      <c r="F220">
        <f t="shared" si="15"/>
        <v>4.1428118758559666E-2</v>
      </c>
    </row>
    <row r="221" spans="1:6" x14ac:dyDescent="0.25">
      <c r="A221" s="12">
        <v>43980</v>
      </c>
      <c r="B221" s="15">
        <v>42.66</v>
      </c>
      <c r="C221">
        <f t="shared" si="13"/>
        <v>3.2929782082324444E-2</v>
      </c>
      <c r="D221">
        <v>1629.76394751261</v>
      </c>
      <c r="E221">
        <f t="shared" si="14"/>
        <v>4.774738942844766E-2</v>
      </c>
      <c r="F221">
        <f t="shared" si="15"/>
        <v>4.774738942844766E-2</v>
      </c>
    </row>
    <row r="222" spans="1:6" x14ac:dyDescent="0.25">
      <c r="A222" s="12">
        <v>43987</v>
      </c>
      <c r="B222" s="15">
        <v>48.74</v>
      </c>
      <c r="C222">
        <f t="shared" si="13"/>
        <v>0.14252226910454771</v>
      </c>
      <c r="D222">
        <v>1730.5120222047501</v>
      </c>
      <c r="E222">
        <f t="shared" si="14"/>
        <v>6.1817587047439941E-2</v>
      </c>
      <c r="F222">
        <f t="shared" si="15"/>
        <v>6.1817587047439941E-2</v>
      </c>
    </row>
    <row r="223" spans="1:6" x14ac:dyDescent="0.25">
      <c r="A223" s="12">
        <v>43994</v>
      </c>
      <c r="B223" s="15">
        <v>44.34</v>
      </c>
      <c r="C223">
        <f t="shared" si="13"/>
        <v>-9.0274928190397993E-2</v>
      </c>
      <c r="D223">
        <v>1609.0724207205201</v>
      </c>
      <c r="E223">
        <f t="shared" si="14"/>
        <v>-7.0175531822951748E-2</v>
      </c>
      <c r="F223">
        <f t="shared" si="15"/>
        <v>-7.0175531822951748E-2</v>
      </c>
    </row>
    <row r="224" spans="1:6" x14ac:dyDescent="0.25">
      <c r="A224" s="12">
        <v>44000</v>
      </c>
      <c r="B224" s="15">
        <v>43.02</v>
      </c>
      <c r="C224">
        <f t="shared" si="13"/>
        <v>-2.9769959404600817E-2</v>
      </c>
      <c r="D224">
        <v>1667.9255994341099</v>
      </c>
      <c r="E224">
        <f t="shared" si="14"/>
        <v>3.6575842053918374E-2</v>
      </c>
      <c r="F224">
        <f t="shared" si="15"/>
        <v>3.6575842053918374E-2</v>
      </c>
    </row>
    <row r="225" spans="1:6" x14ac:dyDescent="0.25">
      <c r="A225" s="12">
        <v>44008</v>
      </c>
      <c r="B225" s="15">
        <v>41</v>
      </c>
      <c r="C225">
        <f t="shared" si="13"/>
        <v>-4.6954904695490539E-2</v>
      </c>
      <c r="D225">
        <v>1657.6635088193</v>
      </c>
      <c r="E225">
        <f t="shared" si="14"/>
        <v>-6.152606937798454E-3</v>
      </c>
      <c r="F225">
        <f t="shared" si="15"/>
        <v>-6.152606937798454E-3</v>
      </c>
    </row>
    <row r="226" spans="1:6" x14ac:dyDescent="0.25">
      <c r="A226" s="12">
        <v>44015</v>
      </c>
      <c r="B226" s="15">
        <v>44.66</v>
      </c>
      <c r="C226">
        <f t="shared" si="13"/>
        <v>8.9268292682926742E-2</v>
      </c>
      <c r="D226">
        <v>1695.25594455394</v>
      </c>
      <c r="E226">
        <f t="shared" si="14"/>
        <v>2.2677965422195922E-2</v>
      </c>
      <c r="F226">
        <f t="shared" si="15"/>
        <v>2.2677965422195922E-2</v>
      </c>
    </row>
    <row r="227" spans="1:6" x14ac:dyDescent="0.25">
      <c r="A227" s="12">
        <v>44022</v>
      </c>
      <c r="B227" s="15">
        <v>43.62</v>
      </c>
      <c r="C227">
        <f t="shared" si="13"/>
        <v>-2.3287057769816374E-2</v>
      </c>
      <c r="D227">
        <v>1711.6218431340701</v>
      </c>
      <c r="E227">
        <f t="shared" si="14"/>
        <v>9.6539396500605196E-3</v>
      </c>
      <c r="F227">
        <f t="shared" si="15"/>
        <v>9.6539396500605196E-3</v>
      </c>
    </row>
    <row r="228" spans="1:6" x14ac:dyDescent="0.25">
      <c r="A228" s="12">
        <v>44029</v>
      </c>
      <c r="B228" s="15">
        <v>45.66</v>
      </c>
      <c r="C228">
        <f t="shared" si="13"/>
        <v>4.6767537826684989E-2</v>
      </c>
      <c r="D228">
        <v>1770.1504092195801</v>
      </c>
      <c r="E228">
        <f t="shared" si="14"/>
        <v>3.4194799698478412E-2</v>
      </c>
      <c r="F228">
        <f t="shared" si="15"/>
        <v>3.4194799698478412E-2</v>
      </c>
    </row>
    <row r="229" spans="1:6" x14ac:dyDescent="0.25">
      <c r="A229" s="12">
        <v>44036</v>
      </c>
      <c r="B229" s="15">
        <v>41.12</v>
      </c>
      <c r="C229">
        <f t="shared" si="13"/>
        <v>-9.9430573806395084E-2</v>
      </c>
      <c r="D229">
        <v>1750.2418147186099</v>
      </c>
      <c r="E229">
        <f t="shared" si="14"/>
        <v>-1.1246837781286278E-2</v>
      </c>
      <c r="F229">
        <f t="shared" si="15"/>
        <v>-1.1246837781286278E-2</v>
      </c>
    </row>
    <row r="230" spans="1:6" x14ac:dyDescent="0.25">
      <c r="A230" s="12">
        <v>44043</v>
      </c>
      <c r="B230" s="15">
        <v>40.479999999999997</v>
      </c>
      <c r="C230">
        <f t="shared" si="13"/>
        <v>-1.5564202334630364E-2</v>
      </c>
      <c r="D230">
        <v>1707.35141508833</v>
      </c>
      <c r="E230">
        <f t="shared" si="14"/>
        <v>-2.4505413634615697E-2</v>
      </c>
      <c r="F230">
        <f t="shared" si="15"/>
        <v>-2.4505413634615697E-2</v>
      </c>
    </row>
    <row r="231" spans="1:6" x14ac:dyDescent="0.25">
      <c r="A231" s="12">
        <v>44050</v>
      </c>
      <c r="B231" s="15">
        <v>42.64</v>
      </c>
      <c r="C231">
        <f t="shared" si="13"/>
        <v>5.3359683794466498E-2</v>
      </c>
      <c r="D231">
        <v>1740.4579987612999</v>
      </c>
      <c r="E231">
        <f t="shared" si="14"/>
        <v>1.9390608975046384E-2</v>
      </c>
      <c r="F231">
        <f t="shared" si="15"/>
        <v>1.9390608975046384E-2</v>
      </c>
    </row>
    <row r="232" spans="1:6" x14ac:dyDescent="0.25">
      <c r="A232" s="12">
        <v>44057</v>
      </c>
      <c r="B232" s="15">
        <v>43.66</v>
      </c>
      <c r="C232">
        <f t="shared" si="13"/>
        <v>2.3921200750468951E-2</v>
      </c>
      <c r="D232">
        <v>1754.2033124034201</v>
      </c>
      <c r="E232">
        <f t="shared" si="14"/>
        <v>7.897526772782151E-3</v>
      </c>
      <c r="F232">
        <f t="shared" si="15"/>
        <v>7.897526772782151E-3</v>
      </c>
    </row>
    <row r="233" spans="1:6" x14ac:dyDescent="0.25">
      <c r="A233" s="12">
        <v>44064</v>
      </c>
      <c r="B233" s="15">
        <v>42.98</v>
      </c>
      <c r="C233">
        <f t="shared" si="13"/>
        <v>-1.5574896930829129E-2</v>
      </c>
      <c r="D233">
        <v>1753.1343900870299</v>
      </c>
      <c r="E233">
        <f t="shared" si="14"/>
        <v>-6.0934916085960951E-4</v>
      </c>
      <c r="F233">
        <f t="shared" si="15"/>
        <v>-6.0934916085960951E-4</v>
      </c>
    </row>
    <row r="234" spans="1:6" x14ac:dyDescent="0.25">
      <c r="A234" s="12">
        <v>44071</v>
      </c>
      <c r="B234" s="15">
        <v>43.4</v>
      </c>
      <c r="C234">
        <f t="shared" si="13"/>
        <v>9.7719869706840799E-3</v>
      </c>
      <c r="D234">
        <v>1776.5685112932399</v>
      </c>
      <c r="E234">
        <f t="shared" si="14"/>
        <v>1.336698506327666E-2</v>
      </c>
      <c r="F234">
        <f t="shared" si="15"/>
        <v>1.336698506327666E-2</v>
      </c>
    </row>
    <row r="235" spans="1:6" x14ac:dyDescent="0.25">
      <c r="A235" s="12">
        <v>44078</v>
      </c>
      <c r="B235" s="15">
        <v>38</v>
      </c>
      <c r="C235">
        <f t="shared" si="13"/>
        <v>-0.12442396313364053</v>
      </c>
      <c r="D235">
        <v>1761.9946674815901</v>
      </c>
      <c r="E235">
        <f t="shared" si="14"/>
        <v>-8.2033671761078744E-3</v>
      </c>
      <c r="F235">
        <f t="shared" si="15"/>
        <v>-8.2033671761078744E-3</v>
      </c>
    </row>
    <row r="236" spans="1:6" x14ac:dyDescent="0.25">
      <c r="A236" s="12">
        <v>44085</v>
      </c>
      <c r="B236" s="15">
        <v>36.26</v>
      </c>
      <c r="C236">
        <f t="shared" si="13"/>
        <v>-4.5789473684210581E-2</v>
      </c>
      <c r="D236">
        <v>1801.4583443771801</v>
      </c>
      <c r="E236">
        <f t="shared" si="14"/>
        <v>2.23971602320427E-2</v>
      </c>
      <c r="F236">
        <f t="shared" si="15"/>
        <v>2.23971602320427E-2</v>
      </c>
    </row>
    <row r="237" spans="1:6" x14ac:dyDescent="0.25">
      <c r="A237" s="12">
        <v>44092</v>
      </c>
      <c r="B237" s="15">
        <v>36.76</v>
      </c>
      <c r="C237">
        <f t="shared" si="13"/>
        <v>1.3789299503585218E-2</v>
      </c>
      <c r="D237">
        <v>1835.3631569643401</v>
      </c>
      <c r="E237">
        <f t="shared" si="14"/>
        <v>1.8820758577618921E-2</v>
      </c>
      <c r="F237">
        <f t="shared" si="15"/>
        <v>1.8820758577618921E-2</v>
      </c>
    </row>
    <row r="238" spans="1:6" x14ac:dyDescent="0.25">
      <c r="A238" s="12">
        <v>44099</v>
      </c>
      <c r="B238" s="15">
        <v>37.200000000000003</v>
      </c>
      <c r="C238">
        <f t="shared" si="13"/>
        <v>1.1969532100108945E-2</v>
      </c>
      <c r="D238">
        <v>1783.8677296563999</v>
      </c>
      <c r="E238">
        <f t="shared" si="14"/>
        <v>-2.8057350455433987E-2</v>
      </c>
      <c r="F238">
        <f t="shared" si="15"/>
        <v>-2.8057350455433987E-2</v>
      </c>
    </row>
    <row r="239" spans="1:6" x14ac:dyDescent="0.25">
      <c r="A239" s="12">
        <v>44106</v>
      </c>
      <c r="B239" s="15">
        <v>37.619999999999997</v>
      </c>
      <c r="C239">
        <f t="shared" si="13"/>
        <v>1.1290322580645015E-2</v>
      </c>
      <c r="D239">
        <v>1813.68573281304</v>
      </c>
      <c r="E239">
        <f t="shared" si="14"/>
        <v>1.6715366650185151E-2</v>
      </c>
      <c r="F239">
        <f t="shared" si="15"/>
        <v>1.6715366650185151E-2</v>
      </c>
    </row>
    <row r="240" spans="1:6" x14ac:dyDescent="0.25">
      <c r="A240" s="12">
        <v>44113</v>
      </c>
      <c r="B240" s="15">
        <v>37.54</v>
      </c>
      <c r="C240">
        <f t="shared" si="13"/>
        <v>-2.1265284423178706E-3</v>
      </c>
      <c r="D240">
        <v>1840.06755299063</v>
      </c>
      <c r="E240">
        <f t="shared" si="14"/>
        <v>1.4545971057880929E-2</v>
      </c>
      <c r="F240">
        <f t="shared" si="15"/>
        <v>1.4545971057880929E-2</v>
      </c>
    </row>
    <row r="241" spans="1:6" x14ac:dyDescent="0.25">
      <c r="A241" s="12">
        <v>44120</v>
      </c>
      <c r="B241" s="15">
        <v>35.26</v>
      </c>
      <c r="C241">
        <f t="shared" si="13"/>
        <v>-6.073521576984553E-2</v>
      </c>
      <c r="D241">
        <v>1835.30452669279</v>
      </c>
      <c r="E241">
        <f t="shared" si="14"/>
        <v>-2.5885062154912615E-3</v>
      </c>
      <c r="F241">
        <f t="shared" si="15"/>
        <v>-2.5885062154912615E-3</v>
      </c>
    </row>
    <row r="242" spans="1:6" x14ac:dyDescent="0.25">
      <c r="A242" s="12">
        <v>44127</v>
      </c>
      <c r="B242" s="15">
        <v>31.86</v>
      </c>
      <c r="C242">
        <f t="shared" si="13"/>
        <v>-9.6426545660805413E-2</v>
      </c>
      <c r="D242">
        <v>1819.9393484500699</v>
      </c>
      <c r="E242">
        <f t="shared" si="14"/>
        <v>-8.3720047650119554E-3</v>
      </c>
      <c r="F242">
        <f t="shared" si="15"/>
        <v>-8.3720047650119554E-3</v>
      </c>
    </row>
    <row r="243" spans="1:6" x14ac:dyDescent="0.25">
      <c r="A243" s="12">
        <v>44134</v>
      </c>
      <c r="B243" s="15">
        <v>29.8</v>
      </c>
      <c r="C243">
        <f t="shared" si="13"/>
        <v>-6.4657878217200218E-2</v>
      </c>
      <c r="D243">
        <v>1717.6224333263101</v>
      </c>
      <c r="E243">
        <f t="shared" si="14"/>
        <v>-5.6219958764503239E-2</v>
      </c>
      <c r="F243">
        <f t="shared" si="15"/>
        <v>-5.6219958764503239E-2</v>
      </c>
    </row>
    <row r="244" spans="1:6" x14ac:dyDescent="0.25">
      <c r="A244" s="12">
        <v>44141</v>
      </c>
      <c r="B244" s="15">
        <v>32.159999999999997</v>
      </c>
      <c r="C244">
        <f t="shared" si="13"/>
        <v>7.9194630872483088E-2</v>
      </c>
      <c r="D244">
        <v>1819.5169466493501</v>
      </c>
      <c r="E244">
        <f t="shared" si="14"/>
        <v>5.9322998667241021E-2</v>
      </c>
      <c r="F244">
        <f t="shared" si="15"/>
        <v>5.9322998667241021E-2</v>
      </c>
    </row>
    <row r="245" spans="1:6" x14ac:dyDescent="0.25">
      <c r="A245" s="12">
        <v>44148</v>
      </c>
      <c r="B245" s="15">
        <v>32.299999999999997</v>
      </c>
      <c r="C245">
        <f t="shared" si="13"/>
        <v>4.3532338308457895E-3</v>
      </c>
      <c r="D245">
        <v>1897.2953198539799</v>
      </c>
      <c r="E245">
        <f t="shared" si="14"/>
        <v>4.274671546635446E-2</v>
      </c>
      <c r="F245">
        <f t="shared" si="15"/>
        <v>4.274671546635446E-2</v>
      </c>
    </row>
    <row r="246" spans="1:6" x14ac:dyDescent="0.25">
      <c r="A246" s="12">
        <v>44155</v>
      </c>
      <c r="B246" s="15">
        <v>34.479999999999997</v>
      </c>
      <c r="C246">
        <f t="shared" si="13"/>
        <v>6.7492260061919496E-2</v>
      </c>
      <c r="D246">
        <v>1926.4708919945001</v>
      </c>
      <c r="E246">
        <f t="shared" si="14"/>
        <v>1.5377454334713499E-2</v>
      </c>
      <c r="F246">
        <f t="shared" si="15"/>
        <v>1.5377454334713499E-2</v>
      </c>
    </row>
    <row r="247" spans="1:6" x14ac:dyDescent="0.25">
      <c r="A247" s="12">
        <v>44162</v>
      </c>
      <c r="B247" s="15">
        <v>33.44</v>
      </c>
      <c r="C247">
        <f t="shared" si="13"/>
        <v>-3.0162412993039421E-2</v>
      </c>
      <c r="D247">
        <v>1937.0908616336101</v>
      </c>
      <c r="E247">
        <f t="shared" si="14"/>
        <v>5.5126551266575204E-3</v>
      </c>
      <c r="F247">
        <f t="shared" si="15"/>
        <v>5.5126551266575204E-3</v>
      </c>
    </row>
    <row r="248" spans="1:6" x14ac:dyDescent="0.25">
      <c r="A248" s="12">
        <v>44169</v>
      </c>
      <c r="B248" s="15">
        <v>32.659999999999997</v>
      </c>
      <c r="C248">
        <f t="shared" si="13"/>
        <v>-2.3325358851674676E-2</v>
      </c>
      <c r="D248">
        <v>1916.93832100287</v>
      </c>
      <c r="E248">
        <f t="shared" si="14"/>
        <v>-1.0403508183268595E-2</v>
      </c>
      <c r="F248">
        <f t="shared" si="15"/>
        <v>-1.0403508183268595E-2</v>
      </c>
    </row>
    <row r="249" spans="1:6" x14ac:dyDescent="0.25">
      <c r="A249" s="12">
        <v>44176</v>
      </c>
      <c r="B249" s="15">
        <v>32.82</v>
      </c>
      <c r="C249">
        <f t="shared" si="13"/>
        <v>4.8989589712187297E-3</v>
      </c>
      <c r="D249">
        <v>1891.2156060632501</v>
      </c>
      <c r="E249">
        <f t="shared" si="14"/>
        <v>-1.3418645064262023E-2</v>
      </c>
      <c r="F249">
        <f t="shared" si="15"/>
        <v>-1.3418645064262023E-2</v>
      </c>
    </row>
    <row r="250" spans="1:6" x14ac:dyDescent="0.25">
      <c r="A250" s="12">
        <v>44183</v>
      </c>
      <c r="B250" s="15">
        <v>33.46</v>
      </c>
      <c r="C250">
        <f t="shared" si="13"/>
        <v>1.9500304692260835E-2</v>
      </c>
      <c r="D250">
        <v>1886.8843531545299</v>
      </c>
      <c r="E250">
        <f t="shared" si="14"/>
        <v>-2.2901952029341288E-3</v>
      </c>
      <c r="F250">
        <f t="shared" si="15"/>
        <v>-2.2901952029341288E-3</v>
      </c>
    </row>
    <row r="251" spans="1:6" x14ac:dyDescent="0.25">
      <c r="A251" s="12">
        <v>44188</v>
      </c>
      <c r="B251" s="15">
        <v>32.64</v>
      </c>
      <c r="C251">
        <f t="shared" si="13"/>
        <v>-2.4506873879258824E-2</v>
      </c>
      <c r="D251">
        <v>1867.99343546921</v>
      </c>
      <c r="E251">
        <f t="shared" si="14"/>
        <v>-1.0011698731688399E-2</v>
      </c>
      <c r="F251">
        <f t="shared" si="15"/>
        <v>-1.0011698731688399E-2</v>
      </c>
    </row>
    <row r="252" spans="1:6" x14ac:dyDescent="0.25">
      <c r="A252" s="12">
        <v>44195</v>
      </c>
      <c r="B252" s="15">
        <v>34.9</v>
      </c>
      <c r="C252">
        <f t="shared" si="13"/>
        <v>6.9240196078431307E-2</v>
      </c>
      <c r="D252">
        <v>1874.7399905898401</v>
      </c>
      <c r="E252">
        <f t="shared" si="14"/>
        <v>3.6116589022891642E-3</v>
      </c>
      <c r="F252">
        <f t="shared" si="15"/>
        <v>3.6116589022891642E-3</v>
      </c>
    </row>
    <row r="253" spans="1:6" x14ac:dyDescent="0.25">
      <c r="A253" s="12">
        <v>44204</v>
      </c>
      <c r="B253" s="15">
        <v>35.479999999999997</v>
      </c>
      <c r="C253">
        <f t="shared" si="13"/>
        <v>1.6618911174785051E-2</v>
      </c>
      <c r="D253">
        <v>1949.3696237992899</v>
      </c>
      <c r="E253">
        <f t="shared" si="14"/>
        <v>3.9807991286284705E-2</v>
      </c>
      <c r="F253">
        <f t="shared" si="15"/>
        <v>3.9807991286284705E-2</v>
      </c>
    </row>
    <row r="254" spans="1:6" x14ac:dyDescent="0.25">
      <c r="A254" s="12">
        <v>44211</v>
      </c>
      <c r="B254" s="15">
        <v>37.1</v>
      </c>
      <c r="C254">
        <f t="shared" si="13"/>
        <v>4.5659526493799459E-2</v>
      </c>
      <c r="D254">
        <v>1954.7053071913101</v>
      </c>
      <c r="E254">
        <f t="shared" si="14"/>
        <v>2.7371327258198679E-3</v>
      </c>
      <c r="F254">
        <f t="shared" si="15"/>
        <v>2.7371327258198679E-3</v>
      </c>
    </row>
    <row r="255" spans="1:6" x14ac:dyDescent="0.25">
      <c r="A255" s="12">
        <v>44218</v>
      </c>
      <c r="B255" s="15">
        <v>35.700000000000003</v>
      </c>
      <c r="C255">
        <f t="shared" si="13"/>
        <v>-3.7735849056603731E-2</v>
      </c>
      <c r="D255">
        <v>1986.23810864897</v>
      </c>
      <c r="E255">
        <f t="shared" si="14"/>
        <v>1.6131741875182661E-2</v>
      </c>
      <c r="F255">
        <f t="shared" si="15"/>
        <v>1.6131741875182661E-2</v>
      </c>
    </row>
    <row r="256" spans="1:6" x14ac:dyDescent="0.25">
      <c r="A256" s="12">
        <v>44225</v>
      </c>
      <c r="B256" s="15">
        <v>34.14</v>
      </c>
      <c r="C256">
        <f t="shared" si="13"/>
        <v>-4.3697478991596699E-2</v>
      </c>
      <c r="D256">
        <v>1948.79271983688</v>
      </c>
      <c r="E256">
        <f t="shared" si="14"/>
        <v>-1.8852416862326814E-2</v>
      </c>
      <c r="F256">
        <f t="shared" si="15"/>
        <v>-1.8852416862326814E-2</v>
      </c>
    </row>
    <row r="257" spans="1:6" x14ac:dyDescent="0.25">
      <c r="A257" s="12">
        <v>44232</v>
      </c>
      <c r="B257" s="15">
        <v>37.96</v>
      </c>
      <c r="C257">
        <f t="shared" si="13"/>
        <v>0.111892208553017</v>
      </c>
      <c r="D257">
        <v>1989.3416387329501</v>
      </c>
      <c r="E257">
        <f t="shared" si="14"/>
        <v>2.0807199495010496E-2</v>
      </c>
      <c r="F257">
        <f t="shared" si="15"/>
        <v>2.0807199495010496E-2</v>
      </c>
    </row>
    <row r="258" spans="1:6" x14ac:dyDescent="0.25">
      <c r="A258" s="12">
        <v>44239</v>
      </c>
      <c r="B258" s="15">
        <v>43.2</v>
      </c>
      <c r="C258">
        <f t="shared" si="13"/>
        <v>0.13804004214963125</v>
      </c>
      <c r="D258">
        <v>2024.72272099103</v>
      </c>
      <c r="E258">
        <f t="shared" si="14"/>
        <v>1.7785322324331786E-2</v>
      </c>
      <c r="F258">
        <f t="shared" si="15"/>
        <v>1.7785322324331786E-2</v>
      </c>
    </row>
    <row r="259" spans="1:6" x14ac:dyDescent="0.25">
      <c r="A259" s="12">
        <v>44246</v>
      </c>
      <c r="B259" s="15">
        <v>39.82</v>
      </c>
      <c r="C259">
        <f t="shared" si="13"/>
        <v>-7.8240740740740791E-2</v>
      </c>
      <c r="D259">
        <v>2036.97256238002</v>
      </c>
      <c r="E259">
        <f t="shared" si="14"/>
        <v>6.0501328216409659E-3</v>
      </c>
      <c r="F259">
        <f t="shared" si="15"/>
        <v>6.0501328216409659E-3</v>
      </c>
    </row>
    <row r="260" spans="1:6" x14ac:dyDescent="0.25">
      <c r="A260" s="12">
        <v>44253</v>
      </c>
      <c r="B260" s="15">
        <v>39.04</v>
      </c>
      <c r="C260">
        <f t="shared" ref="C260:C317" si="16">(B260-B259)/B259</f>
        <v>-1.9588146659969892E-2</v>
      </c>
      <c r="D260">
        <v>2009.90453447705</v>
      </c>
      <c r="E260">
        <f t="shared" ref="E260:E317" si="17">(D260-D259)/D259</f>
        <v>-1.3288361563075474E-2</v>
      </c>
      <c r="F260">
        <f t="shared" ref="F260:F292" si="18">E260-S285</f>
        <v>-1.3288361563075474E-2</v>
      </c>
    </row>
    <row r="261" spans="1:6" x14ac:dyDescent="0.25">
      <c r="A261" s="12">
        <v>44260</v>
      </c>
      <c r="B261" s="15">
        <v>40.22</v>
      </c>
      <c r="C261">
        <f t="shared" si="16"/>
        <v>3.0225409836065566E-2</v>
      </c>
      <c r="D261">
        <v>2048.56574168831</v>
      </c>
      <c r="E261">
        <f t="shared" si="17"/>
        <v>1.9235345036583619E-2</v>
      </c>
      <c r="F261">
        <f t="shared" si="18"/>
        <v>1.9235345036583619E-2</v>
      </c>
    </row>
    <row r="262" spans="1:6" x14ac:dyDescent="0.25">
      <c r="A262" s="12">
        <v>44267</v>
      </c>
      <c r="B262" s="15">
        <v>41.5</v>
      </c>
      <c r="C262">
        <f t="shared" si="16"/>
        <v>3.1824962705121862E-2</v>
      </c>
      <c r="D262">
        <v>2168.9617276348799</v>
      </c>
      <c r="E262">
        <f t="shared" si="17"/>
        <v>5.8770867586288182E-2</v>
      </c>
      <c r="F262">
        <f t="shared" si="18"/>
        <v>5.8770867586288182E-2</v>
      </c>
    </row>
    <row r="263" spans="1:6" x14ac:dyDescent="0.25">
      <c r="A263" s="12">
        <v>44274</v>
      </c>
      <c r="B263" s="15">
        <v>44.5</v>
      </c>
      <c r="C263">
        <f t="shared" si="16"/>
        <v>7.2289156626506021E-2</v>
      </c>
      <c r="D263">
        <v>2169.1834014185201</v>
      </c>
      <c r="E263">
        <f t="shared" si="17"/>
        <v>1.0220271792528154E-4</v>
      </c>
      <c r="F263">
        <f t="shared" si="18"/>
        <v>1.0220271792528154E-4</v>
      </c>
    </row>
    <row r="264" spans="1:6" x14ac:dyDescent="0.25">
      <c r="A264" s="12">
        <v>44281</v>
      </c>
      <c r="B264" s="15">
        <v>50.7</v>
      </c>
      <c r="C264">
        <f t="shared" si="16"/>
        <v>0.13932584269662929</v>
      </c>
      <c r="D264">
        <v>2198.79654771798</v>
      </c>
      <c r="E264">
        <f t="shared" si="17"/>
        <v>1.3651748524396155E-2</v>
      </c>
      <c r="F264">
        <f t="shared" si="18"/>
        <v>1.3651748524396155E-2</v>
      </c>
    </row>
    <row r="265" spans="1:6" x14ac:dyDescent="0.25">
      <c r="A265" s="12">
        <v>44287</v>
      </c>
      <c r="B265" s="15">
        <v>51.85</v>
      </c>
      <c r="C265">
        <f t="shared" si="16"/>
        <v>2.2682445759368806E-2</v>
      </c>
      <c r="D265">
        <v>2202.6080359677198</v>
      </c>
      <c r="E265">
        <f t="shared" si="17"/>
        <v>1.7334428934298388E-3</v>
      </c>
      <c r="F265">
        <f t="shared" si="18"/>
        <v>1.7334428934298388E-3</v>
      </c>
    </row>
    <row r="266" spans="1:6" x14ac:dyDescent="0.25">
      <c r="A266" s="12">
        <v>44295</v>
      </c>
      <c r="B266" s="15">
        <v>53.35</v>
      </c>
      <c r="C266">
        <f t="shared" si="16"/>
        <v>2.8929604628736741E-2</v>
      </c>
      <c r="D266">
        <v>2250.4029883992998</v>
      </c>
      <c r="E266">
        <f t="shared" si="17"/>
        <v>2.169925454329925E-2</v>
      </c>
      <c r="F266">
        <f t="shared" si="18"/>
        <v>2.169925454329925E-2</v>
      </c>
    </row>
    <row r="267" spans="1:6" x14ac:dyDescent="0.25">
      <c r="A267" s="12">
        <v>44302</v>
      </c>
      <c r="B267" s="15">
        <v>52.9</v>
      </c>
      <c r="C267">
        <f t="shared" si="16"/>
        <v>-8.4348641049672504E-3</v>
      </c>
      <c r="D267">
        <v>2280.5034348388899</v>
      </c>
      <c r="E267">
        <f t="shared" si="17"/>
        <v>1.3375580549242152E-2</v>
      </c>
      <c r="F267">
        <f t="shared" si="18"/>
        <v>1.3375580549242152E-2</v>
      </c>
    </row>
    <row r="268" spans="1:6" x14ac:dyDescent="0.25">
      <c r="A268" s="12">
        <v>44309</v>
      </c>
      <c r="B268" s="15">
        <v>50.85</v>
      </c>
      <c r="C268">
        <f t="shared" si="16"/>
        <v>-3.8752362948960249E-2</v>
      </c>
      <c r="D268">
        <v>2240.9459432757799</v>
      </c>
      <c r="E268">
        <f t="shared" si="17"/>
        <v>-1.7345946933820182E-2</v>
      </c>
      <c r="F268">
        <f t="shared" si="18"/>
        <v>-1.7345946933820182E-2</v>
      </c>
    </row>
    <row r="269" spans="1:6" x14ac:dyDescent="0.25">
      <c r="A269" s="12">
        <v>44316</v>
      </c>
      <c r="B269" s="15">
        <v>50.7</v>
      </c>
      <c r="C269">
        <f t="shared" si="16"/>
        <v>-2.949852507374603E-3</v>
      </c>
      <c r="D269">
        <v>2217.0229780473901</v>
      </c>
      <c r="E269">
        <f t="shared" si="17"/>
        <v>-1.0675387016886077E-2</v>
      </c>
      <c r="F269">
        <f t="shared" si="18"/>
        <v>-1.0675387016886077E-2</v>
      </c>
    </row>
    <row r="270" spans="1:6" x14ac:dyDescent="0.25">
      <c r="A270" s="12">
        <v>44323</v>
      </c>
      <c r="B270" s="15">
        <v>43.1</v>
      </c>
      <c r="C270">
        <f t="shared" si="16"/>
        <v>-0.14990138067061146</v>
      </c>
      <c r="D270">
        <v>2260.1307158627101</v>
      </c>
      <c r="E270">
        <f t="shared" si="17"/>
        <v>1.9443974303453758E-2</v>
      </c>
      <c r="F270">
        <f t="shared" si="18"/>
        <v>1.9443974303453758E-2</v>
      </c>
    </row>
    <row r="271" spans="1:6" x14ac:dyDescent="0.25">
      <c r="A271" s="12">
        <v>44330</v>
      </c>
      <c r="B271" s="15">
        <v>40.14</v>
      </c>
      <c r="C271">
        <f t="shared" si="16"/>
        <v>-6.8677494199535977E-2</v>
      </c>
      <c r="D271">
        <v>2247.87794006082</v>
      </c>
      <c r="E271">
        <f t="shared" si="17"/>
        <v>-5.4212686531332132E-3</v>
      </c>
      <c r="F271">
        <f t="shared" si="18"/>
        <v>-5.4212686531332132E-3</v>
      </c>
    </row>
    <row r="272" spans="1:6" x14ac:dyDescent="0.25">
      <c r="A272" s="12">
        <v>44337</v>
      </c>
      <c r="B272" s="15">
        <v>40.840000000000003</v>
      </c>
      <c r="C272">
        <f t="shared" si="16"/>
        <v>1.7438963627304505E-2</v>
      </c>
      <c r="D272">
        <v>2240.8386423657098</v>
      </c>
      <c r="E272">
        <f t="shared" si="17"/>
        <v>-3.131530217748289E-3</v>
      </c>
      <c r="F272">
        <f t="shared" si="18"/>
        <v>-3.131530217748289E-3</v>
      </c>
    </row>
    <row r="273" spans="1:6" x14ac:dyDescent="0.25">
      <c r="A273" s="12">
        <v>44344</v>
      </c>
      <c r="B273" s="15">
        <v>42.18</v>
      </c>
      <c r="C273">
        <f t="shared" si="16"/>
        <v>3.2810969637610092E-2</v>
      </c>
      <c r="D273">
        <v>2255.4548185888498</v>
      </c>
      <c r="E273">
        <f t="shared" si="17"/>
        <v>6.5226366355898378E-3</v>
      </c>
      <c r="F273">
        <f t="shared" si="18"/>
        <v>6.5226366355898378E-3</v>
      </c>
    </row>
    <row r="274" spans="1:6" x14ac:dyDescent="0.25">
      <c r="A274" s="12">
        <v>44351</v>
      </c>
      <c r="B274" s="15">
        <v>41.1</v>
      </c>
      <c r="C274">
        <f t="shared" si="16"/>
        <v>-2.5604551920341355E-2</v>
      </c>
      <c r="D274">
        <v>2271.42575898205</v>
      </c>
      <c r="E274">
        <f t="shared" si="17"/>
        <v>7.0810287404438343E-3</v>
      </c>
      <c r="F274">
        <f t="shared" si="18"/>
        <v>7.0810287404438343E-3</v>
      </c>
    </row>
    <row r="275" spans="1:6" x14ac:dyDescent="0.25">
      <c r="A275" s="12">
        <v>44358</v>
      </c>
      <c r="B275" s="15">
        <v>42.18</v>
      </c>
      <c r="C275">
        <f t="shared" si="16"/>
        <v>2.6277372262773682E-2</v>
      </c>
      <c r="D275">
        <v>2278.6009495272701</v>
      </c>
      <c r="E275">
        <f t="shared" si="17"/>
        <v>3.1588928305698932E-3</v>
      </c>
      <c r="F275">
        <f t="shared" si="18"/>
        <v>3.1588928305698932E-3</v>
      </c>
    </row>
    <row r="276" spans="1:6" x14ac:dyDescent="0.25">
      <c r="A276" s="12">
        <v>44365</v>
      </c>
      <c r="B276" s="15">
        <v>38.72</v>
      </c>
      <c r="C276">
        <f t="shared" si="16"/>
        <v>-8.202939781887153E-2</v>
      </c>
      <c r="D276">
        <v>2248.01853140505</v>
      </c>
      <c r="E276">
        <f t="shared" si="17"/>
        <v>-1.3421577011352038E-2</v>
      </c>
      <c r="F276">
        <f t="shared" si="18"/>
        <v>-1.3421577011352038E-2</v>
      </c>
    </row>
    <row r="277" spans="1:6" x14ac:dyDescent="0.25">
      <c r="A277" s="12">
        <v>44371</v>
      </c>
      <c r="B277" s="15">
        <v>38.56</v>
      </c>
      <c r="C277">
        <f t="shared" si="16"/>
        <v>-4.1322314049585893E-3</v>
      </c>
      <c r="D277">
        <v>2270.9396475097801</v>
      </c>
      <c r="E277">
        <f t="shared" si="17"/>
        <v>1.0196141973262128E-2</v>
      </c>
      <c r="F277">
        <f t="shared" si="18"/>
        <v>1.0196141973262128E-2</v>
      </c>
    </row>
    <row r="278" spans="1:6" x14ac:dyDescent="0.25">
      <c r="A278" s="12">
        <v>44379</v>
      </c>
      <c r="B278" s="15">
        <v>38.76</v>
      </c>
      <c r="C278">
        <f t="shared" si="16"/>
        <v>5.1867219917011336E-3</v>
      </c>
      <c r="D278">
        <v>2288.9291301769199</v>
      </c>
      <c r="E278">
        <f t="shared" si="17"/>
        <v>7.9216031508659059E-3</v>
      </c>
      <c r="F278">
        <f t="shared" si="18"/>
        <v>7.9216031508659059E-3</v>
      </c>
    </row>
    <row r="279" spans="1:6" x14ac:dyDescent="0.25">
      <c r="A279" s="12">
        <v>44386</v>
      </c>
      <c r="B279" s="15">
        <v>38.26</v>
      </c>
      <c r="C279">
        <f t="shared" si="16"/>
        <v>-1.2899896800825594E-2</v>
      </c>
      <c r="D279">
        <v>2319.53262088059</v>
      </c>
      <c r="E279">
        <f t="shared" si="17"/>
        <v>1.3370222039729401E-2</v>
      </c>
      <c r="F279">
        <f t="shared" si="18"/>
        <v>1.3370222039729401E-2</v>
      </c>
    </row>
    <row r="280" spans="1:6" x14ac:dyDescent="0.25">
      <c r="A280" s="12">
        <v>44393</v>
      </c>
      <c r="B280" s="15">
        <v>37.68</v>
      </c>
      <c r="C280">
        <f t="shared" si="16"/>
        <v>-1.5159435441714541E-2</v>
      </c>
      <c r="D280">
        <v>2338.8044740791102</v>
      </c>
      <c r="E280">
        <f t="shared" si="17"/>
        <v>8.3085070781215228E-3</v>
      </c>
      <c r="F280">
        <f t="shared" si="18"/>
        <v>8.3085070781215228E-3</v>
      </c>
    </row>
    <row r="281" spans="1:6" x14ac:dyDescent="0.25">
      <c r="A281" s="12">
        <v>44400</v>
      </c>
      <c r="B281" s="15">
        <v>37.74</v>
      </c>
      <c r="C281">
        <f t="shared" si="16"/>
        <v>1.5923566878981495E-3</v>
      </c>
      <c r="D281">
        <v>2384.6868840874299</v>
      </c>
      <c r="E281">
        <f t="shared" si="17"/>
        <v>1.9617890472176252E-2</v>
      </c>
      <c r="F281">
        <f t="shared" si="18"/>
        <v>1.9617890472176252E-2</v>
      </c>
    </row>
    <row r="282" spans="1:6" x14ac:dyDescent="0.25">
      <c r="A282" s="12">
        <v>44407</v>
      </c>
      <c r="B282" s="15">
        <v>37.06</v>
      </c>
      <c r="C282">
        <f t="shared" si="16"/>
        <v>-1.8018018018018011E-2</v>
      </c>
      <c r="D282">
        <v>2369.8931749045701</v>
      </c>
      <c r="E282">
        <f t="shared" si="17"/>
        <v>-6.2036275209024355E-3</v>
      </c>
      <c r="F282">
        <f t="shared" si="18"/>
        <v>-6.2036275209024355E-3</v>
      </c>
    </row>
    <row r="283" spans="1:6" x14ac:dyDescent="0.25">
      <c r="A283" s="12">
        <v>44414</v>
      </c>
      <c r="B283" s="15">
        <v>37.04</v>
      </c>
      <c r="C283">
        <f t="shared" si="16"/>
        <v>-5.3966540744746698E-4</v>
      </c>
      <c r="D283">
        <v>2380.4620178748601</v>
      </c>
      <c r="E283">
        <f t="shared" si="17"/>
        <v>4.4596284263806905E-3</v>
      </c>
      <c r="F283">
        <f t="shared" si="18"/>
        <v>4.4596284263806905E-3</v>
      </c>
    </row>
    <row r="284" spans="1:6" x14ac:dyDescent="0.25">
      <c r="A284" s="12">
        <v>44421</v>
      </c>
      <c r="B284" s="15">
        <v>37.9</v>
      </c>
      <c r="C284">
        <f t="shared" si="16"/>
        <v>2.3218142548596096E-2</v>
      </c>
      <c r="D284">
        <v>2407.0426959440601</v>
      </c>
      <c r="E284">
        <f t="shared" si="17"/>
        <v>1.1166184492592652E-2</v>
      </c>
      <c r="F284">
        <f t="shared" si="18"/>
        <v>1.1166184492592652E-2</v>
      </c>
    </row>
    <row r="285" spans="1:6" x14ac:dyDescent="0.25">
      <c r="A285" s="12">
        <v>44428</v>
      </c>
      <c r="B285" s="15">
        <v>35.58</v>
      </c>
      <c r="C285">
        <f t="shared" si="16"/>
        <v>-6.12137203166227E-2</v>
      </c>
      <c r="D285">
        <v>2360.4974672850199</v>
      </c>
      <c r="E285">
        <f t="shared" si="17"/>
        <v>-1.9337101388965969E-2</v>
      </c>
      <c r="F285">
        <f t="shared" si="18"/>
        <v>-1.9337101388965969E-2</v>
      </c>
    </row>
    <row r="286" spans="1:6" x14ac:dyDescent="0.25">
      <c r="A286" s="12">
        <v>44435</v>
      </c>
      <c r="B286" s="15">
        <v>37.880000000000003</v>
      </c>
      <c r="C286">
        <f t="shared" si="16"/>
        <v>6.4643057897695463E-2</v>
      </c>
      <c r="D286">
        <v>2373.1376528252899</v>
      </c>
      <c r="E286">
        <f t="shared" si="17"/>
        <v>5.3548820600127422E-3</v>
      </c>
      <c r="F286">
        <f t="shared" si="18"/>
        <v>5.3548820600127422E-3</v>
      </c>
    </row>
    <row r="287" spans="1:6" x14ac:dyDescent="0.25">
      <c r="A287" s="12">
        <v>44442</v>
      </c>
      <c r="B287" s="15">
        <v>38.119999999999997</v>
      </c>
      <c r="C287">
        <f t="shared" si="16"/>
        <v>6.3357972544877206E-3</v>
      </c>
      <c r="D287">
        <v>2369.73307214018</v>
      </c>
      <c r="E287">
        <f t="shared" si="17"/>
        <v>-1.4346326185742844E-3</v>
      </c>
      <c r="F287">
        <f t="shared" si="18"/>
        <v>-1.4346326185742844E-3</v>
      </c>
    </row>
    <row r="288" spans="1:6" x14ac:dyDescent="0.25">
      <c r="A288" s="12">
        <v>44449</v>
      </c>
      <c r="B288" s="15">
        <v>36.340000000000003</v>
      </c>
      <c r="C288">
        <f t="shared" si="16"/>
        <v>-4.669464847848883E-2</v>
      </c>
      <c r="D288">
        <v>2349.6744197986</v>
      </c>
      <c r="E288">
        <f t="shared" si="17"/>
        <v>-8.4645197289939522E-3</v>
      </c>
      <c r="F288">
        <f t="shared" si="18"/>
        <v>-8.4645197289939522E-3</v>
      </c>
    </row>
    <row r="289" spans="1:6" x14ac:dyDescent="0.25">
      <c r="A289" s="12">
        <v>44456</v>
      </c>
      <c r="B289" s="15">
        <v>37.26</v>
      </c>
      <c r="C289">
        <f t="shared" si="16"/>
        <v>2.5316455696202382E-2</v>
      </c>
      <c r="D289">
        <v>2323.55215399183</v>
      </c>
      <c r="E289">
        <f t="shared" si="17"/>
        <v>-1.1117398047432043E-2</v>
      </c>
      <c r="F289">
        <f t="shared" si="18"/>
        <v>-1.1117398047432043E-2</v>
      </c>
    </row>
    <row r="290" spans="1:6" x14ac:dyDescent="0.25">
      <c r="A290" s="12">
        <v>44463</v>
      </c>
      <c r="B290" s="15">
        <v>37.1</v>
      </c>
      <c r="C290">
        <f t="shared" si="16"/>
        <v>-4.2941492216853625E-3</v>
      </c>
      <c r="D290">
        <v>2313.27331716242</v>
      </c>
      <c r="E290">
        <f t="shared" si="17"/>
        <v>-4.4237598935539767E-3</v>
      </c>
      <c r="F290">
        <f t="shared" si="18"/>
        <v>-4.4237598935539767E-3</v>
      </c>
    </row>
    <row r="291" spans="1:6" x14ac:dyDescent="0.25">
      <c r="A291" s="12">
        <v>44470</v>
      </c>
      <c r="B291" s="15">
        <v>34.86</v>
      </c>
      <c r="C291">
        <f t="shared" si="16"/>
        <v>-6.0377358490566087E-2</v>
      </c>
      <c r="D291">
        <v>2254.1790730387502</v>
      </c>
      <c r="E291">
        <f t="shared" si="17"/>
        <v>-2.5545725049108264E-2</v>
      </c>
      <c r="F291">
        <f t="shared" si="18"/>
        <v>-2.5545725049108264E-2</v>
      </c>
    </row>
    <row r="292" spans="1:6" x14ac:dyDescent="0.25">
      <c r="A292" s="12">
        <v>44477</v>
      </c>
      <c r="B292" s="15">
        <v>31.7</v>
      </c>
      <c r="C292">
        <f t="shared" si="16"/>
        <v>-9.0648307515777404E-2</v>
      </c>
      <c r="D292">
        <v>2240.2226025354398</v>
      </c>
      <c r="E292">
        <f t="shared" si="17"/>
        <v>-6.1913761290030567E-3</v>
      </c>
      <c r="F292">
        <f t="shared" si="18"/>
        <v>-6.1913761290030567E-3</v>
      </c>
    </row>
    <row r="293" spans="1:6" x14ac:dyDescent="0.25">
      <c r="A293" s="12">
        <v>44484</v>
      </c>
      <c r="B293" s="15">
        <v>31.86</v>
      </c>
      <c r="C293">
        <f t="shared" si="16"/>
        <v>5.0473186119873864E-3</v>
      </c>
      <c r="D293">
        <v>2314.9757127636699</v>
      </c>
      <c r="E293">
        <f t="shared" si="17"/>
        <v>3.3368608165825119E-2</v>
      </c>
      <c r="F293">
        <f t="shared" ref="F293:F318" si="19">E293-S318</f>
        <v>3.3368608165825119E-2</v>
      </c>
    </row>
    <row r="294" spans="1:6" x14ac:dyDescent="0.25">
      <c r="A294" s="12">
        <v>44491</v>
      </c>
      <c r="B294" s="15">
        <v>32.54</v>
      </c>
      <c r="C294">
        <f t="shared" si="16"/>
        <v>2.1343377275580656E-2</v>
      </c>
      <c r="D294">
        <v>2348.8395185350901</v>
      </c>
      <c r="E294">
        <f t="shared" si="17"/>
        <v>1.4628147321248916E-2</v>
      </c>
      <c r="F294">
        <f t="shared" si="19"/>
        <v>1.4628147321248916E-2</v>
      </c>
    </row>
    <row r="295" spans="1:6" x14ac:dyDescent="0.25">
      <c r="A295" s="12">
        <v>44498</v>
      </c>
      <c r="B295" s="15">
        <v>32.42</v>
      </c>
      <c r="C295">
        <f t="shared" si="16"/>
        <v>-3.687768899815533E-3</v>
      </c>
      <c r="D295">
        <v>2290.85375525266</v>
      </c>
      <c r="E295">
        <f t="shared" si="17"/>
        <v>-2.4686983859414233E-2</v>
      </c>
      <c r="F295">
        <f t="shared" si="19"/>
        <v>-2.4686983859414233E-2</v>
      </c>
    </row>
    <row r="296" spans="1:6" x14ac:dyDescent="0.25">
      <c r="A296" s="12">
        <v>44505</v>
      </c>
      <c r="B296" s="15">
        <v>32.14</v>
      </c>
      <c r="C296">
        <f t="shared" si="16"/>
        <v>-8.6366440468846738E-3</v>
      </c>
      <c r="D296">
        <v>2324.8983019792199</v>
      </c>
      <c r="E296">
        <f t="shared" si="17"/>
        <v>1.4861073802070413E-2</v>
      </c>
      <c r="F296">
        <f t="shared" si="19"/>
        <v>1.4861073802070413E-2</v>
      </c>
    </row>
    <row r="297" spans="1:6" x14ac:dyDescent="0.25">
      <c r="A297" s="12">
        <v>44512</v>
      </c>
      <c r="B297" s="15">
        <v>32.24</v>
      </c>
      <c r="C297">
        <f t="shared" si="16"/>
        <v>3.1113876789048357E-3</v>
      </c>
      <c r="D297">
        <v>2365.44992464099</v>
      </c>
      <c r="E297">
        <f t="shared" si="17"/>
        <v>1.7442321080129799E-2</v>
      </c>
      <c r="F297">
        <f t="shared" si="19"/>
        <v>1.7442321080129799E-2</v>
      </c>
    </row>
    <row r="298" spans="1:6" x14ac:dyDescent="0.25">
      <c r="A298" s="12">
        <v>44519</v>
      </c>
      <c r="B298" s="15">
        <v>34.619999999999997</v>
      </c>
      <c r="C298">
        <f t="shared" si="16"/>
        <v>7.3821339950372059E-2</v>
      </c>
      <c r="D298">
        <v>2373.92269926074</v>
      </c>
      <c r="E298">
        <f t="shared" si="17"/>
        <v>3.5818871207074616E-3</v>
      </c>
      <c r="F298">
        <f t="shared" si="19"/>
        <v>3.5818871207074616E-3</v>
      </c>
    </row>
    <row r="299" spans="1:6" x14ac:dyDescent="0.25">
      <c r="A299" s="12">
        <v>44526</v>
      </c>
      <c r="B299" s="15">
        <v>31.3</v>
      </c>
      <c r="C299">
        <f t="shared" si="16"/>
        <v>-9.5898324667821985E-2</v>
      </c>
      <c r="D299">
        <v>2242.1792791842099</v>
      </c>
      <c r="E299">
        <f t="shared" si="17"/>
        <v>-5.5496086758661585E-2</v>
      </c>
      <c r="F299">
        <f t="shared" si="19"/>
        <v>-5.5496086758661585E-2</v>
      </c>
    </row>
    <row r="300" spans="1:6" x14ac:dyDescent="0.25">
      <c r="A300" s="12">
        <v>44533</v>
      </c>
      <c r="B300" s="15">
        <v>30.72</v>
      </c>
      <c r="C300">
        <f t="shared" si="16"/>
        <v>-1.8530351437699738E-2</v>
      </c>
      <c r="D300">
        <v>2240.8325345501898</v>
      </c>
      <c r="E300">
        <f t="shared" si="17"/>
        <v>-6.0064092399875646E-4</v>
      </c>
      <c r="F300">
        <f t="shared" si="19"/>
        <v>-6.0064092399875646E-4</v>
      </c>
    </row>
    <row r="301" spans="1:6" x14ac:dyDescent="0.25">
      <c r="A301" s="12">
        <v>44540</v>
      </c>
      <c r="B301" s="15">
        <v>34.04</v>
      </c>
      <c r="C301">
        <f t="shared" si="16"/>
        <v>0.10807291666666669</v>
      </c>
      <c r="D301">
        <v>2315.7331912898899</v>
      </c>
      <c r="E301">
        <f t="shared" si="17"/>
        <v>3.3425370073330844E-2</v>
      </c>
      <c r="F301">
        <f t="shared" si="19"/>
        <v>3.3425370073330844E-2</v>
      </c>
    </row>
    <row r="302" spans="1:6" x14ac:dyDescent="0.25">
      <c r="A302" s="12">
        <v>44547</v>
      </c>
      <c r="B302" s="15">
        <v>33.92</v>
      </c>
      <c r="C302">
        <f t="shared" si="16"/>
        <v>-3.5252643948295373E-3</v>
      </c>
      <c r="D302">
        <v>2305.9193607785801</v>
      </c>
      <c r="E302">
        <f t="shared" si="17"/>
        <v>-4.2378934448157966E-3</v>
      </c>
      <c r="F302">
        <f t="shared" si="19"/>
        <v>-4.2378934448157966E-3</v>
      </c>
    </row>
    <row r="303" spans="1:6" x14ac:dyDescent="0.25">
      <c r="A303" s="12">
        <v>44553</v>
      </c>
      <c r="B303" s="15">
        <v>34.6</v>
      </c>
      <c r="C303">
        <f t="shared" si="16"/>
        <v>2.0047169811320747E-2</v>
      </c>
      <c r="D303">
        <v>2385.6271235161998</v>
      </c>
      <c r="E303">
        <f t="shared" si="17"/>
        <v>3.4566587233435128E-2</v>
      </c>
      <c r="F303">
        <f t="shared" si="19"/>
        <v>3.4566587233435128E-2</v>
      </c>
    </row>
    <row r="304" spans="1:6" x14ac:dyDescent="0.25">
      <c r="A304" s="12">
        <v>44560</v>
      </c>
      <c r="B304" s="15">
        <v>35.04</v>
      </c>
      <c r="C304">
        <f t="shared" si="16"/>
        <v>1.271676300578028E-2</v>
      </c>
      <c r="D304">
        <v>2419.7343871029502</v>
      </c>
      <c r="E304">
        <f t="shared" si="17"/>
        <v>1.4296980131781592E-2</v>
      </c>
      <c r="F304">
        <f t="shared" si="19"/>
        <v>1.4296980131781592E-2</v>
      </c>
    </row>
    <row r="305" spans="1:6" x14ac:dyDescent="0.25">
      <c r="A305" s="12">
        <v>44568</v>
      </c>
      <c r="B305" s="15">
        <v>32.9</v>
      </c>
      <c r="C305">
        <f t="shared" si="16"/>
        <v>-6.1073059360730611E-2</v>
      </c>
      <c r="D305">
        <v>2400.95207984023</v>
      </c>
      <c r="E305">
        <f t="shared" si="17"/>
        <v>-7.7621359446842092E-3</v>
      </c>
      <c r="F305">
        <f t="shared" si="19"/>
        <v>-7.7621359446842092E-3</v>
      </c>
    </row>
    <row r="306" spans="1:6" x14ac:dyDescent="0.25">
      <c r="A306" s="12">
        <v>44575</v>
      </c>
      <c r="B306" s="15">
        <v>33.119999999999997</v>
      </c>
      <c r="C306">
        <f t="shared" si="16"/>
        <v>6.6869300911853759E-3</v>
      </c>
      <c r="D306">
        <v>2358.2907279149099</v>
      </c>
      <c r="E306">
        <f t="shared" si="17"/>
        <v>-1.7768514533684061E-2</v>
      </c>
      <c r="F306">
        <f t="shared" si="19"/>
        <v>-1.7768514533684061E-2</v>
      </c>
    </row>
    <row r="307" spans="1:6" x14ac:dyDescent="0.25">
      <c r="A307" s="12">
        <v>44582</v>
      </c>
      <c r="B307" s="15">
        <v>33.26</v>
      </c>
      <c r="C307">
        <f t="shared" si="16"/>
        <v>4.2270531400966363E-3</v>
      </c>
      <c r="D307">
        <v>2314.0624387716298</v>
      </c>
      <c r="E307">
        <f t="shared" si="17"/>
        <v>-1.8754383681262525E-2</v>
      </c>
      <c r="F307">
        <f t="shared" si="19"/>
        <v>-1.8754383681262525E-2</v>
      </c>
    </row>
    <row r="308" spans="1:6" x14ac:dyDescent="0.25">
      <c r="A308" s="12">
        <v>44589</v>
      </c>
      <c r="B308" s="15">
        <v>33.020000000000003</v>
      </c>
      <c r="C308">
        <f t="shared" si="16"/>
        <v>-7.215874924834483E-3</v>
      </c>
      <c r="D308">
        <v>2266.82007783583</v>
      </c>
      <c r="E308">
        <f t="shared" si="17"/>
        <v>-2.04153354482852E-2</v>
      </c>
      <c r="F308">
        <f t="shared" si="19"/>
        <v>-2.04153354482852E-2</v>
      </c>
    </row>
    <row r="309" spans="1:6" x14ac:dyDescent="0.25">
      <c r="A309" s="12">
        <v>44596</v>
      </c>
      <c r="B309" s="15">
        <v>33.5</v>
      </c>
      <c r="C309">
        <f t="shared" si="16"/>
        <v>1.4536644457904204E-2</v>
      </c>
      <c r="D309">
        <v>2254.3020621411001</v>
      </c>
      <c r="E309">
        <f t="shared" si="17"/>
        <v>-5.52228022732226E-3</v>
      </c>
      <c r="F309">
        <f t="shared" si="19"/>
        <v>-5.52228022732226E-3</v>
      </c>
    </row>
    <row r="310" spans="1:6" x14ac:dyDescent="0.25">
      <c r="A310" s="12">
        <v>44603</v>
      </c>
      <c r="B310" s="15">
        <v>36.42</v>
      </c>
      <c r="C310">
        <f t="shared" si="16"/>
        <v>8.7164179104477657E-2</v>
      </c>
      <c r="D310">
        <v>2293.77218584093</v>
      </c>
      <c r="E310">
        <f t="shared" si="17"/>
        <v>1.750879989097014E-2</v>
      </c>
      <c r="F310">
        <f t="shared" si="19"/>
        <v>1.750879989097014E-2</v>
      </c>
    </row>
    <row r="311" spans="1:6" x14ac:dyDescent="0.25">
      <c r="A311" s="12">
        <v>44610</v>
      </c>
      <c r="B311" s="15">
        <v>33</v>
      </c>
      <c r="C311">
        <f t="shared" si="16"/>
        <v>-9.3904448105436619E-2</v>
      </c>
      <c r="D311">
        <v>2197.7167256693401</v>
      </c>
      <c r="E311">
        <f t="shared" si="17"/>
        <v>-4.1876634813397803E-2</v>
      </c>
      <c r="F311">
        <f t="shared" si="19"/>
        <v>-4.1876634813397803E-2</v>
      </c>
    </row>
    <row r="312" spans="1:6" x14ac:dyDescent="0.25">
      <c r="A312" s="12">
        <v>44617</v>
      </c>
      <c r="B312" s="15">
        <v>33.020000000000003</v>
      </c>
      <c r="C312">
        <f t="shared" si="16"/>
        <v>6.0606060606070082E-4</v>
      </c>
      <c r="D312">
        <v>2141.52430467565</v>
      </c>
      <c r="E312">
        <f t="shared" si="17"/>
        <v>-2.5568545908288554E-2</v>
      </c>
      <c r="F312">
        <f t="shared" si="19"/>
        <v>-2.5568545908288554E-2</v>
      </c>
    </row>
    <row r="313" spans="1:6" x14ac:dyDescent="0.25">
      <c r="A313" s="12">
        <v>44624</v>
      </c>
      <c r="B313" s="15">
        <v>31.12</v>
      </c>
      <c r="C313">
        <f t="shared" si="16"/>
        <v>-5.7540884312537913E-2</v>
      </c>
      <c r="D313">
        <v>1985.5414497279201</v>
      </c>
      <c r="E313">
        <f t="shared" si="17"/>
        <v>-7.2837303133645601E-2</v>
      </c>
      <c r="F313">
        <f t="shared" si="19"/>
        <v>-7.2837303133645601E-2</v>
      </c>
    </row>
    <row r="314" spans="1:6" x14ac:dyDescent="0.25">
      <c r="A314" s="12">
        <v>44631</v>
      </c>
      <c r="B314" s="15">
        <v>35.159999999999997</v>
      </c>
      <c r="C314">
        <f t="shared" si="16"/>
        <v>0.12982005141388162</v>
      </c>
      <c r="D314">
        <v>2070.7973034688498</v>
      </c>
      <c r="E314">
        <f t="shared" si="17"/>
        <v>4.2938339943803444E-2</v>
      </c>
      <c r="F314">
        <f t="shared" si="19"/>
        <v>4.2938339943803444E-2</v>
      </c>
    </row>
    <row r="315" spans="1:6" x14ac:dyDescent="0.25">
      <c r="A315" s="12">
        <v>44638</v>
      </c>
      <c r="B315" s="15">
        <v>36.380000000000003</v>
      </c>
      <c r="C315">
        <f t="shared" si="16"/>
        <v>3.4698521046644087E-2</v>
      </c>
      <c r="D315">
        <v>2178.82507986768</v>
      </c>
      <c r="E315">
        <f t="shared" si="17"/>
        <v>5.2167238298924688E-2</v>
      </c>
      <c r="F315">
        <f t="shared" si="19"/>
        <v>5.2167238298924688E-2</v>
      </c>
    </row>
    <row r="316" spans="1:6" x14ac:dyDescent="0.25">
      <c r="A316" s="12">
        <v>44645</v>
      </c>
      <c r="B316" s="15">
        <v>36.6</v>
      </c>
      <c r="C316">
        <f t="shared" si="16"/>
        <v>6.0472787245739101E-3</v>
      </c>
      <c r="D316">
        <v>2106.5200277343301</v>
      </c>
      <c r="E316">
        <f t="shared" si="17"/>
        <v>-3.318534048531372E-2</v>
      </c>
      <c r="F316">
        <f t="shared" si="19"/>
        <v>-3.318534048531372E-2</v>
      </c>
    </row>
    <row r="317" spans="1:6" x14ac:dyDescent="0.25">
      <c r="A317" s="12">
        <v>44652</v>
      </c>
      <c r="B317" s="15">
        <v>38.200000000000003</v>
      </c>
      <c r="C317">
        <f t="shared" si="16"/>
        <v>4.3715846994535554E-2</v>
      </c>
      <c r="D317">
        <v>2119.6154962235801</v>
      </c>
      <c r="E317">
        <f t="shared" si="17"/>
        <v>6.2166361187340662E-3</v>
      </c>
      <c r="F317">
        <f t="shared" si="19"/>
        <v>6.2166361187340662E-3</v>
      </c>
    </row>
    <row r="318" spans="1:6" x14ac:dyDescent="0.25">
      <c r="A318" s="12">
        <v>44659</v>
      </c>
      <c r="B318" s="15">
        <v>38.119999999999997</v>
      </c>
      <c r="C318">
        <f>(B318-B317)/B317</f>
        <v>-2.0942408376964762E-3</v>
      </c>
      <c r="D318" s="15">
        <v>2131.8621647920399</v>
      </c>
      <c r="E318">
        <f>(D318-D317)/D317</f>
        <v>5.7777783707843233E-3</v>
      </c>
      <c r="F318">
        <f t="shared" si="19"/>
        <v>5.7777783707843233E-3</v>
      </c>
    </row>
    <row r="323" spans="9:9" x14ac:dyDescent="0.25">
      <c r="I323">
        <f>COUNT(_xlfn.ANCHORARRAY(A2))</f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18DD-FA5D-49B1-99C1-F3570C7D6DAB}">
  <dimension ref="A1:V323"/>
  <sheetViews>
    <sheetView zoomScaleNormal="100" workbookViewId="0">
      <selection activeCell="N8" sqref="N8"/>
    </sheetView>
  </sheetViews>
  <sheetFormatPr defaultRowHeight="12.5" x14ac:dyDescent="0.25"/>
  <cols>
    <col min="1" max="1" width="10.453125" bestFit="1" customWidth="1"/>
    <col min="2" max="3" width="8.81640625" bestFit="1" customWidth="1"/>
    <col min="4" max="4" width="11.81640625" bestFit="1" customWidth="1"/>
    <col min="5" max="8" width="8.81640625" bestFit="1" customWidth="1"/>
    <col min="9" max="9" width="10.453125" bestFit="1" customWidth="1"/>
    <col min="10" max="18" width="8.81640625" bestFit="1" customWidth="1"/>
    <col min="19" max="19" width="8.90625" customWidth="1"/>
    <col min="20" max="20" width="8.81640625" bestFit="1" customWidth="1"/>
    <col min="21" max="21" width="13.36328125" bestFit="1" customWidth="1"/>
  </cols>
  <sheetData>
    <row r="1" spans="1:20" x14ac:dyDescent="0.25">
      <c r="A1" t="s">
        <v>1</v>
      </c>
      <c r="B1" t="s">
        <v>16</v>
      </c>
      <c r="C1" t="s">
        <v>18</v>
      </c>
      <c r="D1" t="s">
        <v>67</v>
      </c>
      <c r="E1" t="s">
        <v>18</v>
      </c>
      <c r="F1" t="s">
        <v>65</v>
      </c>
      <c r="I1" t="s">
        <v>1</v>
      </c>
      <c r="J1" t="s">
        <v>49</v>
      </c>
      <c r="K1" t="s">
        <v>18</v>
      </c>
      <c r="L1" t="s">
        <v>68</v>
      </c>
      <c r="M1" t="s">
        <v>18</v>
      </c>
      <c r="Q1" t="s">
        <v>51</v>
      </c>
      <c r="S1" t="s">
        <v>20</v>
      </c>
      <c r="T1">
        <v>52</v>
      </c>
    </row>
    <row r="2" spans="1:20" x14ac:dyDescent="0.25">
      <c r="A2" s="12" cm="1">
        <f t="array" ref="A2:A318">LEO!A4:A320</f>
        <v>42447</v>
      </c>
      <c r="B2" s="15" cm="1">
        <f t="array" ref="B2:B318">LEO!B4:B320</f>
        <v>38</v>
      </c>
      <c r="D2" s="15">
        <v>1153.9296943100001</v>
      </c>
      <c r="I2" s="12" cm="1">
        <f t="array" ref="I2:J74">'LEO Monthly'!A4:B76</f>
        <v>42460</v>
      </c>
      <c r="J2" s="20">
        <v>37.1</v>
      </c>
      <c r="L2" s="15">
        <v>1174.43892196</v>
      </c>
      <c r="R2" t="s">
        <v>19</v>
      </c>
      <c r="S2">
        <f>_xlfn.COVARIANCE.S(C3:C318,E3:E318)</f>
        <v>7.2652462785254771E-4</v>
      </c>
      <c r="T2">
        <f>_xlfn.COVARIANCE.S(C267:C318,E267:E318)</f>
        <v>7.62538729956266E-4</v>
      </c>
    </row>
    <row r="3" spans="1:20" x14ac:dyDescent="0.25">
      <c r="A3" s="12">
        <v>42453</v>
      </c>
      <c r="B3" s="15">
        <v>37.700000000000003</v>
      </c>
      <c r="C3">
        <f t="shared" ref="C3:C66" si="0">(B3-B2)/B2</f>
        <v>-7.8947368421051888E-3</v>
      </c>
      <c r="D3" s="15">
        <v>1153.9021144999999</v>
      </c>
      <c r="E3">
        <f t="shared" ref="E3:E66" si="1">(D3-D2)/D2</f>
        <v>-2.3900771542780522E-5</v>
      </c>
      <c r="F3">
        <f t="shared" ref="F3:F66" si="2">E3-S28</f>
        <v>-2.343063659710895E-4</v>
      </c>
      <c r="I3" s="12">
        <v>42489</v>
      </c>
      <c r="J3" s="20">
        <v>36.200000000000003</v>
      </c>
      <c r="K3">
        <f t="shared" ref="K3:K34" si="3">(J3-J2)/J2</f>
        <v>-2.4258760107816673E-2</v>
      </c>
      <c r="L3">
        <v>1146.94155615</v>
      </c>
      <c r="M3">
        <f t="shared" ref="M3:M34" si="4">(L3-L2)/L2</f>
        <v>-2.3413193564898342E-2</v>
      </c>
      <c r="R3" t="s">
        <v>21</v>
      </c>
      <c r="S3">
        <f>_xlfn.VAR.S(E3:E318)</f>
        <v>7.3254010435791451E-4</v>
      </c>
      <c r="T3">
        <f>_xlfn.VAR.S(E267:E318)</f>
        <v>9.2628226443457749E-4</v>
      </c>
    </row>
    <row r="4" spans="1:20" x14ac:dyDescent="0.25">
      <c r="A4" s="12">
        <v>42461</v>
      </c>
      <c r="B4" s="15">
        <v>37.4</v>
      </c>
      <c r="C4">
        <f t="shared" si="0"/>
        <v>-7.9575596816977255E-3</v>
      </c>
      <c r="D4" s="15">
        <v>1172.64719292</v>
      </c>
      <c r="E4">
        <f t="shared" si="1"/>
        <v>1.6244946763203136E-2</v>
      </c>
      <c r="F4">
        <f t="shared" si="2"/>
        <v>-0.11554313844063098</v>
      </c>
      <c r="I4" s="12">
        <v>42521</v>
      </c>
      <c r="J4" s="20">
        <v>36.1</v>
      </c>
      <c r="K4">
        <f t="shared" si="3"/>
        <v>-2.7624309392265583E-3</v>
      </c>
      <c r="L4">
        <v>1204.46422706</v>
      </c>
      <c r="M4">
        <f t="shared" si="4"/>
        <v>5.0153096817844328E-2</v>
      </c>
    </row>
    <row r="5" spans="1:20" x14ac:dyDescent="0.25">
      <c r="A5" s="12">
        <v>42468</v>
      </c>
      <c r="B5" s="15">
        <v>35.799999999999997</v>
      </c>
      <c r="C5">
        <f t="shared" si="0"/>
        <v>-4.2780748663101643E-2</v>
      </c>
      <c r="D5" s="15">
        <v>1170.1031671799999</v>
      </c>
      <c r="E5">
        <f t="shared" si="1"/>
        <v>-2.1694724170747319E-3</v>
      </c>
      <c r="F5">
        <f t="shared" si="2"/>
        <v>-0.12166072068257318</v>
      </c>
      <c r="I5" s="12">
        <v>42551</v>
      </c>
      <c r="J5" s="20">
        <v>32.200000000000003</v>
      </c>
      <c r="K5">
        <f t="shared" si="3"/>
        <v>-0.10803324099722987</v>
      </c>
      <c r="L5">
        <v>1145.8461689400001</v>
      </c>
      <c r="M5">
        <f t="shared" si="4"/>
        <v>-4.8667330090061571E-2</v>
      </c>
      <c r="R5" t="s">
        <v>22</v>
      </c>
      <c r="S5">
        <f>S2/S3</f>
        <v>0.991788194981298</v>
      </c>
      <c r="T5">
        <f>T2/T3</f>
        <v>0.82322501383715463</v>
      </c>
    </row>
    <row r="6" spans="1:20" x14ac:dyDescent="0.25">
      <c r="A6" s="12">
        <v>42475</v>
      </c>
      <c r="B6" s="15">
        <v>35.1</v>
      </c>
      <c r="C6">
        <f t="shared" si="0"/>
        <v>-1.9553072625698206E-2</v>
      </c>
      <c r="D6" s="15">
        <v>1161.3758877600001</v>
      </c>
      <c r="E6">
        <f t="shared" si="1"/>
        <v>-7.458555505864461E-3</v>
      </c>
      <c r="F6">
        <f t="shared" si="2"/>
        <v>-7.458555505864461E-3</v>
      </c>
      <c r="I6" s="12">
        <v>42580</v>
      </c>
      <c r="J6" s="20">
        <v>34.799999999999997</v>
      </c>
      <c r="K6">
        <f t="shared" si="3"/>
        <v>8.0745341614906652E-2</v>
      </c>
      <c r="L6">
        <v>1229.05898327</v>
      </c>
      <c r="M6">
        <f t="shared" si="4"/>
        <v>7.2621279003776268E-2</v>
      </c>
    </row>
    <row r="7" spans="1:20" x14ac:dyDescent="0.25">
      <c r="A7" s="12">
        <v>42482</v>
      </c>
      <c r="B7" s="15">
        <v>34.700000000000003</v>
      </c>
      <c r="C7">
        <f t="shared" si="0"/>
        <v>-1.1396011396011355E-2</v>
      </c>
      <c r="D7" s="15">
        <v>1154.6761974599999</v>
      </c>
      <c r="E7">
        <f t="shared" si="1"/>
        <v>-5.768752710134324E-3</v>
      </c>
      <c r="F7">
        <f t="shared" si="2"/>
        <v>-5.768752710134324E-3</v>
      </c>
      <c r="I7" s="12">
        <v>42613</v>
      </c>
      <c r="J7" s="20">
        <v>30.7</v>
      </c>
      <c r="K7">
        <f t="shared" si="3"/>
        <v>-0.11781609195402294</v>
      </c>
      <c r="L7">
        <v>1246.76950586</v>
      </c>
      <c r="M7">
        <f t="shared" si="4"/>
        <v>1.4409823150130566E-2</v>
      </c>
      <c r="R7" t="s">
        <v>48</v>
      </c>
    </row>
    <row r="8" spans="1:20" x14ac:dyDescent="0.25">
      <c r="A8" s="12">
        <v>42489</v>
      </c>
      <c r="B8" s="15">
        <v>36.200000000000003</v>
      </c>
      <c r="C8">
        <f t="shared" si="0"/>
        <v>4.3227665706051868E-2</v>
      </c>
      <c r="D8" s="15">
        <v>1146.94155615</v>
      </c>
      <c r="E8">
        <f t="shared" si="1"/>
        <v>-6.6985370678067152E-3</v>
      </c>
      <c r="F8">
        <f t="shared" si="2"/>
        <v>-6.6985370678067152E-3</v>
      </c>
      <c r="I8" s="12">
        <v>42643</v>
      </c>
      <c r="J8" s="20">
        <v>32.700000000000003</v>
      </c>
      <c r="K8">
        <f t="shared" si="3"/>
        <v>6.5146579804560373E-2</v>
      </c>
      <c r="L8">
        <v>1269.8657428700001</v>
      </c>
      <c r="M8">
        <f t="shared" si="4"/>
        <v>1.8524865182733767E-2</v>
      </c>
    </row>
    <row r="9" spans="1:20" x14ac:dyDescent="0.25">
      <c r="A9" s="12">
        <v>42496</v>
      </c>
      <c r="B9" s="15">
        <v>36.1</v>
      </c>
      <c r="C9">
        <f t="shared" si="0"/>
        <v>-2.7624309392265583E-3</v>
      </c>
      <c r="D9" s="15">
        <v>1143.0041219499999</v>
      </c>
      <c r="E9">
        <f t="shared" si="1"/>
        <v>-3.4329859083814993E-3</v>
      </c>
      <c r="F9">
        <f t="shared" si="2"/>
        <v>-3.4329859083814993E-3</v>
      </c>
      <c r="I9" s="12">
        <v>42674</v>
      </c>
      <c r="J9" s="20">
        <v>33.6</v>
      </c>
      <c r="K9">
        <f t="shared" si="3"/>
        <v>2.7522935779816467E-2</v>
      </c>
      <c r="L9">
        <v>1230.13391308</v>
      </c>
      <c r="M9">
        <f t="shared" si="4"/>
        <v>-3.1288212957224081E-2</v>
      </c>
    </row>
    <row r="10" spans="1:20" x14ac:dyDescent="0.25">
      <c r="A10" s="12">
        <v>42503</v>
      </c>
      <c r="B10" s="15">
        <v>39.6</v>
      </c>
      <c r="C10">
        <f t="shared" si="0"/>
        <v>9.6952908587257608E-2</v>
      </c>
      <c r="D10" s="15">
        <v>1157.0274349700001</v>
      </c>
      <c r="E10">
        <f t="shared" si="1"/>
        <v>1.2268821039836637E-2</v>
      </c>
      <c r="F10">
        <f t="shared" si="2"/>
        <v>1.2268821039836637E-2</v>
      </c>
      <c r="I10" s="12">
        <v>42704</v>
      </c>
      <c r="J10" s="20">
        <v>37.1</v>
      </c>
      <c r="K10">
        <f t="shared" si="3"/>
        <v>0.10416666666666666</v>
      </c>
      <c r="L10">
        <v>1217.1343910000001</v>
      </c>
      <c r="M10">
        <f t="shared" si="4"/>
        <v>-1.0567566621630487E-2</v>
      </c>
      <c r="Q10" t="s">
        <v>52</v>
      </c>
      <c r="S10" t="s">
        <v>20</v>
      </c>
      <c r="T10">
        <v>12</v>
      </c>
    </row>
    <row r="11" spans="1:20" x14ac:dyDescent="0.25">
      <c r="A11" s="12">
        <v>42510</v>
      </c>
      <c r="B11" s="15">
        <v>36.5</v>
      </c>
      <c r="C11">
        <f t="shared" si="0"/>
        <v>-7.8282828282828315E-2</v>
      </c>
      <c r="D11" s="15">
        <v>1171.5683850200001</v>
      </c>
      <c r="E11">
        <f t="shared" si="1"/>
        <v>1.2567506707718661E-2</v>
      </c>
      <c r="F11">
        <f t="shared" si="2"/>
        <v>1.2567506707718661E-2</v>
      </c>
      <c r="I11" s="12">
        <v>42734</v>
      </c>
      <c r="J11" s="20">
        <v>36.5</v>
      </c>
      <c r="K11">
        <f t="shared" si="3"/>
        <v>-1.6172506738544513E-2</v>
      </c>
      <c r="L11">
        <v>1257.5321815699999</v>
      </c>
      <c r="M11">
        <f t="shared" si="4"/>
        <v>3.319090387118958E-2</v>
      </c>
      <c r="R11" t="s">
        <v>19</v>
      </c>
      <c r="S11">
        <f>_xlfn.COVARIANCE.S(K3:K74,M3:M74)</f>
        <v>1.7157578491411661E-3</v>
      </c>
      <c r="T11">
        <f>_xlfn.COVARIANCE.S(K62:K74,M62:M74)</f>
        <v>2.5912890084550835E-3</v>
      </c>
    </row>
    <row r="12" spans="1:20" x14ac:dyDescent="0.25">
      <c r="A12" s="12">
        <v>42517</v>
      </c>
      <c r="B12" s="15">
        <v>36.5</v>
      </c>
      <c r="C12">
        <f t="shared" si="0"/>
        <v>0</v>
      </c>
      <c r="D12" s="15">
        <v>1199.2556898800001</v>
      </c>
      <c r="E12">
        <f t="shared" si="1"/>
        <v>2.3632683515548591E-2</v>
      </c>
      <c r="F12">
        <f t="shared" si="2"/>
        <v>2.3632683515548591E-2</v>
      </c>
      <c r="I12" s="12">
        <v>42766</v>
      </c>
      <c r="J12" s="20">
        <v>37.1</v>
      </c>
      <c r="K12">
        <f t="shared" si="3"/>
        <v>1.6438356164383602E-2</v>
      </c>
      <c r="L12">
        <v>1247.1804119000001</v>
      </c>
      <c r="M12">
        <f t="shared" si="4"/>
        <v>-8.2318129282988959E-3</v>
      </c>
      <c r="R12" t="s">
        <v>53</v>
      </c>
      <c r="S12">
        <f>_xlfn.VAR.S(M3:M75)</f>
        <v>2.7802789197115502E-3</v>
      </c>
      <c r="T12">
        <f>_xlfn.VAR.S(M62:M74)</f>
        <v>4.9025250736038015E-3</v>
      </c>
    </row>
    <row r="13" spans="1:20" x14ac:dyDescent="0.25">
      <c r="A13" s="12">
        <v>42524</v>
      </c>
      <c r="B13" s="15">
        <v>35</v>
      </c>
      <c r="C13">
        <f t="shared" si="0"/>
        <v>-4.1095890410958902E-2</v>
      </c>
      <c r="D13" s="15">
        <v>1181.1474319700001</v>
      </c>
      <c r="E13">
        <f t="shared" si="1"/>
        <v>-1.509958056718661E-2</v>
      </c>
      <c r="F13">
        <f t="shared" si="2"/>
        <v>-1.509958056718661E-2</v>
      </c>
      <c r="I13" s="12">
        <v>42794</v>
      </c>
      <c r="J13" s="20">
        <v>41.6</v>
      </c>
      <c r="K13">
        <f t="shared" si="3"/>
        <v>0.12129380053908355</v>
      </c>
      <c r="L13">
        <v>1291.6291107100001</v>
      </c>
      <c r="M13">
        <f t="shared" si="4"/>
        <v>3.5639349676992782E-2</v>
      </c>
    </row>
    <row r="14" spans="1:20" x14ac:dyDescent="0.25">
      <c r="A14" s="12">
        <v>42531</v>
      </c>
      <c r="B14" s="15">
        <v>34</v>
      </c>
      <c r="C14">
        <f t="shared" si="0"/>
        <v>-2.8571428571428571E-2</v>
      </c>
      <c r="D14" s="15">
        <v>1163.0054389699999</v>
      </c>
      <c r="E14">
        <f t="shared" si="1"/>
        <v>-1.5359634630658852E-2</v>
      </c>
      <c r="F14">
        <f t="shared" si="2"/>
        <v>-1.5359634630658852E-2</v>
      </c>
      <c r="I14" s="12">
        <v>42825</v>
      </c>
      <c r="J14" s="20">
        <v>39.4</v>
      </c>
      <c r="K14">
        <f t="shared" si="3"/>
        <v>-5.2884615384615453E-2</v>
      </c>
      <c r="L14">
        <v>1277.4330331900001</v>
      </c>
      <c r="M14">
        <f t="shared" si="4"/>
        <v>-1.0990831193171641E-2</v>
      </c>
      <c r="R14" t="s">
        <v>22</v>
      </c>
      <c r="S14">
        <f>S11/S12</f>
        <v>0.61711716654643178</v>
      </c>
      <c r="T14">
        <f>T11/T12</f>
        <v>0.52856211228925964</v>
      </c>
    </row>
    <row r="15" spans="1:20" x14ac:dyDescent="0.25">
      <c r="A15" s="12">
        <v>42538</v>
      </c>
      <c r="B15" s="15">
        <v>31.8</v>
      </c>
      <c r="C15">
        <f t="shared" si="0"/>
        <v>-6.4705882352941155E-2</v>
      </c>
      <c r="D15" s="15">
        <v>1110.9704014399999</v>
      </c>
      <c r="E15">
        <f t="shared" si="1"/>
        <v>-4.4741869458567694E-2</v>
      </c>
      <c r="F15">
        <f t="shared" si="2"/>
        <v>-4.4741869458567694E-2</v>
      </c>
      <c r="I15" s="12">
        <v>42853</v>
      </c>
      <c r="J15" s="20">
        <v>40.299999999999997</v>
      </c>
      <c r="K15">
        <f t="shared" si="3"/>
        <v>2.2842639593908594E-2</v>
      </c>
      <c r="L15">
        <v>1345.2539648300001</v>
      </c>
      <c r="M15">
        <f t="shared" si="4"/>
        <v>5.3091574961575794E-2</v>
      </c>
    </row>
    <row r="16" spans="1:20" x14ac:dyDescent="0.25">
      <c r="A16" s="12">
        <v>42544</v>
      </c>
      <c r="B16" s="15">
        <v>33.299999999999997</v>
      </c>
      <c r="C16">
        <f t="shared" si="0"/>
        <v>4.7169811320754602E-2</v>
      </c>
      <c r="D16" s="15">
        <v>1161.2193503599999</v>
      </c>
      <c r="E16">
        <f t="shared" si="1"/>
        <v>4.5229781868958069E-2</v>
      </c>
      <c r="F16">
        <f t="shared" si="2"/>
        <v>4.5229781868958069E-2</v>
      </c>
      <c r="I16" s="12">
        <v>42886</v>
      </c>
      <c r="J16" s="20">
        <v>59.25</v>
      </c>
      <c r="K16">
        <f t="shared" si="3"/>
        <v>0.47022332506203485</v>
      </c>
      <c r="L16">
        <v>1365.51395153</v>
      </c>
      <c r="M16">
        <f t="shared" si="4"/>
        <v>1.5060343421890719E-2</v>
      </c>
      <c r="R16" t="s">
        <v>54</v>
      </c>
      <c r="S16" t="s">
        <v>51</v>
      </c>
    </row>
    <row r="17" spans="1:22" x14ac:dyDescent="0.25">
      <c r="A17" s="12">
        <v>42552</v>
      </c>
      <c r="B17" s="15">
        <v>32.9</v>
      </c>
      <c r="C17">
        <f t="shared" si="0"/>
        <v>-1.201201201201197E-2</v>
      </c>
      <c r="D17" s="15">
        <v>1166.24558372</v>
      </c>
      <c r="E17">
        <f t="shared" si="1"/>
        <v>4.3284099239664572E-3</v>
      </c>
      <c r="F17">
        <f t="shared" si="2"/>
        <v>4.3284099239664572E-3</v>
      </c>
      <c r="I17" s="12">
        <v>42916</v>
      </c>
      <c r="J17" s="20">
        <v>62</v>
      </c>
      <c r="K17">
        <f t="shared" si="3"/>
        <v>4.6413502109704644E-2</v>
      </c>
      <c r="L17">
        <v>1325.5652250600001</v>
      </c>
      <c r="M17">
        <f t="shared" si="4"/>
        <v>-2.9255450978907277E-2</v>
      </c>
      <c r="P17" t="s">
        <v>62</v>
      </c>
      <c r="R17">
        <f>AVERAGE(M3:M75)</f>
        <v>1.0696723386422592E-2</v>
      </c>
      <c r="S17">
        <f>AVERAGE(E3:E318)</f>
        <v>2.5700462549535378E-3</v>
      </c>
    </row>
    <row r="18" spans="1:22" x14ac:dyDescent="0.25">
      <c r="A18" s="12">
        <v>42559</v>
      </c>
      <c r="B18" s="15">
        <v>33.1</v>
      </c>
      <c r="C18">
        <f t="shared" si="0"/>
        <v>6.079027355623187E-3</v>
      </c>
      <c r="D18" s="15">
        <v>1162.46390038</v>
      </c>
      <c r="E18">
        <f t="shared" si="1"/>
        <v>-3.2426132135372817E-3</v>
      </c>
      <c r="F18">
        <f t="shared" si="2"/>
        <v>-3.2426132135372817E-3</v>
      </c>
      <c r="I18" s="12">
        <v>42947</v>
      </c>
      <c r="J18" s="20">
        <v>63.5</v>
      </c>
      <c r="K18">
        <f t="shared" si="3"/>
        <v>2.4193548387096774E-2</v>
      </c>
      <c r="L18">
        <v>1304.37791077</v>
      </c>
      <c r="M18">
        <f t="shared" si="4"/>
        <v>-1.5983607512818628E-2</v>
      </c>
      <c r="P18" t="s">
        <v>63</v>
      </c>
      <c r="R18">
        <f>R17-R28</f>
        <v>9.7846460267481238E-3</v>
      </c>
      <c r="S18">
        <f>S17-S28</f>
        <v>2.3596406605252288E-3</v>
      </c>
    </row>
    <row r="19" spans="1:22" x14ac:dyDescent="0.25">
      <c r="A19" s="12">
        <v>42566</v>
      </c>
      <c r="B19" s="15">
        <v>33.1</v>
      </c>
      <c r="C19">
        <f t="shared" si="0"/>
        <v>0</v>
      </c>
      <c r="D19" s="15">
        <v>1194.84406623</v>
      </c>
      <c r="E19">
        <f t="shared" si="1"/>
        <v>2.7854771093893838E-2</v>
      </c>
      <c r="F19">
        <f t="shared" si="2"/>
        <v>2.7854771093893838E-2</v>
      </c>
      <c r="I19" s="12">
        <v>42978</v>
      </c>
      <c r="J19" s="20">
        <v>70</v>
      </c>
      <c r="K19">
        <f t="shared" si="3"/>
        <v>0.10236220472440945</v>
      </c>
      <c r="L19">
        <v>1281.0553781399999</v>
      </c>
      <c r="M19">
        <f t="shared" si="4"/>
        <v>-1.788019594431212E-2</v>
      </c>
      <c r="P19" t="s">
        <v>64</v>
      </c>
      <c r="R19">
        <f>(1+R18)^12-1</f>
        <v>0.12394524553689834</v>
      </c>
      <c r="S19">
        <f>(1+S18)^52-1</f>
        <v>0.13038329708586405</v>
      </c>
    </row>
    <row r="20" spans="1:22" x14ac:dyDescent="0.25">
      <c r="A20" s="12">
        <v>42573</v>
      </c>
      <c r="B20" s="15">
        <v>34.6</v>
      </c>
      <c r="C20">
        <f t="shared" si="0"/>
        <v>4.5317220543806644E-2</v>
      </c>
      <c r="D20" s="15">
        <v>1207.5609420000001</v>
      </c>
      <c r="E20">
        <f t="shared" si="1"/>
        <v>1.0643125851664227E-2</v>
      </c>
      <c r="F20">
        <f t="shared" si="2"/>
        <v>1.0643125851664227E-2</v>
      </c>
      <c r="I20" s="12">
        <v>43007</v>
      </c>
      <c r="J20" s="20">
        <v>69</v>
      </c>
      <c r="K20">
        <f t="shared" si="3"/>
        <v>-1.4285714285714285E-2</v>
      </c>
      <c r="L20">
        <v>1323.2283702699999</v>
      </c>
      <c r="M20">
        <f t="shared" si="4"/>
        <v>3.2920506677261804E-2</v>
      </c>
    </row>
    <row r="21" spans="1:22" x14ac:dyDescent="0.25">
      <c r="A21" s="12">
        <v>42580</v>
      </c>
      <c r="B21" s="15">
        <v>34.799999999999997</v>
      </c>
      <c r="C21">
        <f t="shared" si="0"/>
        <v>5.7803468208091251E-3</v>
      </c>
      <c r="D21" s="15">
        <v>1229.05898327</v>
      </c>
      <c r="E21">
        <f t="shared" si="1"/>
        <v>1.780286238340419E-2</v>
      </c>
      <c r="F21">
        <f t="shared" si="2"/>
        <v>1.780286238340419E-2</v>
      </c>
      <c r="I21" s="12">
        <v>43039</v>
      </c>
      <c r="J21" s="20">
        <v>81.25</v>
      </c>
      <c r="K21">
        <f t="shared" si="3"/>
        <v>0.17753623188405798</v>
      </c>
      <c r="L21">
        <v>1326.69826309</v>
      </c>
      <c r="M21">
        <f t="shared" si="4"/>
        <v>2.6222932473039572E-3</v>
      </c>
      <c r="V21" s="21"/>
    </row>
    <row r="22" spans="1:22" x14ac:dyDescent="0.25">
      <c r="A22" s="12">
        <v>42587</v>
      </c>
      <c r="B22" s="15">
        <v>35</v>
      </c>
      <c r="C22">
        <f t="shared" si="0"/>
        <v>5.7471264367816915E-3</v>
      </c>
      <c r="D22" s="15">
        <v>1229.34711234</v>
      </c>
      <c r="E22">
        <f t="shared" si="1"/>
        <v>2.3443062857193391E-4</v>
      </c>
      <c r="F22">
        <f t="shared" si="2"/>
        <v>2.3443062857193391E-4</v>
      </c>
      <c r="I22" s="12">
        <v>43069</v>
      </c>
      <c r="J22" s="20">
        <v>85.25</v>
      </c>
      <c r="K22">
        <f t="shared" si="3"/>
        <v>4.9230769230769231E-2</v>
      </c>
      <c r="L22">
        <v>1295.20182009</v>
      </c>
      <c r="M22">
        <f t="shared" si="4"/>
        <v>-2.3740472024619933E-2</v>
      </c>
    </row>
    <row r="23" spans="1:22" x14ac:dyDescent="0.25">
      <c r="A23" s="12">
        <v>42594</v>
      </c>
      <c r="B23" s="15">
        <v>32.9</v>
      </c>
      <c r="C23">
        <f t="shared" si="0"/>
        <v>-6.0000000000000039E-2</v>
      </c>
      <c r="D23" s="15">
        <v>1248.9536979100001</v>
      </c>
      <c r="E23">
        <f t="shared" si="1"/>
        <v>1.594877913096486E-2</v>
      </c>
      <c r="F23">
        <f t="shared" si="2"/>
        <v>1.594877913096486E-2</v>
      </c>
      <c r="I23" s="12">
        <v>43098</v>
      </c>
      <c r="J23" s="20">
        <v>83.75</v>
      </c>
      <c r="K23">
        <f t="shared" si="3"/>
        <v>-1.7595307917888565E-2</v>
      </c>
      <c r="L23">
        <v>1302.1208005799999</v>
      </c>
      <c r="M23">
        <f t="shared" si="4"/>
        <v>5.3420095483800254E-3</v>
      </c>
    </row>
    <row r="24" spans="1:22" x14ac:dyDescent="0.25">
      <c r="A24" s="12">
        <v>42601</v>
      </c>
      <c r="B24" s="15">
        <v>32</v>
      </c>
      <c r="C24">
        <f t="shared" si="0"/>
        <v>-2.735562310030391E-2</v>
      </c>
      <c r="D24" s="15">
        <v>1234.4194807900001</v>
      </c>
      <c r="E24">
        <f t="shared" si="1"/>
        <v>-1.1637114445732906E-2</v>
      </c>
      <c r="F24">
        <f t="shared" si="2"/>
        <v>-1.1637114445732906E-2</v>
      </c>
      <c r="I24" s="12">
        <v>43131</v>
      </c>
      <c r="J24" s="20">
        <v>112.5</v>
      </c>
      <c r="K24">
        <f t="shared" si="3"/>
        <v>0.34328358208955223</v>
      </c>
      <c r="L24">
        <v>1307.14769004</v>
      </c>
      <c r="M24">
        <f t="shared" si="4"/>
        <v>3.8605400188377356E-3</v>
      </c>
      <c r="R24">
        <f>1+R17</f>
        <v>1.0106967233864226</v>
      </c>
      <c r="S24">
        <f>1+S17</f>
        <v>1.0025700462549536</v>
      </c>
    </row>
    <row r="25" spans="1:22" x14ac:dyDescent="0.25">
      <c r="A25" s="12">
        <v>42608</v>
      </c>
      <c r="B25" s="15">
        <v>31.4</v>
      </c>
      <c r="C25">
        <f t="shared" si="0"/>
        <v>-1.8750000000000044E-2</v>
      </c>
      <c r="D25" s="15">
        <v>1254.2732805600001</v>
      </c>
      <c r="E25">
        <f t="shared" si="1"/>
        <v>1.6083511382446791E-2</v>
      </c>
      <c r="F25">
        <f t="shared" si="2"/>
        <v>1.6083511382446791E-2</v>
      </c>
      <c r="I25" s="12">
        <v>43159</v>
      </c>
      <c r="J25" s="20">
        <v>94.6</v>
      </c>
      <c r="K25">
        <f t="shared" si="3"/>
        <v>-0.15911111111111118</v>
      </c>
      <c r="L25">
        <v>1306.6485509700001</v>
      </c>
      <c r="M25">
        <f t="shared" si="4"/>
        <v>-3.8185361440273169E-4</v>
      </c>
      <c r="Q25" t="s">
        <v>55</v>
      </c>
      <c r="R25">
        <f>R24^12-1</f>
        <v>0.13618824820561071</v>
      </c>
      <c r="S25">
        <f>S24^52-1</f>
        <v>0.14278808520383413</v>
      </c>
    </row>
    <row r="26" spans="1:22" x14ac:dyDescent="0.25">
      <c r="A26" s="12">
        <v>42615</v>
      </c>
      <c r="B26" s="15">
        <v>30.4</v>
      </c>
      <c r="C26">
        <f t="shared" si="0"/>
        <v>-3.1847133757961783E-2</v>
      </c>
      <c r="D26" s="15">
        <v>1262.5075392000001</v>
      </c>
      <c r="E26">
        <f t="shared" si="1"/>
        <v>6.5649637663680654E-3</v>
      </c>
      <c r="F26">
        <f t="shared" si="2"/>
        <v>6.5649637663680654E-3</v>
      </c>
      <c r="I26" s="12">
        <v>43188</v>
      </c>
      <c r="J26" s="20">
        <v>71.099999999999994</v>
      </c>
      <c r="K26">
        <f t="shared" si="3"/>
        <v>-0.24841437632135308</v>
      </c>
      <c r="L26">
        <v>1289.0558071600001</v>
      </c>
      <c r="M26">
        <f t="shared" si="4"/>
        <v>-1.3464021214380791E-2</v>
      </c>
      <c r="Q26" t="s">
        <v>58</v>
      </c>
      <c r="R26" s="22">
        <v>1.0999999999999999E-2</v>
      </c>
      <c r="S26" s="22">
        <v>1.0999999999999999E-2</v>
      </c>
    </row>
    <row r="27" spans="1:22" x14ac:dyDescent="0.25">
      <c r="A27" s="12">
        <v>42622</v>
      </c>
      <c r="B27" s="15">
        <v>30.2</v>
      </c>
      <c r="C27">
        <f t="shared" si="0"/>
        <v>-6.5789473684210297E-3</v>
      </c>
      <c r="D27" s="15">
        <v>1254.47833511</v>
      </c>
      <c r="E27">
        <f t="shared" si="1"/>
        <v>-6.3597276378150602E-3</v>
      </c>
      <c r="F27">
        <f t="shared" si="2"/>
        <v>-6.3597276378150602E-3</v>
      </c>
      <c r="I27" s="12">
        <v>43220</v>
      </c>
      <c r="J27" s="20">
        <v>85.8</v>
      </c>
      <c r="K27">
        <f t="shared" si="3"/>
        <v>0.20675105485232073</v>
      </c>
      <c r="L27">
        <v>1364.2143158700001</v>
      </c>
      <c r="M27">
        <f t="shared" si="4"/>
        <v>5.8305085235670608E-2</v>
      </c>
      <c r="Q27" t="s">
        <v>60</v>
      </c>
      <c r="R27">
        <v>1.0999999999999999E-2</v>
      </c>
      <c r="S27">
        <v>1.0999999999999999E-2</v>
      </c>
    </row>
    <row r="28" spans="1:22" x14ac:dyDescent="0.25">
      <c r="A28" s="12">
        <v>42629</v>
      </c>
      <c r="B28" s="15">
        <v>28.7</v>
      </c>
      <c r="C28">
        <f t="shared" si="0"/>
        <v>-4.9668874172185434E-2</v>
      </c>
      <c r="D28" s="15">
        <v>1242.75837791</v>
      </c>
      <c r="E28">
        <f t="shared" si="1"/>
        <v>-9.3424947023674817E-3</v>
      </c>
      <c r="F28">
        <f t="shared" si="2"/>
        <v>-9.3424947023674817E-3</v>
      </c>
      <c r="I28" s="12">
        <v>43251</v>
      </c>
      <c r="J28" s="20">
        <v>75</v>
      </c>
      <c r="K28">
        <f t="shared" si="3"/>
        <v>-0.12587412587412586</v>
      </c>
      <c r="L28">
        <v>1372.0641571799999</v>
      </c>
      <c r="M28">
        <f t="shared" si="4"/>
        <v>5.7541115194893674E-3</v>
      </c>
      <c r="Q28" t="s">
        <v>61</v>
      </c>
      <c r="R28">
        <f>(1+R27)^(1/12)-1</f>
        <v>9.1207735967446801E-4</v>
      </c>
      <c r="S28">
        <f>(1+S27)^(1/52)-1</f>
        <v>2.1040559442830897E-4</v>
      </c>
    </row>
    <row r="29" spans="1:22" x14ac:dyDescent="0.25">
      <c r="A29" s="12">
        <v>42636</v>
      </c>
      <c r="B29" s="15">
        <v>31</v>
      </c>
      <c r="C29">
        <f t="shared" si="0"/>
        <v>8.0139372822299673E-2</v>
      </c>
      <c r="D29" s="15">
        <v>1267.7357827599999</v>
      </c>
      <c r="E29">
        <f t="shared" si="1"/>
        <v>2.0098359660230516E-2</v>
      </c>
      <c r="F29">
        <f t="shared" si="2"/>
        <v>2.0098359660230516E-2</v>
      </c>
      <c r="I29" s="12">
        <v>43280</v>
      </c>
      <c r="J29" s="20">
        <v>71</v>
      </c>
      <c r="K29">
        <f t="shared" si="3"/>
        <v>-5.3333333333333337E-2</v>
      </c>
      <c r="L29">
        <v>1371.35421821</v>
      </c>
      <c r="M29">
        <f t="shared" si="4"/>
        <v>-5.1742403318739483E-4</v>
      </c>
      <c r="Q29" t="s">
        <v>56</v>
      </c>
      <c r="R29" s="21">
        <f>R25-R26</f>
        <v>0.1251882482056107</v>
      </c>
      <c r="S29" s="21">
        <f>S25-S26</f>
        <v>0.13178808520383412</v>
      </c>
    </row>
    <row r="30" spans="1:22" x14ac:dyDescent="0.25">
      <c r="A30" s="12">
        <v>42643</v>
      </c>
      <c r="B30" s="15">
        <v>32.700000000000003</v>
      </c>
      <c r="C30">
        <f t="shared" si="0"/>
        <v>5.4838709677419446E-2</v>
      </c>
      <c r="D30" s="15">
        <v>1269.8657428700001</v>
      </c>
      <c r="E30">
        <f t="shared" si="1"/>
        <v>1.6801293605226057E-3</v>
      </c>
      <c r="F30">
        <f t="shared" si="2"/>
        <v>1.6801293605226057E-3</v>
      </c>
      <c r="I30" s="12">
        <v>43312</v>
      </c>
      <c r="J30" s="20">
        <v>73</v>
      </c>
      <c r="K30">
        <f t="shared" si="3"/>
        <v>2.8169014084507043E-2</v>
      </c>
      <c r="L30">
        <v>1433.7269629800001</v>
      </c>
      <c r="M30">
        <f t="shared" si="4"/>
        <v>4.5482592273945015E-2</v>
      </c>
      <c r="Q30" t="s">
        <v>57</v>
      </c>
      <c r="R30" s="22">
        <f>R26+S14*R29</f>
        <v>8.8255817017557886E-2</v>
      </c>
      <c r="S30" s="22">
        <f>S26+T5*S29</f>
        <v>0.11949124826549845</v>
      </c>
    </row>
    <row r="31" spans="1:22" x14ac:dyDescent="0.25">
      <c r="A31" s="12">
        <v>42650</v>
      </c>
      <c r="B31" s="15">
        <v>33.6</v>
      </c>
      <c r="C31">
        <f t="shared" si="0"/>
        <v>2.7522935779816467E-2</v>
      </c>
      <c r="D31" s="15">
        <v>1246.3594096700001</v>
      </c>
      <c r="E31">
        <f t="shared" si="1"/>
        <v>-1.8510880643865347E-2</v>
      </c>
      <c r="F31">
        <f t="shared" si="2"/>
        <v>-1.8510880643865347E-2</v>
      </c>
      <c r="I31" s="12">
        <v>43343</v>
      </c>
      <c r="J31" s="20">
        <v>65</v>
      </c>
      <c r="K31">
        <f t="shared" si="3"/>
        <v>-0.1095890410958904</v>
      </c>
      <c r="L31">
        <v>1475.22162209</v>
      </c>
      <c r="M31">
        <f t="shared" si="4"/>
        <v>2.8941814014401546E-2</v>
      </c>
    </row>
    <row r="32" spans="1:22" x14ac:dyDescent="0.25">
      <c r="A32" s="12">
        <v>42657</v>
      </c>
      <c r="B32" s="15">
        <v>33.4</v>
      </c>
      <c r="C32">
        <f t="shared" si="0"/>
        <v>-5.9523809523810371E-3</v>
      </c>
      <c r="D32" s="15">
        <v>1245.1933277799999</v>
      </c>
      <c r="E32">
        <f t="shared" si="1"/>
        <v>-9.3559039307045382E-4</v>
      </c>
      <c r="F32">
        <f t="shared" si="2"/>
        <v>-9.3559039307045382E-4</v>
      </c>
      <c r="I32" s="12">
        <v>43371</v>
      </c>
      <c r="J32" s="20">
        <v>60.3</v>
      </c>
      <c r="K32">
        <f t="shared" si="3"/>
        <v>-7.2307692307692351E-2</v>
      </c>
      <c r="L32">
        <v>1448.1465666700001</v>
      </c>
      <c r="M32">
        <f t="shared" si="4"/>
        <v>-1.835321216458425E-2</v>
      </c>
      <c r="R32" t="s">
        <v>51</v>
      </c>
    </row>
    <row r="33" spans="1:20" x14ac:dyDescent="0.25">
      <c r="A33" s="12">
        <v>42664</v>
      </c>
      <c r="B33" s="15">
        <v>34.799999999999997</v>
      </c>
      <c r="C33">
        <f t="shared" si="0"/>
        <v>4.1916167664670621E-2</v>
      </c>
      <c r="D33" s="15">
        <v>1259.16958886</v>
      </c>
      <c r="E33">
        <f t="shared" si="1"/>
        <v>1.1224169587318415E-2</v>
      </c>
      <c r="F33">
        <f t="shared" si="2"/>
        <v>1.1224169587318415E-2</v>
      </c>
      <c r="I33" s="12">
        <v>43404</v>
      </c>
      <c r="J33" s="20">
        <v>53.5</v>
      </c>
      <c r="K33">
        <f t="shared" si="3"/>
        <v>-0.11276948590381422</v>
      </c>
      <c r="L33">
        <v>1372.4417653800001</v>
      </c>
      <c r="M33">
        <f t="shared" si="4"/>
        <v>-5.227702984794038E-2</v>
      </c>
      <c r="P33" t="s">
        <v>66</v>
      </c>
      <c r="R33">
        <f>AVERAGE(F266:F318)</f>
        <v>4.3363901943791172E-4</v>
      </c>
    </row>
    <row r="34" spans="1:20" x14ac:dyDescent="0.25">
      <c r="A34" s="12">
        <v>42671</v>
      </c>
      <c r="B34" s="15">
        <v>33.5</v>
      </c>
      <c r="C34">
        <f t="shared" si="0"/>
        <v>-3.7356321839080379E-2</v>
      </c>
      <c r="D34" s="15">
        <v>1234.0778702099999</v>
      </c>
      <c r="E34">
        <f t="shared" si="1"/>
        <v>-1.9927195567609822E-2</v>
      </c>
      <c r="F34">
        <f t="shared" si="2"/>
        <v>-1.9927195567609822E-2</v>
      </c>
      <c r="I34" s="12">
        <v>43434</v>
      </c>
      <c r="J34" s="20">
        <v>39.72</v>
      </c>
      <c r="K34">
        <f t="shared" si="3"/>
        <v>-0.25757009345794396</v>
      </c>
      <c r="L34">
        <v>1340.7657042999999</v>
      </c>
      <c r="M34">
        <f t="shared" si="4"/>
        <v>-2.3080076604364886E-2</v>
      </c>
      <c r="R34" s="24">
        <f>(1+R33)^52-1</f>
        <v>2.2800385468891404E-2</v>
      </c>
      <c r="S34" s="24"/>
      <c r="T34" s="24"/>
    </row>
    <row r="35" spans="1:20" x14ac:dyDescent="0.25">
      <c r="A35" s="12">
        <v>42678</v>
      </c>
      <c r="B35" s="15">
        <v>33</v>
      </c>
      <c r="C35">
        <f t="shared" si="0"/>
        <v>-1.4925373134328358E-2</v>
      </c>
      <c r="D35" s="15">
        <v>1188.34207098</v>
      </c>
      <c r="E35">
        <f t="shared" si="1"/>
        <v>-3.7060707702518916E-2</v>
      </c>
      <c r="F35">
        <f t="shared" si="2"/>
        <v>-3.7060707702518916E-2</v>
      </c>
      <c r="I35" s="12">
        <v>43462</v>
      </c>
      <c r="J35" s="20">
        <v>39.76</v>
      </c>
      <c r="K35">
        <f t="shared" ref="K35:K66" si="5">(J35-J34)/J34</f>
        <v>1.007049345417904E-3</v>
      </c>
      <c r="L35">
        <v>1280.2752278299999</v>
      </c>
      <c r="M35">
        <f t="shared" ref="M35:M66" si="6">(L35-L34)/L34</f>
        <v>-4.5116366174939894E-2</v>
      </c>
    </row>
    <row r="36" spans="1:20" x14ac:dyDescent="0.25">
      <c r="A36" s="12">
        <v>42685</v>
      </c>
      <c r="B36" s="15">
        <v>37.5</v>
      </c>
      <c r="C36">
        <f t="shared" si="0"/>
        <v>0.13636363636363635</v>
      </c>
      <c r="D36" s="15">
        <v>1184.6872305500001</v>
      </c>
      <c r="E36">
        <f t="shared" si="1"/>
        <v>-3.0755794305808376E-3</v>
      </c>
      <c r="F36">
        <f t="shared" si="2"/>
        <v>-3.0755794305808376E-3</v>
      </c>
      <c r="I36" s="12">
        <v>43496</v>
      </c>
      <c r="J36" s="20">
        <v>35.979999999999997</v>
      </c>
      <c r="K36">
        <f t="shared" si="5"/>
        <v>-9.5070422535211307E-2</v>
      </c>
      <c r="L36">
        <v>1391.2933696699999</v>
      </c>
      <c r="M36">
        <f t="shared" si="6"/>
        <v>8.6714277857402572E-2</v>
      </c>
      <c r="Q36" t="s">
        <v>59</v>
      </c>
      <c r="R36" s="25">
        <f>R26+S5*R34</f>
        <v>3.3613153149069624E-2</v>
      </c>
      <c r="T36" s="22">
        <f>S26+T5*S29</f>
        <v>0.11949124826549845</v>
      </c>
    </row>
    <row r="37" spans="1:20" x14ac:dyDescent="0.25">
      <c r="A37" s="12">
        <v>42692</v>
      </c>
      <c r="B37" s="15">
        <v>37.9</v>
      </c>
      <c r="C37">
        <f t="shared" si="0"/>
        <v>1.0666666666666628E-2</v>
      </c>
      <c r="D37" s="15">
        <v>1216.3490632200001</v>
      </c>
      <c r="E37">
        <f t="shared" si="1"/>
        <v>2.6725900181519404E-2</v>
      </c>
      <c r="F37">
        <f t="shared" si="2"/>
        <v>2.6725900181519404E-2</v>
      </c>
      <c r="I37" s="12">
        <v>43524</v>
      </c>
      <c r="J37" s="20">
        <v>33.4</v>
      </c>
      <c r="K37">
        <f t="shared" si="5"/>
        <v>-7.1706503613118353E-2</v>
      </c>
      <c r="L37">
        <v>1448.6266622000001</v>
      </c>
      <c r="M37">
        <f t="shared" si="6"/>
        <v>4.1208629164673556E-2</v>
      </c>
    </row>
    <row r="38" spans="1:20" x14ac:dyDescent="0.25">
      <c r="A38" s="12">
        <v>42699</v>
      </c>
      <c r="B38" s="15">
        <v>37</v>
      </c>
      <c r="C38">
        <f t="shared" si="0"/>
        <v>-2.3746701846965663E-2</v>
      </c>
      <c r="D38" s="15">
        <v>1222.75649004</v>
      </c>
      <c r="E38">
        <f t="shared" si="1"/>
        <v>5.2677533232424164E-3</v>
      </c>
      <c r="F38">
        <f t="shared" si="2"/>
        <v>5.2677533232424164E-3</v>
      </c>
      <c r="I38" s="12">
        <v>43553</v>
      </c>
      <c r="J38" s="20">
        <v>28.98</v>
      </c>
      <c r="K38">
        <f t="shared" si="5"/>
        <v>-0.13233532934131731</v>
      </c>
      <c r="L38">
        <v>1457.53735506</v>
      </c>
      <c r="M38">
        <f t="shared" si="6"/>
        <v>6.1511313387449581E-3</v>
      </c>
    </row>
    <row r="39" spans="1:20" x14ac:dyDescent="0.25">
      <c r="A39" s="12">
        <v>42706</v>
      </c>
      <c r="B39" s="15">
        <v>36.4</v>
      </c>
      <c r="C39">
        <f t="shared" si="0"/>
        <v>-1.6216216216216255E-2</v>
      </c>
      <c r="D39" s="15">
        <v>1198.11362261</v>
      </c>
      <c r="E39">
        <f t="shared" si="1"/>
        <v>-2.0153536399707746E-2</v>
      </c>
      <c r="F39">
        <f t="shared" si="2"/>
        <v>-2.0153536399707746E-2</v>
      </c>
      <c r="I39" s="12">
        <v>43585</v>
      </c>
      <c r="J39" s="20">
        <v>25.88</v>
      </c>
      <c r="K39">
        <f t="shared" si="5"/>
        <v>-0.10697032436162876</v>
      </c>
      <c r="L39">
        <v>1540.80564923</v>
      </c>
      <c r="M39">
        <f t="shared" si="6"/>
        <v>5.7129440889405012E-2</v>
      </c>
    </row>
    <row r="40" spans="1:20" x14ac:dyDescent="0.25">
      <c r="A40" s="12">
        <v>42713</v>
      </c>
      <c r="B40" s="15">
        <v>34</v>
      </c>
      <c r="C40">
        <f t="shared" si="0"/>
        <v>-6.5934065934065894E-2</v>
      </c>
      <c r="D40" s="15">
        <v>1228.4719260899999</v>
      </c>
      <c r="E40">
        <f t="shared" si="1"/>
        <v>2.5338417748616057E-2</v>
      </c>
      <c r="F40">
        <f t="shared" si="2"/>
        <v>2.5338417748616057E-2</v>
      </c>
      <c r="I40" s="12">
        <v>43616</v>
      </c>
      <c r="J40" s="20">
        <v>30.37</v>
      </c>
      <c r="K40">
        <f t="shared" si="5"/>
        <v>0.17349304482225666</v>
      </c>
      <c r="L40">
        <v>1502.7236931</v>
      </c>
      <c r="M40">
        <f t="shared" si="6"/>
        <v>-2.4715612997025942E-2</v>
      </c>
    </row>
    <row r="41" spans="1:20" x14ac:dyDescent="0.25">
      <c r="A41" s="12">
        <v>42720</v>
      </c>
      <c r="B41" s="15">
        <v>35.799999999999997</v>
      </c>
      <c r="C41">
        <f t="shared" si="0"/>
        <v>5.2941176470588151E-2</v>
      </c>
      <c r="D41" s="15">
        <v>1235.49903614</v>
      </c>
      <c r="E41">
        <f t="shared" si="1"/>
        <v>5.7202040199373092E-3</v>
      </c>
      <c r="F41">
        <f t="shared" si="2"/>
        <v>5.7202040199373092E-3</v>
      </c>
      <c r="I41" s="12">
        <v>43644</v>
      </c>
      <c r="J41" s="20">
        <v>37.08</v>
      </c>
      <c r="K41">
        <f t="shared" si="5"/>
        <v>0.22094171880144869</v>
      </c>
      <c r="L41">
        <v>1571.17046441</v>
      </c>
      <c r="M41">
        <f t="shared" si="6"/>
        <v>4.5548474163470305E-2</v>
      </c>
    </row>
    <row r="42" spans="1:20" x14ac:dyDescent="0.25">
      <c r="A42" s="12">
        <v>42727</v>
      </c>
      <c r="B42" s="15">
        <v>36.5</v>
      </c>
      <c r="C42">
        <f t="shared" si="0"/>
        <v>1.9553072625698404E-2</v>
      </c>
      <c r="D42" s="15">
        <v>1245.16913219</v>
      </c>
      <c r="E42">
        <f t="shared" si="1"/>
        <v>7.8268746208104856E-3</v>
      </c>
      <c r="F42">
        <f t="shared" si="2"/>
        <v>7.8268746208104856E-3</v>
      </c>
      <c r="I42" s="12">
        <v>43677</v>
      </c>
      <c r="J42" s="20">
        <v>38</v>
      </c>
      <c r="K42">
        <f t="shared" si="5"/>
        <v>2.4811218985976314E-2</v>
      </c>
      <c r="L42">
        <v>1602.77000722</v>
      </c>
      <c r="M42">
        <f t="shared" si="6"/>
        <v>2.0112103381389711E-2</v>
      </c>
    </row>
    <row r="43" spans="1:20" x14ac:dyDescent="0.25">
      <c r="A43" s="12">
        <v>42734</v>
      </c>
      <c r="B43" s="15">
        <v>36.5</v>
      </c>
      <c r="C43">
        <f t="shared" si="0"/>
        <v>0</v>
      </c>
      <c r="D43" s="15">
        <v>1257.5321815699999</v>
      </c>
      <c r="E43">
        <f t="shared" si="1"/>
        <v>9.928811324013305E-3</v>
      </c>
      <c r="F43">
        <f t="shared" si="2"/>
        <v>9.928811324013305E-3</v>
      </c>
      <c r="I43" s="12">
        <v>43707</v>
      </c>
      <c r="J43" s="20">
        <v>33.51</v>
      </c>
      <c r="K43">
        <f t="shared" si="5"/>
        <v>-0.11815789473684216</v>
      </c>
      <c r="L43">
        <v>1597.0949068800001</v>
      </c>
      <c r="M43">
        <f t="shared" si="6"/>
        <v>-3.5408076732377949E-3</v>
      </c>
    </row>
    <row r="44" spans="1:20" x14ac:dyDescent="0.25">
      <c r="A44" s="12">
        <v>42740</v>
      </c>
      <c r="B44" s="15">
        <v>36.1</v>
      </c>
      <c r="C44">
        <f t="shared" si="0"/>
        <v>-1.0958904109589003E-2</v>
      </c>
      <c r="D44" s="15">
        <v>1253.8675782099999</v>
      </c>
      <c r="E44">
        <f t="shared" si="1"/>
        <v>-2.914122925605632E-3</v>
      </c>
      <c r="F44">
        <f t="shared" si="2"/>
        <v>-2.914122925605632E-3</v>
      </c>
      <c r="I44" s="12">
        <v>43738</v>
      </c>
      <c r="J44" s="20">
        <v>36.130000000000003</v>
      </c>
      <c r="K44">
        <f t="shared" si="5"/>
        <v>7.8185616233960156E-2</v>
      </c>
      <c r="L44">
        <v>1604.2778860200001</v>
      </c>
      <c r="M44">
        <f t="shared" si="6"/>
        <v>4.4975280486194338E-3</v>
      </c>
    </row>
    <row r="45" spans="1:20" x14ac:dyDescent="0.25">
      <c r="A45" s="12">
        <v>42748</v>
      </c>
      <c r="B45" s="15">
        <v>37</v>
      </c>
      <c r="C45">
        <f t="shared" si="0"/>
        <v>2.4930747922437633E-2</v>
      </c>
      <c r="D45" s="15">
        <v>1245.7326207999999</v>
      </c>
      <c r="E45">
        <f t="shared" si="1"/>
        <v>-6.487891984266231E-3</v>
      </c>
      <c r="F45">
        <f t="shared" si="2"/>
        <v>-6.487891984266231E-3</v>
      </c>
      <c r="I45" s="12">
        <v>43769</v>
      </c>
      <c r="J45" s="20">
        <v>33.9</v>
      </c>
      <c r="K45">
        <f t="shared" si="5"/>
        <v>-6.1721561029615381E-2</v>
      </c>
      <c r="L45">
        <v>1660.4933839400001</v>
      </c>
      <c r="M45">
        <f t="shared" si="6"/>
        <v>3.504099782828967E-2</v>
      </c>
    </row>
    <row r="46" spans="1:20" x14ac:dyDescent="0.25">
      <c r="A46" s="12">
        <v>42755</v>
      </c>
      <c r="B46" s="15">
        <v>37.6</v>
      </c>
      <c r="C46">
        <f t="shared" si="0"/>
        <v>1.6216216216216255E-2</v>
      </c>
      <c r="D46" s="15">
        <v>1242.5544325000001</v>
      </c>
      <c r="E46">
        <f t="shared" si="1"/>
        <v>-2.5512603964395393E-3</v>
      </c>
      <c r="F46">
        <f t="shared" si="2"/>
        <v>-2.5512603964395393E-3</v>
      </c>
      <c r="I46" s="12">
        <v>43798</v>
      </c>
      <c r="J46" s="20">
        <v>31.48</v>
      </c>
      <c r="K46">
        <f t="shared" si="5"/>
        <v>-7.138643067846602E-2</v>
      </c>
      <c r="L46">
        <v>1732.8332264799999</v>
      </c>
      <c r="M46">
        <f t="shared" si="6"/>
        <v>4.3565269961120034E-2</v>
      </c>
    </row>
    <row r="47" spans="1:20" x14ac:dyDescent="0.25">
      <c r="A47" s="12">
        <v>42762</v>
      </c>
      <c r="B47" s="15">
        <v>37</v>
      </c>
      <c r="C47">
        <f t="shared" si="0"/>
        <v>-1.5957446808510675E-2</v>
      </c>
      <c r="D47" s="15">
        <v>1253.35882941</v>
      </c>
      <c r="E47">
        <f t="shared" si="1"/>
        <v>8.6953107464770342E-3</v>
      </c>
      <c r="F47">
        <f t="shared" si="2"/>
        <v>8.6953107464770342E-3</v>
      </c>
      <c r="I47" s="12">
        <v>43829</v>
      </c>
      <c r="J47" s="20">
        <v>29.51</v>
      </c>
      <c r="K47">
        <f t="shared" si="5"/>
        <v>-6.2579415501905933E-2</v>
      </c>
      <c r="L47">
        <v>1828.9359306399999</v>
      </c>
      <c r="M47">
        <f t="shared" si="6"/>
        <v>5.5459869242707661E-2</v>
      </c>
    </row>
    <row r="48" spans="1:20" x14ac:dyDescent="0.25">
      <c r="A48" s="12">
        <v>42769</v>
      </c>
      <c r="B48" s="15">
        <v>37.799999999999997</v>
      </c>
      <c r="C48">
        <f t="shared" si="0"/>
        <v>2.1621621621621546E-2</v>
      </c>
      <c r="D48" s="15">
        <v>1268.02755404</v>
      </c>
      <c r="E48">
        <f t="shared" si="1"/>
        <v>1.1703531571166357E-2</v>
      </c>
      <c r="F48">
        <f t="shared" si="2"/>
        <v>1.1703531571166357E-2</v>
      </c>
      <c r="I48" s="12">
        <v>43861</v>
      </c>
      <c r="J48" s="20">
        <v>29.6</v>
      </c>
      <c r="K48">
        <f t="shared" si="5"/>
        <v>3.0498136225008423E-3</v>
      </c>
      <c r="L48">
        <v>1843.50907033</v>
      </c>
      <c r="M48">
        <f t="shared" si="6"/>
        <v>7.968097430783418E-3</v>
      </c>
    </row>
    <row r="49" spans="1:13" x14ac:dyDescent="0.25">
      <c r="A49" s="12">
        <v>42776</v>
      </c>
      <c r="B49" s="15">
        <v>39.4</v>
      </c>
      <c r="C49">
        <f t="shared" si="0"/>
        <v>4.2328042328042367E-2</v>
      </c>
      <c r="D49" s="15">
        <v>1286.00951001</v>
      </c>
      <c r="E49">
        <f t="shared" si="1"/>
        <v>1.4181045130059296E-2</v>
      </c>
      <c r="F49">
        <f t="shared" si="2"/>
        <v>1.4181045130059296E-2</v>
      </c>
      <c r="I49" s="12">
        <v>43889</v>
      </c>
      <c r="J49" s="20">
        <v>27.3</v>
      </c>
      <c r="K49">
        <f t="shared" si="5"/>
        <v>-7.7702702702702728E-2</v>
      </c>
      <c r="L49">
        <v>1716.5640153100001</v>
      </c>
      <c r="M49">
        <f t="shared" si="6"/>
        <v>-6.8860553529729016E-2</v>
      </c>
    </row>
    <row r="50" spans="1:13" x14ac:dyDescent="0.25">
      <c r="A50" s="12">
        <v>42783</v>
      </c>
      <c r="B50" s="15">
        <v>41.9</v>
      </c>
      <c r="C50">
        <f t="shared" si="0"/>
        <v>6.3451776649746189E-2</v>
      </c>
      <c r="D50" s="15">
        <v>1289.6426830800001</v>
      </c>
      <c r="E50">
        <f t="shared" si="1"/>
        <v>2.8251525682511168E-3</v>
      </c>
      <c r="F50">
        <f t="shared" si="2"/>
        <v>2.8251525682511168E-3</v>
      </c>
      <c r="I50" s="12">
        <v>43921</v>
      </c>
      <c r="J50" s="20">
        <v>28.56</v>
      </c>
      <c r="K50">
        <f t="shared" si="5"/>
        <v>4.615384615384608E-2</v>
      </c>
      <c r="L50">
        <v>1391.71646098</v>
      </c>
      <c r="M50">
        <f t="shared" si="6"/>
        <v>-0.18924290118672607</v>
      </c>
    </row>
    <row r="51" spans="1:13" x14ac:dyDescent="0.25">
      <c r="A51" s="12">
        <v>42790</v>
      </c>
      <c r="B51" s="15">
        <v>42</v>
      </c>
      <c r="C51">
        <f t="shared" si="0"/>
        <v>2.386634844868769E-3</v>
      </c>
      <c r="D51" s="15">
        <v>1290.8549511900001</v>
      </c>
      <c r="E51">
        <f t="shared" si="1"/>
        <v>9.4000309225556844E-4</v>
      </c>
      <c r="F51">
        <f t="shared" si="2"/>
        <v>9.4000309225556844E-4</v>
      </c>
      <c r="I51" s="12">
        <v>43951</v>
      </c>
      <c r="J51" s="20">
        <v>34.299999999999997</v>
      </c>
      <c r="K51">
        <f t="shared" si="5"/>
        <v>0.2009803921568627</v>
      </c>
      <c r="L51">
        <v>1542.1903445</v>
      </c>
      <c r="M51">
        <f t="shared" si="6"/>
        <v>0.10812107763246648</v>
      </c>
    </row>
    <row r="52" spans="1:13" x14ac:dyDescent="0.25">
      <c r="A52" s="12">
        <v>42797</v>
      </c>
      <c r="B52" s="15">
        <v>40.799999999999997</v>
      </c>
      <c r="C52">
        <f t="shared" si="0"/>
        <v>-2.857142857142864E-2</v>
      </c>
      <c r="D52" s="15">
        <v>1285.8558350799999</v>
      </c>
      <c r="E52">
        <f t="shared" si="1"/>
        <v>-3.8727171518315247E-3</v>
      </c>
      <c r="F52">
        <f t="shared" si="2"/>
        <v>-3.8727171518315247E-3</v>
      </c>
      <c r="I52" s="12">
        <v>43980</v>
      </c>
      <c r="J52" s="20">
        <v>42.66</v>
      </c>
      <c r="K52">
        <f t="shared" si="5"/>
        <v>0.24373177842565599</v>
      </c>
      <c r="L52">
        <v>1691.8252212699999</v>
      </c>
      <c r="M52">
        <f t="shared" si="6"/>
        <v>9.7027502022465087E-2</v>
      </c>
    </row>
    <row r="53" spans="1:13" x14ac:dyDescent="0.25">
      <c r="A53" s="12">
        <v>42804</v>
      </c>
      <c r="B53" s="15">
        <v>41.1</v>
      </c>
      <c r="C53">
        <f t="shared" si="0"/>
        <v>7.3529411764706931E-3</v>
      </c>
      <c r="D53" s="15">
        <v>1278.3744952699999</v>
      </c>
      <c r="E53">
        <f t="shared" si="1"/>
        <v>-5.8181793058741729E-3</v>
      </c>
      <c r="F53">
        <f t="shared" si="2"/>
        <v>-5.8181793058741729E-3</v>
      </c>
      <c r="I53" s="12">
        <v>44012</v>
      </c>
      <c r="J53" s="20">
        <v>41.66</v>
      </c>
      <c r="K53">
        <f t="shared" si="5"/>
        <v>-2.3441162681669011E-2</v>
      </c>
      <c r="L53">
        <v>1725.7155607</v>
      </c>
      <c r="M53">
        <f t="shared" si="6"/>
        <v>2.0031820665588392E-2</v>
      </c>
    </row>
    <row r="54" spans="1:13" x14ac:dyDescent="0.25">
      <c r="A54" s="12">
        <v>42811</v>
      </c>
      <c r="B54" s="15">
        <v>40.4</v>
      </c>
      <c r="C54">
        <f t="shared" si="0"/>
        <v>-1.7031630170316371E-2</v>
      </c>
      <c r="D54" s="15">
        <v>1290.3327268800001</v>
      </c>
      <c r="E54">
        <f t="shared" si="1"/>
        <v>9.3542476435862915E-3</v>
      </c>
      <c r="F54">
        <f t="shared" si="2"/>
        <v>9.3542476435862915E-3</v>
      </c>
      <c r="I54" s="12">
        <v>44043</v>
      </c>
      <c r="J54" s="20">
        <v>40.479999999999997</v>
      </c>
      <c r="K54">
        <f t="shared" si="5"/>
        <v>-2.8324531925108015E-2</v>
      </c>
      <c r="L54">
        <v>1869.0355838</v>
      </c>
      <c r="M54">
        <f t="shared" si="6"/>
        <v>8.30496209015264E-2</v>
      </c>
    </row>
    <row r="55" spans="1:13" x14ac:dyDescent="0.25">
      <c r="A55" s="12">
        <v>42818</v>
      </c>
      <c r="B55" s="15">
        <v>37.6</v>
      </c>
      <c r="C55">
        <f t="shared" si="0"/>
        <v>-6.9306930693069244E-2</v>
      </c>
      <c r="D55" s="15">
        <v>1264.0292261</v>
      </c>
      <c r="E55">
        <f t="shared" si="1"/>
        <v>-2.0385052810062032E-2</v>
      </c>
      <c r="F55">
        <f t="shared" si="2"/>
        <v>-2.0385052810062032E-2</v>
      </c>
      <c r="I55" s="12">
        <v>44074</v>
      </c>
      <c r="J55" s="20">
        <v>42.2</v>
      </c>
      <c r="K55">
        <f t="shared" si="5"/>
        <v>4.2490118577075249E-2</v>
      </c>
      <c r="L55">
        <v>1944.4068540799999</v>
      </c>
      <c r="M55">
        <f t="shared" si="6"/>
        <v>4.0326289629414099E-2</v>
      </c>
    </row>
    <row r="56" spans="1:13" x14ac:dyDescent="0.25">
      <c r="A56" s="12">
        <v>42825</v>
      </c>
      <c r="B56" s="15">
        <v>39.4</v>
      </c>
      <c r="C56">
        <f t="shared" si="0"/>
        <v>4.7872340425531838E-2</v>
      </c>
      <c r="D56" s="15">
        <v>1277.4330331900001</v>
      </c>
      <c r="E56">
        <f t="shared" si="1"/>
        <v>1.0604032575540857E-2</v>
      </c>
      <c r="F56">
        <f t="shared" si="2"/>
        <v>1.0604032575540857E-2</v>
      </c>
      <c r="I56" s="12">
        <v>44104</v>
      </c>
      <c r="J56" s="20">
        <v>37.979999999999997</v>
      </c>
      <c r="K56">
        <f t="shared" si="5"/>
        <v>-0.10000000000000013</v>
      </c>
      <c r="L56">
        <v>2041.6889746300001</v>
      </c>
      <c r="M56">
        <f t="shared" si="6"/>
        <v>5.0031772077880995E-2</v>
      </c>
    </row>
    <row r="57" spans="1:13" x14ac:dyDescent="0.25">
      <c r="A57" s="12">
        <v>42832</v>
      </c>
      <c r="B57" s="15">
        <v>38.6</v>
      </c>
      <c r="C57">
        <f t="shared" si="0"/>
        <v>-2.0304568527918711E-2</v>
      </c>
      <c r="D57" s="15">
        <v>1295.0945477299999</v>
      </c>
      <c r="E57">
        <f t="shared" si="1"/>
        <v>1.3825785055750137E-2</v>
      </c>
      <c r="F57">
        <f t="shared" si="2"/>
        <v>1.3825785055750137E-2</v>
      </c>
      <c r="I57" s="12">
        <v>44134</v>
      </c>
      <c r="J57" s="20">
        <v>29.8</v>
      </c>
      <c r="K57">
        <f t="shared" si="5"/>
        <v>-0.21537651395471291</v>
      </c>
      <c r="L57">
        <v>1857.90097524</v>
      </c>
      <c r="M57">
        <f t="shared" si="6"/>
        <v>-9.001762838206373E-2</v>
      </c>
    </row>
    <row r="58" spans="1:13" x14ac:dyDescent="0.25">
      <c r="A58" s="12">
        <v>42838</v>
      </c>
      <c r="B58" s="15">
        <v>38.700000000000003</v>
      </c>
      <c r="C58">
        <f t="shared" si="0"/>
        <v>2.5906735751295702E-3</v>
      </c>
      <c r="D58" s="15">
        <v>1305.03911649</v>
      </c>
      <c r="E58">
        <f t="shared" si="1"/>
        <v>7.6786430592504298E-3</v>
      </c>
      <c r="F58">
        <f t="shared" si="2"/>
        <v>7.6786430592504298E-3</v>
      </c>
      <c r="I58" s="12">
        <v>44165</v>
      </c>
      <c r="J58" s="20">
        <v>33.700000000000003</v>
      </c>
      <c r="K58">
        <f t="shared" si="5"/>
        <v>0.13087248322147657</v>
      </c>
      <c r="L58">
        <v>2042.21816872</v>
      </c>
      <c r="M58">
        <f t="shared" si="6"/>
        <v>9.9207221448489896E-2</v>
      </c>
    </row>
    <row r="59" spans="1:13" x14ac:dyDescent="0.25">
      <c r="A59" s="12">
        <v>42846</v>
      </c>
      <c r="B59" s="15">
        <v>40</v>
      </c>
      <c r="C59">
        <f t="shared" si="0"/>
        <v>3.3591731266149796E-2</v>
      </c>
      <c r="D59" s="15">
        <v>1311.5103314</v>
      </c>
      <c r="E59">
        <f t="shared" si="1"/>
        <v>4.9586367398740403E-3</v>
      </c>
      <c r="F59">
        <f t="shared" si="2"/>
        <v>4.9586367398740403E-3</v>
      </c>
      <c r="I59" s="12">
        <v>44195</v>
      </c>
      <c r="J59" s="20">
        <v>34.9</v>
      </c>
      <c r="K59">
        <f t="shared" si="5"/>
        <v>3.5608308605341116E-2</v>
      </c>
      <c r="L59">
        <v>2121.8747332399998</v>
      </c>
      <c r="M59">
        <f t="shared" si="6"/>
        <v>3.9004924028232572E-2</v>
      </c>
    </row>
    <row r="60" spans="1:13" x14ac:dyDescent="0.25">
      <c r="A60" s="12">
        <v>42853</v>
      </c>
      <c r="B60" s="15">
        <v>40.299999999999997</v>
      </c>
      <c r="C60">
        <f t="shared" si="0"/>
        <v>7.4999999999999286E-3</v>
      </c>
      <c r="D60" s="15">
        <v>1345.2539648300001</v>
      </c>
      <c r="E60">
        <f t="shared" si="1"/>
        <v>2.5728835390857862E-2</v>
      </c>
      <c r="F60">
        <f t="shared" si="2"/>
        <v>2.5728835390857862E-2</v>
      </c>
      <c r="I60" s="12">
        <v>44225</v>
      </c>
      <c r="J60" s="20">
        <v>34.14</v>
      </c>
      <c r="K60">
        <f t="shared" si="5"/>
        <v>-2.1776504297994215E-2</v>
      </c>
      <c r="L60">
        <v>2099.76715831</v>
      </c>
      <c r="M60">
        <f t="shared" si="6"/>
        <v>-1.0418887874800522E-2</v>
      </c>
    </row>
    <row r="61" spans="1:13" x14ac:dyDescent="0.25">
      <c r="A61" s="12">
        <v>42860</v>
      </c>
      <c r="B61" s="15">
        <v>47</v>
      </c>
      <c r="C61">
        <f t="shared" si="0"/>
        <v>0.16625310173697277</v>
      </c>
      <c r="D61" s="15">
        <v>1366.2188836099999</v>
      </c>
      <c r="E61">
        <f t="shared" si="1"/>
        <v>1.5584357547423527E-2</v>
      </c>
      <c r="F61">
        <f t="shared" si="2"/>
        <v>1.5584357547423527E-2</v>
      </c>
      <c r="I61" s="12">
        <v>44253</v>
      </c>
      <c r="J61" s="20">
        <v>39.04</v>
      </c>
      <c r="K61">
        <f t="shared" si="5"/>
        <v>0.143526654950205</v>
      </c>
      <c r="L61">
        <v>2140.2308061200001</v>
      </c>
      <c r="M61">
        <f t="shared" si="6"/>
        <v>1.9270540378661473E-2</v>
      </c>
    </row>
    <row r="62" spans="1:13" x14ac:dyDescent="0.25">
      <c r="A62" s="12">
        <v>42867</v>
      </c>
      <c r="B62" s="15">
        <v>49.9</v>
      </c>
      <c r="C62">
        <f t="shared" si="0"/>
        <v>6.1702127659574439E-2</v>
      </c>
      <c r="D62" s="15">
        <v>1375.2444427400001</v>
      </c>
      <c r="E62">
        <f t="shared" si="1"/>
        <v>6.60623216255923E-3</v>
      </c>
      <c r="F62">
        <f t="shared" si="2"/>
        <v>6.60623216255923E-3</v>
      </c>
      <c r="I62" s="12">
        <v>44286</v>
      </c>
      <c r="J62" s="20">
        <v>51.15</v>
      </c>
      <c r="K62">
        <f t="shared" si="5"/>
        <v>0.31019467213114754</v>
      </c>
      <c r="L62">
        <v>2265.92113879</v>
      </c>
      <c r="M62">
        <f t="shared" si="6"/>
        <v>5.8727466360444749E-2</v>
      </c>
    </row>
    <row r="63" spans="1:13" x14ac:dyDescent="0.25">
      <c r="A63" s="12">
        <v>42874</v>
      </c>
      <c r="B63" s="15">
        <v>50.25</v>
      </c>
      <c r="C63">
        <f t="shared" si="0"/>
        <v>7.0140280561122531E-3</v>
      </c>
      <c r="D63" s="15">
        <v>1344.3712957800001</v>
      </c>
      <c r="E63">
        <f t="shared" si="1"/>
        <v>-2.2449206846812744E-2</v>
      </c>
      <c r="F63">
        <f t="shared" si="2"/>
        <v>-2.2449206846812744E-2</v>
      </c>
      <c r="I63" s="12">
        <v>44316</v>
      </c>
      <c r="J63" s="20">
        <v>50.7</v>
      </c>
      <c r="K63">
        <f t="shared" si="5"/>
        <v>-8.7976539589441991E-3</v>
      </c>
      <c r="L63">
        <v>2443.41207343</v>
      </c>
      <c r="M63">
        <f t="shared" si="6"/>
        <v>7.8330587769166585E-2</v>
      </c>
    </row>
    <row r="64" spans="1:13" x14ac:dyDescent="0.25">
      <c r="A64" s="12">
        <v>42881</v>
      </c>
      <c r="B64" s="15">
        <v>53.75</v>
      </c>
      <c r="C64">
        <f t="shared" si="0"/>
        <v>6.965174129353234E-2</v>
      </c>
      <c r="D64" s="15">
        <v>1365.3331338</v>
      </c>
      <c r="E64">
        <f t="shared" si="1"/>
        <v>1.5592298114218486E-2</v>
      </c>
      <c r="F64">
        <f t="shared" si="2"/>
        <v>1.5592298114218486E-2</v>
      </c>
      <c r="I64" s="12">
        <v>44347</v>
      </c>
      <c r="J64" s="20">
        <v>43</v>
      </c>
      <c r="K64">
        <f t="shared" si="5"/>
        <v>-0.1518737672583827</v>
      </c>
      <c r="L64">
        <v>2477.0210111199999</v>
      </c>
      <c r="M64">
        <f t="shared" si="6"/>
        <v>1.3754920038035407E-2</v>
      </c>
    </row>
    <row r="65" spans="1:13" x14ac:dyDescent="0.25">
      <c r="A65" s="12">
        <v>42888</v>
      </c>
      <c r="B65" s="15">
        <v>59.5</v>
      </c>
      <c r="C65">
        <f t="shared" si="0"/>
        <v>0.10697674418604651</v>
      </c>
      <c r="D65" s="15">
        <v>1378.96906182</v>
      </c>
      <c r="E65">
        <f t="shared" si="1"/>
        <v>9.9872534273363553E-3</v>
      </c>
      <c r="F65">
        <f t="shared" si="2"/>
        <v>9.9872534273363553E-3</v>
      </c>
      <c r="I65" s="12">
        <v>44377</v>
      </c>
      <c r="J65" s="20">
        <v>38</v>
      </c>
      <c r="K65">
        <f t="shared" si="5"/>
        <v>-0.11627906976744186</v>
      </c>
      <c r="L65">
        <v>2468.7186508099999</v>
      </c>
      <c r="M65">
        <f t="shared" si="6"/>
        <v>-3.3517520734497436E-3</v>
      </c>
    </row>
    <row r="66" spans="1:13" x14ac:dyDescent="0.25">
      <c r="A66" s="12">
        <v>42895</v>
      </c>
      <c r="B66" s="15">
        <v>60</v>
      </c>
      <c r="C66">
        <f t="shared" si="0"/>
        <v>8.4033613445378148E-3</v>
      </c>
      <c r="D66" s="15">
        <v>1379.9762017099999</v>
      </c>
      <c r="E66">
        <f t="shared" si="1"/>
        <v>7.3035713264713292E-4</v>
      </c>
      <c r="F66">
        <f t="shared" si="2"/>
        <v>7.3035713264713292E-4</v>
      </c>
      <c r="I66" s="12">
        <v>44407</v>
      </c>
      <c r="J66" s="20">
        <v>37.06</v>
      </c>
      <c r="K66">
        <f t="shared" si="5"/>
        <v>-2.4736842105263099E-2</v>
      </c>
      <c r="L66">
        <v>2700.44682874</v>
      </c>
      <c r="M66">
        <f t="shared" si="6"/>
        <v>9.3865770347693875E-2</v>
      </c>
    </row>
    <row r="67" spans="1:13" x14ac:dyDescent="0.25">
      <c r="A67" s="12">
        <v>42902</v>
      </c>
      <c r="B67" s="15">
        <v>63.25</v>
      </c>
      <c r="C67">
        <f t="shared" ref="C67:C130" si="7">(B67-B66)/B66</f>
        <v>5.4166666666666669E-2</v>
      </c>
      <c r="D67" s="15">
        <v>1382.4488940700001</v>
      </c>
      <c r="E67">
        <f t="shared" ref="E67:E130" si="8">(D67-D66)/D66</f>
        <v>1.7918369584461449E-3</v>
      </c>
      <c r="F67">
        <f t="shared" ref="F67:F130" si="9">E67-S92</f>
        <v>1.7918369584461449E-3</v>
      </c>
      <c r="I67" s="12">
        <v>44439</v>
      </c>
      <c r="J67" s="20">
        <v>38</v>
      </c>
      <c r="K67">
        <f t="shared" ref="K67:K75" si="10">(J67-J66)/J66</f>
        <v>2.5364274150026921E-2</v>
      </c>
      <c r="L67">
        <v>2789.2682932600001</v>
      </c>
      <c r="M67">
        <f t="shared" ref="M67:M75" si="11">(L67-L66)/L66</f>
        <v>3.2891395444154412E-2</v>
      </c>
    </row>
    <row r="68" spans="1:13" x14ac:dyDescent="0.25">
      <c r="A68" s="12">
        <v>42908</v>
      </c>
      <c r="B68" s="15">
        <v>66.75</v>
      </c>
      <c r="C68">
        <f t="shared" si="7"/>
        <v>5.533596837944664E-2</v>
      </c>
      <c r="D68" s="15">
        <v>1375.5566732899999</v>
      </c>
      <c r="E68">
        <f t="shared" si="8"/>
        <v>-4.9855157825827948E-3</v>
      </c>
      <c r="F68">
        <f t="shared" si="9"/>
        <v>-4.9855157825827948E-3</v>
      </c>
      <c r="I68" s="12">
        <v>44469</v>
      </c>
      <c r="J68" s="20">
        <v>34.24</v>
      </c>
      <c r="K68">
        <f t="shared" si="10"/>
        <v>-9.8947368421052576E-2</v>
      </c>
      <c r="L68">
        <v>2534.7296239000002</v>
      </c>
      <c r="M68">
        <f t="shared" si="11"/>
        <v>-9.1256430933900554E-2</v>
      </c>
    </row>
    <row r="69" spans="1:13" x14ac:dyDescent="0.25">
      <c r="A69" s="12">
        <v>42916</v>
      </c>
      <c r="B69" s="15">
        <v>62</v>
      </c>
      <c r="C69">
        <f t="shared" si="7"/>
        <v>-7.116104868913857E-2</v>
      </c>
      <c r="D69" s="15">
        <v>1325.5652250600001</v>
      </c>
      <c r="E69">
        <f t="shared" si="8"/>
        <v>-3.6342703431064272E-2</v>
      </c>
      <c r="F69">
        <f t="shared" si="9"/>
        <v>-3.6342703431064272E-2</v>
      </c>
      <c r="I69" s="12">
        <v>44498</v>
      </c>
      <c r="J69" s="20">
        <v>32.42</v>
      </c>
      <c r="K69">
        <f t="shared" si="10"/>
        <v>-5.3154205607476641E-2</v>
      </c>
      <c r="L69">
        <v>2726.0645441400002</v>
      </c>
      <c r="M69">
        <f t="shared" si="11"/>
        <v>7.5485337148349235E-2</v>
      </c>
    </row>
    <row r="70" spans="1:13" x14ac:dyDescent="0.25">
      <c r="A70" s="12">
        <v>42923</v>
      </c>
      <c r="B70" s="15">
        <v>59</v>
      </c>
      <c r="C70">
        <f t="shared" si="7"/>
        <v>-4.8387096774193547E-2</v>
      </c>
      <c r="D70" s="15">
        <v>1321.9358395199999</v>
      </c>
      <c r="E70">
        <f t="shared" si="8"/>
        <v>-2.7379909123942791E-3</v>
      </c>
      <c r="F70">
        <f t="shared" si="9"/>
        <v>-2.7379909123942791E-3</v>
      </c>
      <c r="I70" s="12">
        <v>44530</v>
      </c>
      <c r="J70" s="20">
        <v>30.56</v>
      </c>
      <c r="K70">
        <f t="shared" si="10"/>
        <v>-5.7371992597162337E-2</v>
      </c>
      <c r="L70">
        <v>2776.6124148499998</v>
      </c>
      <c r="M70">
        <f t="shared" si="11"/>
        <v>1.8542433567340987E-2</v>
      </c>
    </row>
    <row r="71" spans="1:13" x14ac:dyDescent="0.25">
      <c r="A71" s="12">
        <v>42930</v>
      </c>
      <c r="B71" s="15">
        <v>60.75</v>
      </c>
      <c r="C71">
        <f t="shared" si="7"/>
        <v>2.9661016949152543E-2</v>
      </c>
      <c r="D71" s="15">
        <v>1337.6232066499999</v>
      </c>
      <c r="E71">
        <f t="shared" si="8"/>
        <v>1.1866965597737427E-2</v>
      </c>
      <c r="F71">
        <f t="shared" si="9"/>
        <v>1.1866965597737427E-2</v>
      </c>
      <c r="I71" s="12">
        <v>44560</v>
      </c>
      <c r="J71" s="20">
        <v>35.04</v>
      </c>
      <c r="K71">
        <f t="shared" si="10"/>
        <v>0.14659685863874347</v>
      </c>
      <c r="L71">
        <v>2860.6876642500001</v>
      </c>
      <c r="M71">
        <f t="shared" si="11"/>
        <v>3.027979308539621E-2</v>
      </c>
    </row>
    <row r="72" spans="1:13" x14ac:dyDescent="0.25">
      <c r="A72" s="12">
        <v>42937</v>
      </c>
      <c r="B72" s="15">
        <v>62.25</v>
      </c>
      <c r="C72">
        <f t="shared" si="7"/>
        <v>2.4691358024691357E-2</v>
      </c>
      <c r="D72" s="15">
        <v>1323.35721352</v>
      </c>
      <c r="E72">
        <f t="shared" si="8"/>
        <v>-1.0665180642109466E-2</v>
      </c>
      <c r="F72">
        <f t="shared" si="9"/>
        <v>-1.0665180642109466E-2</v>
      </c>
      <c r="I72" s="12">
        <v>44592</v>
      </c>
      <c r="J72" s="20">
        <v>33.74</v>
      </c>
      <c r="K72">
        <f t="shared" si="10"/>
        <v>-3.7100456621004488E-2</v>
      </c>
      <c r="L72">
        <v>2474.6167485699998</v>
      </c>
      <c r="M72">
        <f t="shared" si="11"/>
        <v>-0.13495738122855097</v>
      </c>
    </row>
    <row r="73" spans="1:13" x14ac:dyDescent="0.25">
      <c r="A73" s="12">
        <v>42944</v>
      </c>
      <c r="B73" s="15">
        <v>62</v>
      </c>
      <c r="C73">
        <f t="shared" si="7"/>
        <v>-4.0160642570281121E-3</v>
      </c>
      <c r="D73" s="15">
        <v>1307.2758826500001</v>
      </c>
      <c r="E73">
        <f t="shared" si="8"/>
        <v>-1.2151919909232305E-2</v>
      </c>
      <c r="F73">
        <f t="shared" si="9"/>
        <v>-1.2151919909232305E-2</v>
      </c>
      <c r="I73" s="12">
        <v>44620</v>
      </c>
      <c r="J73" s="20">
        <v>33.64</v>
      </c>
      <c r="K73">
        <f t="shared" si="10"/>
        <v>-2.963841138115039E-3</v>
      </c>
      <c r="L73">
        <v>2283.06218442</v>
      </c>
      <c r="M73">
        <f t="shared" si="11"/>
        <v>-7.7407770015576319E-2</v>
      </c>
    </row>
    <row r="74" spans="1:13" x14ac:dyDescent="0.25">
      <c r="A74" s="12">
        <v>42951</v>
      </c>
      <c r="B74" s="15">
        <v>62.75</v>
      </c>
      <c r="C74">
        <f t="shared" si="7"/>
        <v>1.2096774193548387E-2</v>
      </c>
      <c r="D74" s="15">
        <v>1322.88229563</v>
      </c>
      <c r="E74">
        <f t="shared" si="8"/>
        <v>1.1938117414331813E-2</v>
      </c>
      <c r="F74">
        <f t="shared" si="9"/>
        <v>1.1938117414331813E-2</v>
      </c>
      <c r="I74" s="12">
        <v>44651</v>
      </c>
      <c r="J74" s="20">
        <v>37.9</v>
      </c>
      <c r="K74">
        <f t="shared" si="10"/>
        <v>0.12663495838287747</v>
      </c>
      <c r="L74">
        <v>2349.3104766699998</v>
      </c>
      <c r="M74">
        <f t="shared" si="11"/>
        <v>2.9017296463534514E-2</v>
      </c>
    </row>
    <row r="75" spans="1:13" x14ac:dyDescent="0.25">
      <c r="A75" s="12">
        <v>42958</v>
      </c>
      <c r="B75" s="15">
        <v>60</v>
      </c>
      <c r="C75">
        <f t="shared" si="7"/>
        <v>-4.3824701195219126E-2</v>
      </c>
      <c r="D75" s="15">
        <v>1284.82744983</v>
      </c>
      <c r="E75">
        <f t="shared" si="8"/>
        <v>-2.8766615084131197E-2</v>
      </c>
      <c r="F75">
        <f t="shared" si="9"/>
        <v>-2.8766615084131197E-2</v>
      </c>
      <c r="I75" s="12"/>
      <c r="J75" s="20"/>
      <c r="K75">
        <f t="shared" si="10"/>
        <v>-1</v>
      </c>
      <c r="L75">
        <v>2305.9831153099999</v>
      </c>
      <c r="M75">
        <f t="shared" si="11"/>
        <v>-1.8442586363218265E-2</v>
      </c>
    </row>
    <row r="76" spans="1:13" x14ac:dyDescent="0.25">
      <c r="A76" s="12">
        <v>42965</v>
      </c>
      <c r="B76" s="15">
        <v>74</v>
      </c>
      <c r="C76">
        <f t="shared" si="7"/>
        <v>0.23333333333333334</v>
      </c>
      <c r="D76" s="15">
        <v>1280.0840358800001</v>
      </c>
      <c r="E76">
        <f t="shared" si="8"/>
        <v>-3.6918684688963441E-3</v>
      </c>
      <c r="F76">
        <f t="shared" si="9"/>
        <v>-3.6918684688963441E-3</v>
      </c>
    </row>
    <row r="77" spans="1:13" x14ac:dyDescent="0.25">
      <c r="A77" s="12">
        <v>42972</v>
      </c>
      <c r="B77" s="15">
        <v>69.75</v>
      </c>
      <c r="C77">
        <f t="shared" si="7"/>
        <v>-5.7432432432432436E-2</v>
      </c>
      <c r="D77" s="15">
        <v>1278.27000548</v>
      </c>
      <c r="E77">
        <f t="shared" si="8"/>
        <v>-1.4171182118938217E-3</v>
      </c>
      <c r="F77">
        <f t="shared" si="9"/>
        <v>-1.4171182118938217E-3</v>
      </c>
    </row>
    <row r="78" spans="1:13" x14ac:dyDescent="0.25">
      <c r="A78" s="12">
        <v>42979</v>
      </c>
      <c r="B78" s="15">
        <v>73</v>
      </c>
      <c r="C78">
        <f t="shared" si="7"/>
        <v>4.6594982078853049E-2</v>
      </c>
      <c r="D78" s="15">
        <v>1288.35255706</v>
      </c>
      <c r="E78">
        <f t="shared" si="8"/>
        <v>7.8876540455268662E-3</v>
      </c>
      <c r="F78">
        <f t="shared" si="9"/>
        <v>7.8876540455268662E-3</v>
      </c>
    </row>
    <row r="79" spans="1:13" x14ac:dyDescent="0.25">
      <c r="A79" s="12">
        <v>42986</v>
      </c>
      <c r="B79" s="15">
        <v>69.75</v>
      </c>
      <c r="C79">
        <f t="shared" si="7"/>
        <v>-4.4520547945205477E-2</v>
      </c>
      <c r="D79" s="15">
        <v>1283.7658084699999</v>
      </c>
      <c r="E79">
        <f t="shared" si="8"/>
        <v>-3.5601657053151332E-3</v>
      </c>
      <c r="F79">
        <f t="shared" si="9"/>
        <v>-3.5601657053151332E-3</v>
      </c>
    </row>
    <row r="80" spans="1:13" x14ac:dyDescent="0.25">
      <c r="A80" s="12">
        <v>42993</v>
      </c>
      <c r="B80" s="15">
        <v>69.75</v>
      </c>
      <c r="C80">
        <f t="shared" si="7"/>
        <v>0</v>
      </c>
      <c r="D80" s="15">
        <v>1295.3065232199999</v>
      </c>
      <c r="E80">
        <f t="shared" si="8"/>
        <v>8.9897352568957273E-3</v>
      </c>
      <c r="F80">
        <f t="shared" si="9"/>
        <v>8.9897352568957273E-3</v>
      </c>
    </row>
    <row r="81" spans="1:6" x14ac:dyDescent="0.25">
      <c r="A81" s="12">
        <v>43000</v>
      </c>
      <c r="B81" s="15">
        <v>66.25</v>
      </c>
      <c r="C81">
        <f t="shared" si="7"/>
        <v>-5.0179211469534052E-2</v>
      </c>
      <c r="D81" s="15">
        <v>1301.2549974999999</v>
      </c>
      <c r="E81">
        <f t="shared" si="8"/>
        <v>4.5923294396856178E-3</v>
      </c>
      <c r="F81">
        <f t="shared" si="9"/>
        <v>4.5923294396856178E-3</v>
      </c>
    </row>
    <row r="82" spans="1:6" x14ac:dyDescent="0.25">
      <c r="A82" s="12">
        <v>43007</v>
      </c>
      <c r="B82" s="15">
        <v>69</v>
      </c>
      <c r="C82">
        <f t="shared" si="7"/>
        <v>4.1509433962264149E-2</v>
      </c>
      <c r="D82" s="15">
        <v>1323.2283702699999</v>
      </c>
      <c r="E82">
        <f t="shared" si="8"/>
        <v>1.6886292703748074E-2</v>
      </c>
      <c r="F82">
        <f t="shared" si="9"/>
        <v>1.6886292703748074E-2</v>
      </c>
    </row>
    <row r="83" spans="1:6" x14ac:dyDescent="0.25">
      <c r="A83" s="12">
        <v>43014</v>
      </c>
      <c r="B83" s="15">
        <v>67.5</v>
      </c>
      <c r="C83">
        <f t="shared" si="7"/>
        <v>-2.1739130434782608E-2</v>
      </c>
      <c r="D83" s="15">
        <v>1318.16195141</v>
      </c>
      <c r="E83">
        <f t="shared" si="8"/>
        <v>-3.8288317979201887E-3</v>
      </c>
      <c r="F83">
        <f t="shared" si="9"/>
        <v>-3.8288317979201887E-3</v>
      </c>
    </row>
    <row r="84" spans="1:6" x14ac:dyDescent="0.25">
      <c r="A84" s="12">
        <v>43021</v>
      </c>
      <c r="B84" s="15">
        <v>67.5</v>
      </c>
      <c r="C84">
        <f t="shared" si="7"/>
        <v>0</v>
      </c>
      <c r="D84" s="15">
        <v>1321.56862176</v>
      </c>
      <c r="E84">
        <f t="shared" si="8"/>
        <v>2.5844095608707229E-3</v>
      </c>
      <c r="F84">
        <f t="shared" si="9"/>
        <v>2.5844095608707229E-3</v>
      </c>
    </row>
    <row r="85" spans="1:6" x14ac:dyDescent="0.25">
      <c r="A85" s="12">
        <v>43028</v>
      </c>
      <c r="B85" s="15">
        <v>64.75</v>
      </c>
      <c r="C85">
        <f t="shared" si="7"/>
        <v>-4.0740740740740744E-2</v>
      </c>
      <c r="D85" s="15">
        <v>1319.94065069</v>
      </c>
      <c r="E85">
        <f t="shared" si="8"/>
        <v>-1.2318475508536258E-3</v>
      </c>
      <c r="F85">
        <f t="shared" si="9"/>
        <v>-1.2318475508536258E-3</v>
      </c>
    </row>
    <row r="86" spans="1:6" x14ac:dyDescent="0.25">
      <c r="A86" s="12">
        <v>43035</v>
      </c>
      <c r="B86" s="15">
        <v>81</v>
      </c>
      <c r="C86">
        <f t="shared" si="7"/>
        <v>0.25096525096525096</v>
      </c>
      <c r="D86" s="15">
        <v>1319.73766929</v>
      </c>
      <c r="E86">
        <f t="shared" si="8"/>
        <v>-1.5378070210496971E-4</v>
      </c>
      <c r="F86">
        <f t="shared" si="9"/>
        <v>-1.5378070210496971E-4</v>
      </c>
    </row>
    <row r="87" spans="1:6" x14ac:dyDescent="0.25">
      <c r="A87" s="12">
        <v>43042</v>
      </c>
      <c r="B87" s="15">
        <v>83</v>
      </c>
      <c r="C87">
        <f t="shared" si="7"/>
        <v>2.4691358024691357E-2</v>
      </c>
      <c r="D87" s="15">
        <v>1336.25868715</v>
      </c>
      <c r="E87">
        <f t="shared" si="8"/>
        <v>1.2518410472354025E-2</v>
      </c>
      <c r="F87">
        <f t="shared" si="9"/>
        <v>1.2518410472354025E-2</v>
      </c>
    </row>
    <row r="88" spans="1:6" x14ac:dyDescent="0.25">
      <c r="A88" s="12">
        <v>43049</v>
      </c>
      <c r="B88" s="15">
        <v>80</v>
      </c>
      <c r="C88">
        <f t="shared" si="7"/>
        <v>-3.614457831325301E-2</v>
      </c>
      <c r="D88" s="15">
        <v>1286.8370614600001</v>
      </c>
      <c r="E88">
        <f t="shared" si="8"/>
        <v>-3.6985073448171465E-2</v>
      </c>
      <c r="F88">
        <f t="shared" si="9"/>
        <v>-3.6985073448171465E-2</v>
      </c>
    </row>
    <row r="89" spans="1:6" x14ac:dyDescent="0.25">
      <c r="A89" s="12">
        <v>43056</v>
      </c>
      <c r="B89" s="15">
        <v>80.25</v>
      </c>
      <c r="C89">
        <f t="shared" si="7"/>
        <v>3.1250000000000002E-3</v>
      </c>
      <c r="D89" s="15">
        <v>1286.84669347</v>
      </c>
      <c r="E89">
        <f t="shared" si="8"/>
        <v>7.4850268836496104E-6</v>
      </c>
      <c r="F89">
        <f t="shared" si="9"/>
        <v>7.4850268836496104E-6</v>
      </c>
    </row>
    <row r="90" spans="1:6" x14ac:dyDescent="0.25">
      <c r="A90" s="12">
        <v>43063</v>
      </c>
      <c r="B90" s="15">
        <v>81.5</v>
      </c>
      <c r="C90">
        <f t="shared" si="7"/>
        <v>1.5576323987538941E-2</v>
      </c>
      <c r="D90" s="15">
        <v>1291.54158323</v>
      </c>
      <c r="E90">
        <f t="shared" si="8"/>
        <v>3.6483675824197739E-3</v>
      </c>
      <c r="F90">
        <f t="shared" si="9"/>
        <v>3.6483675824197739E-3</v>
      </c>
    </row>
    <row r="91" spans="1:6" x14ac:dyDescent="0.25">
      <c r="A91" s="12">
        <v>43070</v>
      </c>
      <c r="B91" s="15">
        <v>83.5</v>
      </c>
      <c r="C91">
        <f t="shared" si="7"/>
        <v>2.4539877300613498E-2</v>
      </c>
      <c r="D91" s="15">
        <v>1285.1000931000001</v>
      </c>
      <c r="E91">
        <f t="shared" si="8"/>
        <v>-4.9874430785964161E-3</v>
      </c>
      <c r="F91">
        <f t="shared" si="9"/>
        <v>-4.9874430785964161E-3</v>
      </c>
    </row>
    <row r="92" spans="1:6" x14ac:dyDescent="0.25">
      <c r="A92" s="12">
        <v>43077</v>
      </c>
      <c r="B92" s="15">
        <v>84.25</v>
      </c>
      <c r="C92">
        <f t="shared" si="7"/>
        <v>8.9820359281437123E-3</v>
      </c>
      <c r="D92" s="15">
        <v>1301.5481127400001</v>
      </c>
      <c r="E92">
        <f t="shared" si="8"/>
        <v>1.279901832418596E-2</v>
      </c>
      <c r="F92">
        <f t="shared" si="9"/>
        <v>1.279901832418596E-2</v>
      </c>
    </row>
    <row r="93" spans="1:6" x14ac:dyDescent="0.25">
      <c r="A93" s="12">
        <v>43084</v>
      </c>
      <c r="B93" s="15">
        <v>86.25</v>
      </c>
      <c r="C93">
        <f t="shared" si="7"/>
        <v>2.3738872403560832E-2</v>
      </c>
      <c r="D93" s="15">
        <v>1298.5637389000001</v>
      </c>
      <c r="E93">
        <f t="shared" si="8"/>
        <v>-2.2929416214336703E-3</v>
      </c>
      <c r="F93">
        <f t="shared" si="9"/>
        <v>-2.2929416214336703E-3</v>
      </c>
    </row>
    <row r="94" spans="1:6" x14ac:dyDescent="0.25">
      <c r="A94" s="12">
        <v>43091</v>
      </c>
      <c r="B94" s="15">
        <v>85</v>
      </c>
      <c r="C94">
        <f t="shared" si="7"/>
        <v>-1.4492753623188406E-2</v>
      </c>
      <c r="D94" s="15">
        <v>1299.9507481099999</v>
      </c>
      <c r="E94">
        <f t="shared" si="8"/>
        <v>1.068110227053453E-3</v>
      </c>
      <c r="F94">
        <f t="shared" si="9"/>
        <v>1.068110227053453E-3</v>
      </c>
    </row>
    <row r="95" spans="1:6" x14ac:dyDescent="0.25">
      <c r="A95" s="12">
        <v>43098</v>
      </c>
      <c r="B95" s="15">
        <v>83.75</v>
      </c>
      <c r="C95">
        <f t="shared" si="7"/>
        <v>-1.4705882352941176E-2</v>
      </c>
      <c r="D95" s="15">
        <v>1302.1208005799999</v>
      </c>
      <c r="E95">
        <f t="shared" si="8"/>
        <v>1.6693343752869217E-3</v>
      </c>
      <c r="F95">
        <f t="shared" si="9"/>
        <v>1.6693343752869217E-3</v>
      </c>
    </row>
    <row r="96" spans="1:6" x14ac:dyDescent="0.25">
      <c r="A96" s="12">
        <v>43105</v>
      </c>
      <c r="B96" s="15">
        <v>89.1</v>
      </c>
      <c r="C96">
        <f t="shared" si="7"/>
        <v>6.3880597014925308E-2</v>
      </c>
      <c r="D96" s="15">
        <v>1333.7084488999999</v>
      </c>
      <c r="E96">
        <f t="shared" si="8"/>
        <v>2.4258615871837679E-2</v>
      </c>
      <c r="F96">
        <f t="shared" si="9"/>
        <v>2.4258615871837679E-2</v>
      </c>
    </row>
    <row r="97" spans="1:6" x14ac:dyDescent="0.25">
      <c r="A97" s="12">
        <v>43112</v>
      </c>
      <c r="B97" s="15">
        <v>100.5</v>
      </c>
      <c r="C97">
        <f t="shared" si="7"/>
        <v>0.12794612794612803</v>
      </c>
      <c r="D97" s="15">
        <v>1342.0554326199999</v>
      </c>
      <c r="E97">
        <f t="shared" si="8"/>
        <v>6.2584770508759624E-3</v>
      </c>
      <c r="F97">
        <f t="shared" si="9"/>
        <v>6.2584770508759624E-3</v>
      </c>
    </row>
    <row r="98" spans="1:6" x14ac:dyDescent="0.25">
      <c r="A98" s="12">
        <v>43119</v>
      </c>
      <c r="B98" s="15">
        <v>102.5</v>
      </c>
      <c r="C98">
        <f t="shared" si="7"/>
        <v>1.9900497512437811E-2</v>
      </c>
      <c r="D98" s="15">
        <v>1328.47185221</v>
      </c>
      <c r="E98">
        <f t="shared" si="8"/>
        <v>-1.0121474925578673E-2</v>
      </c>
      <c r="F98">
        <f t="shared" si="9"/>
        <v>-1.0121474925578673E-2</v>
      </c>
    </row>
    <row r="99" spans="1:6" x14ac:dyDescent="0.25">
      <c r="A99" s="12">
        <v>43126</v>
      </c>
      <c r="B99" s="15">
        <v>108</v>
      </c>
      <c r="C99">
        <f t="shared" si="7"/>
        <v>5.3658536585365853E-2</v>
      </c>
      <c r="D99" s="15">
        <v>1327.78356196</v>
      </c>
      <c r="E99">
        <f t="shared" si="8"/>
        <v>-5.1810676218310022E-4</v>
      </c>
      <c r="F99">
        <f t="shared" si="9"/>
        <v>-5.1810676218310022E-4</v>
      </c>
    </row>
    <row r="100" spans="1:6" x14ac:dyDescent="0.25">
      <c r="A100" s="12">
        <v>43133</v>
      </c>
      <c r="B100" s="15">
        <v>109.5</v>
      </c>
      <c r="C100">
        <f t="shared" si="7"/>
        <v>1.3888888888888888E-2</v>
      </c>
      <c r="D100" s="15">
        <v>1293.6754101500001</v>
      </c>
      <c r="E100">
        <f t="shared" si="8"/>
        <v>-2.5688035902215439E-2</v>
      </c>
      <c r="F100">
        <f t="shared" si="9"/>
        <v>-2.5688035902215439E-2</v>
      </c>
    </row>
    <row r="101" spans="1:6" x14ac:dyDescent="0.25">
      <c r="A101" s="12">
        <v>43140</v>
      </c>
      <c r="B101" s="15">
        <v>96.85</v>
      </c>
      <c r="C101">
        <f t="shared" si="7"/>
        <v>-0.1155251141552512</v>
      </c>
      <c r="D101" s="15">
        <v>1240.60895914</v>
      </c>
      <c r="E101">
        <f t="shared" si="8"/>
        <v>-4.1019911635985298E-2</v>
      </c>
      <c r="F101">
        <f t="shared" si="9"/>
        <v>-4.1019911635985298E-2</v>
      </c>
    </row>
    <row r="102" spans="1:6" x14ac:dyDescent="0.25">
      <c r="A102" s="12">
        <v>43147</v>
      </c>
      <c r="B102" s="15">
        <v>93.85</v>
      </c>
      <c r="C102">
        <f t="shared" si="7"/>
        <v>-3.0975735673722252E-2</v>
      </c>
      <c r="D102" s="15">
        <v>1293.32907589</v>
      </c>
      <c r="E102">
        <f t="shared" si="8"/>
        <v>4.2495353883745923E-2</v>
      </c>
      <c r="F102">
        <f t="shared" si="9"/>
        <v>4.2495353883745923E-2</v>
      </c>
    </row>
    <row r="103" spans="1:6" x14ac:dyDescent="0.25">
      <c r="A103" s="12">
        <v>43154</v>
      </c>
      <c r="B103" s="15">
        <v>98.1</v>
      </c>
      <c r="C103">
        <f t="shared" si="7"/>
        <v>4.5285029302077784E-2</v>
      </c>
      <c r="D103" s="15">
        <v>1306.2138137100001</v>
      </c>
      <c r="E103">
        <f t="shared" si="8"/>
        <v>9.9624589442818077E-3</v>
      </c>
      <c r="F103">
        <f t="shared" si="9"/>
        <v>9.9624589442818077E-3</v>
      </c>
    </row>
    <row r="104" spans="1:6" x14ac:dyDescent="0.25">
      <c r="A104" s="12">
        <v>43161</v>
      </c>
      <c r="B104" s="15">
        <v>88.3</v>
      </c>
      <c r="C104">
        <f t="shared" si="7"/>
        <v>-9.9898063200815471E-2</v>
      </c>
      <c r="D104" s="15">
        <v>1273.4807593200001</v>
      </c>
      <c r="E104">
        <f t="shared" si="8"/>
        <v>-2.5059491827780698E-2</v>
      </c>
      <c r="F104">
        <f t="shared" si="9"/>
        <v>-2.5059491827780698E-2</v>
      </c>
    </row>
    <row r="105" spans="1:6" x14ac:dyDescent="0.25">
      <c r="A105" s="12">
        <v>43168</v>
      </c>
      <c r="B105" s="15">
        <v>94.35</v>
      </c>
      <c r="C105">
        <f t="shared" si="7"/>
        <v>6.8516421291053203E-2</v>
      </c>
      <c r="D105" s="15">
        <v>1318.4449430300001</v>
      </c>
      <c r="E105">
        <f t="shared" si="8"/>
        <v>3.5308098203234377E-2</v>
      </c>
      <c r="F105">
        <f t="shared" si="9"/>
        <v>3.5308098203234377E-2</v>
      </c>
    </row>
    <row r="106" spans="1:6" x14ac:dyDescent="0.25">
      <c r="A106" s="12">
        <v>43175</v>
      </c>
      <c r="B106" s="15">
        <v>88.65</v>
      </c>
      <c r="C106">
        <f t="shared" si="7"/>
        <v>-6.0413354531001474E-2</v>
      </c>
      <c r="D106" s="15">
        <v>1307.0021674699999</v>
      </c>
      <c r="E106">
        <f t="shared" si="8"/>
        <v>-8.678993855976154E-3</v>
      </c>
      <c r="F106">
        <f t="shared" si="9"/>
        <v>-8.678993855976154E-3</v>
      </c>
    </row>
    <row r="107" spans="1:6" x14ac:dyDescent="0.25">
      <c r="A107" s="12">
        <v>43182</v>
      </c>
      <c r="B107" s="15">
        <v>78</v>
      </c>
      <c r="C107">
        <f t="shared" si="7"/>
        <v>-0.12013536379018618</v>
      </c>
      <c r="D107" s="15">
        <v>1269.6017893999999</v>
      </c>
      <c r="E107">
        <f t="shared" si="8"/>
        <v>-2.8615391007649919E-2</v>
      </c>
      <c r="F107">
        <f t="shared" si="9"/>
        <v>-2.8615391007649919E-2</v>
      </c>
    </row>
    <row r="108" spans="1:6" x14ac:dyDescent="0.25">
      <c r="A108" s="12">
        <v>43188</v>
      </c>
      <c r="B108" s="15">
        <v>71.099999999999994</v>
      </c>
      <c r="C108">
        <f t="shared" si="7"/>
        <v>-8.8461538461538536E-2</v>
      </c>
      <c r="D108" s="15">
        <v>1289.0558071600001</v>
      </c>
      <c r="E108">
        <f t="shared" si="8"/>
        <v>1.5322928750119301E-2</v>
      </c>
      <c r="F108">
        <f t="shared" si="9"/>
        <v>1.5322928750119301E-2</v>
      </c>
    </row>
    <row r="109" spans="1:6" x14ac:dyDescent="0.25">
      <c r="A109" s="12">
        <v>43196</v>
      </c>
      <c r="B109" s="15">
        <v>72.55</v>
      </c>
      <c r="C109">
        <f t="shared" si="7"/>
        <v>2.0393811533052079E-2</v>
      </c>
      <c r="D109" s="15">
        <v>1287.8932970000001</v>
      </c>
      <c r="E109">
        <f t="shared" si="8"/>
        <v>-9.0183074583963122E-4</v>
      </c>
      <c r="F109">
        <f t="shared" si="9"/>
        <v>-9.0183074583963122E-4</v>
      </c>
    </row>
    <row r="110" spans="1:6" x14ac:dyDescent="0.25">
      <c r="A110" s="12">
        <v>43203</v>
      </c>
      <c r="B110" s="15">
        <v>73</v>
      </c>
      <c r="C110">
        <f t="shared" si="7"/>
        <v>6.20261888352864E-3</v>
      </c>
      <c r="D110" s="15">
        <v>1300.3319590599999</v>
      </c>
      <c r="E110">
        <f t="shared" si="8"/>
        <v>9.6581464388193344E-3</v>
      </c>
      <c r="F110">
        <f t="shared" si="9"/>
        <v>9.6581464388193344E-3</v>
      </c>
    </row>
    <row r="111" spans="1:6" x14ac:dyDescent="0.25">
      <c r="A111" s="12">
        <v>43210</v>
      </c>
      <c r="B111" s="15">
        <v>86.55</v>
      </c>
      <c r="C111">
        <f t="shared" si="7"/>
        <v>0.18561643835616434</v>
      </c>
      <c r="D111" s="15">
        <v>1336.9347802899999</v>
      </c>
      <c r="E111">
        <f t="shared" si="8"/>
        <v>2.8148828439516261E-2</v>
      </c>
      <c r="F111">
        <f t="shared" si="9"/>
        <v>2.8148828439516261E-2</v>
      </c>
    </row>
    <row r="112" spans="1:6" x14ac:dyDescent="0.25">
      <c r="A112" s="12">
        <v>43217</v>
      </c>
      <c r="B112" s="15">
        <v>84.3</v>
      </c>
      <c r="C112">
        <f t="shared" si="7"/>
        <v>-2.5996533795493933E-2</v>
      </c>
      <c r="D112" s="15">
        <v>1355.7578110100001</v>
      </c>
      <c r="E112">
        <f t="shared" si="8"/>
        <v>1.4079243802691073E-2</v>
      </c>
      <c r="F112">
        <f t="shared" si="9"/>
        <v>1.4079243802691073E-2</v>
      </c>
    </row>
    <row r="113" spans="1:6" x14ac:dyDescent="0.25">
      <c r="A113" s="12">
        <v>43224</v>
      </c>
      <c r="B113" s="15">
        <v>82</v>
      </c>
      <c r="C113">
        <f t="shared" si="7"/>
        <v>-2.7283511269276361E-2</v>
      </c>
      <c r="D113" s="15">
        <v>1356.1196659100001</v>
      </c>
      <c r="E113">
        <f t="shared" si="8"/>
        <v>2.6690231622597429E-4</v>
      </c>
      <c r="F113">
        <f t="shared" si="9"/>
        <v>2.6690231622597429E-4</v>
      </c>
    </row>
    <row r="114" spans="1:6" x14ac:dyDescent="0.25">
      <c r="A114" s="12">
        <v>43231</v>
      </c>
      <c r="B114" s="15">
        <v>83.45</v>
      </c>
      <c r="C114">
        <f t="shared" si="7"/>
        <v>1.7682926829268326E-2</v>
      </c>
      <c r="D114" s="15">
        <v>1379.59741407</v>
      </c>
      <c r="E114">
        <f t="shared" si="8"/>
        <v>1.7312445759899507E-2</v>
      </c>
      <c r="F114">
        <f t="shared" si="9"/>
        <v>1.7312445759899507E-2</v>
      </c>
    </row>
    <row r="115" spans="1:6" x14ac:dyDescent="0.25">
      <c r="A115" s="12">
        <v>43238</v>
      </c>
      <c r="B115" s="15">
        <v>81.75</v>
      </c>
      <c r="C115">
        <f t="shared" si="7"/>
        <v>-2.0371479928100691E-2</v>
      </c>
      <c r="D115" s="15">
        <v>1386.69288196</v>
      </c>
      <c r="E115">
        <f t="shared" si="8"/>
        <v>5.1431438024136427E-3</v>
      </c>
      <c r="F115">
        <f t="shared" si="9"/>
        <v>5.1431438024136427E-3</v>
      </c>
    </row>
    <row r="116" spans="1:6" x14ac:dyDescent="0.25">
      <c r="A116" s="12">
        <v>43245</v>
      </c>
      <c r="B116" s="15">
        <v>79</v>
      </c>
      <c r="C116">
        <f t="shared" si="7"/>
        <v>-3.3639143730886847E-2</v>
      </c>
      <c r="D116" s="15">
        <v>1390.49289411</v>
      </c>
      <c r="E116">
        <f t="shared" si="8"/>
        <v>2.7403415705349694E-3</v>
      </c>
      <c r="F116">
        <f t="shared" si="9"/>
        <v>2.7403415705349694E-3</v>
      </c>
    </row>
    <row r="117" spans="1:6" x14ac:dyDescent="0.25">
      <c r="A117" s="12">
        <v>43252</v>
      </c>
      <c r="B117" s="15">
        <v>78.75</v>
      </c>
      <c r="C117">
        <f t="shared" si="7"/>
        <v>-3.1645569620253164E-3</v>
      </c>
      <c r="D117" s="15">
        <v>1383.55052378</v>
      </c>
      <c r="E117">
        <f t="shared" si="8"/>
        <v>-4.9927406025641313E-3</v>
      </c>
      <c r="F117">
        <f t="shared" si="9"/>
        <v>-4.9927406025641313E-3</v>
      </c>
    </row>
    <row r="118" spans="1:6" x14ac:dyDescent="0.25">
      <c r="A118" s="12">
        <v>43259</v>
      </c>
      <c r="B118" s="15">
        <v>74.150000000000006</v>
      </c>
      <c r="C118">
        <f t="shared" si="7"/>
        <v>-5.841269841269834E-2</v>
      </c>
      <c r="D118" s="15">
        <v>1397.1371518599999</v>
      </c>
      <c r="E118">
        <f t="shared" si="8"/>
        <v>9.8201170441393152E-3</v>
      </c>
      <c r="F118">
        <f t="shared" si="9"/>
        <v>9.8201170441393152E-3</v>
      </c>
    </row>
    <row r="119" spans="1:6" x14ac:dyDescent="0.25">
      <c r="A119" s="12">
        <v>43266</v>
      </c>
      <c r="B119" s="15">
        <v>74.150000000000006</v>
      </c>
      <c r="C119">
        <f t="shared" si="7"/>
        <v>0</v>
      </c>
      <c r="D119" s="15">
        <v>1390.9769599900001</v>
      </c>
      <c r="E119">
        <f t="shared" si="8"/>
        <v>-4.4091532902112082E-3</v>
      </c>
      <c r="F119">
        <f t="shared" si="9"/>
        <v>-4.4091532902112082E-3</v>
      </c>
    </row>
    <row r="120" spans="1:6" x14ac:dyDescent="0.25">
      <c r="A120" s="12">
        <v>43272</v>
      </c>
      <c r="B120" s="15">
        <v>71.400000000000006</v>
      </c>
      <c r="C120">
        <f t="shared" si="7"/>
        <v>-3.7086985839514496E-2</v>
      </c>
      <c r="D120" s="15">
        <v>1378.26976562</v>
      </c>
      <c r="E120">
        <f t="shared" si="8"/>
        <v>-9.1354456152108934E-3</v>
      </c>
      <c r="F120">
        <f t="shared" si="9"/>
        <v>-9.1354456152108934E-3</v>
      </c>
    </row>
    <row r="121" spans="1:6" x14ac:dyDescent="0.25">
      <c r="A121" s="12">
        <v>43280</v>
      </c>
      <c r="B121" s="15">
        <v>71</v>
      </c>
      <c r="C121">
        <f t="shared" si="7"/>
        <v>-5.6022408963586224E-3</v>
      </c>
      <c r="D121" s="15">
        <v>1371.35421821</v>
      </c>
      <c r="E121">
        <f t="shared" si="8"/>
        <v>-5.0175572173921691E-3</v>
      </c>
      <c r="F121">
        <f t="shared" si="9"/>
        <v>-5.0175572173921691E-3</v>
      </c>
    </row>
    <row r="122" spans="1:6" x14ac:dyDescent="0.25">
      <c r="A122" s="12">
        <v>43287</v>
      </c>
      <c r="B122" s="15">
        <v>65.7</v>
      </c>
      <c r="C122">
        <f t="shared" si="7"/>
        <v>-7.4647887323943618E-2</v>
      </c>
      <c r="D122" s="15">
        <v>1361.74621673</v>
      </c>
      <c r="E122">
        <f t="shared" si="8"/>
        <v>-7.006214260631442E-3</v>
      </c>
      <c r="F122">
        <f t="shared" si="9"/>
        <v>-7.006214260631442E-3</v>
      </c>
    </row>
    <row r="123" spans="1:6" x14ac:dyDescent="0.25">
      <c r="A123" s="12">
        <v>43294</v>
      </c>
      <c r="B123" s="15">
        <v>70.05</v>
      </c>
      <c r="C123">
        <f t="shared" si="7"/>
        <v>6.621004566210037E-2</v>
      </c>
      <c r="D123" s="15">
        <v>1394.5458820900001</v>
      </c>
      <c r="E123">
        <f t="shared" si="8"/>
        <v>2.4086474379024041E-2</v>
      </c>
      <c r="F123">
        <f t="shared" si="9"/>
        <v>2.4086474379024041E-2</v>
      </c>
    </row>
    <row r="124" spans="1:6" x14ac:dyDescent="0.25">
      <c r="A124" s="12">
        <v>43301</v>
      </c>
      <c r="B124" s="15">
        <v>73.849999999999994</v>
      </c>
      <c r="C124">
        <f t="shared" si="7"/>
        <v>5.4246966452533865E-2</v>
      </c>
      <c r="D124" s="15">
        <v>1406.22084337</v>
      </c>
      <c r="E124">
        <f t="shared" si="8"/>
        <v>8.3718731882114327E-3</v>
      </c>
      <c r="F124">
        <f t="shared" si="9"/>
        <v>8.3718731882114327E-3</v>
      </c>
    </row>
    <row r="125" spans="1:6" x14ac:dyDescent="0.25">
      <c r="A125" s="12">
        <v>43308</v>
      </c>
      <c r="B125" s="15">
        <v>73.95</v>
      </c>
      <c r="C125">
        <f t="shared" si="7"/>
        <v>1.3540961408261142E-3</v>
      </c>
      <c r="D125" s="15">
        <v>1439.80757709</v>
      </c>
      <c r="E125">
        <f t="shared" si="8"/>
        <v>2.3884394743793991E-2</v>
      </c>
      <c r="F125">
        <f t="shared" si="9"/>
        <v>2.3884394743793991E-2</v>
      </c>
    </row>
    <row r="126" spans="1:6" x14ac:dyDescent="0.25">
      <c r="A126" s="12">
        <v>43315</v>
      </c>
      <c r="B126" s="15">
        <v>65</v>
      </c>
      <c r="C126">
        <f t="shared" si="7"/>
        <v>-0.12102772143340099</v>
      </c>
      <c r="D126" s="15">
        <v>1435.3200317000001</v>
      </c>
      <c r="E126">
        <f t="shared" si="8"/>
        <v>-3.1167674496266483E-3</v>
      </c>
      <c r="F126">
        <f t="shared" si="9"/>
        <v>-3.1167674496266483E-3</v>
      </c>
    </row>
    <row r="127" spans="1:6" x14ac:dyDescent="0.25">
      <c r="A127" s="12">
        <v>43322</v>
      </c>
      <c r="B127" s="15">
        <v>63.55</v>
      </c>
      <c r="C127">
        <f t="shared" si="7"/>
        <v>-2.2307692307692351E-2</v>
      </c>
      <c r="D127" s="15">
        <v>1439.92710023</v>
      </c>
      <c r="E127">
        <f t="shared" si="8"/>
        <v>3.2097848760204678E-3</v>
      </c>
      <c r="F127">
        <f t="shared" si="9"/>
        <v>3.2097848760204678E-3</v>
      </c>
    </row>
    <row r="128" spans="1:6" x14ac:dyDescent="0.25">
      <c r="A128" s="12">
        <v>43329</v>
      </c>
      <c r="B128" s="15">
        <v>63.4</v>
      </c>
      <c r="C128">
        <f t="shared" si="7"/>
        <v>-2.3603461841069802E-3</v>
      </c>
      <c r="D128" s="15">
        <v>1439.74114577</v>
      </c>
      <c r="E128">
        <f t="shared" si="8"/>
        <v>-1.2914157943846291E-4</v>
      </c>
      <c r="F128">
        <f t="shared" si="9"/>
        <v>-1.2914157943846291E-4</v>
      </c>
    </row>
    <row r="129" spans="1:6" x14ac:dyDescent="0.25">
      <c r="A129" s="12">
        <v>43336</v>
      </c>
      <c r="B129" s="15">
        <v>61.65</v>
      </c>
      <c r="C129">
        <f t="shared" si="7"/>
        <v>-2.7602523659305996E-2</v>
      </c>
      <c r="D129" s="15">
        <v>1464.0850694600001</v>
      </c>
      <c r="E129">
        <f t="shared" si="8"/>
        <v>1.6908542040021044E-2</v>
      </c>
      <c r="F129">
        <f t="shared" si="9"/>
        <v>1.6908542040021044E-2</v>
      </c>
    </row>
    <row r="130" spans="1:6" x14ac:dyDescent="0.25">
      <c r="A130" s="12">
        <v>43343</v>
      </c>
      <c r="B130" s="15">
        <v>65</v>
      </c>
      <c r="C130">
        <f t="shared" si="7"/>
        <v>5.4339010543390132E-2</v>
      </c>
      <c r="D130" s="15">
        <v>1475.22162209</v>
      </c>
      <c r="E130">
        <f t="shared" si="8"/>
        <v>7.606492861857661E-3</v>
      </c>
      <c r="F130">
        <f t="shared" si="9"/>
        <v>7.606492861857661E-3</v>
      </c>
    </row>
    <row r="131" spans="1:6" x14ac:dyDescent="0.25">
      <c r="A131" s="12">
        <v>43350</v>
      </c>
      <c r="B131" s="15">
        <v>62.6</v>
      </c>
      <c r="C131">
        <f t="shared" ref="C131:C194" si="12">(B131-B130)/B130</f>
        <v>-3.6923076923076899E-2</v>
      </c>
      <c r="D131" s="15">
        <v>1443.05221523</v>
      </c>
      <c r="E131">
        <f t="shared" ref="E131:E194" si="13">(D131-D130)/D130</f>
        <v>-2.1806490888077151E-2</v>
      </c>
      <c r="F131">
        <f t="shared" ref="F131:F194" si="14">E131-S156</f>
        <v>-2.1806490888077151E-2</v>
      </c>
    </row>
    <row r="132" spans="1:6" x14ac:dyDescent="0.25">
      <c r="A132" s="12">
        <v>43357</v>
      </c>
      <c r="B132" s="15">
        <v>59.65</v>
      </c>
      <c r="C132">
        <f t="shared" si="12"/>
        <v>-4.7124600638977679E-2</v>
      </c>
      <c r="D132" s="15">
        <v>1481.1281399699999</v>
      </c>
      <c r="E132">
        <f t="shared" si="13"/>
        <v>2.6385687460332947E-2</v>
      </c>
      <c r="F132">
        <f t="shared" si="14"/>
        <v>2.6385687460332947E-2</v>
      </c>
    </row>
    <row r="133" spans="1:6" x14ac:dyDescent="0.25">
      <c r="A133" s="12">
        <v>43364</v>
      </c>
      <c r="B133" s="15">
        <v>61.65</v>
      </c>
      <c r="C133">
        <f t="shared" si="12"/>
        <v>3.3528918692372171E-2</v>
      </c>
      <c r="D133" s="15">
        <v>1464.42464885</v>
      </c>
      <c r="E133">
        <f t="shared" si="13"/>
        <v>-1.1277546263038511E-2</v>
      </c>
      <c r="F133">
        <f t="shared" si="14"/>
        <v>-1.1277546263038511E-2</v>
      </c>
    </row>
    <row r="134" spans="1:6" x14ac:dyDescent="0.25">
      <c r="A134" s="12">
        <v>43371</v>
      </c>
      <c r="B134" s="15">
        <v>60.3</v>
      </c>
      <c r="C134">
        <f t="shared" si="12"/>
        <v>-2.1897810218978124E-2</v>
      </c>
      <c r="D134" s="15">
        <v>1448.1465666700001</v>
      </c>
      <c r="E134">
        <f t="shared" si="13"/>
        <v>-1.1115684369819228E-2</v>
      </c>
      <c r="F134">
        <f t="shared" si="14"/>
        <v>-1.1115684369819228E-2</v>
      </c>
    </row>
    <row r="135" spans="1:6" x14ac:dyDescent="0.25">
      <c r="A135" s="12">
        <v>43378</v>
      </c>
      <c r="B135" s="15">
        <v>54.85</v>
      </c>
      <c r="C135">
        <f t="shared" si="12"/>
        <v>-9.038142620232166E-2</v>
      </c>
      <c r="D135" s="15">
        <v>1429.4417950500001</v>
      </c>
      <c r="E135">
        <f t="shared" si="13"/>
        <v>-1.2916352564375736E-2</v>
      </c>
      <c r="F135">
        <f t="shared" si="14"/>
        <v>-1.2916352564375736E-2</v>
      </c>
    </row>
    <row r="136" spans="1:6" x14ac:dyDescent="0.25">
      <c r="A136" s="12">
        <v>43385</v>
      </c>
      <c r="B136" s="15">
        <v>48.18</v>
      </c>
      <c r="C136">
        <f t="shared" si="12"/>
        <v>-0.12160437556973568</v>
      </c>
      <c r="D136" s="15">
        <v>1358.7382783400001</v>
      </c>
      <c r="E136">
        <f t="shared" si="13"/>
        <v>-4.9462326451373217E-2</v>
      </c>
      <c r="F136">
        <f t="shared" si="14"/>
        <v>-4.9462326451373217E-2</v>
      </c>
    </row>
    <row r="137" spans="1:6" x14ac:dyDescent="0.25">
      <c r="A137" s="12">
        <v>43392</v>
      </c>
      <c r="B137" s="15">
        <v>46.96</v>
      </c>
      <c r="C137">
        <f t="shared" si="12"/>
        <v>-2.532171025321708E-2</v>
      </c>
      <c r="D137" s="15">
        <v>1360.42589565</v>
      </c>
      <c r="E137">
        <f t="shared" si="13"/>
        <v>1.2420473735837846E-3</v>
      </c>
      <c r="F137">
        <f t="shared" si="14"/>
        <v>1.2420473735837846E-3</v>
      </c>
    </row>
    <row r="138" spans="1:6" x14ac:dyDescent="0.25">
      <c r="A138" s="12">
        <v>43399</v>
      </c>
      <c r="B138" s="15">
        <v>48.06</v>
      </c>
      <c r="C138">
        <f t="shared" si="12"/>
        <v>2.342419080068146E-2</v>
      </c>
      <c r="D138" s="15">
        <v>1314.44706382</v>
      </c>
      <c r="E138">
        <f t="shared" si="13"/>
        <v>-3.3797380641620092E-2</v>
      </c>
      <c r="F138">
        <f t="shared" si="14"/>
        <v>-3.3797380641620092E-2</v>
      </c>
    </row>
    <row r="139" spans="1:6" x14ac:dyDescent="0.25">
      <c r="A139" s="12">
        <v>43406</v>
      </c>
      <c r="B139" s="15">
        <v>56</v>
      </c>
      <c r="C139">
        <f t="shared" si="12"/>
        <v>0.16521015397419886</v>
      </c>
      <c r="D139" s="15">
        <v>1392.9737702699999</v>
      </c>
      <c r="E139">
        <f t="shared" si="13"/>
        <v>5.9741246803647098E-2</v>
      </c>
      <c r="F139">
        <f t="shared" si="14"/>
        <v>5.9741246803647098E-2</v>
      </c>
    </row>
    <row r="140" spans="1:6" x14ac:dyDescent="0.25">
      <c r="A140" s="12">
        <v>43413</v>
      </c>
      <c r="B140" s="15">
        <v>40.340000000000003</v>
      </c>
      <c r="C140">
        <f t="shared" si="12"/>
        <v>-0.27964285714285708</v>
      </c>
      <c r="D140" s="15">
        <v>1381.5655606099999</v>
      </c>
      <c r="E140">
        <f t="shared" si="13"/>
        <v>-8.1898237450578545E-3</v>
      </c>
      <c r="F140">
        <f t="shared" si="14"/>
        <v>-8.1898237450578545E-3</v>
      </c>
    </row>
    <row r="141" spans="1:6" x14ac:dyDescent="0.25">
      <c r="A141" s="12">
        <v>43420</v>
      </c>
      <c r="B141" s="15">
        <v>38.700000000000003</v>
      </c>
      <c r="C141">
        <f t="shared" si="12"/>
        <v>-4.0654437283093717E-2</v>
      </c>
      <c r="D141" s="15">
        <v>1341.9964949099999</v>
      </c>
      <c r="E141">
        <f t="shared" si="13"/>
        <v>-2.8640744115341989E-2</v>
      </c>
      <c r="F141">
        <f t="shared" si="14"/>
        <v>-2.8640744115341989E-2</v>
      </c>
    </row>
    <row r="142" spans="1:6" x14ac:dyDescent="0.25">
      <c r="A142" s="12">
        <v>43427</v>
      </c>
      <c r="B142" s="15">
        <v>38.18</v>
      </c>
      <c r="C142">
        <f t="shared" si="12"/>
        <v>-1.3436692506460029E-2</v>
      </c>
      <c r="D142" s="15">
        <v>1314.75384917</v>
      </c>
      <c r="E142">
        <f t="shared" si="13"/>
        <v>-2.0300087104047879E-2</v>
      </c>
      <c r="F142">
        <f t="shared" si="14"/>
        <v>-2.0300087104047879E-2</v>
      </c>
    </row>
    <row r="143" spans="1:6" x14ac:dyDescent="0.25">
      <c r="A143" s="12">
        <v>43434</v>
      </c>
      <c r="B143" s="15">
        <v>39.72</v>
      </c>
      <c r="C143">
        <f t="shared" si="12"/>
        <v>4.0335254059717107E-2</v>
      </c>
      <c r="D143" s="15">
        <v>1340.7657042999999</v>
      </c>
      <c r="E143">
        <f t="shared" si="13"/>
        <v>1.9784581841248202E-2</v>
      </c>
      <c r="F143">
        <f t="shared" si="14"/>
        <v>1.9784581841248202E-2</v>
      </c>
    </row>
    <row r="144" spans="1:6" x14ac:dyDescent="0.25">
      <c r="A144" s="12">
        <v>43441</v>
      </c>
      <c r="B144" s="15">
        <v>35.44</v>
      </c>
      <c r="C144">
        <f t="shared" si="12"/>
        <v>-0.10775427995971806</v>
      </c>
      <c r="D144" s="15">
        <v>1298.4892151399999</v>
      </c>
      <c r="E144">
        <f t="shared" si="13"/>
        <v>-3.1531600953406028E-2</v>
      </c>
      <c r="F144">
        <f t="shared" si="14"/>
        <v>-3.1531600953406028E-2</v>
      </c>
    </row>
    <row r="145" spans="1:6" x14ac:dyDescent="0.25">
      <c r="A145" s="12">
        <v>43448</v>
      </c>
      <c r="B145" s="15">
        <v>37.1</v>
      </c>
      <c r="C145">
        <f t="shared" si="12"/>
        <v>4.6839729119638934E-2</v>
      </c>
      <c r="D145" s="15">
        <v>1326.47646351</v>
      </c>
      <c r="E145">
        <f t="shared" si="13"/>
        <v>2.1553701057873301E-2</v>
      </c>
      <c r="F145">
        <f t="shared" si="14"/>
        <v>2.1553701057873301E-2</v>
      </c>
    </row>
    <row r="146" spans="1:6" x14ac:dyDescent="0.25">
      <c r="A146" s="12">
        <v>43455</v>
      </c>
      <c r="B146" s="15">
        <v>38.520000000000003</v>
      </c>
      <c r="C146">
        <f t="shared" si="12"/>
        <v>3.82749326145553E-2</v>
      </c>
      <c r="D146" s="15">
        <v>1280.2121249899999</v>
      </c>
      <c r="E146">
        <f t="shared" si="13"/>
        <v>-3.4877617351445268E-2</v>
      </c>
      <c r="F146">
        <f t="shared" si="14"/>
        <v>-3.4877617351445268E-2</v>
      </c>
    </row>
    <row r="147" spans="1:6" x14ac:dyDescent="0.25">
      <c r="A147" s="12">
        <v>43462</v>
      </c>
      <c r="B147" s="15">
        <v>39.76</v>
      </c>
      <c r="C147">
        <f t="shared" si="12"/>
        <v>3.2191069574247007E-2</v>
      </c>
      <c r="D147" s="15">
        <v>1280.2752278299999</v>
      </c>
      <c r="E147">
        <f t="shared" si="13"/>
        <v>4.9290925127387671E-5</v>
      </c>
      <c r="F147">
        <f t="shared" si="14"/>
        <v>4.9290925127387671E-5</v>
      </c>
    </row>
    <row r="148" spans="1:6" x14ac:dyDescent="0.25">
      <c r="A148" s="12">
        <v>43469</v>
      </c>
      <c r="B148" s="15">
        <v>42.28</v>
      </c>
      <c r="C148">
        <f t="shared" si="12"/>
        <v>6.3380281690140927E-2</v>
      </c>
      <c r="D148" s="15">
        <v>1299.9863528400001</v>
      </c>
      <c r="E148">
        <f t="shared" si="13"/>
        <v>1.5396005938043099E-2</v>
      </c>
      <c r="F148">
        <f t="shared" si="14"/>
        <v>1.5396005938043099E-2</v>
      </c>
    </row>
    <row r="149" spans="1:6" x14ac:dyDescent="0.25">
      <c r="A149" s="12">
        <v>43476</v>
      </c>
      <c r="B149" s="15">
        <v>43.86</v>
      </c>
      <c r="C149">
        <f t="shared" si="12"/>
        <v>3.736991485335852E-2</v>
      </c>
      <c r="D149" s="15">
        <v>1345.00700476</v>
      </c>
      <c r="E149">
        <f t="shared" si="13"/>
        <v>3.4631634264195174E-2</v>
      </c>
      <c r="F149">
        <f t="shared" si="14"/>
        <v>3.4631634264195174E-2</v>
      </c>
    </row>
    <row r="150" spans="1:6" x14ac:dyDescent="0.25">
      <c r="A150" s="12">
        <v>43483</v>
      </c>
      <c r="B150" s="15">
        <v>39.659999999999997</v>
      </c>
      <c r="C150">
        <f t="shared" si="12"/>
        <v>-9.5759233926128659E-2</v>
      </c>
      <c r="D150" s="15">
        <v>1374.2444244200001</v>
      </c>
      <c r="E150">
        <f t="shared" si="13"/>
        <v>2.1737745273094078E-2</v>
      </c>
      <c r="F150">
        <f t="shared" si="14"/>
        <v>2.1737745273094078E-2</v>
      </c>
    </row>
    <row r="151" spans="1:6" x14ac:dyDescent="0.25">
      <c r="A151" s="12">
        <v>43490</v>
      </c>
      <c r="B151" s="15">
        <v>36.14</v>
      </c>
      <c r="C151">
        <f t="shared" si="12"/>
        <v>-8.875441250630349E-2</v>
      </c>
      <c r="D151" s="15">
        <v>1364.75107192</v>
      </c>
      <c r="E151">
        <f t="shared" si="13"/>
        <v>-6.9080524041469533E-3</v>
      </c>
      <c r="F151">
        <f t="shared" si="14"/>
        <v>-6.9080524041469533E-3</v>
      </c>
    </row>
    <row r="152" spans="1:6" x14ac:dyDescent="0.25">
      <c r="A152" s="12">
        <v>43497</v>
      </c>
      <c r="B152" s="15">
        <v>36</v>
      </c>
      <c r="C152">
        <f t="shared" si="12"/>
        <v>-3.8738240177089256E-3</v>
      </c>
      <c r="D152" s="15">
        <v>1391.12549528</v>
      </c>
      <c r="E152">
        <f t="shared" si="13"/>
        <v>1.9325446158393694E-2</v>
      </c>
      <c r="F152">
        <f t="shared" si="14"/>
        <v>1.9325446158393694E-2</v>
      </c>
    </row>
    <row r="153" spans="1:6" x14ac:dyDescent="0.25">
      <c r="A153" s="12">
        <v>43504</v>
      </c>
      <c r="B153" s="15">
        <v>36.24</v>
      </c>
      <c r="C153">
        <f t="shared" si="12"/>
        <v>6.6666666666667217E-3</v>
      </c>
      <c r="D153" s="15">
        <v>1393.27829337</v>
      </c>
      <c r="E153">
        <f t="shared" si="13"/>
        <v>1.547522561626783E-3</v>
      </c>
      <c r="F153">
        <f t="shared" si="14"/>
        <v>1.547522561626783E-3</v>
      </c>
    </row>
    <row r="154" spans="1:6" x14ac:dyDescent="0.25">
      <c r="A154" s="12">
        <v>43511</v>
      </c>
      <c r="B154" s="15">
        <v>33.799999999999997</v>
      </c>
      <c r="C154">
        <f t="shared" si="12"/>
        <v>-6.7328918322295941E-2</v>
      </c>
      <c r="D154" s="15">
        <v>1431.92869827</v>
      </c>
      <c r="E154">
        <f t="shared" si="13"/>
        <v>2.7740620868006289E-2</v>
      </c>
      <c r="F154">
        <f t="shared" si="14"/>
        <v>2.7740620868006289E-2</v>
      </c>
    </row>
    <row r="155" spans="1:6" x14ac:dyDescent="0.25">
      <c r="A155" s="12">
        <v>43518</v>
      </c>
      <c r="B155" s="15">
        <v>34.5</v>
      </c>
      <c r="C155">
        <f t="shared" si="12"/>
        <v>2.0710059171597718E-2</v>
      </c>
      <c r="D155" s="15">
        <v>1462.85173433</v>
      </c>
      <c r="E155">
        <f t="shared" si="13"/>
        <v>2.1595374195209547E-2</v>
      </c>
      <c r="F155">
        <f t="shared" si="14"/>
        <v>2.1595374195209547E-2</v>
      </c>
    </row>
    <row r="156" spans="1:6" x14ac:dyDescent="0.25">
      <c r="A156" s="12">
        <v>43525</v>
      </c>
      <c r="B156" s="15">
        <v>34.44</v>
      </c>
      <c r="C156">
        <f t="shared" si="12"/>
        <v>-1.7391304347826747E-3</v>
      </c>
      <c r="D156" s="15">
        <v>1451.4041842700001</v>
      </c>
      <c r="E156">
        <f t="shared" si="13"/>
        <v>-7.8255026065529466E-3</v>
      </c>
      <c r="F156">
        <f t="shared" si="14"/>
        <v>-7.8255026065529466E-3</v>
      </c>
    </row>
    <row r="157" spans="1:6" x14ac:dyDescent="0.25">
      <c r="A157" s="12">
        <v>43532</v>
      </c>
      <c r="B157" s="15">
        <v>31.62</v>
      </c>
      <c r="C157">
        <f t="shared" si="12"/>
        <v>-8.1881533101045206E-2</v>
      </c>
      <c r="D157" s="15">
        <v>1423.9075247799999</v>
      </c>
      <c r="E157">
        <f t="shared" si="13"/>
        <v>-1.8944867176216622E-2</v>
      </c>
      <c r="F157">
        <f t="shared" si="14"/>
        <v>-1.8944867176216622E-2</v>
      </c>
    </row>
    <row r="158" spans="1:6" x14ac:dyDescent="0.25">
      <c r="A158" s="12">
        <v>43539</v>
      </c>
      <c r="B158" s="15">
        <v>31.34</v>
      </c>
      <c r="C158">
        <f t="shared" si="12"/>
        <v>-8.8551549652119265E-3</v>
      </c>
      <c r="D158" s="15">
        <v>1462.0786317500001</v>
      </c>
      <c r="E158">
        <f t="shared" si="13"/>
        <v>2.6807293525538338E-2</v>
      </c>
      <c r="F158">
        <f t="shared" si="14"/>
        <v>2.6807293525538338E-2</v>
      </c>
    </row>
    <row r="159" spans="1:6" x14ac:dyDescent="0.25">
      <c r="A159" s="12">
        <v>43546</v>
      </c>
      <c r="B159" s="15">
        <v>30.24</v>
      </c>
      <c r="C159">
        <f t="shared" si="12"/>
        <v>-3.5098915124441653E-2</v>
      </c>
      <c r="D159" s="15">
        <v>1439.19770866</v>
      </c>
      <c r="E159">
        <f t="shared" si="13"/>
        <v>-1.5649584497800469E-2</v>
      </c>
      <c r="F159">
        <f t="shared" si="14"/>
        <v>-1.5649584497800469E-2</v>
      </c>
    </row>
    <row r="160" spans="1:6" x14ac:dyDescent="0.25">
      <c r="A160" s="12">
        <v>43553</v>
      </c>
      <c r="B160" s="15">
        <v>28.98</v>
      </c>
      <c r="C160">
        <f t="shared" si="12"/>
        <v>-4.1666666666666602E-2</v>
      </c>
      <c r="D160" s="15">
        <v>1457.53735506</v>
      </c>
      <c r="E160">
        <f t="shared" si="13"/>
        <v>1.2742965257411065E-2</v>
      </c>
      <c r="F160">
        <f t="shared" si="14"/>
        <v>1.2742965257411065E-2</v>
      </c>
    </row>
    <row r="161" spans="1:6" x14ac:dyDescent="0.25">
      <c r="A161" s="12">
        <v>43560</v>
      </c>
      <c r="B161" s="15">
        <v>30.62</v>
      </c>
      <c r="C161">
        <f t="shared" si="12"/>
        <v>5.6590752242926173E-2</v>
      </c>
      <c r="D161" s="15">
        <v>1499.7421149300001</v>
      </c>
      <c r="E161">
        <f t="shared" si="13"/>
        <v>2.8956211464139604E-2</v>
      </c>
      <c r="F161">
        <f t="shared" si="14"/>
        <v>2.8956211464139604E-2</v>
      </c>
    </row>
    <row r="162" spans="1:6" x14ac:dyDescent="0.25">
      <c r="A162" s="12">
        <v>43567</v>
      </c>
      <c r="B162" s="15">
        <v>32.92</v>
      </c>
      <c r="C162">
        <f t="shared" si="12"/>
        <v>7.5114304376224711E-2</v>
      </c>
      <c r="D162" s="15">
        <v>1505.95258782</v>
      </c>
      <c r="E162">
        <f t="shared" si="13"/>
        <v>4.1410271993927196E-3</v>
      </c>
      <c r="F162">
        <f t="shared" si="14"/>
        <v>4.1410271993927196E-3</v>
      </c>
    </row>
    <row r="163" spans="1:6" x14ac:dyDescent="0.25">
      <c r="A163" s="12">
        <v>43573</v>
      </c>
      <c r="B163" s="15">
        <v>28.18</v>
      </c>
      <c r="C163">
        <f t="shared" si="12"/>
        <v>-0.14398541919805594</v>
      </c>
      <c r="D163" s="15">
        <v>1516.1849258100001</v>
      </c>
      <c r="E163">
        <f t="shared" si="13"/>
        <v>6.7945950441988022E-3</v>
      </c>
      <c r="F163">
        <f t="shared" si="14"/>
        <v>6.7945950441988022E-3</v>
      </c>
    </row>
    <row r="164" spans="1:6" x14ac:dyDescent="0.25">
      <c r="A164" s="12">
        <v>43581</v>
      </c>
      <c r="B164" s="15">
        <v>25.91</v>
      </c>
      <c r="C164">
        <f t="shared" si="12"/>
        <v>-8.0553584102200121E-2</v>
      </c>
      <c r="D164" s="15">
        <v>1541.54555222</v>
      </c>
      <c r="E164">
        <f t="shared" si="13"/>
        <v>1.6726605032332281E-2</v>
      </c>
      <c r="F164">
        <f t="shared" si="14"/>
        <v>1.6726605032332281E-2</v>
      </c>
    </row>
    <row r="165" spans="1:6" x14ac:dyDescent="0.25">
      <c r="A165" s="12">
        <v>43588</v>
      </c>
      <c r="B165" s="15">
        <v>34.32</v>
      </c>
      <c r="C165">
        <f t="shared" si="12"/>
        <v>0.32458510227711307</v>
      </c>
      <c r="D165" s="15">
        <v>1542.69342155</v>
      </c>
      <c r="E165">
        <f t="shared" si="13"/>
        <v>7.446223878022852E-4</v>
      </c>
      <c r="F165">
        <f t="shared" si="14"/>
        <v>7.446223878022852E-4</v>
      </c>
    </row>
    <row r="166" spans="1:6" x14ac:dyDescent="0.25">
      <c r="A166" s="12">
        <v>43595</v>
      </c>
      <c r="B166" s="15">
        <v>30.08</v>
      </c>
      <c r="C166">
        <f t="shared" si="12"/>
        <v>-0.12354312354312361</v>
      </c>
      <c r="D166" s="15">
        <v>1521.3739401400001</v>
      </c>
      <c r="E166">
        <f t="shared" si="13"/>
        <v>-1.3819648876560012E-2</v>
      </c>
      <c r="F166">
        <f t="shared" si="14"/>
        <v>-1.3819648876560012E-2</v>
      </c>
    </row>
    <row r="167" spans="1:6" x14ac:dyDescent="0.25">
      <c r="A167" s="12">
        <v>43602</v>
      </c>
      <c r="B167" s="15">
        <v>29.35</v>
      </c>
      <c r="C167">
        <f t="shared" si="12"/>
        <v>-2.4268617021276494E-2</v>
      </c>
      <c r="D167" s="15">
        <v>1543.3514905899999</v>
      </c>
      <c r="E167">
        <f t="shared" si="13"/>
        <v>1.4445857044177734E-2</v>
      </c>
      <c r="F167">
        <f t="shared" si="14"/>
        <v>1.4445857044177734E-2</v>
      </c>
    </row>
    <row r="168" spans="1:6" x14ac:dyDescent="0.25">
      <c r="A168" s="12">
        <v>43609</v>
      </c>
      <c r="B168" s="15">
        <v>29.96</v>
      </c>
      <c r="C168">
        <f t="shared" si="12"/>
        <v>2.0783645655877321E-2</v>
      </c>
      <c r="D168" s="15">
        <v>1535.2009719800001</v>
      </c>
      <c r="E168">
        <f t="shared" si="13"/>
        <v>-5.2810514388294113E-3</v>
      </c>
      <c r="F168">
        <f t="shared" si="14"/>
        <v>-5.2810514388294113E-3</v>
      </c>
    </row>
    <row r="169" spans="1:6" x14ac:dyDescent="0.25">
      <c r="A169" s="12">
        <v>43616</v>
      </c>
      <c r="B169" s="15">
        <v>30.37</v>
      </c>
      <c r="C169">
        <f t="shared" si="12"/>
        <v>1.3684913217623502E-2</v>
      </c>
      <c r="D169" s="15">
        <v>1502.7236931</v>
      </c>
      <c r="E169">
        <f t="shared" si="13"/>
        <v>-2.1155066647797292E-2</v>
      </c>
      <c r="F169">
        <f t="shared" si="14"/>
        <v>-2.1155066647797292E-2</v>
      </c>
    </row>
    <row r="170" spans="1:6" x14ac:dyDescent="0.25">
      <c r="A170" s="12">
        <v>43623</v>
      </c>
      <c r="B170" s="15">
        <v>31.84</v>
      </c>
      <c r="C170">
        <f t="shared" si="12"/>
        <v>4.8403029305235393E-2</v>
      </c>
      <c r="D170" s="15">
        <v>1561.1880732300001</v>
      </c>
      <c r="E170">
        <f t="shared" si="13"/>
        <v>3.8905608794516787E-2</v>
      </c>
      <c r="F170">
        <f t="shared" si="14"/>
        <v>3.8905608794516787E-2</v>
      </c>
    </row>
    <row r="171" spans="1:6" x14ac:dyDescent="0.25">
      <c r="A171" s="12">
        <v>43630</v>
      </c>
      <c r="B171" s="15">
        <v>31.9</v>
      </c>
      <c r="C171">
        <f t="shared" si="12"/>
        <v>1.8844221105527236E-3</v>
      </c>
      <c r="D171" s="15">
        <v>1591.7693607000001</v>
      </c>
      <c r="E171">
        <f t="shared" si="13"/>
        <v>1.9588471110164991E-2</v>
      </c>
      <c r="F171">
        <f t="shared" si="14"/>
        <v>1.9588471110164991E-2</v>
      </c>
    </row>
    <row r="172" spans="1:6" x14ac:dyDescent="0.25">
      <c r="A172" s="12">
        <v>43636</v>
      </c>
      <c r="B172" s="15">
        <v>32.14</v>
      </c>
      <c r="C172">
        <f t="shared" si="12"/>
        <v>7.5235109717868964E-3</v>
      </c>
      <c r="D172" s="15">
        <v>1584.8699490399999</v>
      </c>
      <c r="E172">
        <f t="shared" si="13"/>
        <v>-4.3344292397775944E-3</v>
      </c>
      <c r="F172">
        <f t="shared" si="14"/>
        <v>-4.3344292397775944E-3</v>
      </c>
    </row>
    <row r="173" spans="1:6" x14ac:dyDescent="0.25">
      <c r="A173" s="12">
        <v>43644</v>
      </c>
      <c r="B173" s="15">
        <v>37.08</v>
      </c>
      <c r="C173">
        <f t="shared" si="12"/>
        <v>0.15370255133789662</v>
      </c>
      <c r="D173" s="15">
        <v>1571.17046441</v>
      </c>
      <c r="E173">
        <f t="shared" si="13"/>
        <v>-8.6439172111869977E-3</v>
      </c>
      <c r="F173">
        <f t="shared" si="14"/>
        <v>-8.6439172111869977E-3</v>
      </c>
    </row>
    <row r="174" spans="1:6" x14ac:dyDescent="0.25">
      <c r="A174" s="12">
        <v>43651</v>
      </c>
      <c r="B174" s="15">
        <v>37.79</v>
      </c>
      <c r="C174">
        <f t="shared" si="12"/>
        <v>1.9147788565264317E-2</v>
      </c>
      <c r="D174" s="15">
        <v>1598.6634084299999</v>
      </c>
      <c r="E174">
        <f t="shared" si="13"/>
        <v>1.749838393908704E-2</v>
      </c>
      <c r="F174">
        <f t="shared" si="14"/>
        <v>1.749838393908704E-2</v>
      </c>
    </row>
    <row r="175" spans="1:6" x14ac:dyDescent="0.25">
      <c r="A175" s="12">
        <v>43658</v>
      </c>
      <c r="B175" s="15">
        <v>37.909999999999997</v>
      </c>
      <c r="C175">
        <f t="shared" si="12"/>
        <v>3.1754432389520361E-3</v>
      </c>
      <c r="D175" s="15">
        <v>1611.97904625</v>
      </c>
      <c r="E175">
        <f t="shared" si="13"/>
        <v>8.329231625484575E-3</v>
      </c>
      <c r="F175">
        <f t="shared" si="14"/>
        <v>8.329231625484575E-3</v>
      </c>
    </row>
    <row r="176" spans="1:6" x14ac:dyDescent="0.25">
      <c r="A176" s="12">
        <v>43665</v>
      </c>
      <c r="B176" s="15">
        <v>38.06</v>
      </c>
      <c r="C176">
        <f t="shared" si="12"/>
        <v>3.9567396465314082E-3</v>
      </c>
      <c r="D176" s="15">
        <v>1599.3352766099999</v>
      </c>
      <c r="E176">
        <f t="shared" si="13"/>
        <v>-7.8436315096115494E-3</v>
      </c>
      <c r="F176">
        <f t="shared" si="14"/>
        <v>-7.8436315096115494E-3</v>
      </c>
    </row>
    <row r="177" spans="1:6" x14ac:dyDescent="0.25">
      <c r="A177" s="12">
        <v>43672</v>
      </c>
      <c r="B177" s="15">
        <v>38.24</v>
      </c>
      <c r="C177">
        <f t="shared" si="12"/>
        <v>4.729374671571196E-3</v>
      </c>
      <c r="D177" s="15">
        <v>1609.07278471</v>
      </c>
      <c r="E177">
        <f t="shared" si="13"/>
        <v>6.0884720311052817E-3</v>
      </c>
      <c r="F177">
        <f t="shared" si="14"/>
        <v>6.0884720311052817E-3</v>
      </c>
    </row>
    <row r="178" spans="1:6" x14ac:dyDescent="0.25">
      <c r="A178" s="12">
        <v>43679</v>
      </c>
      <c r="B178" s="15">
        <v>37.5</v>
      </c>
      <c r="C178">
        <f t="shared" si="12"/>
        <v>-1.9351464435146494E-2</v>
      </c>
      <c r="D178" s="15">
        <v>1596.34770611</v>
      </c>
      <c r="E178">
        <f t="shared" si="13"/>
        <v>-7.9083300152226338E-3</v>
      </c>
      <c r="F178">
        <f t="shared" si="14"/>
        <v>-7.9083300152226338E-3</v>
      </c>
    </row>
    <row r="179" spans="1:6" x14ac:dyDescent="0.25">
      <c r="A179" s="12">
        <v>43686</v>
      </c>
      <c r="B179" s="15">
        <v>37.44</v>
      </c>
      <c r="C179">
        <f t="shared" si="12"/>
        <v>-1.6000000000000606E-3</v>
      </c>
      <c r="D179" s="15">
        <v>1562.8585888800001</v>
      </c>
      <c r="E179">
        <f t="shared" si="13"/>
        <v>-2.0978585744083674E-2</v>
      </c>
      <c r="F179">
        <f t="shared" si="14"/>
        <v>-2.0978585744083674E-2</v>
      </c>
    </row>
    <row r="180" spans="1:6" x14ac:dyDescent="0.25">
      <c r="A180" s="12">
        <v>43693</v>
      </c>
      <c r="B180" s="15">
        <v>34.4</v>
      </c>
      <c r="C180">
        <f t="shared" si="12"/>
        <v>-8.1196581196581186E-2</v>
      </c>
      <c r="D180" s="15">
        <v>1544.9488995300001</v>
      </c>
      <c r="E180">
        <f t="shared" si="13"/>
        <v>-1.1459571248115754E-2</v>
      </c>
      <c r="F180">
        <f t="shared" si="14"/>
        <v>-1.1459571248115754E-2</v>
      </c>
    </row>
    <row r="181" spans="1:6" x14ac:dyDescent="0.25">
      <c r="A181" s="12">
        <v>43700</v>
      </c>
      <c r="B181" s="15">
        <v>33</v>
      </c>
      <c r="C181">
        <f t="shared" si="12"/>
        <v>-4.0697674418604612E-2</v>
      </c>
      <c r="D181" s="15">
        <v>1562.2451215599999</v>
      </c>
      <c r="E181">
        <f t="shared" si="13"/>
        <v>1.1195335998013695E-2</v>
      </c>
      <c r="F181">
        <f t="shared" si="14"/>
        <v>1.1195335998013695E-2</v>
      </c>
    </row>
    <row r="182" spans="1:6" x14ac:dyDescent="0.25">
      <c r="A182" s="12">
        <v>43707</v>
      </c>
      <c r="B182" s="15">
        <v>33.51</v>
      </c>
      <c r="C182">
        <f t="shared" si="12"/>
        <v>1.5454545454545394E-2</v>
      </c>
      <c r="D182" s="15">
        <v>1597.0949068800001</v>
      </c>
      <c r="E182">
        <f t="shared" si="13"/>
        <v>2.2307501453549386E-2</v>
      </c>
      <c r="F182">
        <f t="shared" si="14"/>
        <v>2.2307501453549386E-2</v>
      </c>
    </row>
    <row r="183" spans="1:6" x14ac:dyDescent="0.25">
      <c r="A183" s="12">
        <v>43714</v>
      </c>
      <c r="B183" s="15">
        <v>35.729999999999997</v>
      </c>
      <c r="C183">
        <f t="shared" si="12"/>
        <v>6.6248880931065318E-2</v>
      </c>
      <c r="D183" s="15">
        <v>1602.48755534</v>
      </c>
      <c r="E183">
        <f t="shared" si="13"/>
        <v>3.3765360072024212E-3</v>
      </c>
      <c r="F183">
        <f t="shared" si="14"/>
        <v>3.3765360072024212E-3</v>
      </c>
    </row>
    <row r="184" spans="1:6" x14ac:dyDescent="0.25">
      <c r="A184" s="12">
        <v>43721</v>
      </c>
      <c r="B184" s="15">
        <v>37.39</v>
      </c>
      <c r="C184">
        <f t="shared" si="12"/>
        <v>4.6459557794570498E-2</v>
      </c>
      <c r="D184" s="15">
        <v>1600.42694925</v>
      </c>
      <c r="E184">
        <f t="shared" si="13"/>
        <v>-1.2858796208016516E-3</v>
      </c>
      <c r="F184">
        <f t="shared" si="14"/>
        <v>-1.2858796208016516E-3</v>
      </c>
    </row>
    <row r="185" spans="1:6" x14ac:dyDescent="0.25">
      <c r="A185" s="12">
        <v>43728</v>
      </c>
      <c r="B185" s="15">
        <v>36.82</v>
      </c>
      <c r="C185">
        <f t="shared" si="12"/>
        <v>-1.5244717838994391E-2</v>
      </c>
      <c r="D185" s="15">
        <v>1604.17892519</v>
      </c>
      <c r="E185">
        <f t="shared" si="13"/>
        <v>2.3443593859490026E-3</v>
      </c>
      <c r="F185">
        <f t="shared" si="14"/>
        <v>2.3443593859490026E-3</v>
      </c>
    </row>
    <row r="186" spans="1:6" x14ac:dyDescent="0.25">
      <c r="A186" s="12">
        <v>43735</v>
      </c>
      <c r="B186" s="15">
        <v>36.799999999999997</v>
      </c>
      <c r="C186">
        <f t="shared" si="12"/>
        <v>-5.4318305268884106E-4</v>
      </c>
      <c r="D186" s="15">
        <v>1596.67579088</v>
      </c>
      <c r="E186">
        <f t="shared" si="13"/>
        <v>-4.677242788930963E-3</v>
      </c>
      <c r="F186">
        <f t="shared" si="14"/>
        <v>-4.677242788930963E-3</v>
      </c>
    </row>
    <row r="187" spans="1:6" x14ac:dyDescent="0.25">
      <c r="A187" s="12">
        <v>43742</v>
      </c>
      <c r="B187" s="15">
        <v>35.25</v>
      </c>
      <c r="C187">
        <f t="shared" si="12"/>
        <v>-4.2119565217391228E-2</v>
      </c>
      <c r="D187" s="15">
        <v>1569.10108414</v>
      </c>
      <c r="E187">
        <f t="shared" si="13"/>
        <v>-1.7270072545411581E-2</v>
      </c>
      <c r="F187">
        <f t="shared" si="14"/>
        <v>-1.7270072545411581E-2</v>
      </c>
    </row>
    <row r="188" spans="1:6" x14ac:dyDescent="0.25">
      <c r="A188" s="12">
        <v>43749</v>
      </c>
      <c r="B188" s="15">
        <v>35.24</v>
      </c>
      <c r="C188">
        <f t="shared" si="12"/>
        <v>-2.8368794326235491E-4</v>
      </c>
      <c r="D188" s="15">
        <v>1609.4812552999999</v>
      </c>
      <c r="E188">
        <f t="shared" si="13"/>
        <v>2.5734588783444545E-2</v>
      </c>
      <c r="F188">
        <f t="shared" si="14"/>
        <v>2.5734588783444545E-2</v>
      </c>
    </row>
    <row r="189" spans="1:6" x14ac:dyDescent="0.25">
      <c r="A189" s="12">
        <v>43756</v>
      </c>
      <c r="B189" s="15">
        <v>33.6</v>
      </c>
      <c r="C189">
        <f t="shared" si="12"/>
        <v>-4.6538024971623168E-2</v>
      </c>
      <c r="D189" s="15">
        <v>1639.1435165099999</v>
      </c>
      <c r="E189">
        <f t="shared" si="13"/>
        <v>1.8429702807859719E-2</v>
      </c>
      <c r="F189">
        <f t="shared" si="14"/>
        <v>1.8429702807859719E-2</v>
      </c>
    </row>
    <row r="190" spans="1:6" x14ac:dyDescent="0.25">
      <c r="A190" s="12">
        <v>43763</v>
      </c>
      <c r="B190" s="15">
        <v>33.799999999999997</v>
      </c>
      <c r="C190">
        <f t="shared" si="12"/>
        <v>5.9523809523808254E-3</v>
      </c>
      <c r="D190" s="15">
        <v>1666.03365005</v>
      </c>
      <c r="E190">
        <f t="shared" si="13"/>
        <v>1.6404990331324677E-2</v>
      </c>
      <c r="F190">
        <f t="shared" si="14"/>
        <v>1.6404990331324677E-2</v>
      </c>
    </row>
    <row r="191" spans="1:6" x14ac:dyDescent="0.25">
      <c r="A191" s="12">
        <v>43770</v>
      </c>
      <c r="B191" s="15">
        <v>34.1</v>
      </c>
      <c r="C191">
        <f t="shared" si="12"/>
        <v>8.8757396449705411E-3</v>
      </c>
      <c r="D191" s="15">
        <v>1667.67315773</v>
      </c>
      <c r="E191">
        <f t="shared" si="13"/>
        <v>9.8407837077645315E-4</v>
      </c>
      <c r="F191">
        <f t="shared" si="14"/>
        <v>9.8407837077645315E-4</v>
      </c>
    </row>
    <row r="192" spans="1:6" x14ac:dyDescent="0.25">
      <c r="A192" s="12">
        <v>43777</v>
      </c>
      <c r="B192" s="15">
        <v>30.78</v>
      </c>
      <c r="C192">
        <f t="shared" si="12"/>
        <v>-9.7360703812316721E-2</v>
      </c>
      <c r="D192" s="15">
        <v>1691.7917169699999</v>
      </c>
      <c r="E192">
        <f t="shared" si="13"/>
        <v>1.446240177711418E-2</v>
      </c>
      <c r="F192">
        <f t="shared" si="14"/>
        <v>1.446240177711418E-2</v>
      </c>
    </row>
    <row r="193" spans="1:6" x14ac:dyDescent="0.25">
      <c r="A193" s="12">
        <v>43784</v>
      </c>
      <c r="B193" s="15">
        <v>30.8</v>
      </c>
      <c r="C193">
        <f t="shared" si="12"/>
        <v>6.4977257959712709E-4</v>
      </c>
      <c r="D193" s="15">
        <v>1716.6193682200001</v>
      </c>
      <c r="E193">
        <f t="shared" si="13"/>
        <v>1.4675359266131463E-2</v>
      </c>
      <c r="F193">
        <f t="shared" si="14"/>
        <v>1.4675359266131463E-2</v>
      </c>
    </row>
    <row r="194" spans="1:6" x14ac:dyDescent="0.25">
      <c r="A194" s="12">
        <v>43791</v>
      </c>
      <c r="B194" s="15">
        <v>31.18</v>
      </c>
      <c r="C194">
        <f t="shared" si="12"/>
        <v>1.2337662337662305E-2</v>
      </c>
      <c r="D194" s="15">
        <v>1709.87203783</v>
      </c>
      <c r="E194">
        <f t="shared" si="13"/>
        <v>-3.930592019940081E-3</v>
      </c>
      <c r="F194">
        <f t="shared" si="14"/>
        <v>-3.930592019940081E-3</v>
      </c>
    </row>
    <row r="195" spans="1:6" x14ac:dyDescent="0.25">
      <c r="A195" s="12">
        <v>43798</v>
      </c>
      <c r="B195" s="15">
        <v>31.48</v>
      </c>
      <c r="C195">
        <f t="shared" ref="C195:C258" si="15">(B195-B194)/B194</f>
        <v>9.621552277100728E-3</v>
      </c>
      <c r="D195" s="15">
        <v>1732.8332264799999</v>
      </c>
      <c r="E195">
        <f t="shared" ref="E195:E258" si="16">(D195-D194)/D194</f>
        <v>1.3428600586474299E-2</v>
      </c>
      <c r="F195">
        <f t="shared" ref="F195:F258" si="17">E195-S220</f>
        <v>1.3428600586474299E-2</v>
      </c>
    </row>
    <row r="196" spans="1:6" x14ac:dyDescent="0.25">
      <c r="A196" s="12">
        <v>43805</v>
      </c>
      <c r="B196" s="15">
        <v>29.85</v>
      </c>
      <c r="C196">
        <f t="shared" si="15"/>
        <v>-5.1778907242693739E-2</v>
      </c>
      <c r="D196" s="15">
        <v>1763.88132797</v>
      </c>
      <c r="E196">
        <f t="shared" si="16"/>
        <v>1.7917535868740158E-2</v>
      </c>
      <c r="F196">
        <f t="shared" si="17"/>
        <v>1.7917535868740158E-2</v>
      </c>
    </row>
    <row r="197" spans="1:6" x14ac:dyDescent="0.25">
      <c r="A197" s="12">
        <v>43812</v>
      </c>
      <c r="B197" s="15">
        <v>29.88</v>
      </c>
      <c r="C197">
        <f t="shared" si="15"/>
        <v>1.0050251256280597E-3</v>
      </c>
      <c r="D197" s="15">
        <v>1774.9840116099999</v>
      </c>
      <c r="E197">
        <f t="shared" si="16"/>
        <v>6.29446180077072E-3</v>
      </c>
      <c r="F197">
        <f t="shared" si="17"/>
        <v>6.29446180077072E-3</v>
      </c>
    </row>
    <row r="198" spans="1:6" x14ac:dyDescent="0.25">
      <c r="A198" s="12">
        <v>43819</v>
      </c>
      <c r="B198" s="15">
        <v>29.23</v>
      </c>
      <c r="C198">
        <f t="shared" si="15"/>
        <v>-2.1753681392235564E-2</v>
      </c>
      <c r="D198" s="15">
        <v>1828.5888402</v>
      </c>
      <c r="E198">
        <f t="shared" si="16"/>
        <v>3.0200175460385045E-2</v>
      </c>
      <c r="F198">
        <f t="shared" si="17"/>
        <v>3.0200175460385045E-2</v>
      </c>
    </row>
    <row r="199" spans="1:6" x14ac:dyDescent="0.25">
      <c r="A199" s="12">
        <v>43826</v>
      </c>
      <c r="B199" s="15">
        <v>28.81</v>
      </c>
      <c r="C199">
        <f t="shared" si="15"/>
        <v>-1.436879917892582E-2</v>
      </c>
      <c r="D199" s="15">
        <v>1844.15305169</v>
      </c>
      <c r="E199">
        <f t="shared" si="16"/>
        <v>8.5115971112990144E-3</v>
      </c>
      <c r="F199">
        <f t="shared" si="17"/>
        <v>8.5115971112990144E-3</v>
      </c>
    </row>
    <row r="200" spans="1:6" x14ac:dyDescent="0.25">
      <c r="A200" s="12">
        <v>43833</v>
      </c>
      <c r="B200" s="15">
        <v>29.52</v>
      </c>
      <c r="C200">
        <f t="shared" si="15"/>
        <v>2.464422075668174E-2</v>
      </c>
      <c r="D200" s="15">
        <v>1842.66619909</v>
      </c>
      <c r="E200">
        <f t="shared" si="16"/>
        <v>-8.0625227859339209E-4</v>
      </c>
      <c r="F200">
        <f t="shared" si="17"/>
        <v>-8.0625227859339209E-4</v>
      </c>
    </row>
    <row r="201" spans="1:6" x14ac:dyDescent="0.25">
      <c r="A201" s="12">
        <v>43840</v>
      </c>
      <c r="B201" s="15">
        <v>30.2</v>
      </c>
      <c r="C201">
        <f t="shared" si="15"/>
        <v>2.3035230352303513E-2</v>
      </c>
      <c r="D201" s="15">
        <v>1863.5685181700001</v>
      </c>
      <c r="E201">
        <f t="shared" si="16"/>
        <v>1.1343519021688626E-2</v>
      </c>
      <c r="F201">
        <f t="shared" si="17"/>
        <v>1.1343519021688626E-2</v>
      </c>
    </row>
    <row r="202" spans="1:6" x14ac:dyDescent="0.25">
      <c r="A202" s="12">
        <v>43847</v>
      </c>
      <c r="B202" s="15">
        <v>30.44</v>
      </c>
      <c r="C202">
        <f t="shared" si="15"/>
        <v>7.9470198675497348E-3</v>
      </c>
      <c r="D202" s="15">
        <v>1879.9852027699999</v>
      </c>
      <c r="E202">
        <f t="shared" si="16"/>
        <v>8.8092734127751815E-3</v>
      </c>
      <c r="F202">
        <f t="shared" si="17"/>
        <v>8.8092734127751815E-3</v>
      </c>
    </row>
    <row r="203" spans="1:6" x14ac:dyDescent="0.25">
      <c r="A203" s="12">
        <v>43854</v>
      </c>
      <c r="B203" s="15">
        <v>28.45</v>
      </c>
      <c r="C203">
        <f t="shared" si="15"/>
        <v>-6.5374507227332526E-2</v>
      </c>
      <c r="D203" s="15">
        <v>1869.6154064299999</v>
      </c>
      <c r="E203">
        <f t="shared" si="16"/>
        <v>-5.5158925318778956E-3</v>
      </c>
      <c r="F203">
        <f t="shared" si="17"/>
        <v>-5.5158925318778956E-3</v>
      </c>
    </row>
    <row r="204" spans="1:6" x14ac:dyDescent="0.25">
      <c r="A204" s="12">
        <v>43861</v>
      </c>
      <c r="B204" s="15">
        <v>29.6</v>
      </c>
      <c r="C204">
        <f t="shared" si="15"/>
        <v>4.042179261862925E-2</v>
      </c>
      <c r="D204" s="15">
        <v>1843.50907033</v>
      </c>
      <c r="E204">
        <f t="shared" si="16"/>
        <v>-1.3963479339234549E-2</v>
      </c>
      <c r="F204">
        <f t="shared" si="17"/>
        <v>-1.3963479339234549E-2</v>
      </c>
    </row>
    <row r="205" spans="1:6" x14ac:dyDescent="0.25">
      <c r="A205" s="12">
        <v>43868</v>
      </c>
      <c r="B205" s="15">
        <v>29.43</v>
      </c>
      <c r="C205">
        <f t="shared" si="15"/>
        <v>-5.7432432432433008E-3</v>
      </c>
      <c r="D205" s="15">
        <v>1870.51107834</v>
      </c>
      <c r="E205">
        <f t="shared" si="16"/>
        <v>1.464707087400797E-2</v>
      </c>
      <c r="F205">
        <f t="shared" si="17"/>
        <v>1.464707087400797E-2</v>
      </c>
    </row>
    <row r="206" spans="1:6" x14ac:dyDescent="0.25">
      <c r="A206" s="12">
        <v>43875</v>
      </c>
      <c r="B206" s="15">
        <v>33.75</v>
      </c>
      <c r="C206">
        <f t="shared" si="15"/>
        <v>0.14678899082568808</v>
      </c>
      <c r="D206" s="15">
        <v>1938.2865801200001</v>
      </c>
      <c r="E206">
        <f t="shared" si="16"/>
        <v>3.6233681032324022E-2</v>
      </c>
      <c r="F206">
        <f t="shared" si="17"/>
        <v>3.6233681032324022E-2</v>
      </c>
    </row>
    <row r="207" spans="1:6" x14ac:dyDescent="0.25">
      <c r="A207" s="12">
        <v>43882</v>
      </c>
      <c r="B207" s="15">
        <v>32.82</v>
      </c>
      <c r="C207">
        <f t="shared" si="15"/>
        <v>-2.7555555555555548E-2</v>
      </c>
      <c r="D207" s="15">
        <v>1967.6439365000001</v>
      </c>
      <c r="E207">
        <f t="shared" si="16"/>
        <v>1.5146034998695873E-2</v>
      </c>
      <c r="F207">
        <f t="shared" si="17"/>
        <v>1.5146034998695873E-2</v>
      </c>
    </row>
    <row r="208" spans="1:6" x14ac:dyDescent="0.25">
      <c r="A208" s="12">
        <v>43889</v>
      </c>
      <c r="B208" s="15">
        <v>27.3</v>
      </c>
      <c r="C208">
        <f t="shared" si="15"/>
        <v>-0.16819012797074953</v>
      </c>
      <c r="D208" s="15">
        <v>1716.5640153100001</v>
      </c>
      <c r="E208">
        <f t="shared" si="16"/>
        <v>-0.12760434778490221</v>
      </c>
      <c r="F208">
        <f t="shared" si="17"/>
        <v>-0.12760434778490221</v>
      </c>
    </row>
    <row r="209" spans="1:6" x14ac:dyDescent="0.25">
      <c r="A209" s="12">
        <v>43896</v>
      </c>
      <c r="B209" s="15">
        <v>26.1</v>
      </c>
      <c r="C209">
        <f t="shared" si="15"/>
        <v>-4.3956043956043932E-2</v>
      </c>
      <c r="D209" s="15">
        <v>1698.7406997400001</v>
      </c>
      <c r="E209">
        <f t="shared" si="16"/>
        <v>-1.0383134803615935E-2</v>
      </c>
      <c r="F209">
        <f t="shared" si="17"/>
        <v>-1.0383134803615935E-2</v>
      </c>
    </row>
    <row r="210" spans="1:6" x14ac:dyDescent="0.25">
      <c r="A210" s="12">
        <v>43903</v>
      </c>
      <c r="B210" s="15">
        <v>21.86</v>
      </c>
      <c r="C210">
        <f t="shared" si="15"/>
        <v>-0.16245210727969356</v>
      </c>
      <c r="D210" s="15">
        <v>1355.5616635399999</v>
      </c>
      <c r="E210">
        <f t="shared" si="16"/>
        <v>-0.2020196703667165</v>
      </c>
      <c r="F210">
        <f t="shared" si="17"/>
        <v>-0.2020196703667165</v>
      </c>
    </row>
    <row r="211" spans="1:6" x14ac:dyDescent="0.25">
      <c r="A211" s="12">
        <v>43910</v>
      </c>
      <c r="B211" s="15">
        <v>25</v>
      </c>
      <c r="C211">
        <f t="shared" si="15"/>
        <v>0.14364135407136325</v>
      </c>
      <c r="D211" s="15">
        <v>1271.43721405</v>
      </c>
      <c r="E211">
        <f t="shared" si="16"/>
        <v>-6.2058740485705408E-2</v>
      </c>
      <c r="F211">
        <f t="shared" si="17"/>
        <v>-6.2058740485705408E-2</v>
      </c>
    </row>
    <row r="212" spans="1:6" x14ac:dyDescent="0.25">
      <c r="A212" s="12">
        <v>43917</v>
      </c>
      <c r="B212" s="15">
        <v>26.28</v>
      </c>
      <c r="C212">
        <f t="shared" si="15"/>
        <v>5.1200000000000044E-2</v>
      </c>
      <c r="D212" s="15">
        <v>1318.6720126800001</v>
      </c>
      <c r="E212">
        <f t="shared" si="16"/>
        <v>3.7150712680132848E-2</v>
      </c>
      <c r="F212">
        <f t="shared" si="17"/>
        <v>3.7150712680132848E-2</v>
      </c>
    </row>
    <row r="213" spans="1:6" x14ac:dyDescent="0.25">
      <c r="A213" s="12">
        <v>43924</v>
      </c>
      <c r="B213" s="15">
        <v>27.5</v>
      </c>
      <c r="C213">
        <f t="shared" si="15"/>
        <v>4.642313546423131E-2</v>
      </c>
      <c r="D213" s="15">
        <v>1329.8725286399999</v>
      </c>
      <c r="E213">
        <f t="shared" si="16"/>
        <v>8.4937845440705949E-3</v>
      </c>
      <c r="F213">
        <f t="shared" si="17"/>
        <v>8.4937845440705949E-3</v>
      </c>
    </row>
    <row r="214" spans="1:6" x14ac:dyDescent="0.25">
      <c r="A214" s="12">
        <v>43930</v>
      </c>
      <c r="B214" s="15">
        <v>30.3</v>
      </c>
      <c r="C214">
        <f t="shared" si="15"/>
        <v>0.10181818181818185</v>
      </c>
      <c r="D214" s="15">
        <v>1476.4153686300001</v>
      </c>
      <c r="E214">
        <f t="shared" si="16"/>
        <v>0.11019314771458801</v>
      </c>
      <c r="F214">
        <f t="shared" si="17"/>
        <v>0.11019314771458801</v>
      </c>
    </row>
    <row r="215" spans="1:6" x14ac:dyDescent="0.25">
      <c r="A215" s="12">
        <v>43938</v>
      </c>
      <c r="B215" s="15">
        <v>29.74</v>
      </c>
      <c r="C215">
        <f t="shared" si="15"/>
        <v>-1.8481848184818555E-2</v>
      </c>
      <c r="D215" s="15">
        <v>1473.10695031</v>
      </c>
      <c r="E215">
        <f t="shared" si="16"/>
        <v>-2.2408452189644017E-3</v>
      </c>
      <c r="F215">
        <f t="shared" si="17"/>
        <v>-2.2408452189644017E-3</v>
      </c>
    </row>
    <row r="216" spans="1:6" x14ac:dyDescent="0.25">
      <c r="A216" s="12">
        <v>43945</v>
      </c>
      <c r="B216" s="15">
        <v>31.22</v>
      </c>
      <c r="C216">
        <f t="shared" si="15"/>
        <v>4.9764626765299275E-2</v>
      </c>
      <c r="D216" s="15">
        <v>1482.42520109</v>
      </c>
      <c r="E216">
        <f t="shared" si="16"/>
        <v>6.3255765496449817E-3</v>
      </c>
      <c r="F216">
        <f t="shared" si="17"/>
        <v>6.3255765496449817E-3</v>
      </c>
    </row>
    <row r="217" spans="1:6" x14ac:dyDescent="0.25">
      <c r="A217" s="12">
        <v>43951</v>
      </c>
      <c r="B217" s="15">
        <v>34.299999999999997</v>
      </c>
      <c r="C217">
        <f t="shared" si="15"/>
        <v>9.8654708520179324E-2</v>
      </c>
      <c r="D217" s="15">
        <v>1542.1903445</v>
      </c>
      <c r="E217">
        <f t="shared" si="16"/>
        <v>4.0315790210565666E-2</v>
      </c>
      <c r="F217">
        <f t="shared" si="17"/>
        <v>4.0315790210565666E-2</v>
      </c>
    </row>
    <row r="218" spans="1:6" x14ac:dyDescent="0.25">
      <c r="A218" s="12">
        <v>43959</v>
      </c>
      <c r="B218" s="15">
        <v>36.4</v>
      </c>
      <c r="C218">
        <f t="shared" si="15"/>
        <v>6.1224489795918415E-2</v>
      </c>
      <c r="D218" s="15">
        <v>1567.8854914000001</v>
      </c>
      <c r="E218">
        <f t="shared" si="16"/>
        <v>1.6661462699230415E-2</v>
      </c>
      <c r="F218">
        <f t="shared" si="17"/>
        <v>1.6661462699230415E-2</v>
      </c>
    </row>
    <row r="219" spans="1:6" x14ac:dyDescent="0.25">
      <c r="A219" s="12">
        <v>43966</v>
      </c>
      <c r="B219" s="15">
        <v>36.700000000000003</v>
      </c>
      <c r="C219">
        <f t="shared" si="15"/>
        <v>8.2417582417583599E-3</v>
      </c>
      <c r="D219" s="15">
        <v>1503.6790911999999</v>
      </c>
      <c r="E219">
        <f t="shared" si="16"/>
        <v>-4.0950949895370778E-2</v>
      </c>
      <c r="F219">
        <f t="shared" si="17"/>
        <v>-4.0950949895370778E-2</v>
      </c>
    </row>
    <row r="220" spans="1:6" x14ac:dyDescent="0.25">
      <c r="A220" s="12">
        <v>43973</v>
      </c>
      <c r="B220" s="15">
        <v>41.3</v>
      </c>
      <c r="C220">
        <f t="shared" si="15"/>
        <v>0.1253405994550407</v>
      </c>
      <c r="D220" s="15">
        <v>1607.2873747599999</v>
      </c>
      <c r="E220">
        <f t="shared" si="16"/>
        <v>6.8903188297521775E-2</v>
      </c>
      <c r="F220">
        <f t="shared" si="17"/>
        <v>6.8903188297521775E-2</v>
      </c>
    </row>
    <row r="221" spans="1:6" x14ac:dyDescent="0.25">
      <c r="A221" s="12">
        <v>43980</v>
      </c>
      <c r="B221" s="15">
        <v>42.66</v>
      </c>
      <c r="C221">
        <f t="shared" si="15"/>
        <v>3.2929782082324444E-2</v>
      </c>
      <c r="D221" s="15">
        <v>1691.8252212699999</v>
      </c>
      <c r="E221">
        <f t="shared" si="16"/>
        <v>5.2596597122293205E-2</v>
      </c>
      <c r="F221">
        <f t="shared" si="17"/>
        <v>5.2596597122293205E-2</v>
      </c>
    </row>
    <row r="222" spans="1:6" x14ac:dyDescent="0.25">
      <c r="A222" s="12">
        <v>43987</v>
      </c>
      <c r="B222" s="15">
        <v>48.74</v>
      </c>
      <c r="C222">
        <f t="shared" si="15"/>
        <v>0.14252226910454771</v>
      </c>
      <c r="D222" s="15">
        <v>1797.97169674</v>
      </c>
      <c r="E222">
        <f t="shared" si="16"/>
        <v>6.2740804508351775E-2</v>
      </c>
      <c r="F222">
        <f t="shared" si="17"/>
        <v>6.2740804508351775E-2</v>
      </c>
    </row>
    <row r="223" spans="1:6" x14ac:dyDescent="0.25">
      <c r="A223" s="12">
        <v>43994</v>
      </c>
      <c r="B223" s="15">
        <v>44.34</v>
      </c>
      <c r="C223">
        <f t="shared" si="15"/>
        <v>-9.0274928190397993E-2</v>
      </c>
      <c r="D223" s="15">
        <v>1679.1168131699999</v>
      </c>
      <c r="E223">
        <f t="shared" si="16"/>
        <v>-6.6104980287232731E-2</v>
      </c>
      <c r="F223">
        <f t="shared" si="17"/>
        <v>-6.6104980287232731E-2</v>
      </c>
    </row>
    <row r="224" spans="1:6" x14ac:dyDescent="0.25">
      <c r="A224" s="12">
        <v>44000</v>
      </c>
      <c r="B224" s="15">
        <v>43.02</v>
      </c>
      <c r="C224">
        <f t="shared" si="15"/>
        <v>-2.9769959404600817E-2</v>
      </c>
      <c r="D224" s="15">
        <v>1765.8411792300001</v>
      </c>
      <c r="E224">
        <f t="shared" si="16"/>
        <v>5.1648798570644715E-2</v>
      </c>
      <c r="F224">
        <f t="shared" si="17"/>
        <v>5.1648798570644715E-2</v>
      </c>
    </row>
    <row r="225" spans="1:6" x14ac:dyDescent="0.25">
      <c r="A225" s="12">
        <v>44008</v>
      </c>
      <c r="B225" s="15">
        <v>41</v>
      </c>
      <c r="C225">
        <f t="shared" si="15"/>
        <v>-4.6954904695490539E-2</v>
      </c>
      <c r="D225" s="15">
        <v>1728.29894758</v>
      </c>
      <c r="E225">
        <f t="shared" si="16"/>
        <v>-2.126025380514145E-2</v>
      </c>
      <c r="F225">
        <f t="shared" si="17"/>
        <v>-2.126025380514145E-2</v>
      </c>
    </row>
    <row r="226" spans="1:6" x14ac:dyDescent="0.25">
      <c r="A226" s="12">
        <v>44015</v>
      </c>
      <c r="B226" s="15">
        <v>44.66</v>
      </c>
      <c r="C226">
        <f t="shared" si="15"/>
        <v>8.9268292682926742E-2</v>
      </c>
      <c r="D226" s="15">
        <v>1783.9016347500001</v>
      </c>
      <c r="E226">
        <f t="shared" si="16"/>
        <v>3.2171915193176574E-2</v>
      </c>
      <c r="F226">
        <f t="shared" si="17"/>
        <v>3.2171915193176574E-2</v>
      </c>
    </row>
    <row r="227" spans="1:6" x14ac:dyDescent="0.25">
      <c r="A227" s="12">
        <v>44022</v>
      </c>
      <c r="B227" s="15">
        <v>43.62</v>
      </c>
      <c r="C227">
        <f t="shared" si="15"/>
        <v>-2.3287057769816374E-2</v>
      </c>
      <c r="D227" s="15">
        <v>1811.1686938299999</v>
      </c>
      <c r="E227">
        <f t="shared" si="16"/>
        <v>1.5285068721752205E-2</v>
      </c>
      <c r="F227">
        <f t="shared" si="17"/>
        <v>1.5285068721752205E-2</v>
      </c>
    </row>
    <row r="228" spans="1:6" x14ac:dyDescent="0.25">
      <c r="A228" s="12">
        <v>44029</v>
      </c>
      <c r="B228" s="15">
        <v>45.66</v>
      </c>
      <c r="C228">
        <f t="shared" si="15"/>
        <v>4.6767537826684989E-2</v>
      </c>
      <c r="D228" s="15">
        <v>1887.9773645600001</v>
      </c>
      <c r="E228">
        <f t="shared" si="16"/>
        <v>4.2408347158196601E-2</v>
      </c>
      <c r="F228">
        <f t="shared" si="17"/>
        <v>4.2408347158196601E-2</v>
      </c>
    </row>
    <row r="229" spans="1:6" x14ac:dyDescent="0.25">
      <c r="A229" s="12">
        <v>44036</v>
      </c>
      <c r="B229" s="15">
        <v>41.12</v>
      </c>
      <c r="C229">
        <f t="shared" si="15"/>
        <v>-9.9430573806395084E-2</v>
      </c>
      <c r="D229" s="15">
        <v>1883.77951487</v>
      </c>
      <c r="E229">
        <f t="shared" si="16"/>
        <v>-2.223463993159916E-3</v>
      </c>
      <c r="F229">
        <f t="shared" si="17"/>
        <v>-2.223463993159916E-3</v>
      </c>
    </row>
    <row r="230" spans="1:6" x14ac:dyDescent="0.25">
      <c r="A230" s="12">
        <v>44043</v>
      </c>
      <c r="B230" s="15">
        <v>40.479999999999997</v>
      </c>
      <c r="C230">
        <f t="shared" si="15"/>
        <v>-1.5564202334630364E-2</v>
      </c>
      <c r="D230" s="15">
        <v>1869.0355838</v>
      </c>
      <c r="E230">
        <f t="shared" si="16"/>
        <v>-7.8267817192063469E-3</v>
      </c>
      <c r="F230">
        <f t="shared" si="17"/>
        <v>-7.8267817192063469E-3</v>
      </c>
    </row>
    <row r="231" spans="1:6" x14ac:dyDescent="0.25">
      <c r="A231" s="12">
        <v>44050</v>
      </c>
      <c r="B231" s="15">
        <v>42.64</v>
      </c>
      <c r="C231">
        <f t="shared" si="15"/>
        <v>5.3359683794466498E-2</v>
      </c>
      <c r="D231" s="15">
        <v>1922.0601940399999</v>
      </c>
      <c r="E231">
        <f t="shared" si="16"/>
        <v>2.8370037841758879E-2</v>
      </c>
      <c r="F231">
        <f t="shared" si="17"/>
        <v>2.8370037841758879E-2</v>
      </c>
    </row>
    <row r="232" spans="1:6" x14ac:dyDescent="0.25">
      <c r="A232" s="12">
        <v>44057</v>
      </c>
      <c r="B232" s="15">
        <v>43.66</v>
      </c>
      <c r="C232">
        <f t="shared" si="15"/>
        <v>2.3921200750468951E-2</v>
      </c>
      <c r="D232" s="15">
        <v>1906.95235478</v>
      </c>
      <c r="E232">
        <f t="shared" si="16"/>
        <v>-7.8602321128375553E-3</v>
      </c>
      <c r="F232">
        <f t="shared" si="17"/>
        <v>-7.8602321128375553E-3</v>
      </c>
    </row>
    <row r="233" spans="1:6" x14ac:dyDescent="0.25">
      <c r="A233" s="12">
        <v>44064</v>
      </c>
      <c r="B233" s="15">
        <v>42.98</v>
      </c>
      <c r="C233">
        <f t="shared" si="15"/>
        <v>-1.5574896930829129E-2</v>
      </c>
      <c r="D233" s="15">
        <v>1927.90079249</v>
      </c>
      <c r="E233">
        <f t="shared" si="16"/>
        <v>1.0985296857307572E-2</v>
      </c>
      <c r="F233">
        <f t="shared" si="17"/>
        <v>1.0985296857307572E-2</v>
      </c>
    </row>
    <row r="234" spans="1:6" x14ac:dyDescent="0.25">
      <c r="A234" s="12">
        <v>44071</v>
      </c>
      <c r="B234" s="15">
        <v>43.4</v>
      </c>
      <c r="C234">
        <f t="shared" si="15"/>
        <v>9.7719869706840799E-3</v>
      </c>
      <c r="D234" s="15">
        <v>1946.8483557899999</v>
      </c>
      <c r="E234">
        <f t="shared" si="16"/>
        <v>9.8280800411560797E-3</v>
      </c>
      <c r="F234">
        <f t="shared" si="17"/>
        <v>9.8280800411560797E-3</v>
      </c>
    </row>
    <row r="235" spans="1:6" x14ac:dyDescent="0.25">
      <c r="A235" s="12">
        <v>44078</v>
      </c>
      <c r="B235" s="15">
        <v>38</v>
      </c>
      <c r="C235">
        <f t="shared" si="15"/>
        <v>-0.12442396313364053</v>
      </c>
      <c r="D235" s="15">
        <v>1889.9997931299999</v>
      </c>
      <c r="E235">
        <f t="shared" si="16"/>
        <v>-2.9200303398531382E-2</v>
      </c>
      <c r="F235">
        <f t="shared" si="17"/>
        <v>-2.9200303398531382E-2</v>
      </c>
    </row>
    <row r="236" spans="1:6" x14ac:dyDescent="0.25">
      <c r="A236" s="12">
        <v>44085</v>
      </c>
      <c r="B236" s="15">
        <v>36.26</v>
      </c>
      <c r="C236">
        <f t="shared" si="15"/>
        <v>-4.5789473684210581E-2</v>
      </c>
      <c r="D236" s="15">
        <v>1965.3822685099999</v>
      </c>
      <c r="E236">
        <f t="shared" si="16"/>
        <v>3.9884911974069681E-2</v>
      </c>
      <c r="F236">
        <f t="shared" si="17"/>
        <v>3.9884911974069681E-2</v>
      </c>
    </row>
    <row r="237" spans="1:6" x14ac:dyDescent="0.25">
      <c r="A237" s="12">
        <v>44092</v>
      </c>
      <c r="B237" s="15">
        <v>36.76</v>
      </c>
      <c r="C237">
        <f t="shared" si="15"/>
        <v>1.3789299503585218E-2</v>
      </c>
      <c r="D237" s="15">
        <v>2040.4702404</v>
      </c>
      <c r="E237">
        <f t="shared" si="16"/>
        <v>3.8205275936943263E-2</v>
      </c>
      <c r="F237">
        <f t="shared" si="17"/>
        <v>3.8205275936943263E-2</v>
      </c>
    </row>
    <row r="238" spans="1:6" x14ac:dyDescent="0.25">
      <c r="A238" s="12">
        <v>44099</v>
      </c>
      <c r="B238" s="15">
        <v>37.200000000000003</v>
      </c>
      <c r="C238">
        <f t="shared" si="15"/>
        <v>1.1969532100108945E-2</v>
      </c>
      <c r="D238" s="15">
        <v>1983.8263111599999</v>
      </c>
      <c r="E238">
        <f t="shared" si="16"/>
        <v>-2.776023296909047E-2</v>
      </c>
      <c r="F238">
        <f t="shared" si="17"/>
        <v>-2.776023296909047E-2</v>
      </c>
    </row>
    <row r="239" spans="1:6" x14ac:dyDescent="0.25">
      <c r="A239" s="12">
        <v>44106</v>
      </c>
      <c r="B239" s="15">
        <v>37.619999999999997</v>
      </c>
      <c r="C239">
        <f t="shared" si="15"/>
        <v>1.1290322580645015E-2</v>
      </c>
      <c r="D239" s="15">
        <v>2032.5147432399999</v>
      </c>
      <c r="E239">
        <f t="shared" si="16"/>
        <v>2.4542688947164163E-2</v>
      </c>
      <c r="F239">
        <f t="shared" si="17"/>
        <v>2.4542688947164163E-2</v>
      </c>
    </row>
    <row r="240" spans="1:6" x14ac:dyDescent="0.25">
      <c r="A240" s="12">
        <v>44113</v>
      </c>
      <c r="B240" s="15">
        <v>37.54</v>
      </c>
      <c r="C240">
        <f t="shared" si="15"/>
        <v>-2.1265284423178706E-3</v>
      </c>
      <c r="D240" s="15">
        <v>2067.3113066400001</v>
      </c>
      <c r="E240">
        <f t="shared" si="16"/>
        <v>1.7119956209779585E-2</v>
      </c>
      <c r="F240">
        <f t="shared" si="17"/>
        <v>1.7119956209779585E-2</v>
      </c>
    </row>
    <row r="241" spans="1:6" x14ac:dyDescent="0.25">
      <c r="A241" s="12">
        <v>44120</v>
      </c>
      <c r="B241" s="15">
        <v>35.26</v>
      </c>
      <c r="C241">
        <f t="shared" si="15"/>
        <v>-6.073521576984553E-2</v>
      </c>
      <c r="D241" s="15">
        <v>2054.87011433</v>
      </c>
      <c r="E241">
        <f t="shared" si="16"/>
        <v>-6.018054595860938E-3</v>
      </c>
      <c r="F241">
        <f t="shared" si="17"/>
        <v>-6.018054595860938E-3</v>
      </c>
    </row>
    <row r="242" spans="1:6" x14ac:dyDescent="0.25">
      <c r="A242" s="12">
        <v>44127</v>
      </c>
      <c r="B242" s="15">
        <v>31.86</v>
      </c>
      <c r="C242">
        <f t="shared" si="15"/>
        <v>-9.6426545660805413E-2</v>
      </c>
      <c r="D242" s="15">
        <v>2002.9953245700001</v>
      </c>
      <c r="E242">
        <f t="shared" si="16"/>
        <v>-2.524480228616002E-2</v>
      </c>
      <c r="F242">
        <f t="shared" si="17"/>
        <v>-2.524480228616002E-2</v>
      </c>
    </row>
    <row r="243" spans="1:6" x14ac:dyDescent="0.25">
      <c r="A243" s="12">
        <v>44134</v>
      </c>
      <c r="B243" s="15">
        <v>29.8</v>
      </c>
      <c r="C243">
        <f t="shared" si="15"/>
        <v>-6.4657878217200218E-2</v>
      </c>
      <c r="D243" s="15">
        <v>1857.90097524</v>
      </c>
      <c r="E243">
        <f t="shared" si="16"/>
        <v>-7.2438685977037287E-2</v>
      </c>
      <c r="F243">
        <f t="shared" si="17"/>
        <v>-7.2438685977037287E-2</v>
      </c>
    </row>
    <row r="244" spans="1:6" x14ac:dyDescent="0.25">
      <c r="A244" s="12">
        <v>44141</v>
      </c>
      <c r="B244" s="15">
        <v>32.159999999999997</v>
      </c>
      <c r="C244">
        <f t="shared" si="15"/>
        <v>7.9194630872483088E-2</v>
      </c>
      <c r="D244" s="15">
        <v>1977.29497879</v>
      </c>
      <c r="E244">
        <f t="shared" si="16"/>
        <v>6.42628456204868E-2</v>
      </c>
      <c r="F244">
        <f t="shared" si="17"/>
        <v>6.42628456204868E-2</v>
      </c>
    </row>
    <row r="245" spans="1:6" x14ac:dyDescent="0.25">
      <c r="A245" s="12">
        <v>44148</v>
      </c>
      <c r="B245" s="15">
        <v>32.299999999999997</v>
      </c>
      <c r="C245">
        <f t="shared" si="15"/>
        <v>4.3532338308457895E-3</v>
      </c>
      <c r="D245" s="15">
        <v>2000.5027319599999</v>
      </c>
      <c r="E245">
        <f t="shared" si="16"/>
        <v>1.1737122391420754E-2</v>
      </c>
      <c r="F245">
        <f t="shared" si="17"/>
        <v>1.1737122391420754E-2</v>
      </c>
    </row>
    <row r="246" spans="1:6" x14ac:dyDescent="0.25">
      <c r="A246" s="12">
        <v>44155</v>
      </c>
      <c r="B246" s="15">
        <v>34.479999999999997</v>
      </c>
      <c r="C246">
        <f t="shared" si="15"/>
        <v>6.7492260061919496E-2</v>
      </c>
      <c r="D246" s="15">
        <v>2015.4218029199999</v>
      </c>
      <c r="E246">
        <f t="shared" si="16"/>
        <v>7.4576608777649532E-3</v>
      </c>
      <c r="F246">
        <f t="shared" si="17"/>
        <v>7.4576608777649532E-3</v>
      </c>
    </row>
    <row r="247" spans="1:6" x14ac:dyDescent="0.25">
      <c r="A247" s="12">
        <v>44162</v>
      </c>
      <c r="B247" s="15">
        <v>33.44</v>
      </c>
      <c r="C247">
        <f t="shared" si="15"/>
        <v>-3.0162412993039421E-2</v>
      </c>
      <c r="D247" s="15">
        <v>2034.77620267</v>
      </c>
      <c r="E247">
        <f t="shared" si="16"/>
        <v>9.6031509245155956E-3</v>
      </c>
      <c r="F247">
        <f t="shared" si="17"/>
        <v>9.6031509245155956E-3</v>
      </c>
    </row>
    <row r="248" spans="1:6" x14ac:dyDescent="0.25">
      <c r="A248" s="12">
        <v>44169</v>
      </c>
      <c r="B248" s="15">
        <v>32.659999999999997</v>
      </c>
      <c r="C248">
        <f t="shared" si="15"/>
        <v>-2.3325358851674676E-2</v>
      </c>
      <c r="D248" s="15">
        <v>2043.4234212399999</v>
      </c>
      <c r="E248">
        <f t="shared" si="16"/>
        <v>4.2497148131834901E-3</v>
      </c>
      <c r="F248">
        <f t="shared" si="17"/>
        <v>4.2497148131834901E-3</v>
      </c>
    </row>
    <row r="249" spans="1:6" x14ac:dyDescent="0.25">
      <c r="A249" s="12">
        <v>44176</v>
      </c>
      <c r="B249" s="15">
        <v>32.82</v>
      </c>
      <c r="C249">
        <f t="shared" si="15"/>
        <v>4.8989589712187297E-3</v>
      </c>
      <c r="D249" s="15">
        <v>2060.9478792700002</v>
      </c>
      <c r="E249">
        <f t="shared" si="16"/>
        <v>8.5760287602879466E-3</v>
      </c>
      <c r="F249">
        <f t="shared" si="17"/>
        <v>8.5760287602879466E-3</v>
      </c>
    </row>
    <row r="250" spans="1:6" x14ac:dyDescent="0.25">
      <c r="A250" s="12">
        <v>44183</v>
      </c>
      <c r="B250" s="15">
        <v>33.46</v>
      </c>
      <c r="C250">
        <f t="shared" si="15"/>
        <v>1.9500304692260835E-2</v>
      </c>
      <c r="D250" s="15">
        <v>2092.0836851200002</v>
      </c>
      <c r="E250">
        <f t="shared" si="16"/>
        <v>1.5107517353145526E-2</v>
      </c>
      <c r="F250">
        <f t="shared" si="17"/>
        <v>1.5107517353145526E-2</v>
      </c>
    </row>
    <row r="251" spans="1:6" x14ac:dyDescent="0.25">
      <c r="A251" s="12">
        <v>44188</v>
      </c>
      <c r="B251" s="15">
        <v>32.64</v>
      </c>
      <c r="C251">
        <f t="shared" si="15"/>
        <v>-2.4506873879258824E-2</v>
      </c>
      <c r="D251" s="15">
        <v>2102.4043870599999</v>
      </c>
      <c r="E251">
        <f t="shared" si="16"/>
        <v>4.9332165885169746E-3</v>
      </c>
      <c r="F251">
        <f t="shared" si="17"/>
        <v>4.9332165885169746E-3</v>
      </c>
    </row>
    <row r="252" spans="1:6" x14ac:dyDescent="0.25">
      <c r="A252" s="12">
        <v>44195</v>
      </c>
      <c r="B252" s="15">
        <v>34.9</v>
      </c>
      <c r="C252">
        <f t="shared" si="15"/>
        <v>6.9240196078431307E-2</v>
      </c>
      <c r="D252" s="15">
        <v>2121.8747332399998</v>
      </c>
      <c r="E252">
        <f t="shared" si="16"/>
        <v>9.2609900834669072E-3</v>
      </c>
      <c r="F252">
        <f t="shared" si="17"/>
        <v>9.2609900834669072E-3</v>
      </c>
    </row>
    <row r="253" spans="1:6" x14ac:dyDescent="0.25">
      <c r="A253" s="12">
        <v>44204</v>
      </c>
      <c r="B253" s="15">
        <v>35.479999999999997</v>
      </c>
      <c r="C253">
        <f t="shared" si="15"/>
        <v>1.6618911174785051E-2</v>
      </c>
      <c r="D253" s="15">
        <v>2153.9077351800001</v>
      </c>
      <c r="E253">
        <f t="shared" si="16"/>
        <v>1.509655656773266E-2</v>
      </c>
      <c r="F253">
        <f t="shared" si="17"/>
        <v>1.509655656773266E-2</v>
      </c>
    </row>
    <row r="254" spans="1:6" x14ac:dyDescent="0.25">
      <c r="A254" s="12">
        <v>44211</v>
      </c>
      <c r="B254" s="15">
        <v>37.1</v>
      </c>
      <c r="C254">
        <f t="shared" si="15"/>
        <v>4.5659526493799459E-2</v>
      </c>
      <c r="D254" s="15">
        <v>2136.6079462900002</v>
      </c>
      <c r="E254">
        <f t="shared" si="16"/>
        <v>-8.0318152014780785E-3</v>
      </c>
      <c r="F254">
        <f t="shared" si="17"/>
        <v>-8.0318152014780785E-3</v>
      </c>
    </row>
    <row r="255" spans="1:6" x14ac:dyDescent="0.25">
      <c r="A255" s="12">
        <v>44218</v>
      </c>
      <c r="B255" s="15">
        <v>35.700000000000003</v>
      </c>
      <c r="C255">
        <f t="shared" si="15"/>
        <v>-3.7735849056603731E-2</v>
      </c>
      <c r="D255" s="15">
        <v>2150.1769721000001</v>
      </c>
      <c r="E255">
        <f t="shared" si="16"/>
        <v>6.3507326337342677E-3</v>
      </c>
      <c r="F255">
        <f t="shared" si="17"/>
        <v>6.3507326337342677E-3</v>
      </c>
    </row>
    <row r="256" spans="1:6" x14ac:dyDescent="0.25">
      <c r="A256" s="12">
        <v>44225</v>
      </c>
      <c r="B256" s="15">
        <v>34.14</v>
      </c>
      <c r="C256">
        <f t="shared" si="15"/>
        <v>-4.3697478991596699E-2</v>
      </c>
      <c r="D256" s="15">
        <v>2099.76715831</v>
      </c>
      <c r="E256">
        <f t="shared" si="16"/>
        <v>-2.3444495241136641E-2</v>
      </c>
      <c r="F256">
        <f t="shared" si="17"/>
        <v>-2.3444495241136641E-2</v>
      </c>
    </row>
    <row r="257" spans="1:6" x14ac:dyDescent="0.25">
      <c r="A257" s="12">
        <v>44232</v>
      </c>
      <c r="B257" s="15">
        <v>37.96</v>
      </c>
      <c r="C257">
        <f t="shared" si="15"/>
        <v>0.111892208553017</v>
      </c>
      <c r="D257" s="15">
        <v>2162.0041786400002</v>
      </c>
      <c r="E257">
        <f t="shared" si="16"/>
        <v>2.9639962737626448E-2</v>
      </c>
      <c r="F257">
        <f t="shared" si="17"/>
        <v>2.9639962737626448E-2</v>
      </c>
    </row>
    <row r="258" spans="1:6" x14ac:dyDescent="0.25">
      <c r="A258" s="12">
        <v>44239</v>
      </c>
      <c r="B258" s="15">
        <v>43.2</v>
      </c>
      <c r="C258">
        <f t="shared" si="15"/>
        <v>0.13804004214963125</v>
      </c>
      <c r="D258" s="15">
        <v>2183.8169606000001</v>
      </c>
      <c r="E258">
        <f t="shared" si="16"/>
        <v>1.0089148844162354E-2</v>
      </c>
      <c r="F258">
        <f t="shared" si="17"/>
        <v>1.0089148844162354E-2</v>
      </c>
    </row>
    <row r="259" spans="1:6" x14ac:dyDescent="0.25">
      <c r="A259" s="12">
        <v>44246</v>
      </c>
      <c r="B259" s="15">
        <v>39.82</v>
      </c>
      <c r="C259">
        <f t="shared" ref="C259:C318" si="18">(B259-B258)/B258</f>
        <v>-7.8240740740740791E-2</v>
      </c>
      <c r="D259" s="15">
        <v>2160.6649372299999</v>
      </c>
      <c r="E259">
        <f t="shared" ref="E259:E318" si="19">(D259-D258)/D258</f>
        <v>-1.0601631816083753E-2</v>
      </c>
      <c r="F259">
        <f t="shared" ref="F259:F318" si="20">E259-S284</f>
        <v>-1.0601631816083753E-2</v>
      </c>
    </row>
    <row r="260" spans="1:6" x14ac:dyDescent="0.25">
      <c r="A260" s="12">
        <v>44253</v>
      </c>
      <c r="B260" s="15">
        <v>39.04</v>
      </c>
      <c r="C260">
        <f t="shared" si="18"/>
        <v>-1.9588146659969892E-2</v>
      </c>
      <c r="D260" s="15">
        <v>2140.2308061200001</v>
      </c>
      <c r="E260">
        <f t="shared" si="19"/>
        <v>-9.4573345260077872E-3</v>
      </c>
      <c r="F260">
        <f t="shared" si="20"/>
        <v>-9.4573345260077872E-3</v>
      </c>
    </row>
    <row r="261" spans="1:6" x14ac:dyDescent="0.25">
      <c r="A261" s="12">
        <v>44260</v>
      </c>
      <c r="B261" s="15">
        <v>40.22</v>
      </c>
      <c r="C261">
        <f t="shared" si="18"/>
        <v>3.0225409836065566E-2</v>
      </c>
      <c r="D261" s="15">
        <v>2164.14603893</v>
      </c>
      <c r="E261">
        <f t="shared" si="19"/>
        <v>1.1174137266697678E-2</v>
      </c>
      <c r="F261">
        <f t="shared" si="20"/>
        <v>1.1174137266697678E-2</v>
      </c>
    </row>
    <row r="262" spans="1:6" x14ac:dyDescent="0.25">
      <c r="A262" s="12">
        <v>44267</v>
      </c>
      <c r="B262" s="15">
        <v>41.5</v>
      </c>
      <c r="C262">
        <f t="shared" si="18"/>
        <v>3.1824962705121862E-2</v>
      </c>
      <c r="D262" s="15">
        <v>2257.8591333300001</v>
      </c>
      <c r="E262">
        <f t="shared" si="19"/>
        <v>4.3302574185951792E-2</v>
      </c>
      <c r="F262">
        <f t="shared" si="20"/>
        <v>4.3302574185951792E-2</v>
      </c>
    </row>
    <row r="263" spans="1:6" x14ac:dyDescent="0.25">
      <c r="A263" s="12">
        <v>44274</v>
      </c>
      <c r="B263" s="15">
        <v>44.5</v>
      </c>
      <c r="C263">
        <f t="shared" si="18"/>
        <v>7.2289156626506021E-2</v>
      </c>
      <c r="D263" s="15">
        <v>2255.06707555</v>
      </c>
      <c r="E263">
        <f t="shared" si="19"/>
        <v>-1.2365952059560899E-3</v>
      </c>
      <c r="F263">
        <f t="shared" si="20"/>
        <v>-1.2365952059560899E-3</v>
      </c>
    </row>
    <row r="264" spans="1:6" x14ac:dyDescent="0.25">
      <c r="A264" s="12">
        <v>44281</v>
      </c>
      <c r="B264" s="15">
        <v>50.7</v>
      </c>
      <c r="C264">
        <f t="shared" si="18"/>
        <v>0.13932584269662929</v>
      </c>
      <c r="D264" s="15">
        <v>2252.7260789699999</v>
      </c>
      <c r="E264">
        <f t="shared" si="19"/>
        <v>-1.0381050769539435E-3</v>
      </c>
      <c r="F264">
        <f t="shared" si="20"/>
        <v>-1.0381050769539435E-3</v>
      </c>
    </row>
    <row r="265" spans="1:6" x14ac:dyDescent="0.25">
      <c r="A265" s="12">
        <v>44287</v>
      </c>
      <c r="B265" s="15">
        <v>51.85</v>
      </c>
      <c r="C265">
        <f t="shared" si="18"/>
        <v>2.2682445759368806E-2</v>
      </c>
      <c r="D265" s="15">
        <v>2309.1329914299999</v>
      </c>
      <c r="E265">
        <f t="shared" si="19"/>
        <v>2.5039401366450484E-2</v>
      </c>
      <c r="F265">
        <f t="shared" si="20"/>
        <v>2.5039401366450484E-2</v>
      </c>
    </row>
    <row r="266" spans="1:6" x14ac:dyDescent="0.25">
      <c r="A266" s="12">
        <v>44295</v>
      </c>
      <c r="B266" s="15">
        <v>53.35</v>
      </c>
      <c r="C266">
        <f t="shared" si="18"/>
        <v>2.8929604628736741E-2</v>
      </c>
      <c r="D266" s="15">
        <v>2395.8389969</v>
      </c>
      <c r="E266">
        <f t="shared" si="19"/>
        <v>3.7549160568835289E-2</v>
      </c>
      <c r="F266">
        <f t="shared" si="20"/>
        <v>3.7549160568835289E-2</v>
      </c>
    </row>
    <row r="267" spans="1:6" x14ac:dyDescent="0.25">
      <c r="A267" s="12">
        <v>44302</v>
      </c>
      <c r="B267" s="15">
        <v>52.9</v>
      </c>
      <c r="C267">
        <f t="shared" si="18"/>
        <v>-8.4348641049672504E-3</v>
      </c>
      <c r="D267" s="15">
        <v>2486.1556751799999</v>
      </c>
      <c r="E267">
        <f t="shared" si="19"/>
        <v>3.7697307038102958E-2</v>
      </c>
      <c r="F267">
        <f t="shared" si="20"/>
        <v>3.7697307038102958E-2</v>
      </c>
    </row>
    <row r="268" spans="1:6" x14ac:dyDescent="0.25">
      <c r="A268" s="12">
        <v>44309</v>
      </c>
      <c r="B268" s="15">
        <v>50.85</v>
      </c>
      <c r="C268">
        <f t="shared" si="18"/>
        <v>-3.8752362948960249E-2</v>
      </c>
      <c r="D268" s="15">
        <v>2485.2676508599998</v>
      </c>
      <c r="E268">
        <f t="shared" si="19"/>
        <v>-3.5718773722237627E-4</v>
      </c>
      <c r="F268">
        <f t="shared" si="20"/>
        <v>-3.5718773722237627E-4</v>
      </c>
    </row>
    <row r="269" spans="1:6" x14ac:dyDescent="0.25">
      <c r="A269" s="12">
        <v>44316</v>
      </c>
      <c r="B269" s="15">
        <v>50.7</v>
      </c>
      <c r="C269">
        <f t="shared" si="18"/>
        <v>-2.949852507374603E-3</v>
      </c>
      <c r="D269" s="15">
        <v>2443.41207343</v>
      </c>
      <c r="E269">
        <f t="shared" si="19"/>
        <v>-1.6841476778372801E-2</v>
      </c>
      <c r="F269">
        <f t="shared" si="20"/>
        <v>-1.6841476778372801E-2</v>
      </c>
    </row>
    <row r="270" spans="1:6" x14ac:dyDescent="0.25">
      <c r="A270" s="12">
        <v>44323</v>
      </c>
      <c r="B270" s="15">
        <v>43.1</v>
      </c>
      <c r="C270">
        <f t="shared" si="18"/>
        <v>-0.14990138067061146</v>
      </c>
      <c r="D270" s="15">
        <v>2455.8575651299998</v>
      </c>
      <c r="E270">
        <f t="shared" si="19"/>
        <v>5.0934886650245426E-3</v>
      </c>
      <c r="F270">
        <f t="shared" si="20"/>
        <v>5.0934886650245426E-3</v>
      </c>
    </row>
    <row r="271" spans="1:6" x14ac:dyDescent="0.25">
      <c r="A271" s="12">
        <v>44330</v>
      </c>
      <c r="B271" s="15">
        <v>40.14</v>
      </c>
      <c r="C271">
        <f t="shared" si="18"/>
        <v>-6.8677494199535977E-2</v>
      </c>
      <c r="D271" s="15">
        <v>2388.7406818999998</v>
      </c>
      <c r="E271">
        <f t="shared" si="19"/>
        <v>-2.7329306138504487E-2</v>
      </c>
      <c r="F271">
        <f t="shared" si="20"/>
        <v>-2.7329306138504487E-2</v>
      </c>
    </row>
    <row r="272" spans="1:6" x14ac:dyDescent="0.25">
      <c r="A272" s="12">
        <v>44337</v>
      </c>
      <c r="B272" s="15">
        <v>40.840000000000003</v>
      </c>
      <c r="C272">
        <f t="shared" si="18"/>
        <v>1.7438963627304505E-2</v>
      </c>
      <c r="D272" s="15">
        <v>2435.9224438900001</v>
      </c>
      <c r="E272">
        <f t="shared" si="19"/>
        <v>1.9751730419089269E-2</v>
      </c>
      <c r="F272">
        <f t="shared" si="20"/>
        <v>1.9751730419089269E-2</v>
      </c>
    </row>
    <row r="273" spans="1:6" x14ac:dyDescent="0.25">
      <c r="A273" s="12">
        <v>44344</v>
      </c>
      <c r="B273" s="15">
        <v>42.18</v>
      </c>
      <c r="C273">
        <f t="shared" si="18"/>
        <v>3.2810969637610092E-2</v>
      </c>
      <c r="D273" s="15">
        <v>2477.0210111199999</v>
      </c>
      <c r="E273">
        <f t="shared" si="19"/>
        <v>1.6871870175130973E-2</v>
      </c>
      <c r="F273">
        <f t="shared" si="20"/>
        <v>1.6871870175130973E-2</v>
      </c>
    </row>
    <row r="274" spans="1:6" x14ac:dyDescent="0.25">
      <c r="A274" s="12">
        <v>44351</v>
      </c>
      <c r="B274" s="15">
        <v>41.1</v>
      </c>
      <c r="C274">
        <f t="shared" si="18"/>
        <v>-2.5604551920341355E-2</v>
      </c>
      <c r="D274" s="15">
        <v>2516.39753552</v>
      </c>
      <c r="E274">
        <f t="shared" si="19"/>
        <v>1.589672603632691E-2</v>
      </c>
      <c r="F274">
        <f t="shared" si="20"/>
        <v>1.589672603632691E-2</v>
      </c>
    </row>
    <row r="275" spans="1:6" x14ac:dyDescent="0.25">
      <c r="A275" s="12">
        <v>44358</v>
      </c>
      <c r="B275" s="15">
        <v>42.18</v>
      </c>
      <c r="C275">
        <f t="shared" si="18"/>
        <v>2.6277372262773682E-2</v>
      </c>
      <c r="D275" s="15">
        <v>2532.6798160600001</v>
      </c>
      <c r="E275">
        <f t="shared" si="19"/>
        <v>6.470472296276294E-3</v>
      </c>
      <c r="F275">
        <f t="shared" si="20"/>
        <v>6.470472296276294E-3</v>
      </c>
    </row>
    <row r="276" spans="1:6" x14ac:dyDescent="0.25">
      <c r="A276" s="12">
        <v>44365</v>
      </c>
      <c r="B276" s="15">
        <v>38.72</v>
      </c>
      <c r="C276">
        <f t="shared" si="18"/>
        <v>-8.202939781887153E-2</v>
      </c>
      <c r="D276" s="15">
        <v>2465.07535418</v>
      </c>
      <c r="E276">
        <f t="shared" si="19"/>
        <v>-2.6692857680356136E-2</v>
      </c>
      <c r="F276">
        <f t="shared" si="20"/>
        <v>-2.6692857680356136E-2</v>
      </c>
    </row>
    <row r="277" spans="1:6" x14ac:dyDescent="0.25">
      <c r="A277" s="12">
        <v>44371</v>
      </c>
      <c r="B277" s="15">
        <v>38.56</v>
      </c>
      <c r="C277">
        <f t="shared" si="18"/>
        <v>-4.1322314049585893E-3</v>
      </c>
      <c r="D277" s="15">
        <v>2449.2080326800001</v>
      </c>
      <c r="E277">
        <f t="shared" si="19"/>
        <v>-6.4368504894156096E-3</v>
      </c>
      <c r="F277">
        <f t="shared" si="20"/>
        <v>-6.4368504894156096E-3</v>
      </c>
    </row>
    <row r="278" spans="1:6" x14ac:dyDescent="0.25">
      <c r="A278" s="12">
        <v>44379</v>
      </c>
      <c r="B278" s="15">
        <v>38.76</v>
      </c>
      <c r="C278">
        <f t="shared" si="18"/>
        <v>5.1867219917011336E-3</v>
      </c>
      <c r="D278" s="15">
        <v>2529.8337731299998</v>
      </c>
      <c r="E278">
        <f t="shared" si="19"/>
        <v>3.2919106655785596E-2</v>
      </c>
      <c r="F278">
        <f t="shared" si="20"/>
        <v>3.2919106655785596E-2</v>
      </c>
    </row>
    <row r="279" spans="1:6" x14ac:dyDescent="0.25">
      <c r="A279" s="12">
        <v>44386</v>
      </c>
      <c r="B279" s="15">
        <v>38.26</v>
      </c>
      <c r="C279">
        <f t="shared" si="18"/>
        <v>-1.2899896800825594E-2</v>
      </c>
      <c r="D279" s="15">
        <v>2605.9834081700001</v>
      </c>
      <c r="E279">
        <f t="shared" si="19"/>
        <v>3.0100647658674123E-2</v>
      </c>
      <c r="F279">
        <f t="shared" si="20"/>
        <v>3.0100647658674123E-2</v>
      </c>
    </row>
    <row r="280" spans="1:6" x14ac:dyDescent="0.25">
      <c r="A280" s="12">
        <v>44393</v>
      </c>
      <c r="B280" s="15">
        <v>37.68</v>
      </c>
      <c r="C280">
        <f t="shared" si="18"/>
        <v>-1.5159435441714541E-2</v>
      </c>
      <c r="D280" s="15">
        <v>2608.3608031099998</v>
      </c>
      <c r="E280">
        <f t="shared" si="19"/>
        <v>9.1228322196770307E-4</v>
      </c>
      <c r="F280">
        <f t="shared" si="20"/>
        <v>9.1228322196770307E-4</v>
      </c>
    </row>
    <row r="281" spans="1:6" x14ac:dyDescent="0.25">
      <c r="A281" s="12">
        <v>44400</v>
      </c>
      <c r="B281" s="15">
        <v>37.74</v>
      </c>
      <c r="C281">
        <f t="shared" si="18"/>
        <v>1.5923566878981495E-3</v>
      </c>
      <c r="D281" s="15">
        <v>2684.9205764500002</v>
      </c>
      <c r="E281">
        <f t="shared" si="19"/>
        <v>2.9351680660404316E-2</v>
      </c>
      <c r="F281">
        <f t="shared" si="20"/>
        <v>2.9351680660404316E-2</v>
      </c>
    </row>
    <row r="282" spans="1:6" x14ac:dyDescent="0.25">
      <c r="A282" s="12">
        <v>44407</v>
      </c>
      <c r="B282" s="15">
        <v>37.06</v>
      </c>
      <c r="C282">
        <f t="shared" si="18"/>
        <v>-1.8018018018018011E-2</v>
      </c>
      <c r="D282" s="15">
        <v>2700.44682874</v>
      </c>
      <c r="E282">
        <f t="shared" si="19"/>
        <v>5.7827603640062128E-3</v>
      </c>
      <c r="F282">
        <f t="shared" si="20"/>
        <v>5.7827603640062128E-3</v>
      </c>
    </row>
    <row r="283" spans="1:6" x14ac:dyDescent="0.25">
      <c r="A283" s="12">
        <v>44414</v>
      </c>
      <c r="B283" s="15">
        <v>37.04</v>
      </c>
      <c r="C283">
        <f t="shared" si="18"/>
        <v>-5.3966540744746698E-4</v>
      </c>
      <c r="D283" s="15">
        <v>2752.1099714000002</v>
      </c>
      <c r="E283">
        <f t="shared" si="19"/>
        <v>1.9131331196809993E-2</v>
      </c>
      <c r="F283">
        <f t="shared" si="20"/>
        <v>1.9131331196809993E-2</v>
      </c>
    </row>
    <row r="284" spans="1:6" x14ac:dyDescent="0.25">
      <c r="A284" s="12">
        <v>44421</v>
      </c>
      <c r="B284" s="15">
        <v>37.9</v>
      </c>
      <c r="C284">
        <f t="shared" si="18"/>
        <v>2.3218142548596096E-2</v>
      </c>
      <c r="D284" s="15">
        <v>2773.4088879199999</v>
      </c>
      <c r="E284">
        <f t="shared" si="19"/>
        <v>7.7391226154981448E-3</v>
      </c>
      <c r="F284">
        <f t="shared" si="20"/>
        <v>7.7391226154981448E-3</v>
      </c>
    </row>
    <row r="285" spans="1:6" x14ac:dyDescent="0.25">
      <c r="A285" s="12">
        <v>44428</v>
      </c>
      <c r="B285" s="15">
        <v>35.58</v>
      </c>
      <c r="C285">
        <f t="shared" si="18"/>
        <v>-6.12137203166227E-2</v>
      </c>
      <c r="D285" s="15">
        <v>2753.96498741</v>
      </c>
      <c r="E285">
        <f t="shared" si="19"/>
        <v>-7.0108308207602055E-3</v>
      </c>
      <c r="F285">
        <f t="shared" si="20"/>
        <v>-7.0108308207602055E-3</v>
      </c>
    </row>
    <row r="286" spans="1:6" x14ac:dyDescent="0.25">
      <c r="A286" s="12">
        <v>44435</v>
      </c>
      <c r="B286" s="15">
        <v>37.880000000000003</v>
      </c>
      <c r="C286">
        <f t="shared" si="18"/>
        <v>6.4643057897695463E-2</v>
      </c>
      <c r="D286" s="15">
        <v>2780.4426905</v>
      </c>
      <c r="E286">
        <f t="shared" si="19"/>
        <v>9.6143935057436056E-3</v>
      </c>
      <c r="F286">
        <f t="shared" si="20"/>
        <v>9.6143935057436056E-3</v>
      </c>
    </row>
    <row r="287" spans="1:6" x14ac:dyDescent="0.25">
      <c r="A287" s="12">
        <v>44442</v>
      </c>
      <c r="B287" s="15">
        <v>38.119999999999997</v>
      </c>
      <c r="C287">
        <f t="shared" si="18"/>
        <v>6.3357972544877206E-3</v>
      </c>
      <c r="D287" s="15">
        <v>2805.5199394699998</v>
      </c>
      <c r="E287">
        <f t="shared" si="19"/>
        <v>9.0191569334199164E-3</v>
      </c>
      <c r="F287">
        <f t="shared" si="20"/>
        <v>9.0191569334199164E-3</v>
      </c>
    </row>
    <row r="288" spans="1:6" x14ac:dyDescent="0.25">
      <c r="A288" s="12">
        <v>44449</v>
      </c>
      <c r="B288" s="15">
        <v>36.340000000000003</v>
      </c>
      <c r="C288">
        <f t="shared" si="18"/>
        <v>-4.669464847848883E-2</v>
      </c>
      <c r="D288" s="15">
        <v>2753.0916814900002</v>
      </c>
      <c r="E288">
        <f t="shared" si="19"/>
        <v>-1.8687537109397294E-2</v>
      </c>
      <c r="F288">
        <f t="shared" si="20"/>
        <v>-1.8687537109397294E-2</v>
      </c>
    </row>
    <row r="289" spans="1:6" x14ac:dyDescent="0.25">
      <c r="A289" s="12">
        <v>44456</v>
      </c>
      <c r="B289" s="15">
        <v>37.26</v>
      </c>
      <c r="C289">
        <f t="shared" si="18"/>
        <v>2.5316455696202382E-2</v>
      </c>
      <c r="D289" s="15">
        <v>2717.5526916200001</v>
      </c>
      <c r="E289">
        <f t="shared" si="19"/>
        <v>-1.2908756402462404E-2</v>
      </c>
      <c r="F289">
        <f t="shared" si="20"/>
        <v>-1.2908756402462404E-2</v>
      </c>
    </row>
    <row r="290" spans="1:6" x14ac:dyDescent="0.25">
      <c r="A290" s="12">
        <v>44463</v>
      </c>
      <c r="B290" s="15">
        <v>37.1</v>
      </c>
      <c r="C290">
        <f t="shared" si="18"/>
        <v>-4.2941492216853625E-3</v>
      </c>
      <c r="D290" s="15">
        <v>2634.7249786699999</v>
      </c>
      <c r="E290">
        <f t="shared" si="19"/>
        <v>-3.0478788214636076E-2</v>
      </c>
      <c r="F290">
        <f t="shared" si="20"/>
        <v>-3.0478788214636076E-2</v>
      </c>
    </row>
    <row r="291" spans="1:6" x14ac:dyDescent="0.25">
      <c r="A291" s="12">
        <v>44470</v>
      </c>
      <c r="B291" s="15">
        <v>34.86</v>
      </c>
      <c r="C291">
        <f t="shared" si="18"/>
        <v>-6.0377358490566087E-2</v>
      </c>
      <c r="D291" s="15">
        <v>2539.5103453800002</v>
      </c>
      <c r="E291">
        <f t="shared" si="19"/>
        <v>-3.6138357536680633E-2</v>
      </c>
      <c r="F291">
        <f t="shared" si="20"/>
        <v>-3.6138357536680633E-2</v>
      </c>
    </row>
    <row r="292" spans="1:6" x14ac:dyDescent="0.25">
      <c r="A292" s="12">
        <v>44477</v>
      </c>
      <c r="B292" s="15">
        <v>31.7</v>
      </c>
      <c r="C292">
        <f t="shared" si="18"/>
        <v>-9.0648307515777404E-2</v>
      </c>
      <c r="D292" s="15">
        <v>2517.6886728700001</v>
      </c>
      <c r="E292">
        <f t="shared" si="19"/>
        <v>-8.592866160084419E-3</v>
      </c>
      <c r="F292">
        <f t="shared" si="20"/>
        <v>-8.592866160084419E-3</v>
      </c>
    </row>
    <row r="293" spans="1:6" x14ac:dyDescent="0.25">
      <c r="A293" s="12">
        <v>44484</v>
      </c>
      <c r="B293" s="15">
        <v>31.86</v>
      </c>
      <c r="C293">
        <f t="shared" si="18"/>
        <v>5.0473186119873864E-3</v>
      </c>
      <c r="D293" s="15">
        <v>2655.8277950199999</v>
      </c>
      <c r="E293">
        <f t="shared" si="19"/>
        <v>5.4867436009286355E-2</v>
      </c>
      <c r="F293">
        <f t="shared" si="20"/>
        <v>5.4867436009286355E-2</v>
      </c>
    </row>
    <row r="294" spans="1:6" x14ac:dyDescent="0.25">
      <c r="A294" s="12">
        <v>44491</v>
      </c>
      <c r="B294" s="15">
        <v>32.54</v>
      </c>
      <c r="C294">
        <f t="shared" si="18"/>
        <v>2.1343377275580656E-2</v>
      </c>
      <c r="D294" s="15">
        <v>2728.6291016499999</v>
      </c>
      <c r="E294">
        <f t="shared" si="19"/>
        <v>2.7411907792557672E-2</v>
      </c>
      <c r="F294">
        <f t="shared" si="20"/>
        <v>2.7411907792557672E-2</v>
      </c>
    </row>
    <row r="295" spans="1:6" x14ac:dyDescent="0.25">
      <c r="A295" s="12">
        <v>44498</v>
      </c>
      <c r="B295" s="15">
        <v>32.42</v>
      </c>
      <c r="C295">
        <f t="shared" si="18"/>
        <v>-3.687768899815533E-3</v>
      </c>
      <c r="D295" s="15">
        <v>2726.0645441400002</v>
      </c>
      <c r="E295">
        <f t="shared" si="19"/>
        <v>-9.3987032112534928E-4</v>
      </c>
      <c r="F295">
        <f t="shared" si="20"/>
        <v>-9.3987032112534928E-4</v>
      </c>
    </row>
    <row r="296" spans="1:6" x14ac:dyDescent="0.25">
      <c r="A296" s="12">
        <v>44505</v>
      </c>
      <c r="B296" s="15">
        <v>32.14</v>
      </c>
      <c r="C296">
        <f t="shared" si="18"/>
        <v>-8.6366440468846738E-3</v>
      </c>
      <c r="D296" s="15">
        <v>2826.05430695</v>
      </c>
      <c r="E296">
        <f t="shared" si="19"/>
        <v>3.6679161916741719E-2</v>
      </c>
      <c r="F296">
        <f t="shared" si="20"/>
        <v>3.6679161916741719E-2</v>
      </c>
    </row>
    <row r="297" spans="1:6" x14ac:dyDescent="0.25">
      <c r="A297" s="12">
        <v>44512</v>
      </c>
      <c r="B297" s="15">
        <v>32.24</v>
      </c>
      <c r="C297">
        <f t="shared" si="18"/>
        <v>3.1113876789048357E-3</v>
      </c>
      <c r="D297" s="15">
        <v>2852.5616947600001</v>
      </c>
      <c r="E297">
        <f t="shared" si="19"/>
        <v>9.3796455874225939E-3</v>
      </c>
      <c r="F297">
        <f t="shared" si="20"/>
        <v>9.3796455874225939E-3</v>
      </c>
    </row>
    <row r="298" spans="1:6" x14ac:dyDescent="0.25">
      <c r="A298" s="12">
        <v>44519</v>
      </c>
      <c r="B298" s="15">
        <v>34.619999999999997</v>
      </c>
      <c r="C298">
        <f t="shared" si="18"/>
        <v>7.3821339950372059E-2</v>
      </c>
      <c r="D298" s="15">
        <v>2918.8441338299999</v>
      </c>
      <c r="E298">
        <f t="shared" si="19"/>
        <v>2.3236110613052471E-2</v>
      </c>
      <c r="F298">
        <f t="shared" si="20"/>
        <v>2.3236110613052471E-2</v>
      </c>
    </row>
    <row r="299" spans="1:6" x14ac:dyDescent="0.25">
      <c r="A299" s="12">
        <v>44526</v>
      </c>
      <c r="B299" s="15">
        <v>31.3</v>
      </c>
      <c r="C299">
        <f t="shared" si="18"/>
        <v>-9.5898324667821985E-2</v>
      </c>
      <c r="D299" s="15">
        <v>2766.9844068399998</v>
      </c>
      <c r="E299">
        <f t="shared" si="19"/>
        <v>-5.202735056316124E-2</v>
      </c>
      <c r="F299">
        <f t="shared" si="20"/>
        <v>-5.202735056316124E-2</v>
      </c>
    </row>
    <row r="300" spans="1:6" x14ac:dyDescent="0.25">
      <c r="A300" s="12">
        <v>44533</v>
      </c>
      <c r="B300" s="15">
        <v>30.72</v>
      </c>
      <c r="C300">
        <f t="shared" si="18"/>
        <v>-1.8530351437699738E-2</v>
      </c>
      <c r="D300" s="15">
        <v>2709.9945749600001</v>
      </c>
      <c r="E300">
        <f t="shared" si="19"/>
        <v>-2.0596369007039032E-2</v>
      </c>
      <c r="F300">
        <f t="shared" si="20"/>
        <v>-2.0596369007039032E-2</v>
      </c>
    </row>
    <row r="301" spans="1:6" x14ac:dyDescent="0.25">
      <c r="A301" s="12">
        <v>44540</v>
      </c>
      <c r="B301" s="15">
        <v>34.04</v>
      </c>
      <c r="C301">
        <f t="shared" si="18"/>
        <v>0.10807291666666669</v>
      </c>
      <c r="D301" s="15">
        <v>2742.8652721200001</v>
      </c>
      <c r="E301">
        <f t="shared" si="19"/>
        <v>1.2129432827549162E-2</v>
      </c>
      <c r="F301">
        <f t="shared" si="20"/>
        <v>1.2129432827549162E-2</v>
      </c>
    </row>
    <row r="302" spans="1:6" x14ac:dyDescent="0.25">
      <c r="A302" s="12">
        <v>44547</v>
      </c>
      <c r="B302" s="15">
        <v>33.92</v>
      </c>
      <c r="C302">
        <f t="shared" si="18"/>
        <v>-3.5252643948295373E-3</v>
      </c>
      <c r="D302" s="15">
        <v>2694.6935548900001</v>
      </c>
      <c r="E302">
        <f t="shared" si="19"/>
        <v>-1.7562553188318796E-2</v>
      </c>
      <c r="F302">
        <f t="shared" si="20"/>
        <v>-1.7562553188318796E-2</v>
      </c>
    </row>
    <row r="303" spans="1:6" x14ac:dyDescent="0.25">
      <c r="A303" s="12">
        <v>44553</v>
      </c>
      <c r="B303" s="15">
        <v>34.6</v>
      </c>
      <c r="C303">
        <f t="shared" si="18"/>
        <v>2.0047169811320747E-2</v>
      </c>
      <c r="D303" s="15">
        <v>2783.4353660400002</v>
      </c>
      <c r="E303">
        <f t="shared" si="19"/>
        <v>3.2932060489387495E-2</v>
      </c>
      <c r="F303">
        <f t="shared" si="20"/>
        <v>3.2932060489387495E-2</v>
      </c>
    </row>
    <row r="304" spans="1:6" x14ac:dyDescent="0.25">
      <c r="A304" s="12">
        <v>44560</v>
      </c>
      <c r="B304" s="15">
        <v>35.04</v>
      </c>
      <c r="C304">
        <f t="shared" si="18"/>
        <v>1.271676300578028E-2</v>
      </c>
      <c r="D304" s="15">
        <v>2860.6876642500001</v>
      </c>
      <c r="E304">
        <f t="shared" si="19"/>
        <v>2.7754299292355029E-2</v>
      </c>
      <c r="F304">
        <f t="shared" si="20"/>
        <v>2.7754299292355029E-2</v>
      </c>
    </row>
    <row r="305" spans="1:6" x14ac:dyDescent="0.25">
      <c r="A305" s="12">
        <v>44568</v>
      </c>
      <c r="B305" s="15">
        <v>32.9</v>
      </c>
      <c r="C305">
        <f t="shared" si="18"/>
        <v>-6.1073059360730611E-2</v>
      </c>
      <c r="D305" s="15">
        <v>2723.3733324200002</v>
      </c>
      <c r="E305">
        <f t="shared" si="19"/>
        <v>-4.8000462806903545E-2</v>
      </c>
      <c r="F305">
        <f t="shared" si="20"/>
        <v>-4.8000462806903545E-2</v>
      </c>
    </row>
    <row r="306" spans="1:6" x14ac:dyDescent="0.25">
      <c r="A306" s="12">
        <v>44575</v>
      </c>
      <c r="B306" s="15">
        <v>33.119999999999997</v>
      </c>
      <c r="C306">
        <f t="shared" si="18"/>
        <v>6.6869300911853759E-3</v>
      </c>
      <c r="D306" s="15">
        <v>2564.5748304200001</v>
      </c>
      <c r="E306">
        <f t="shared" si="19"/>
        <v>-5.8309487028313935E-2</v>
      </c>
      <c r="F306">
        <f t="shared" si="20"/>
        <v>-5.8309487028313935E-2</v>
      </c>
    </row>
    <row r="307" spans="1:6" x14ac:dyDescent="0.25">
      <c r="A307" s="12">
        <v>44582</v>
      </c>
      <c r="B307" s="15">
        <v>33.26</v>
      </c>
      <c r="C307">
        <f t="shared" si="18"/>
        <v>4.2270531400966363E-3</v>
      </c>
      <c r="D307" s="15">
        <v>2484.5110277200001</v>
      </c>
      <c r="E307">
        <f t="shared" si="19"/>
        <v>-3.1219132992460961E-2</v>
      </c>
      <c r="F307">
        <f t="shared" si="20"/>
        <v>-3.1219132992460961E-2</v>
      </c>
    </row>
    <row r="308" spans="1:6" x14ac:dyDescent="0.25">
      <c r="A308" s="12">
        <v>44589</v>
      </c>
      <c r="B308" s="15">
        <v>33.020000000000003</v>
      </c>
      <c r="C308">
        <f t="shared" si="18"/>
        <v>-7.215874924834483E-3</v>
      </c>
      <c r="D308" s="15">
        <v>2424.9282131099999</v>
      </c>
      <c r="E308">
        <f t="shared" si="19"/>
        <v>-2.3981706639748156E-2</v>
      </c>
      <c r="F308">
        <f t="shared" si="20"/>
        <v>-2.3981706639748156E-2</v>
      </c>
    </row>
    <row r="309" spans="1:6" x14ac:dyDescent="0.25">
      <c r="A309" s="12">
        <v>44596</v>
      </c>
      <c r="B309" s="15">
        <v>33.5</v>
      </c>
      <c r="C309">
        <f t="shared" si="18"/>
        <v>1.4536644457904204E-2</v>
      </c>
      <c r="D309" s="15">
        <v>2428.4586880500001</v>
      </c>
      <c r="E309">
        <f t="shared" si="19"/>
        <v>1.4559090536838313E-3</v>
      </c>
      <c r="F309">
        <f t="shared" si="20"/>
        <v>1.4559090536838313E-3</v>
      </c>
    </row>
    <row r="310" spans="1:6" x14ac:dyDescent="0.25">
      <c r="A310" s="12">
        <v>44603</v>
      </c>
      <c r="B310" s="15">
        <v>36.42</v>
      </c>
      <c r="C310">
        <f t="shared" si="18"/>
        <v>8.7164179104477657E-2</v>
      </c>
      <c r="D310" s="15">
        <v>2421.6761261299998</v>
      </c>
      <c r="E310">
        <f t="shared" si="19"/>
        <v>-2.7929492699941758E-3</v>
      </c>
      <c r="F310">
        <f t="shared" si="20"/>
        <v>-2.7929492699941758E-3</v>
      </c>
    </row>
    <row r="311" spans="1:6" x14ac:dyDescent="0.25">
      <c r="A311" s="12">
        <v>44610</v>
      </c>
      <c r="B311" s="15">
        <v>33</v>
      </c>
      <c r="C311">
        <f t="shared" si="18"/>
        <v>-9.3904448105436619E-2</v>
      </c>
      <c r="D311" s="15">
        <v>2276.8760512399999</v>
      </c>
      <c r="E311">
        <f t="shared" si="19"/>
        <v>-5.9793327987834648E-2</v>
      </c>
      <c r="F311">
        <f t="shared" si="20"/>
        <v>-5.9793327987834648E-2</v>
      </c>
    </row>
    <row r="312" spans="1:6" x14ac:dyDescent="0.25">
      <c r="A312" s="12">
        <v>44617</v>
      </c>
      <c r="B312" s="15">
        <v>33.020000000000003</v>
      </c>
      <c r="C312">
        <f t="shared" si="18"/>
        <v>6.0606060606070082E-4</v>
      </c>
      <c r="D312" s="15">
        <v>2233.5570538900001</v>
      </c>
      <c r="E312">
        <f t="shared" si="19"/>
        <v>-1.9025628262200753E-2</v>
      </c>
      <c r="F312">
        <f t="shared" si="20"/>
        <v>-1.9025628262200753E-2</v>
      </c>
    </row>
    <row r="313" spans="1:6" x14ac:dyDescent="0.25">
      <c r="A313" s="12">
        <v>44624</v>
      </c>
      <c r="B313" s="15">
        <v>31.12</v>
      </c>
      <c r="C313">
        <f t="shared" si="18"/>
        <v>-5.7540884312537913E-2</v>
      </c>
      <c r="D313" s="15">
        <v>2118.2197498999999</v>
      </c>
      <c r="E313">
        <f t="shared" si="19"/>
        <v>-5.1638396157880483E-2</v>
      </c>
      <c r="F313">
        <f t="shared" si="20"/>
        <v>-5.1638396157880483E-2</v>
      </c>
    </row>
    <row r="314" spans="1:6" x14ac:dyDescent="0.25">
      <c r="A314" s="12">
        <v>44631</v>
      </c>
      <c r="B314" s="15">
        <v>35.159999999999997</v>
      </c>
      <c r="C314">
        <f t="shared" si="18"/>
        <v>0.12982005141388162</v>
      </c>
      <c r="D314" s="15">
        <v>2205.6642431</v>
      </c>
      <c r="E314">
        <f t="shared" si="19"/>
        <v>4.1282068682500166E-2</v>
      </c>
      <c r="F314">
        <f t="shared" si="20"/>
        <v>4.1282068682500166E-2</v>
      </c>
    </row>
    <row r="315" spans="1:6" x14ac:dyDescent="0.25">
      <c r="A315" s="12">
        <v>44638</v>
      </c>
      <c r="B315" s="15">
        <v>36.380000000000003</v>
      </c>
      <c r="C315">
        <f t="shared" si="18"/>
        <v>3.4698521046644087E-2</v>
      </c>
      <c r="D315" s="15">
        <v>2373.2354145700001</v>
      </c>
      <c r="E315">
        <f t="shared" si="19"/>
        <v>7.5973109685308876E-2</v>
      </c>
      <c r="F315">
        <f t="shared" si="20"/>
        <v>7.5973109685308876E-2</v>
      </c>
    </row>
    <row r="316" spans="1:6" x14ac:dyDescent="0.25">
      <c r="A316" s="12">
        <v>44645</v>
      </c>
      <c r="B316" s="15">
        <v>36.6</v>
      </c>
      <c r="C316">
        <f t="shared" si="18"/>
        <v>6.0472787245739101E-3</v>
      </c>
      <c r="D316" s="15">
        <v>2274.7515033599998</v>
      </c>
      <c r="E316">
        <f t="shared" si="19"/>
        <v>-4.1497742114152775E-2</v>
      </c>
      <c r="F316">
        <f t="shared" si="20"/>
        <v>-4.1497742114152775E-2</v>
      </c>
    </row>
    <row r="317" spans="1:6" x14ac:dyDescent="0.25">
      <c r="A317" s="12">
        <v>44652</v>
      </c>
      <c r="B317" s="15">
        <v>38.200000000000003</v>
      </c>
      <c r="C317">
        <f t="shared" si="18"/>
        <v>4.3715846994535554E-2</v>
      </c>
      <c r="D317" s="15">
        <v>2369.2944111199999</v>
      </c>
      <c r="E317">
        <f t="shared" si="19"/>
        <v>4.1561861865066281E-2</v>
      </c>
      <c r="F317">
        <f t="shared" si="20"/>
        <v>4.1561861865066281E-2</v>
      </c>
    </row>
    <row r="318" spans="1:6" x14ac:dyDescent="0.25">
      <c r="A318" s="12">
        <v>44659</v>
      </c>
      <c r="B318" s="15">
        <v>38.119999999999997</v>
      </c>
      <c r="C318">
        <f t="shared" si="18"/>
        <v>-2.0942408376964762E-3</v>
      </c>
      <c r="D318" s="15">
        <v>2305.9831153099999</v>
      </c>
      <c r="E318">
        <f t="shared" si="19"/>
        <v>-2.672158238877197E-2</v>
      </c>
      <c r="F318">
        <f t="shared" si="20"/>
        <v>-2.672158238877197E-2</v>
      </c>
    </row>
    <row r="323" spans="9:9" x14ac:dyDescent="0.25">
      <c r="I323">
        <f>COUNT(_xlfn.ANCHORARRAY(A2))</f>
        <v>317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D9C9617D0A41849BF36C35AD2D6F" ma:contentTypeVersion="4" ma:contentTypeDescription="Opret et nyt dokument." ma:contentTypeScope="" ma:versionID="89dcd67d1052c82c404bcfe396b38481">
  <xsd:schema xmlns:xsd="http://www.w3.org/2001/XMLSchema" xmlns:xs="http://www.w3.org/2001/XMLSchema" xmlns:p="http://schemas.microsoft.com/office/2006/metadata/properties" xmlns:ns2="1753885f-5637-49b9-a5ae-e7ab5f9c8676" targetNamespace="http://schemas.microsoft.com/office/2006/metadata/properties" ma:root="true" ma:fieldsID="e22f051f8c77f9e9e124dbab011c15ff" ns2:_="">
    <xsd:import namespace="1753885f-5637-49b9-a5ae-e7ab5f9c86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3885f-5637-49b9-a5ae-e7ab5f9c86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B0690A-9382-4311-AD40-5C6EBF4E01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91396F-00AB-4391-8F8F-B6FD7DE8F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3885f-5637-49b9-a5ae-e7ab5f9c86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533E1D-3BE8-4D5B-AB4C-708182AA11AE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1753885f-5637-49b9-a5ae-e7ab5f9c867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LEO Y</vt:lpstr>
      <vt:lpstr>Smallcap new</vt:lpstr>
      <vt:lpstr>LEO Monthly</vt:lpstr>
      <vt:lpstr>OMX monthly</vt:lpstr>
      <vt:lpstr>OMX</vt:lpstr>
      <vt:lpstr>LEO</vt:lpstr>
      <vt:lpstr>Sheet2</vt:lpstr>
      <vt:lpstr>Sheet3</vt:lpstr>
      <vt:lpstr>OMX30</vt:lpstr>
      <vt:lpstr>Smallcap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Thomas Poulsen</cp:lastModifiedBy>
  <dcterms:created xsi:type="dcterms:W3CDTF">2022-04-11T12:07:23Z</dcterms:created>
  <dcterms:modified xsi:type="dcterms:W3CDTF">2022-05-13T07:59:06Z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0x010100DF56D9C9617D0A41849BF36C35AD2D6F</vt:lpwstr>
  </property>
</Properties>
</file>