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MM\RAB MMM\"/>
    </mc:Choice>
  </mc:AlternateContent>
  <xr:revisionPtr revIDLastSave="0" documentId="13_ncr:1_{B8645546-0B8A-44FD-A9E6-414EF4E04AD1}" xr6:coauthVersionLast="47" xr6:coauthVersionMax="47" xr10:uidLastSave="{00000000-0000-0000-0000-000000000000}"/>
  <bookViews>
    <workbookView xWindow="-110" yWindow="-110" windowWidth="19420" windowHeight="10420" xr2:uid="{EB37D018-8934-446B-AF85-505B3ACF252F}"/>
  </bookViews>
  <sheets>
    <sheet name="Next Shipmen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9" i="1" l="1"/>
  <c r="H58" i="1"/>
  <c r="E30" i="1"/>
  <c r="G57" i="1"/>
  <c r="F30" i="1" l="1"/>
  <c r="E31" i="1" l="1"/>
  <c r="G51" i="1" l="1"/>
  <c r="G62" i="1" s="1"/>
  <c r="D38" i="1"/>
  <c r="C38" i="1"/>
  <c r="G33" i="1"/>
  <c r="G32" i="1"/>
  <c r="F31" i="1"/>
  <c r="E28" i="1"/>
  <c r="H11" i="1"/>
  <c r="G31" i="1" l="1"/>
  <c r="G30" i="1"/>
  <c r="E38" i="1"/>
  <c r="F28" i="1"/>
  <c r="H49" i="1"/>
  <c r="H52" i="1"/>
  <c r="H56" i="1"/>
  <c r="H60" i="1"/>
  <c r="G28" i="1"/>
  <c r="H46" i="1"/>
  <c r="H50" i="1"/>
  <c r="H53" i="1"/>
  <c r="H57" i="1"/>
  <c r="G63" i="1"/>
  <c r="H63" i="1" s="1"/>
  <c r="H47" i="1"/>
  <c r="H54" i="1"/>
  <c r="H48" i="1"/>
  <c r="H51" i="1"/>
  <c r="H55" i="1"/>
  <c r="G38" i="1" l="1"/>
  <c r="H62" i="1"/>
  <c r="I63" i="1" s="1"/>
  <c r="F38" i="1"/>
</calcChain>
</file>

<file path=xl/sharedStrings.xml><?xml version="1.0" encoding="utf-8"?>
<sst xmlns="http://schemas.openxmlformats.org/spreadsheetml/2006/main" count="109" uniqueCount="99">
  <si>
    <t xml:space="preserve">PROYEKSI PROFIT / LOSS PROJECT </t>
  </si>
  <si>
    <t>Tug Boat</t>
  </si>
  <si>
    <t>: TB. Tiga Permata</t>
  </si>
  <si>
    <t>C/Hire per day</t>
  </si>
  <si>
    <t>: Rp.</t>
  </si>
  <si>
    <t>Avg. Speed/Knots</t>
  </si>
  <si>
    <t>2.5</t>
  </si>
  <si>
    <t>Barge</t>
  </si>
  <si>
    <t>: OB. Selaras 01</t>
  </si>
  <si>
    <t>Bunker Cons per Day</t>
  </si>
  <si>
    <t>2160 ltr</t>
  </si>
  <si>
    <t>Total C/Hire per day</t>
  </si>
  <si>
    <t>M/E per hrs</t>
  </si>
  <si>
    <t>C/Hire per month</t>
  </si>
  <si>
    <t>A/E per hrs</t>
  </si>
  <si>
    <t>CHARTER / MONTH</t>
  </si>
  <si>
    <t>:</t>
  </si>
  <si>
    <t xml:space="preserve"> Total Cons</t>
  </si>
  <si>
    <t xml:space="preserve">CHARTER / DAY </t>
  </si>
  <si>
    <t xml:space="preserve">: </t>
  </si>
  <si>
    <t>Customer</t>
  </si>
  <si>
    <t>Commodity</t>
  </si>
  <si>
    <t>: POME</t>
  </si>
  <si>
    <t>Mob port from</t>
  </si>
  <si>
    <t>: Dumai</t>
  </si>
  <si>
    <t>Distance :</t>
  </si>
  <si>
    <t>Bunker price</t>
  </si>
  <si>
    <t>Rp.</t>
  </si>
  <si>
    <t>Mob port from 2</t>
  </si>
  <si>
    <t>Load port</t>
  </si>
  <si>
    <t>Lumpsum Freight</t>
  </si>
  <si>
    <t>Load port 2</t>
  </si>
  <si>
    <t>Disch port</t>
  </si>
  <si>
    <t>Freight Computation</t>
  </si>
  <si>
    <t>Disch port 2</t>
  </si>
  <si>
    <t>Demob</t>
  </si>
  <si>
    <t>Activities</t>
  </si>
  <si>
    <t>Distance/knots</t>
  </si>
  <si>
    <t>Speed in Knt</t>
  </si>
  <si>
    <t>Hours Taken</t>
  </si>
  <si>
    <t>Total Days</t>
  </si>
  <si>
    <t>Bunker Consum</t>
  </si>
  <si>
    <t>to</t>
  </si>
  <si>
    <t>0.0</t>
  </si>
  <si>
    <t>Idle time</t>
  </si>
  <si>
    <t>Loading - un loading</t>
  </si>
  <si>
    <t>Oil Barge</t>
  </si>
  <si>
    <t>Boiler</t>
  </si>
  <si>
    <t>ROB (Remaind On Board)</t>
  </si>
  <si>
    <t>Shifting / OG</t>
  </si>
  <si>
    <t>Total</t>
  </si>
  <si>
    <t>Revenue Sales</t>
  </si>
  <si>
    <t>Jumlah</t>
  </si>
  <si>
    <t>(IDR)</t>
  </si>
  <si>
    <t>%</t>
  </si>
  <si>
    <t>Total Sales Revenue</t>
  </si>
  <si>
    <t>100.00 %</t>
  </si>
  <si>
    <t>Expenses / Items</t>
  </si>
  <si>
    <t>Total Qty</t>
  </si>
  <si>
    <t>Unit Price</t>
  </si>
  <si>
    <t>Total Expenses</t>
  </si>
  <si>
    <t>   Agency Fees at Discharge Port</t>
  </si>
  <si>
    <t>   Biaya supervisi loading un loading</t>
  </si>
  <si>
    <t>   Biaya Operasional Nakhoda</t>
  </si>
  <si>
    <t>   Bunker Usage</t>
  </si>
  <si>
    <t>   Total freshwater usage</t>
  </si>
  <si>
    <t>100 Ton</t>
  </si>
  <si>
    <t>   Crew bonus</t>
  </si>
  <si>
    <t>   Biaya Koordinasi di Laut</t>
  </si>
  <si>
    <t>Surveyor POL &amp; POD</t>
  </si>
  <si>
    <t xml:space="preserve">   Operasional ( TEAM MMM )</t>
  </si>
  <si>
    <t xml:space="preserve">   Broker Fee </t>
  </si>
  <si>
    <t xml:space="preserve">   Biaya Kuras</t>
  </si>
  <si>
    <r>
      <t>Cost of Money</t>
    </r>
    <r>
      <rPr>
        <sz val="11"/>
        <color rgb="FF000000"/>
        <rFont val="Calibri"/>
        <family val="2"/>
        <scheme val="minor"/>
      </rPr>
      <t> </t>
    </r>
  </si>
  <si>
    <t>NET PROFIT (LOSS)</t>
  </si>
  <si>
    <t>Notes Proyek :  </t>
  </si>
  <si>
    <t>2) Masing-masing Fungsi/Departement telah mengambil bagian dan melakukan penyesuaian pada Harga, BBM, Jarak, Speed, Waktu, Biaya-biaya dan Lainnya (sesuai isian pada RAB)</t>
  </si>
  <si>
    <t>Prepared by,</t>
  </si>
  <si>
    <t>Approved By,</t>
  </si>
  <si>
    <t>(GAHRAL)</t>
  </si>
  <si>
    <t>(BAMBANG WAHYUDI)</t>
  </si>
  <si>
    <t>(REGINA)</t>
  </si>
  <si>
    <t>(SULAIMAN SANJEEV)</t>
  </si>
  <si>
    <t xml:space="preserve">   Biaya Tak Terduga</t>
  </si>
  <si>
    <t>Sintang Raya to Dumai</t>
  </si>
  <si>
    <t>   Agency Fees at Sintang</t>
  </si>
  <si>
    <t>Batam to Tayan</t>
  </si>
  <si>
    <t xml:space="preserve">Tayan to Sintang Raya </t>
  </si>
  <si>
    <t>Total Days 25</t>
  </si>
  <si>
    <t>: Batam</t>
  </si>
  <si>
    <t>: Tayan &amp; Sintang</t>
  </si>
  <si>
    <t>Document Number : 001/RAB-MMM/II/2024</t>
  </si>
  <si>
    <t>1) Telah dilakukan Gelar RAB dengan Team Marketing, Operasional, Per Tanggal 01 Februari 2024</t>
  </si>
  <si>
    <t>Date 01 Feb 2024</t>
  </si>
  <si>
    <t>Gaji Crew Tiga Permata &amp; Selaras Plus BPJS</t>
  </si>
  <si>
    <t>30 days</t>
  </si>
  <si>
    <t xml:space="preserve">   Gaji Karyawan MMM Plus BPJS</t>
  </si>
  <si>
    <t>: PT.SPB</t>
  </si>
  <si>
    <t>1. Freight Earning from Tayan , Sintang Raya to Dumai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</si>
</sst>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Rp&quot;* #,##0_-;\-&quot;Rp&quot;* #,##0_-;_-&quot;Rp&quot;* &quot;-&quot;_-;_-@_-"/>
    <numFmt numFmtId="41" formatCode="_-* #,##0_-;\-* #,##0_-;_-* &quot;-&quot;_-;_-@_-"/>
    <numFmt numFmtId="164" formatCode="0.0%"/>
    <numFmt numFmtId="165" formatCode="_-[$Rp-3809]* #,##0_-;\-[$Rp-3809]* #,##0_-;_-[$Rp-3809]* &quot;-&quot;??_-;_-@_-"/>
  </numFmts>
  <fonts count="5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1B4D8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1" fontId="2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5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left" wrapText="1"/>
    </xf>
    <xf numFmtId="42" fontId="0" fillId="0" borderId="0" xfId="2" applyFont="1" applyAlignment="1">
      <alignment wrapText="1"/>
    </xf>
    <xf numFmtId="41" fontId="0" fillId="0" borderId="0" xfId="1" applyFont="1" applyAlignment="1">
      <alignment horizontal="right" wrapText="1"/>
    </xf>
    <xf numFmtId="41" fontId="0" fillId="0" borderId="0" xfId="1" applyFont="1" applyAlignment="1">
      <alignment wrapText="1"/>
    </xf>
    <xf numFmtId="0" fontId="0" fillId="0" borderId="0" xfId="3" applyNumberFormat="1" applyFont="1" applyAlignment="1">
      <alignment wrapText="1"/>
    </xf>
    <xf numFmtId="42" fontId="0" fillId="0" borderId="0" xfId="2" applyFont="1"/>
    <xf numFmtId="0" fontId="0" fillId="0" borderId="0" xfId="3" applyNumberFormat="1" applyFont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3" xfId="0" applyBorder="1" applyAlignment="1">
      <alignment horizontal="left" wrapText="1"/>
    </xf>
    <xf numFmtId="42" fontId="0" fillId="0" borderId="3" xfId="2" applyFont="1" applyBorder="1" applyAlignment="1">
      <alignment horizontal="right" wrapText="1"/>
    </xf>
    <xf numFmtId="0" fontId="0" fillId="0" borderId="7" xfId="3" applyNumberFormat="1" applyFont="1" applyBorder="1" applyAlignment="1">
      <alignment horizontal="right"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9" xfId="0" applyBorder="1" applyAlignment="1">
      <alignment horizontal="right" wrapText="1"/>
    </xf>
    <xf numFmtId="0" fontId="0" fillId="0" borderId="8" xfId="0" applyBorder="1" applyAlignment="1">
      <alignment horizontal="right" wrapText="1"/>
    </xf>
    <xf numFmtId="42" fontId="0" fillId="0" borderId="8" xfId="2" applyFont="1" applyBorder="1" applyAlignment="1">
      <alignment horizontal="right" wrapText="1"/>
    </xf>
    <xf numFmtId="0" fontId="0" fillId="0" borderId="12" xfId="3" applyNumberFormat="1" applyFont="1" applyBorder="1" applyAlignment="1">
      <alignment horizontal="right" wrapText="1"/>
    </xf>
    <xf numFmtId="0" fontId="0" fillId="0" borderId="8" xfId="0" applyBorder="1" applyAlignment="1">
      <alignment horizontal="left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1" fontId="0" fillId="0" borderId="8" xfId="0" applyNumberFormat="1" applyBorder="1" applyAlignment="1">
      <alignment horizontal="right" wrapText="1"/>
    </xf>
    <xf numFmtId="2" fontId="0" fillId="0" borderId="8" xfId="0" applyNumberFormat="1" applyBorder="1" applyAlignment="1">
      <alignment horizontal="right" wrapText="1"/>
    </xf>
    <xf numFmtId="42" fontId="4" fillId="3" borderId="9" xfId="2" applyFont="1" applyFill="1" applyBorder="1" applyAlignment="1">
      <alignment horizontal="center" vertical="center" wrapText="1"/>
    </xf>
    <xf numFmtId="0" fontId="4" fillId="3" borderId="14" xfId="3" applyNumberFormat="1" applyFont="1" applyFill="1" applyBorder="1" applyAlignment="1">
      <alignment horizontal="center" vertical="center" wrapText="1"/>
    </xf>
    <xf numFmtId="42" fontId="0" fillId="0" borderId="9" xfId="2" applyFont="1" applyBorder="1" applyAlignment="1">
      <alignment horizontal="right" wrapText="1"/>
    </xf>
    <xf numFmtId="0" fontId="0" fillId="0" borderId="14" xfId="3" applyNumberFormat="1" applyFont="1" applyBorder="1" applyAlignment="1">
      <alignment horizontal="right" wrapText="1"/>
    </xf>
    <xf numFmtId="42" fontId="0" fillId="4" borderId="9" xfId="2" applyFont="1" applyFill="1" applyBorder="1" applyAlignment="1">
      <alignment horizontal="right" wrapText="1"/>
    </xf>
    <xf numFmtId="0" fontId="0" fillId="4" borderId="14" xfId="3" applyNumberFormat="1" applyFont="1" applyFill="1" applyBorder="1" applyAlignment="1">
      <alignment horizontal="right"/>
    </xf>
    <xf numFmtId="0" fontId="0" fillId="3" borderId="8" xfId="0" applyFill="1" applyBorder="1" applyAlignment="1">
      <alignment wrapText="1"/>
    </xf>
    <xf numFmtId="2" fontId="0" fillId="4" borderId="14" xfId="3" applyNumberFormat="1" applyFont="1" applyFill="1" applyBorder="1" applyAlignment="1">
      <alignment horizontal="right" wrapText="1"/>
    </xf>
    <xf numFmtId="0" fontId="0" fillId="0" borderId="7" xfId="0" applyBorder="1" applyAlignment="1">
      <alignment horizontal="right" wrapText="1"/>
    </xf>
    <xf numFmtId="42" fontId="0" fillId="5" borderId="8" xfId="2" applyFont="1" applyFill="1" applyBorder="1" applyAlignment="1">
      <alignment horizontal="right" wrapText="1"/>
    </xf>
    <xf numFmtId="164" fontId="0" fillId="0" borderId="14" xfId="3" applyNumberFormat="1" applyFont="1" applyFill="1" applyBorder="1" applyAlignment="1">
      <alignment horizontal="right" wrapText="1"/>
    </xf>
    <xf numFmtId="42" fontId="0" fillId="2" borderId="8" xfId="2" applyFont="1" applyFill="1" applyBorder="1" applyAlignment="1">
      <alignment horizontal="right" wrapText="1"/>
    </xf>
    <xf numFmtId="164" fontId="0" fillId="2" borderId="14" xfId="3" applyNumberFormat="1" applyFont="1" applyFill="1" applyBorder="1" applyAlignment="1">
      <alignment horizontal="right" wrapText="1"/>
    </xf>
    <xf numFmtId="164" fontId="0" fillId="0" borderId="14" xfId="3" applyNumberFormat="1" applyFont="1" applyBorder="1" applyAlignment="1">
      <alignment horizontal="right" wrapText="1"/>
    </xf>
    <xf numFmtId="164" fontId="0" fillId="4" borderId="14" xfId="3" applyNumberFormat="1" applyFont="1" applyFill="1" applyBorder="1" applyAlignment="1">
      <alignment horizontal="right" wrapText="1"/>
    </xf>
    <xf numFmtId="42" fontId="0" fillId="6" borderId="9" xfId="2" applyFont="1" applyFill="1" applyBorder="1" applyAlignment="1">
      <alignment horizontal="right" wrapText="1"/>
    </xf>
    <xf numFmtId="164" fontId="0" fillId="6" borderId="14" xfId="3" applyNumberFormat="1" applyFont="1" applyFill="1" applyBorder="1" applyAlignment="1">
      <alignment horizontal="right" wrapText="1"/>
    </xf>
    <xf numFmtId="9" fontId="0" fillId="0" borderId="0" xfId="0" applyNumberFormat="1"/>
    <xf numFmtId="0" fontId="4" fillId="0" borderId="0" xfId="0" applyFont="1"/>
    <xf numFmtId="0" fontId="4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0" fillId="0" borderId="4" xfId="0" applyBorder="1" applyAlignment="1">
      <alignment horizontal="left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5" borderId="12" xfId="3" applyNumberFormat="1" applyFont="1" applyFill="1" applyBorder="1" applyAlignment="1">
      <alignment horizontal="right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0" borderId="0" xfId="0"/>
    <xf numFmtId="0" fontId="0" fillId="0" borderId="1" xfId="0" applyBorder="1"/>
    <xf numFmtId="0" fontId="0" fillId="0" borderId="3" xfId="0" applyBorder="1" applyAlignment="1">
      <alignment wrapText="1"/>
    </xf>
    <xf numFmtId="0" fontId="0" fillId="0" borderId="7" xfId="0" applyBorder="1" applyAlignment="1">
      <alignment wrapText="1"/>
    </xf>
    <xf numFmtId="41" fontId="0" fillId="0" borderId="3" xfId="1" applyFont="1" applyBorder="1" applyAlignment="1">
      <alignment horizontal="right" wrapText="1"/>
    </xf>
    <xf numFmtId="41" fontId="0" fillId="0" borderId="7" xfId="1" applyFont="1" applyBorder="1" applyAlignment="1">
      <alignment horizontal="right" wrapText="1"/>
    </xf>
    <xf numFmtId="41" fontId="0" fillId="0" borderId="0" xfId="1" applyFont="1" applyAlignment="1">
      <alignment horizontal="right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right" wrapText="1"/>
    </xf>
    <xf numFmtId="0" fontId="0" fillId="0" borderId="4" xfId="0" applyBorder="1" applyAlignment="1">
      <alignment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4" fillId="4" borderId="3" xfId="0" applyFont="1" applyFill="1" applyBorder="1" applyAlignment="1">
      <alignment horizontal="right" wrapText="1"/>
    </xf>
    <xf numFmtId="0" fontId="4" fillId="4" borderId="4" xfId="0" applyFont="1" applyFill="1" applyBorder="1" applyAlignment="1">
      <alignment horizontal="right" wrapText="1"/>
    </xf>
    <xf numFmtId="0" fontId="4" fillId="4" borderId="7" xfId="0" applyFont="1" applyFill="1" applyBorder="1" applyAlignment="1">
      <alignment horizontal="right" wrapText="1"/>
    </xf>
    <xf numFmtId="0" fontId="4" fillId="0" borderId="3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41" fontId="0" fillId="2" borderId="3" xfId="1" applyFont="1" applyFill="1" applyBorder="1" applyAlignment="1">
      <alignment horizontal="right" wrapText="1"/>
    </xf>
    <xf numFmtId="41" fontId="0" fillId="2" borderId="7" xfId="1" applyFont="1" applyFill="1" applyBorder="1" applyAlignment="1">
      <alignment horizontal="right" wrapText="1"/>
    </xf>
    <xf numFmtId="0" fontId="0" fillId="0" borderId="4" xfId="0" applyBorder="1" applyAlignment="1">
      <alignment horizontal="left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4" xfId="0" applyBorder="1" applyAlignment="1">
      <alignment horizontal="right" wrapText="1"/>
    </xf>
    <xf numFmtId="0" fontId="0" fillId="0" borderId="7" xfId="0" applyBorder="1" applyAlignment="1">
      <alignment horizontal="right" wrapText="1"/>
    </xf>
    <xf numFmtId="0" fontId="4" fillId="4" borderId="13" xfId="0" applyFont="1" applyFill="1" applyBorder="1" applyAlignment="1">
      <alignment horizontal="right" wrapText="1"/>
    </xf>
    <xf numFmtId="0" fontId="0" fillId="0" borderId="3" xfId="0" applyBorder="1" applyAlignment="1">
      <alignment horizontal="left" wrapText="1" indent="1"/>
    </xf>
    <xf numFmtId="0" fontId="0" fillId="0" borderId="4" xfId="0" applyBorder="1" applyAlignment="1">
      <alignment horizontal="left" wrapText="1" indent="1"/>
    </xf>
    <xf numFmtId="0" fontId="0" fillId="0" borderId="19" xfId="0" applyBorder="1" applyAlignment="1">
      <alignment horizontal="left" wrapText="1"/>
    </xf>
    <xf numFmtId="0" fontId="0" fillId="0" borderId="20" xfId="0" applyBorder="1" applyAlignment="1">
      <alignment horizontal="left" wrapText="1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165" fontId="0" fillId="0" borderId="19" xfId="0" applyNumberFormat="1" applyBorder="1" applyAlignment="1">
      <alignment horizontal="right" wrapText="1"/>
    </xf>
    <xf numFmtId="165" fontId="0" fillId="0" borderId="20" xfId="0" applyNumberFormat="1" applyBorder="1" applyAlignment="1">
      <alignment horizontal="right"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9" xfId="0" applyBorder="1" applyAlignment="1">
      <alignment horizontal="right" wrapText="1"/>
    </xf>
    <xf numFmtId="0" fontId="0" fillId="0" borderId="12" xfId="0" applyBorder="1" applyAlignment="1">
      <alignment horizontal="right" wrapText="1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5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41" fontId="0" fillId="0" borderId="8" xfId="1" applyFont="1" applyBorder="1" applyAlignment="1">
      <alignment horizontal="left" vertical="center" wrapText="1"/>
    </xf>
    <xf numFmtId="41" fontId="0" fillId="0" borderId="12" xfId="1" applyFont="1" applyBorder="1" applyAlignment="1">
      <alignment horizontal="left" vertical="center" wrapText="1"/>
    </xf>
    <xf numFmtId="165" fontId="0" fillId="0" borderId="13" xfId="0" applyNumberFormat="1" applyBorder="1" applyAlignment="1">
      <alignment horizontal="right" wrapText="1"/>
    </xf>
    <xf numFmtId="165" fontId="0" fillId="0" borderId="6" xfId="0" applyNumberFormat="1" applyBorder="1" applyAlignment="1">
      <alignment horizontal="right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4" fillId="4" borderId="9" xfId="0" applyFont="1" applyFill="1" applyBorder="1" applyAlignment="1">
      <alignment horizontal="right" wrapText="1"/>
    </xf>
    <xf numFmtId="0" fontId="4" fillId="6" borderId="3" xfId="0" applyFont="1" applyFill="1" applyBorder="1" applyAlignment="1">
      <alignment horizontal="right" wrapText="1"/>
    </xf>
    <xf numFmtId="0" fontId="4" fillId="6" borderId="4" xfId="0" applyFont="1" applyFill="1" applyBorder="1" applyAlignment="1">
      <alignment horizontal="right" wrapText="1"/>
    </xf>
    <xf numFmtId="0" fontId="4" fillId="6" borderId="7" xfId="0" applyFont="1" applyFill="1" applyBorder="1" applyAlignment="1">
      <alignment horizontal="right" wrapText="1"/>
    </xf>
  </cellXfs>
  <cellStyles count="4">
    <cellStyle name="Comma [0]" xfId="1" builtinId="6"/>
    <cellStyle name="Currency [0] 2" xfId="2" xr:uid="{A65F231A-330E-4DF3-8C60-EF2B443C2A0C}"/>
    <cellStyle name="Normal" xfId="0" builtinId="0"/>
    <cellStyle name="Percent 2" xfId="3" xr:uid="{8D79BEB3-99E7-44F7-8284-F353C6BCCAB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1</xdr:row>
      <xdr:rowOff>44450</xdr:rowOff>
    </xdr:to>
    <xdr:pic>
      <xdr:nvPicPr>
        <xdr:cNvPr id="2" name="Picture 1025" hidden="1">
          <a:extLst>
            <a:ext uri="{FF2B5EF4-FFF2-40B4-BE49-F238E27FC236}">
              <a16:creationId xmlns:a16="http://schemas.microsoft.com/office/drawing/2014/main" id="{8726FAB9-E98E-414C-A30F-6A7A30CF54F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914400</xdr:colOff>
      <xdr:row>76</xdr:row>
      <xdr:rowOff>44450</xdr:rowOff>
    </xdr:to>
    <xdr:pic>
      <xdr:nvPicPr>
        <xdr:cNvPr id="3" name="Picture 1026" hidden="1">
          <a:extLst>
            <a:ext uri="{FF2B5EF4-FFF2-40B4-BE49-F238E27FC236}">
              <a16:creationId xmlns:a16="http://schemas.microsoft.com/office/drawing/2014/main" id="{E1DC1391-8F25-4C37-A304-CF661C51852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9070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8A776-12D0-4EC8-8A42-4DAA9540EB32}">
  <dimension ref="A2:I75"/>
  <sheetViews>
    <sheetView showGridLines="0" tabSelected="1" zoomScaleNormal="100" workbookViewId="0">
      <selection activeCell="G59" sqref="G59"/>
    </sheetView>
  </sheetViews>
  <sheetFormatPr defaultRowHeight="14.5" x14ac:dyDescent="0.35"/>
  <cols>
    <col min="1" max="1" width="24.26953125" customWidth="1"/>
    <col min="2" max="2" width="15.6328125" customWidth="1"/>
    <col min="3" max="3" width="21.08984375" customWidth="1"/>
    <col min="4" max="4" width="21.26953125" customWidth="1"/>
    <col min="5" max="5" width="20.1796875" customWidth="1"/>
    <col min="6" max="6" width="18.08984375" customWidth="1"/>
    <col min="7" max="7" width="19.54296875" style="9" customWidth="1"/>
    <col min="8" max="8" width="19.08984375" style="10" customWidth="1"/>
  </cols>
  <sheetData>
    <row r="2" spans="1:8" ht="15.5" customHeight="1" x14ac:dyDescent="0.35">
      <c r="A2" s="54" t="s">
        <v>0</v>
      </c>
      <c r="B2" s="54"/>
      <c r="C2" s="54"/>
      <c r="D2" s="54"/>
      <c r="E2" s="54"/>
      <c r="F2" s="54"/>
      <c r="G2" s="54"/>
      <c r="H2" s="54"/>
    </row>
    <row r="3" spans="1:8" ht="14.5" customHeight="1" x14ac:dyDescent="0.35">
      <c r="A3" s="55"/>
      <c r="B3" s="55"/>
      <c r="C3" s="55"/>
      <c r="D3" s="55"/>
      <c r="E3" s="55"/>
      <c r="F3" s="55"/>
      <c r="G3" s="55"/>
      <c r="H3" s="55"/>
    </row>
    <row r="4" spans="1:8" ht="14.5" customHeight="1" x14ac:dyDescent="0.35">
      <c r="A4" s="56" t="s">
        <v>91</v>
      </c>
      <c r="B4" s="56"/>
      <c r="C4" s="56"/>
      <c r="D4" s="56"/>
      <c r="E4" s="57" t="s">
        <v>93</v>
      </c>
      <c r="F4" s="57"/>
      <c r="G4" s="57"/>
      <c r="H4" s="57"/>
    </row>
    <row r="5" spans="1:8" x14ac:dyDescent="0.35">
      <c r="A5" s="58"/>
      <c r="B5" s="58"/>
      <c r="C5" s="58"/>
      <c r="D5" s="58"/>
      <c r="E5" s="58"/>
      <c r="F5" s="58"/>
      <c r="G5" s="58"/>
      <c r="H5" s="58"/>
    </row>
    <row r="6" spans="1:8" x14ac:dyDescent="0.35">
      <c r="A6" s="59"/>
      <c r="B6" s="59"/>
      <c r="C6" s="59"/>
      <c r="D6" s="59"/>
      <c r="E6" s="59"/>
      <c r="F6" s="59"/>
      <c r="G6" s="59"/>
      <c r="H6" s="59"/>
    </row>
    <row r="7" spans="1:8" ht="29" x14ac:dyDescent="0.35">
      <c r="A7" s="4" t="s">
        <v>1</v>
      </c>
      <c r="B7" s="2" t="s">
        <v>2</v>
      </c>
      <c r="C7" s="2"/>
      <c r="D7" s="2" t="s">
        <v>3</v>
      </c>
      <c r="E7" t="s">
        <v>4</v>
      </c>
      <c r="F7" s="3"/>
      <c r="G7" s="5" t="s">
        <v>5</v>
      </c>
      <c r="H7" s="6" t="s">
        <v>6</v>
      </c>
    </row>
    <row r="8" spans="1:8" x14ac:dyDescent="0.35">
      <c r="A8" s="4" t="s">
        <v>7</v>
      </c>
      <c r="B8" s="2" t="s">
        <v>8</v>
      </c>
      <c r="C8" s="2"/>
      <c r="D8" s="2" t="s">
        <v>3</v>
      </c>
      <c r="E8" s="2" t="s">
        <v>4</v>
      </c>
      <c r="F8" s="3"/>
      <c r="G8" s="5" t="s">
        <v>9</v>
      </c>
      <c r="H8" s="6" t="s">
        <v>10</v>
      </c>
    </row>
    <row r="9" spans="1:8" x14ac:dyDescent="0.35">
      <c r="A9" s="56"/>
      <c r="B9" s="56"/>
      <c r="C9" s="56"/>
      <c r="D9" s="2" t="s">
        <v>11</v>
      </c>
      <c r="E9" s="2" t="s">
        <v>4</v>
      </c>
      <c r="F9" s="3"/>
      <c r="G9" s="5" t="s">
        <v>12</v>
      </c>
      <c r="H9" s="7">
        <v>80</v>
      </c>
    </row>
    <row r="10" spans="1:8" x14ac:dyDescent="0.35">
      <c r="A10" s="56"/>
      <c r="B10" s="56"/>
      <c r="C10" s="56"/>
      <c r="D10" s="2" t="s">
        <v>13</v>
      </c>
      <c r="E10" s="2" t="s">
        <v>4</v>
      </c>
      <c r="F10" s="3"/>
      <c r="G10" s="5" t="s">
        <v>14</v>
      </c>
      <c r="H10" s="7">
        <v>5</v>
      </c>
    </row>
    <row r="11" spans="1:8" x14ac:dyDescent="0.35">
      <c r="A11" s="2" t="s">
        <v>15</v>
      </c>
      <c r="B11" s="2" t="s">
        <v>16</v>
      </c>
      <c r="C11" s="2"/>
      <c r="D11" s="2"/>
      <c r="E11" s="2"/>
      <c r="F11" s="3"/>
      <c r="G11" s="5" t="s">
        <v>17</v>
      </c>
      <c r="H11" s="7">
        <f>H9+H10</f>
        <v>85</v>
      </c>
    </row>
    <row r="12" spans="1:8" x14ac:dyDescent="0.35">
      <c r="A12" s="2" t="s">
        <v>18</v>
      </c>
      <c r="B12" s="2" t="s">
        <v>19</v>
      </c>
      <c r="C12" s="2"/>
      <c r="D12" s="2"/>
      <c r="E12" s="2"/>
      <c r="F12" s="3"/>
      <c r="G12" s="5"/>
      <c r="H12" s="8"/>
    </row>
    <row r="13" spans="1:8" x14ac:dyDescent="0.35">
      <c r="A13" s="58"/>
      <c r="B13" s="58"/>
      <c r="C13" s="58"/>
      <c r="D13" s="58"/>
      <c r="E13" s="58"/>
      <c r="F13" s="58"/>
      <c r="G13" s="58"/>
      <c r="H13" s="58"/>
    </row>
    <row r="14" spans="1:8" x14ac:dyDescent="0.35">
      <c r="A14" s="59"/>
      <c r="B14" s="59"/>
      <c r="C14" s="59"/>
      <c r="D14" s="59"/>
      <c r="E14" s="59"/>
      <c r="F14" s="59"/>
      <c r="G14" s="59"/>
      <c r="H14" s="59"/>
    </row>
    <row r="15" spans="1:8" ht="14.5" customHeight="1" x14ac:dyDescent="0.35">
      <c r="A15" s="2" t="s">
        <v>20</v>
      </c>
      <c r="B15" s="71" t="s">
        <v>97</v>
      </c>
      <c r="C15" s="71"/>
      <c r="D15" s="71"/>
      <c r="E15" s="72"/>
      <c r="F15" s="72"/>
      <c r="G15" s="72"/>
      <c r="H15" s="72"/>
    </row>
    <row r="16" spans="1:8" ht="14.5" customHeight="1" x14ac:dyDescent="0.35">
      <c r="A16" s="2" t="s">
        <v>21</v>
      </c>
      <c r="B16" s="56" t="s">
        <v>22</v>
      </c>
      <c r="C16" s="56"/>
      <c r="D16" s="56"/>
      <c r="E16" s="57"/>
      <c r="F16" s="57"/>
      <c r="G16" s="57"/>
      <c r="H16" s="57"/>
    </row>
    <row r="17" spans="1:8" ht="14.5" customHeight="1" x14ac:dyDescent="0.35">
      <c r="A17" s="57" t="s">
        <v>88</v>
      </c>
      <c r="B17" s="57"/>
      <c r="C17" s="57"/>
      <c r="D17" s="57"/>
      <c r="E17" s="57"/>
      <c r="F17" s="57"/>
      <c r="G17" s="64">
        <v>1600000</v>
      </c>
      <c r="H17" s="64"/>
    </row>
    <row r="18" spans="1:8" ht="15" thickBot="1" x14ac:dyDescent="0.4"/>
    <row r="19" spans="1:8" ht="15" thickBot="1" x14ac:dyDescent="0.4">
      <c r="A19" s="11" t="s">
        <v>23</v>
      </c>
      <c r="B19" s="12" t="s">
        <v>89</v>
      </c>
      <c r="C19" s="65" t="s">
        <v>25</v>
      </c>
      <c r="D19" s="66"/>
      <c r="E19" s="13">
        <v>0</v>
      </c>
      <c r="F19" s="14" t="s">
        <v>26</v>
      </c>
      <c r="G19" s="15" t="s">
        <v>27</v>
      </c>
      <c r="H19" s="16">
        <v>10500</v>
      </c>
    </row>
    <row r="20" spans="1:8" ht="15" hidden="1" customHeight="1" x14ac:dyDescent="0.35">
      <c r="A20" s="17" t="s">
        <v>28</v>
      </c>
      <c r="B20" s="18" t="s">
        <v>16</v>
      </c>
      <c r="C20" s="67"/>
      <c r="D20" s="68"/>
      <c r="E20" s="19">
        <v>0</v>
      </c>
      <c r="F20" s="20"/>
      <c r="G20" s="21"/>
      <c r="H20" s="22"/>
    </row>
    <row r="21" spans="1:8" ht="15" thickBot="1" x14ac:dyDescent="0.4">
      <c r="A21" s="17" t="s">
        <v>29</v>
      </c>
      <c r="B21" s="18" t="s">
        <v>90</v>
      </c>
      <c r="C21" s="67"/>
      <c r="D21" s="68"/>
      <c r="E21" s="19">
        <v>0</v>
      </c>
      <c r="F21" s="23" t="s">
        <v>30</v>
      </c>
      <c r="G21" s="21" t="s">
        <v>27</v>
      </c>
      <c r="H21" s="53">
        <v>812</v>
      </c>
    </row>
    <row r="22" spans="1:8" ht="15" hidden="1" customHeight="1" x14ac:dyDescent="0.35">
      <c r="A22" s="17" t="s">
        <v>31</v>
      </c>
      <c r="B22" s="18" t="s">
        <v>16</v>
      </c>
      <c r="C22" s="67"/>
      <c r="D22" s="68"/>
      <c r="E22" s="19">
        <v>0</v>
      </c>
      <c r="F22" s="20"/>
      <c r="G22" s="21"/>
      <c r="H22" s="22"/>
    </row>
    <row r="23" spans="1:8" ht="15" thickBot="1" x14ac:dyDescent="0.4">
      <c r="A23" s="17" t="s">
        <v>32</v>
      </c>
      <c r="B23" s="18" t="s">
        <v>24</v>
      </c>
      <c r="C23" s="67"/>
      <c r="D23" s="68"/>
      <c r="E23" s="19">
        <v>0</v>
      </c>
      <c r="F23" s="20" t="s">
        <v>33</v>
      </c>
      <c r="G23" s="21" t="s">
        <v>27</v>
      </c>
      <c r="H23" s="22">
        <v>0</v>
      </c>
    </row>
    <row r="24" spans="1:8" ht="15" hidden="1" customHeight="1" x14ac:dyDescent="0.35">
      <c r="A24" s="17" t="s">
        <v>34</v>
      </c>
      <c r="B24" s="18" t="s">
        <v>16</v>
      </c>
      <c r="C24" s="67"/>
      <c r="D24" s="68"/>
      <c r="E24" s="19">
        <v>0</v>
      </c>
      <c r="F24" s="20"/>
      <c r="G24" s="21"/>
      <c r="H24" s="22"/>
    </row>
    <row r="25" spans="1:8" ht="15" thickBot="1" x14ac:dyDescent="0.4">
      <c r="A25" s="17" t="s">
        <v>35</v>
      </c>
      <c r="B25" s="18" t="s">
        <v>19</v>
      </c>
      <c r="C25" s="69"/>
      <c r="D25" s="70"/>
      <c r="E25" s="19">
        <v>0</v>
      </c>
      <c r="F25" s="20"/>
      <c r="G25" s="21"/>
      <c r="H25" s="22"/>
    </row>
    <row r="26" spans="1:8" ht="15" thickBot="1" x14ac:dyDescent="0.4">
      <c r="A26" s="73"/>
      <c r="B26" s="73"/>
      <c r="C26" s="73"/>
      <c r="D26" s="73"/>
      <c r="E26" s="73"/>
      <c r="F26" s="73"/>
      <c r="G26" s="73"/>
      <c r="H26" s="73"/>
    </row>
    <row r="27" spans="1:8" ht="15" thickBot="1" x14ac:dyDescent="0.4">
      <c r="A27" s="74" t="s">
        <v>36</v>
      </c>
      <c r="B27" s="75"/>
      <c r="C27" s="24" t="s">
        <v>37</v>
      </c>
      <c r="D27" s="25" t="s">
        <v>38</v>
      </c>
      <c r="E27" s="25" t="s">
        <v>39</v>
      </c>
      <c r="F27" s="25" t="s">
        <v>40</v>
      </c>
      <c r="G27" s="74" t="s">
        <v>41</v>
      </c>
      <c r="H27" s="75"/>
    </row>
    <row r="28" spans="1:8" ht="15" thickBot="1" x14ac:dyDescent="0.4">
      <c r="A28" s="60" t="s">
        <v>86</v>
      </c>
      <c r="B28" s="61"/>
      <c r="C28" s="19">
        <v>515</v>
      </c>
      <c r="D28" s="20">
        <v>3.5</v>
      </c>
      <c r="E28" s="26">
        <f>C28/D28</f>
        <v>147.14285714285714</v>
      </c>
      <c r="F28" s="27">
        <f>E28/24</f>
        <v>6.1309523809523805</v>
      </c>
      <c r="G28" s="62">
        <f>E28*H11</f>
        <v>12507.142857142857</v>
      </c>
      <c r="H28" s="63"/>
    </row>
    <row r="29" spans="1:8" ht="15" hidden="1" thickBot="1" x14ac:dyDescent="0.4">
      <c r="A29" s="60" t="s">
        <v>42</v>
      </c>
      <c r="B29" s="61"/>
      <c r="C29" s="19">
        <v>0</v>
      </c>
      <c r="D29" s="20" t="s">
        <v>43</v>
      </c>
      <c r="E29" s="20">
        <v>0</v>
      </c>
      <c r="F29" s="20">
        <v>0</v>
      </c>
      <c r="G29" s="62">
        <v>0</v>
      </c>
      <c r="H29" s="63"/>
    </row>
    <row r="30" spans="1:8" ht="15" thickBot="1" x14ac:dyDescent="0.4">
      <c r="A30" s="60" t="s">
        <v>87</v>
      </c>
      <c r="B30" s="61"/>
      <c r="C30" s="19">
        <v>100</v>
      </c>
      <c r="D30" s="20">
        <v>2.7</v>
      </c>
      <c r="E30" s="26">
        <f>C30/D30</f>
        <v>37.037037037037038</v>
      </c>
      <c r="F30" s="26">
        <f>E30/24</f>
        <v>1.5432098765432098</v>
      </c>
      <c r="G30" s="62">
        <f>E30*H11</f>
        <v>3148.1481481481483</v>
      </c>
      <c r="H30" s="63"/>
    </row>
    <row r="31" spans="1:8" ht="15" thickBot="1" x14ac:dyDescent="0.4">
      <c r="A31" s="60" t="s">
        <v>84</v>
      </c>
      <c r="B31" s="61"/>
      <c r="C31" s="19">
        <v>510</v>
      </c>
      <c r="D31" s="20">
        <v>2.7</v>
      </c>
      <c r="E31" s="26">
        <f>C31/D31</f>
        <v>188.88888888888889</v>
      </c>
      <c r="F31" s="26">
        <f>E31/24</f>
        <v>7.8703703703703702</v>
      </c>
      <c r="G31" s="62">
        <f>E31*H11</f>
        <v>16055.555555555555</v>
      </c>
      <c r="H31" s="63"/>
    </row>
    <row r="32" spans="1:8" ht="15" thickBot="1" x14ac:dyDescent="0.4">
      <c r="A32" s="60" t="s">
        <v>44</v>
      </c>
      <c r="B32" s="61"/>
      <c r="C32" s="19"/>
      <c r="D32" s="20"/>
      <c r="E32" s="20">
        <v>96</v>
      </c>
      <c r="F32" s="20">
        <v>5</v>
      </c>
      <c r="G32" s="62">
        <f>E32*H10</f>
        <v>480</v>
      </c>
      <c r="H32" s="63"/>
    </row>
    <row r="33" spans="1:8" ht="15" thickBot="1" x14ac:dyDescent="0.4">
      <c r="A33" s="60" t="s">
        <v>45</v>
      </c>
      <c r="B33" s="61"/>
      <c r="C33" s="19"/>
      <c r="D33" s="20"/>
      <c r="E33" s="20">
        <v>96</v>
      </c>
      <c r="F33" s="20">
        <v>5</v>
      </c>
      <c r="G33" s="62">
        <f>E33*H10</f>
        <v>480</v>
      </c>
      <c r="H33" s="63"/>
    </row>
    <row r="34" spans="1:8" ht="15" thickBot="1" x14ac:dyDescent="0.4">
      <c r="A34" s="60" t="s">
        <v>46</v>
      </c>
      <c r="B34" s="61"/>
      <c r="C34" s="19"/>
      <c r="D34" s="20"/>
      <c r="E34" s="20">
        <v>0</v>
      </c>
      <c r="F34" s="20">
        <v>0</v>
      </c>
      <c r="G34" s="62">
        <v>2000</v>
      </c>
      <c r="H34" s="63"/>
    </row>
    <row r="35" spans="1:8" ht="15" thickBot="1" x14ac:dyDescent="0.4">
      <c r="A35" s="82" t="s">
        <v>47</v>
      </c>
      <c r="B35" s="83"/>
      <c r="C35" s="19"/>
      <c r="D35" s="20"/>
      <c r="E35" s="20"/>
      <c r="F35" s="20">
        <v>0</v>
      </c>
      <c r="G35" s="62">
        <v>4000</v>
      </c>
      <c r="H35" s="63"/>
    </row>
    <row r="36" spans="1:8" ht="15" thickBot="1" x14ac:dyDescent="0.4">
      <c r="A36" s="60" t="s">
        <v>48</v>
      </c>
      <c r="B36" s="61"/>
      <c r="C36" s="19"/>
      <c r="D36" s="20"/>
      <c r="E36" s="20">
        <v>0</v>
      </c>
      <c r="F36" s="20">
        <v>0</v>
      </c>
      <c r="G36" s="62"/>
      <c r="H36" s="63"/>
    </row>
    <row r="37" spans="1:8" ht="15" thickBot="1" x14ac:dyDescent="0.4">
      <c r="A37" s="60" t="s">
        <v>49</v>
      </c>
      <c r="B37" s="61"/>
      <c r="C37" s="19"/>
      <c r="D37" s="20"/>
      <c r="E37" s="20">
        <v>0</v>
      </c>
      <c r="F37" s="20">
        <v>0</v>
      </c>
      <c r="G37" s="62">
        <v>500</v>
      </c>
      <c r="H37" s="63"/>
    </row>
    <row r="38" spans="1:8" ht="15" thickBot="1" x14ac:dyDescent="0.4">
      <c r="A38" s="87" t="s">
        <v>50</v>
      </c>
      <c r="B38" s="88"/>
      <c r="C38" s="19">
        <f>SUM(C28:C37)</f>
        <v>1125</v>
      </c>
      <c r="D38" s="20">
        <f>SUM(D28:D37)</f>
        <v>8.9</v>
      </c>
      <c r="E38" s="27">
        <f>SUM(E28:E37)</f>
        <v>565.06878306878309</v>
      </c>
      <c r="F38" s="27">
        <f>SUM(F28:F37)</f>
        <v>25.544532627865962</v>
      </c>
      <c r="G38" s="89">
        <f>SUM(G28:H37)</f>
        <v>39170.846560846563</v>
      </c>
      <c r="H38" s="90"/>
    </row>
    <row r="39" spans="1:8" ht="15" thickBot="1" x14ac:dyDescent="0.4"/>
    <row r="40" spans="1:8" ht="15" thickBot="1" x14ac:dyDescent="0.4">
      <c r="A40" s="76" t="s">
        <v>51</v>
      </c>
      <c r="B40" s="77"/>
      <c r="C40" s="77"/>
      <c r="D40" s="77"/>
      <c r="E40" s="77"/>
      <c r="F40" s="78"/>
      <c r="G40" s="74" t="s">
        <v>52</v>
      </c>
      <c r="H40" s="75"/>
    </row>
    <row r="41" spans="1:8" ht="15" thickBot="1" x14ac:dyDescent="0.4">
      <c r="A41" s="79"/>
      <c r="B41" s="80"/>
      <c r="C41" s="80"/>
      <c r="D41" s="80"/>
      <c r="E41" s="80"/>
      <c r="F41" s="81"/>
      <c r="G41" s="28" t="s">
        <v>53</v>
      </c>
      <c r="H41" s="29" t="s">
        <v>54</v>
      </c>
    </row>
    <row r="42" spans="1:8" ht="15" thickBot="1" x14ac:dyDescent="0.4">
      <c r="A42" s="60" t="s">
        <v>98</v>
      </c>
      <c r="B42" s="73"/>
      <c r="C42" s="73"/>
      <c r="D42" s="73"/>
      <c r="E42" s="73"/>
      <c r="F42" s="61"/>
      <c r="G42" s="30">
        <v>0</v>
      </c>
      <c r="H42" s="31"/>
    </row>
    <row r="43" spans="1:8" ht="15" thickBot="1" x14ac:dyDescent="0.4">
      <c r="A43" s="84" t="s">
        <v>55</v>
      </c>
      <c r="B43" s="85"/>
      <c r="C43" s="85"/>
      <c r="D43" s="85"/>
      <c r="E43" s="85"/>
      <c r="F43" s="86"/>
      <c r="G43" s="32">
        <v>1300000000</v>
      </c>
      <c r="H43" s="33" t="s">
        <v>56</v>
      </c>
    </row>
    <row r="44" spans="1:8" ht="15" thickBot="1" x14ac:dyDescent="0.4">
      <c r="A44" s="34"/>
      <c r="B44" s="24" t="s">
        <v>57</v>
      </c>
      <c r="C44" s="74" t="s">
        <v>58</v>
      </c>
      <c r="D44" s="75"/>
      <c r="E44" s="74" t="s">
        <v>59</v>
      </c>
      <c r="F44" s="75"/>
      <c r="G44" s="28"/>
      <c r="H44" s="29"/>
    </row>
    <row r="45" spans="1:8" ht="15" thickBot="1" x14ac:dyDescent="0.4">
      <c r="A45" s="84" t="s">
        <v>60</v>
      </c>
      <c r="B45" s="85"/>
      <c r="C45" s="96"/>
      <c r="D45" s="96"/>
      <c r="E45" s="85"/>
      <c r="F45" s="86"/>
      <c r="G45" s="32"/>
      <c r="H45" s="35"/>
    </row>
    <row r="46" spans="1:8" ht="15" thickBot="1" x14ac:dyDescent="0.4">
      <c r="A46" s="97" t="s">
        <v>94</v>
      </c>
      <c r="B46" s="98"/>
      <c r="C46" s="92" t="s">
        <v>95</v>
      </c>
      <c r="D46" s="93"/>
      <c r="E46" s="94"/>
      <c r="F46" s="95"/>
      <c r="G46" s="37">
        <v>77691132</v>
      </c>
      <c r="H46" s="38">
        <f>G46/G43</f>
        <v>5.9762409230769233E-2</v>
      </c>
    </row>
    <row r="47" spans="1:8" ht="15" thickBot="1" x14ac:dyDescent="0.4">
      <c r="A47" s="82" t="s">
        <v>85</v>
      </c>
      <c r="B47" s="91"/>
      <c r="C47" s="92"/>
      <c r="D47" s="93"/>
      <c r="E47" s="94"/>
      <c r="F47" s="95"/>
      <c r="G47" s="21">
        <v>25000000</v>
      </c>
      <c r="H47" s="38">
        <f>G47/G43</f>
        <v>1.9230769230769232E-2</v>
      </c>
    </row>
    <row r="48" spans="1:8" ht="15" thickBot="1" x14ac:dyDescent="0.4">
      <c r="A48" s="82" t="s">
        <v>61</v>
      </c>
      <c r="B48" s="91"/>
      <c r="C48" s="92"/>
      <c r="D48" s="93"/>
      <c r="E48" s="94"/>
      <c r="F48" s="95"/>
      <c r="G48" s="21">
        <v>23000000</v>
      </c>
      <c r="H48" s="38">
        <f>G48/G43</f>
        <v>1.7692307692307691E-2</v>
      </c>
    </row>
    <row r="49" spans="1:9" ht="15" thickBot="1" x14ac:dyDescent="0.4">
      <c r="A49" s="82" t="s">
        <v>62</v>
      </c>
      <c r="B49" s="91"/>
      <c r="C49" s="92"/>
      <c r="D49" s="93"/>
      <c r="E49" s="94"/>
      <c r="F49" s="95"/>
      <c r="G49" s="21">
        <v>1000000</v>
      </c>
      <c r="H49" s="38">
        <f>G49/G43</f>
        <v>7.6923076923076923E-4</v>
      </c>
    </row>
    <row r="50" spans="1:9" ht="15" thickBot="1" x14ac:dyDescent="0.4">
      <c r="A50" s="82" t="s">
        <v>63</v>
      </c>
      <c r="B50" s="91"/>
      <c r="C50" s="109"/>
      <c r="D50" s="110"/>
      <c r="E50" s="94"/>
      <c r="F50" s="95"/>
      <c r="G50" s="21">
        <v>1000000</v>
      </c>
      <c r="H50" s="38">
        <f>G50/G43</f>
        <v>7.6923076923076923E-4</v>
      </c>
    </row>
    <row r="51" spans="1:9" ht="15" thickBot="1" x14ac:dyDescent="0.4">
      <c r="A51" s="111" t="s">
        <v>64</v>
      </c>
      <c r="B51" s="112"/>
      <c r="C51" s="113">
        <v>39000</v>
      </c>
      <c r="D51" s="114"/>
      <c r="E51" s="115">
        <v>10500</v>
      </c>
      <c r="F51" s="116"/>
      <c r="G51" s="39">
        <f>C51*E51</f>
        <v>409500000</v>
      </c>
      <c r="H51" s="40">
        <f>G51/G43</f>
        <v>0.315</v>
      </c>
    </row>
    <row r="52" spans="1:9" ht="15" thickBot="1" x14ac:dyDescent="0.4">
      <c r="A52" s="99" t="s">
        <v>65</v>
      </c>
      <c r="B52" s="100"/>
      <c r="C52" s="101" t="s">
        <v>66</v>
      </c>
      <c r="D52" s="102"/>
      <c r="E52" s="103">
        <v>100000</v>
      </c>
      <c r="F52" s="104"/>
      <c r="G52" s="30">
        <v>10000000</v>
      </c>
      <c r="H52" s="38">
        <f>G52/G43</f>
        <v>7.6923076923076927E-3</v>
      </c>
    </row>
    <row r="53" spans="1:9" ht="15" thickBot="1" x14ac:dyDescent="0.4">
      <c r="A53" s="105" t="s">
        <v>67</v>
      </c>
      <c r="B53" s="106"/>
      <c r="C53" s="92"/>
      <c r="D53" s="93"/>
      <c r="E53" s="107"/>
      <c r="F53" s="108"/>
      <c r="G53" s="21">
        <v>15000000</v>
      </c>
      <c r="H53" s="38">
        <f>G53/G43</f>
        <v>1.1538461538461539E-2</v>
      </c>
    </row>
    <row r="54" spans="1:9" ht="15" customHeight="1" thickBot="1" x14ac:dyDescent="0.4">
      <c r="A54" s="82" t="s">
        <v>68</v>
      </c>
      <c r="B54" s="91"/>
      <c r="C54" s="119"/>
      <c r="D54" s="120"/>
      <c r="E54" s="94"/>
      <c r="F54" s="95"/>
      <c r="G54" s="21">
        <v>1000000</v>
      </c>
      <c r="H54" s="38">
        <f>G54/G43</f>
        <v>7.6923076923076923E-4</v>
      </c>
    </row>
    <row r="55" spans="1:9" ht="15" thickBot="1" x14ac:dyDescent="0.4">
      <c r="A55" s="97" t="s">
        <v>69</v>
      </c>
      <c r="B55" s="98"/>
      <c r="C55" s="92"/>
      <c r="D55" s="93"/>
      <c r="E55" s="94"/>
      <c r="F55" s="95"/>
      <c r="G55" s="21">
        <v>12000000</v>
      </c>
      <c r="H55" s="41">
        <f>G55/G43</f>
        <v>9.2307692307692316E-3</v>
      </c>
    </row>
    <row r="56" spans="1:9" ht="15" thickBot="1" x14ac:dyDescent="0.4">
      <c r="A56" s="82" t="s">
        <v>70</v>
      </c>
      <c r="B56" s="91"/>
      <c r="C56" s="117"/>
      <c r="D56" s="118"/>
      <c r="E56" s="94"/>
      <c r="F56" s="95"/>
      <c r="G56" s="21">
        <v>7000000</v>
      </c>
      <c r="H56" s="41">
        <f>G56/G43</f>
        <v>5.3846153846153844E-3</v>
      </c>
    </row>
    <row r="57" spans="1:9" ht="15" thickBot="1" x14ac:dyDescent="0.4">
      <c r="A57" s="82" t="s">
        <v>71</v>
      </c>
      <c r="B57" s="91"/>
      <c r="C57" s="117"/>
      <c r="D57" s="118"/>
      <c r="E57" s="94"/>
      <c r="F57" s="95"/>
      <c r="G57" s="21">
        <f>G43*2.5%</f>
        <v>32500000</v>
      </c>
      <c r="H57" s="41">
        <f>G57/G43</f>
        <v>2.5000000000000001E-2</v>
      </c>
    </row>
    <row r="58" spans="1:9" ht="15" thickBot="1" x14ac:dyDescent="0.4">
      <c r="A58" s="82" t="s">
        <v>83</v>
      </c>
      <c r="B58" s="91"/>
      <c r="C58" s="117"/>
      <c r="D58" s="118"/>
      <c r="E58" s="13"/>
      <c r="F58" s="36"/>
      <c r="G58" s="21">
        <v>25000000</v>
      </c>
      <c r="H58" s="41">
        <f>G58/G43</f>
        <v>1.9230769230769232E-2</v>
      </c>
    </row>
    <row r="59" spans="1:9" ht="15" thickBot="1" x14ac:dyDescent="0.4">
      <c r="A59" s="82" t="s">
        <v>96</v>
      </c>
      <c r="B59" s="91"/>
      <c r="C59" s="117"/>
      <c r="D59" s="118"/>
      <c r="E59" s="13"/>
      <c r="F59" s="36"/>
      <c r="G59" s="21">
        <v>42488490</v>
      </c>
      <c r="H59" s="41">
        <f>G59/G43</f>
        <v>3.268345384615385E-2</v>
      </c>
    </row>
    <row r="60" spans="1:9" ht="15" thickBot="1" x14ac:dyDescent="0.4">
      <c r="A60" s="82" t="s">
        <v>72</v>
      </c>
      <c r="B60" s="91"/>
      <c r="C60" s="117"/>
      <c r="D60" s="118"/>
      <c r="E60" s="13"/>
      <c r="F60" s="36"/>
      <c r="G60" s="21">
        <v>15000000</v>
      </c>
      <c r="H60" s="41">
        <f>G60/G43</f>
        <v>1.1538461538461539E-2</v>
      </c>
    </row>
    <row r="61" spans="1:9" ht="15" thickBot="1" x14ac:dyDescent="0.4">
      <c r="A61" s="14"/>
      <c r="B61" s="50"/>
      <c r="C61" s="51"/>
      <c r="D61" s="52"/>
      <c r="E61" s="13"/>
      <c r="F61" s="36"/>
      <c r="G61" s="21"/>
      <c r="H61" s="41"/>
    </row>
    <row r="62" spans="1:9" ht="15" thickBot="1" x14ac:dyDescent="0.4">
      <c r="A62" s="84" t="s">
        <v>73</v>
      </c>
      <c r="B62" s="85"/>
      <c r="C62" s="121"/>
      <c r="D62" s="121"/>
      <c r="E62" s="85"/>
      <c r="F62" s="86"/>
      <c r="G62" s="32">
        <f>SUM(G46:G61)</f>
        <v>697179622</v>
      </c>
      <c r="H62" s="42">
        <f>SUM(H46:H61)</f>
        <v>0.53629201692307693</v>
      </c>
    </row>
    <row r="63" spans="1:9" ht="15" customHeight="1" thickBot="1" x14ac:dyDescent="0.4">
      <c r="A63" s="122" t="s">
        <v>74</v>
      </c>
      <c r="B63" s="123"/>
      <c r="C63" s="123"/>
      <c r="D63" s="123"/>
      <c r="E63" s="123"/>
      <c r="F63" s="124"/>
      <c r="G63" s="43">
        <f>G43-G62</f>
        <v>602820378</v>
      </c>
      <c r="H63" s="44">
        <f>G63/G43</f>
        <v>0.46370798307692307</v>
      </c>
      <c r="I63" s="45">
        <f>H62+H63</f>
        <v>1</v>
      </c>
    </row>
    <row r="65" spans="1:8" x14ac:dyDescent="0.35">
      <c r="A65" s="46" t="s">
        <v>75</v>
      </c>
    </row>
    <row r="66" spans="1:8" ht="14.5" customHeight="1" x14ac:dyDescent="0.35">
      <c r="A66" s="56" t="s">
        <v>92</v>
      </c>
      <c r="B66" s="56"/>
      <c r="C66" s="56"/>
      <c r="D66" s="56"/>
      <c r="E66" s="56"/>
      <c r="F66" s="56"/>
      <c r="G66" s="56"/>
      <c r="H66" s="56"/>
    </row>
    <row r="67" spans="1:8" ht="29" customHeight="1" x14ac:dyDescent="0.35">
      <c r="A67" s="56" t="s">
        <v>76</v>
      </c>
      <c r="B67" s="56"/>
      <c r="C67" s="56"/>
      <c r="D67" s="56"/>
      <c r="E67" s="56"/>
      <c r="F67" s="56"/>
      <c r="G67" s="56"/>
      <c r="H67" s="56"/>
    </row>
    <row r="68" spans="1:8" x14ac:dyDescent="0.35">
      <c r="A68" s="56"/>
      <c r="B68" s="56"/>
      <c r="C68" s="56"/>
      <c r="D68" s="56"/>
      <c r="E68" s="56"/>
      <c r="F68" s="56"/>
      <c r="G68" s="56"/>
      <c r="H68" s="56"/>
    </row>
    <row r="70" spans="1:8" ht="14.5" customHeight="1" x14ac:dyDescent="0.35">
      <c r="A70" s="47" t="s">
        <v>77</v>
      </c>
      <c r="B70" s="1"/>
      <c r="C70" s="48" t="s">
        <v>78</v>
      </c>
      <c r="D70" s="48"/>
      <c r="E70" s="48"/>
      <c r="F70" s="48"/>
    </row>
    <row r="71" spans="1:8" x14ac:dyDescent="0.35">
      <c r="A71" s="56"/>
      <c r="B71" s="56"/>
      <c r="C71" s="56"/>
      <c r="D71" s="56"/>
      <c r="E71" s="56"/>
      <c r="F71" s="56"/>
    </row>
    <row r="72" spans="1:8" x14ac:dyDescent="0.35">
      <c r="A72" s="56"/>
      <c r="B72" s="56"/>
      <c r="C72" s="56"/>
      <c r="D72" s="56"/>
      <c r="E72" s="56"/>
      <c r="F72" s="56"/>
    </row>
    <row r="73" spans="1:8" x14ac:dyDescent="0.35">
      <c r="A73" s="2"/>
      <c r="B73" s="2"/>
      <c r="C73" s="2"/>
      <c r="D73" s="2"/>
      <c r="E73" s="2"/>
      <c r="F73" s="2"/>
    </row>
    <row r="74" spans="1:8" x14ac:dyDescent="0.35">
      <c r="A74" s="56"/>
      <c r="B74" s="56"/>
      <c r="C74" s="56"/>
      <c r="D74" s="56"/>
      <c r="E74" s="56"/>
      <c r="F74" s="56"/>
    </row>
    <row r="75" spans="1:8" x14ac:dyDescent="0.35">
      <c r="A75" s="47" t="s">
        <v>79</v>
      </c>
      <c r="B75" s="1"/>
      <c r="C75" s="47" t="s">
        <v>80</v>
      </c>
      <c r="D75" s="49" t="s">
        <v>81</v>
      </c>
      <c r="E75" s="49" t="s">
        <v>82</v>
      </c>
      <c r="F75" s="49"/>
    </row>
  </sheetData>
  <mergeCells count="99">
    <mergeCell ref="A60:B60"/>
    <mergeCell ref="C60:D60"/>
    <mergeCell ref="A58:B58"/>
    <mergeCell ref="C58:D58"/>
    <mergeCell ref="A59:B59"/>
    <mergeCell ref="C59:D59"/>
    <mergeCell ref="A71:F71"/>
    <mergeCell ref="A72:F72"/>
    <mergeCell ref="A74:F74"/>
    <mergeCell ref="A62:F62"/>
    <mergeCell ref="A63:F63"/>
    <mergeCell ref="A66:H66"/>
    <mergeCell ref="A67:H67"/>
    <mergeCell ref="A68:H68"/>
    <mergeCell ref="A54:B54"/>
    <mergeCell ref="C54:D54"/>
    <mergeCell ref="E54:F54"/>
    <mergeCell ref="A55:B55"/>
    <mergeCell ref="C55:D55"/>
    <mergeCell ref="E55:F55"/>
    <mergeCell ref="A56:B56"/>
    <mergeCell ref="C56:D56"/>
    <mergeCell ref="E56:F56"/>
    <mergeCell ref="A57:B57"/>
    <mergeCell ref="C57:D57"/>
    <mergeCell ref="E57:F57"/>
    <mergeCell ref="A50:B50"/>
    <mergeCell ref="C50:D50"/>
    <mergeCell ref="E50:F50"/>
    <mergeCell ref="A51:B51"/>
    <mergeCell ref="C51:D51"/>
    <mergeCell ref="E51:F51"/>
    <mergeCell ref="A52:B52"/>
    <mergeCell ref="C52:D52"/>
    <mergeCell ref="E52:F52"/>
    <mergeCell ref="A53:B53"/>
    <mergeCell ref="C53:D53"/>
    <mergeCell ref="E53:F53"/>
    <mergeCell ref="A45:F45"/>
    <mergeCell ref="A46:B46"/>
    <mergeCell ref="C46:D46"/>
    <mergeCell ref="E46:F46"/>
    <mergeCell ref="A47:B47"/>
    <mergeCell ref="C47:D47"/>
    <mergeCell ref="E47:F47"/>
    <mergeCell ref="A48:B48"/>
    <mergeCell ref="C48:D48"/>
    <mergeCell ref="E48:F48"/>
    <mergeCell ref="A49:B49"/>
    <mergeCell ref="C49:D49"/>
    <mergeCell ref="E49:F49"/>
    <mergeCell ref="A43:F43"/>
    <mergeCell ref="C44:D44"/>
    <mergeCell ref="E44:F44"/>
    <mergeCell ref="A36:B36"/>
    <mergeCell ref="G36:H36"/>
    <mergeCell ref="A37:B37"/>
    <mergeCell ref="G37:H37"/>
    <mergeCell ref="A38:B38"/>
    <mergeCell ref="G38:H38"/>
    <mergeCell ref="A32:B32"/>
    <mergeCell ref="G32:H32"/>
    <mergeCell ref="A40:F41"/>
    <mergeCell ref="G40:H40"/>
    <mergeCell ref="A42:F42"/>
    <mergeCell ref="A33:B33"/>
    <mergeCell ref="G33:H33"/>
    <mergeCell ref="A34:B34"/>
    <mergeCell ref="G34:H34"/>
    <mergeCell ref="A35:B35"/>
    <mergeCell ref="G35:H35"/>
    <mergeCell ref="A31:B31"/>
    <mergeCell ref="G31:H31"/>
    <mergeCell ref="A26:H26"/>
    <mergeCell ref="A27:B27"/>
    <mergeCell ref="G27:H27"/>
    <mergeCell ref="A30:B30"/>
    <mergeCell ref="G30:H30"/>
    <mergeCell ref="A9:C9"/>
    <mergeCell ref="A28:B28"/>
    <mergeCell ref="G28:H28"/>
    <mergeCell ref="A29:B29"/>
    <mergeCell ref="G29:H29"/>
    <mergeCell ref="A17:F17"/>
    <mergeCell ref="G17:H17"/>
    <mergeCell ref="C19:D25"/>
    <mergeCell ref="A10:C10"/>
    <mergeCell ref="A13:H14"/>
    <mergeCell ref="B15:D15"/>
    <mergeCell ref="E15:F15"/>
    <mergeCell ref="G15:H15"/>
    <mergeCell ref="B16:D16"/>
    <mergeCell ref="E16:F16"/>
    <mergeCell ref="G16:H16"/>
    <mergeCell ref="A2:H2"/>
    <mergeCell ref="A3:H3"/>
    <mergeCell ref="A4:D4"/>
    <mergeCell ref="E4:H4"/>
    <mergeCell ref="A5:H6"/>
  </mergeCells>
  <pageMargins left="0.75" right="0.75" top="1" bottom="1" header="0.5" footer="0.5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Next Shipment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2024-01-29T16:54:31Z</cp:lastPrinted>
  <dcterms:created xsi:type="dcterms:W3CDTF">2023-03-13T03:57:56Z</dcterms:created>
  <dcterms:modified xsi:type="dcterms:W3CDTF">2024-02-02T09:36:26Z</dcterms:modified>
</cp:coreProperties>
</file>