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rEssentials BOM" sheetId="1" r:id="rId1"/>
    <sheet name="Frame Calculator" sheetId="5" r:id="rId2"/>
    <sheet name="Fusion360_BOM_Import" sheetId="4" r:id="rId3"/>
  </sheets>
  <definedNames>
    <definedName name="_xlnm._FilterDatabase" localSheetId="2" hidden="1">Fusion360_BOM_Import!$A$2:$B$293</definedName>
    <definedName name="Untitled" localSheetId="2">Fusion360_BOM_Import!$A$1:$B$293</definedName>
  </definedNames>
  <calcPr calcId="145621"/>
</workbook>
</file>

<file path=xl/calcChain.xml><?xml version="1.0" encoding="utf-8"?>
<calcChain xmlns="http://schemas.openxmlformats.org/spreadsheetml/2006/main">
  <c r="D86" i="1" l="1"/>
  <c r="C41" i="1"/>
  <c r="D294" i="4"/>
  <c r="D266" i="4"/>
  <c r="D264" i="4"/>
  <c r="D20" i="4"/>
  <c r="D18" i="4"/>
  <c r="D11" i="4"/>
  <c r="D9" i="4"/>
  <c r="C83" i="1"/>
  <c r="C82" i="1"/>
  <c r="C81" i="1"/>
  <c r="B83" i="1"/>
  <c r="B82" i="1"/>
  <c r="B81" i="1"/>
  <c r="B50" i="5"/>
  <c r="B49" i="5"/>
  <c r="B48" i="5"/>
  <c r="B47" i="5"/>
  <c r="B46" i="5"/>
  <c r="B45" i="5"/>
  <c r="B11" i="1"/>
  <c r="C11" i="1"/>
  <c r="B78" i="1"/>
  <c r="B77" i="1"/>
  <c r="B76" i="1"/>
  <c r="B39" i="5"/>
  <c r="B38" i="5"/>
  <c r="B41" i="5"/>
  <c r="B40" i="5"/>
  <c r="B37" i="5"/>
  <c r="B36" i="5"/>
  <c r="F48" i="1"/>
  <c r="F49" i="1"/>
  <c r="F50" i="1"/>
  <c r="F47" i="1"/>
  <c r="C48" i="1"/>
  <c r="C49" i="1"/>
  <c r="C50" i="1"/>
  <c r="C47" i="1"/>
  <c r="B48" i="1"/>
  <c r="B49" i="1"/>
  <c r="B50" i="1"/>
  <c r="B47" i="1"/>
  <c r="F5" i="1"/>
  <c r="F6" i="1"/>
  <c r="F7" i="1"/>
  <c r="F8" i="1"/>
  <c r="F9" i="1"/>
  <c r="F10" i="1"/>
  <c r="F4" i="1"/>
  <c r="C5" i="1"/>
  <c r="C6" i="1"/>
  <c r="C7" i="1"/>
  <c r="C8" i="1"/>
  <c r="C9" i="1"/>
  <c r="C10" i="1"/>
  <c r="C4" i="1"/>
  <c r="B5" i="1"/>
  <c r="B6" i="1"/>
  <c r="B7" i="1"/>
  <c r="B8" i="1"/>
  <c r="B9" i="1"/>
  <c r="B10" i="1"/>
  <c r="B4" i="1"/>
  <c r="B32" i="5"/>
  <c r="B31" i="5"/>
  <c r="B30" i="5"/>
  <c r="B29" i="5"/>
  <c r="B24" i="5"/>
  <c r="B20" i="5"/>
  <c r="B23" i="5"/>
  <c r="B21" i="5"/>
  <c r="B18" i="5"/>
  <c r="B22" i="5"/>
  <c r="B19" i="5"/>
  <c r="D301" i="4" l="1"/>
  <c r="D3" i="4"/>
</calcChain>
</file>

<file path=xl/connections.xml><?xml version="1.0" encoding="utf-8"?>
<connections xmlns="http://schemas.openxmlformats.org/spreadsheetml/2006/main">
  <connection id="1" name="Untitled" type="6" refreshedVersion="4" background="1" saveData="1">
    <textPr codePage="65001" sourceFile="C:\Users\mn\Desktop\Untitled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<sst xmlns="http://schemas.openxmlformats.org/spreadsheetml/2006/main" count="505" uniqueCount="355">
  <si>
    <t>Category</t>
  </si>
  <si>
    <t>Component</t>
  </si>
  <si>
    <t>QTY</t>
  </si>
  <si>
    <t>Frame</t>
  </si>
  <si>
    <t>Motion</t>
  </si>
  <si>
    <t>Electronics</t>
  </si>
  <si>
    <t>Fasteners</t>
  </si>
  <si>
    <t>approx. Price</t>
  </si>
  <si>
    <t>Sum</t>
  </si>
  <si>
    <t>Filament</t>
  </si>
  <si>
    <t>Other</t>
  </si>
  <si>
    <t>Parts List</t>
  </si>
  <si>
    <t>Qty</t>
  </si>
  <si>
    <t>Part Number</t>
  </si>
  <si>
    <t>2040 L=420mm_Frame_y</t>
  </si>
  <si>
    <t>BHCS M5x10</t>
  </si>
  <si>
    <t>92095A208_Button Head Hex Drive Screw</t>
  </si>
  <si>
    <t>BHCS M5x20</t>
  </si>
  <si>
    <t>92095A214_Button Head Hex Drive Screw</t>
  </si>
  <si>
    <t>BHCS M3x40</t>
  </si>
  <si>
    <t>M3 Nyloc Nut</t>
  </si>
  <si>
    <t>90576A102_MEDIUM-STRENGTH STEEL NYLON-INSERT LOCKNUT</t>
  </si>
  <si>
    <t>BHCS M3x20</t>
  </si>
  <si>
    <t>BHCS M4x6</t>
  </si>
  <si>
    <t>BHCS M4x14</t>
  </si>
  <si>
    <t>M4 Nyloc Nut</t>
  </si>
  <si>
    <t>M3 Threaded Insert</t>
  </si>
  <si>
    <t>AC_Power_Socket-3_pin_250V_10A_AC-17</t>
  </si>
  <si>
    <t>Case_PC</t>
  </si>
  <si>
    <t>Êîíòàêò</t>
  </si>
  <si>
    <t>Êîíòàêò_GND</t>
  </si>
  <si>
    <t>Êëåéìà</t>
  </si>
  <si>
    <t>Fuse_contact</t>
  </si>
  <si>
    <t>Êîíòàêò_fuse</t>
  </si>
  <si>
    <t>Fuse_holder</t>
  </si>
  <si>
    <t>Fuse_contact (1)</t>
  </si>
  <si>
    <t>Ïåðåìû÷êà</t>
  </si>
  <si>
    <t>SWITCH KCD1-104_Default&lt;As Machined&gt;</t>
  </si>
  <si>
    <t>Äåðæàòåëü_ïðåäîõðàíèòåëÿ_ñ_ïðåäîõðàíèòåëåì</t>
  </si>
  <si>
    <t>Äåðæàòåëü_ïðåäîõðàíèòåëÿ</t>
  </si>
  <si>
    <t>Fuse Small 1A</t>
  </si>
  <si>
    <t>CornerConnector</t>
  </si>
  <si>
    <t>M5 Threaded Insert</t>
  </si>
  <si>
    <t>IEC_Cover</t>
  </si>
  <si>
    <t>Chamber_Fan_Cover</t>
  </si>
  <si>
    <t>60mm Fan</t>
  </si>
  <si>
    <t>Fan_Case</t>
  </si>
  <si>
    <t>Fan</t>
  </si>
  <si>
    <t>Meanwell LRS-200-24</t>
  </si>
  <si>
    <t>Duet3_5+_Wifi</t>
  </si>
  <si>
    <t>USB_Micro-B_Molex_47346-0001</t>
  </si>
  <si>
    <t>SOLID</t>
  </si>
  <si>
    <t>IDC-Header_2x13_P2.54mm_Vertical</t>
  </si>
  <si>
    <t>SOLID (5)</t>
  </si>
  <si>
    <t>9.5mm_1x4</t>
  </si>
  <si>
    <t>SOLID (7)</t>
  </si>
  <si>
    <t>Molex_KK-254_AE-6410-02A_1x02_P2.54mm_Vertical</t>
  </si>
  <si>
    <t>SOLID (11)</t>
  </si>
  <si>
    <t>IDC-Header_2x05_P2.54mm_Vertical</t>
  </si>
  <si>
    <t>SOLID (13)</t>
  </si>
  <si>
    <t>693071020811_Download_STEP_693071020811_rev1</t>
  </si>
  <si>
    <t>COMPOUND (1)</t>
  </si>
  <si>
    <t>ESP-WROOM-02U</t>
  </si>
  <si>
    <t>SOLID (15)</t>
  </si>
  <si>
    <t>PinHeader_1x03_P2.54mm_Vertical</t>
  </si>
  <si>
    <t>SOLID (17)</t>
  </si>
  <si>
    <t>Molex_KK-254_AE-6410-03A_1x03_P2.54mm_Vertical</t>
  </si>
  <si>
    <t>SOLID (20)</t>
  </si>
  <si>
    <t>PinHeader_1x16_P2.54mm_Vertical</t>
  </si>
  <si>
    <t>SOLID (21)</t>
  </si>
  <si>
    <t>Molex_KK-254_AE-6410-04A_1x04_P2.54mm_Vertical</t>
  </si>
  <si>
    <t>SOLID (25)</t>
  </si>
  <si>
    <t>PinHeader_2x05_P2.54mm_Vertical</t>
  </si>
  <si>
    <t>SOLID (27)</t>
  </si>
  <si>
    <t>TQFP-128_14x14mm_P0.4mm</t>
  </si>
  <si>
    <t>SOLID (30)</t>
  </si>
  <si>
    <t>C-K_Components_Switch_Tactile_KMS</t>
  </si>
  <si>
    <t>COMPOUND (4)</t>
  </si>
  <si>
    <t>PinHeader_1x02_P2.54mm_Vertical</t>
  </si>
  <si>
    <t>SOLID (38)</t>
  </si>
  <si>
    <t>Molex_KK-254_AE-6410-05A_1x05_P2.54mm_Vertical</t>
  </si>
  <si>
    <t>SOLID (39)</t>
  </si>
  <si>
    <t>B2P-VH-B-white</t>
  </si>
  <si>
    <t>SOLID (40)</t>
  </si>
  <si>
    <t>Mini_Blade_Fuse_Holder</t>
  </si>
  <si>
    <t>COMPOUND (5)</t>
  </si>
  <si>
    <t>Fuse_MINI</t>
  </si>
  <si>
    <t>COMPOUND (6)</t>
  </si>
  <si>
    <t>COMPOUND (7)</t>
  </si>
  <si>
    <t>DoorHinge</t>
  </si>
  <si>
    <t>DoorHandle</t>
  </si>
  <si>
    <t>Door_Lock_C</t>
  </si>
  <si>
    <t>Door_Lock_A</t>
  </si>
  <si>
    <t>BHCS M5x12</t>
  </si>
  <si>
    <t>92095A210_Button Head Hex Drive Screw</t>
  </si>
  <si>
    <t>Door_Lock_B</t>
  </si>
  <si>
    <t>DasFilament_Standard</t>
  </si>
  <si>
    <t>Prusa_Mini FilamentSensor</t>
  </si>
  <si>
    <t>MINI-fsenzor-lever</t>
  </si>
  <si>
    <t>MINI-fsenzor-cover</t>
  </si>
  <si>
    <t>MINI-fsenzor-box</t>
  </si>
  <si>
    <t>SHCS M3x12</t>
  </si>
  <si>
    <t>90751A113</t>
  </si>
  <si>
    <t>SHCS M3x25</t>
  </si>
  <si>
    <t>90128A205</t>
  </si>
  <si>
    <t>SHCS M3x8</t>
  </si>
  <si>
    <t>91274A103</t>
  </si>
  <si>
    <t>Spool_Holder</t>
  </si>
  <si>
    <t>Bowden_Tube_Clip</t>
  </si>
  <si>
    <t>Magnet_6x3mm</t>
  </si>
  <si>
    <t>SHCS M3x20</t>
  </si>
  <si>
    <t>91290A123</t>
  </si>
  <si>
    <t>Countersunk M3x8</t>
  </si>
  <si>
    <t>91263A823</t>
  </si>
  <si>
    <t>SHCS M3x10</t>
  </si>
  <si>
    <t>91502A104</t>
  </si>
  <si>
    <t>SHCS M3x18</t>
  </si>
  <si>
    <t>91290A121</t>
  </si>
  <si>
    <t>Stellfuss</t>
  </si>
  <si>
    <t>_sASM zStage</t>
  </si>
  <si>
    <t>Axialkugellager F5-10</t>
  </si>
  <si>
    <t>Motor Nema 17 US-17HS4401 v4</t>
  </si>
  <si>
    <t>Wellenkupplung 5x8</t>
  </si>
  <si>
    <t>Leadscrew Nut TR8x1,5</t>
  </si>
  <si>
    <t>TR8x1,5 L=365mm</t>
  </si>
  <si>
    <t>Z_Rod_Mount_Bottom</t>
  </si>
  <si>
    <t>BHCS M5x25</t>
  </si>
  <si>
    <t>97763A433</t>
  </si>
  <si>
    <t>BHCS M5x35</t>
  </si>
  <si>
    <t>92095A220_Button Head Hex Drive Screw</t>
  </si>
  <si>
    <t>Z_Rod_Mount_Top</t>
  </si>
  <si>
    <t>Lm8uu</t>
  </si>
  <si>
    <t>Z_Bearing_Holder</t>
  </si>
  <si>
    <t>Z_Leadscrew_Spacer</t>
  </si>
  <si>
    <t>2020 L=284mm_Bed</t>
  </si>
  <si>
    <t>BedCarrier</t>
  </si>
  <si>
    <t>M5 Knurled Nut</t>
  </si>
  <si>
    <t>_sASM XY_Stage</t>
  </si>
  <si>
    <t>MGN9H 350mm Assembly</t>
  </si>
  <si>
    <t>MGNR9_L350</t>
  </si>
  <si>
    <t>MGN9H</t>
  </si>
  <si>
    <t>GT2 20T</t>
  </si>
  <si>
    <t>GT2 M8</t>
  </si>
  <si>
    <t>GT2  16T Idler</t>
  </si>
  <si>
    <t>X-Brace</t>
  </si>
  <si>
    <t>Xy_Joiner_Left</t>
  </si>
  <si>
    <t>Xy_Joiner_Left(Mirror)</t>
  </si>
  <si>
    <t>Xy joiner spacer</t>
  </si>
  <si>
    <t>X-carriage</t>
  </si>
  <si>
    <t>Belt-Tensioner</t>
  </si>
  <si>
    <t>X-Belt-Clamp</t>
  </si>
  <si>
    <t>Tool_Cartridge</t>
  </si>
  <si>
    <t>3010fan</t>
  </si>
  <si>
    <t>Component1</t>
  </si>
  <si>
    <t>4020TB</t>
  </si>
  <si>
    <t>4020p1</t>
  </si>
  <si>
    <t>4020p3</t>
  </si>
  <si>
    <t>4020p2</t>
  </si>
  <si>
    <t>Extruder_Mount</t>
  </si>
  <si>
    <t>X-Brace_Retainer</t>
  </si>
  <si>
    <t>Xy-Steper_mount</t>
  </si>
  <si>
    <t>Xy-Idler-Mount</t>
  </si>
  <si>
    <t>Y-Axis-Stopper (1)</t>
  </si>
  <si>
    <t>2020 L=351mm_Frame_x_back</t>
  </si>
  <si>
    <t>Fanduct</t>
  </si>
  <si>
    <t>Blower_Spacer</t>
  </si>
  <si>
    <t>Probe_SupCR</t>
  </si>
  <si>
    <t>Inductive_Probe_Holder</t>
  </si>
  <si>
    <t>Dragon hotend</t>
  </si>
  <si>
    <t>CR3D NanoXtruder v3</t>
  </si>
  <si>
    <t>C1mini_Toolhead_NanoXtruder</t>
  </si>
  <si>
    <t>C1-Mini x-Achse mit Tool2</t>
  </si>
  <si>
    <t>C1-Mini x-Achse mit Tool3_Phaetus_Mount</t>
  </si>
  <si>
    <t>Fan_RLF35-8_14N_ebm-papst_RLF35-8_14N_ebm-papst</t>
  </si>
  <si>
    <t>Fan-House_RLF35-8_14N_ebm-papst_RLF35-8_14N_ebm-papst</t>
  </si>
  <si>
    <t>40x40x10 DC Fan v1</t>
  </si>
  <si>
    <t>PINDA_placeholder v1</t>
  </si>
  <si>
    <t>PINDA_placeholder v1-1</t>
  </si>
  <si>
    <t>PINDA_placeholder v1-2</t>
  </si>
  <si>
    <t>C1mini_BeltClamp_X-Achse_hinten</t>
  </si>
  <si>
    <t>Fanduct_V2</t>
  </si>
  <si>
    <t>Endschalter_Cherry_DB2_mit_Hebel_mit_Zusatzbet㳩ger</t>
  </si>
  <si>
    <t>NanoXtruder_Abdeckung</t>
  </si>
  <si>
    <t>NanoXtruder_R�latte</t>
  </si>
  <si>
    <t>KHK_US-DS0_5-50</t>
  </si>
  <si>
    <t>Shaft</t>
  </si>
  <si>
    <t>RollerBearing</t>
  </si>
  <si>
    <t>IdlerShaft</t>
  </si>
  <si>
    <t>RollerBearing (1)</t>
  </si>
  <si>
    <t>IdlerGear</t>
  </si>
  <si>
    <t>Drive_Gear</t>
  </si>
  <si>
    <t>Thumbscrew</t>
  </si>
  <si>
    <t>Washer</t>
  </si>
  <si>
    <t>Spring</t>
  </si>
  <si>
    <t>T10 SpurGear</t>
  </si>
  <si>
    <t>LDO_Stepper</t>
  </si>
  <si>
    <t>LDO_Stepper (1)</t>
  </si>
  <si>
    <t>LDO_Stepper (6)</t>
  </si>
  <si>
    <t>LDO_Stepper (11)</t>
  </si>
  <si>
    <t>LDO_Stepper (8)</t>
  </si>
  <si>
    <t>LDO_Stepper (9)</t>
  </si>
  <si>
    <t>LDO_Stepper (3)</t>
  </si>
  <si>
    <t>LDO_Stepper (10)</t>
  </si>
  <si>
    <t>LDO_Stepper (4)</t>
  </si>
  <si>
    <t>LDO_Stepper (2)</t>
  </si>
  <si>
    <t>LDO_Stepper (5)</t>
  </si>
  <si>
    <t>LDO_Stepper (7)</t>
  </si>
  <si>
    <t>LDO_Stepper (12)</t>
  </si>
  <si>
    <t>LDO_Stepper (15)</t>
  </si>
  <si>
    <t>LDO_Stepper (13)</t>
  </si>
  <si>
    <t>LDO_Stepper (14)</t>
  </si>
  <si>
    <t>Bearing_MR95_7804K105</t>
  </si>
  <si>
    <t>Bearing_MR95_7804K105-1</t>
  </si>
  <si>
    <t>Bearing_MR95_7804K105-2</t>
  </si>
  <si>
    <t>Bearing_MR95_7804K105-3</t>
  </si>
  <si>
    <t>M3_Nut_94150A325 v4</t>
  </si>
  <si>
    <t>M3_Nut_94150A325 v4 (1)</t>
  </si>
  <si>
    <t>TensionArm_Pin</t>
  </si>
  <si>
    <t>NanoXtruder_Hebel</t>
  </si>
  <si>
    <t>NanoXtruder_Body</t>
  </si>
  <si>
    <t>BMO</t>
  </si>
  <si>
    <t>BHCS M3x30</t>
  </si>
  <si>
    <t>92095A187_Button Head Hex Drive Screw</t>
  </si>
  <si>
    <t>BHCS M3x35</t>
  </si>
  <si>
    <t>92095A201_Button Head Hex Drive Screw</t>
  </si>
  <si>
    <t>SHCS M3x35</t>
  </si>
  <si>
    <t>91502A112</t>
  </si>
  <si>
    <t>SHCS M3x50</t>
  </si>
  <si>
    <t>91502A114</t>
  </si>
  <si>
    <t>SHCS M3x16</t>
  </si>
  <si>
    <t>95263A158</t>
  </si>
  <si>
    <t>SHCS M2.5x8</t>
  </si>
  <si>
    <t>90128A184</t>
  </si>
  <si>
    <t>SHCS M5x30</t>
  </si>
  <si>
    <t>91290A194</t>
  </si>
  <si>
    <t>ITEM Slot 6 Nut M4</t>
  </si>
  <si>
    <t>BuiltPLate</t>
  </si>
  <si>
    <t>Frame Calculator</t>
  </si>
  <si>
    <t>Attention: The files for the panels are only available for the standard 310 x 310 x 310 mm³ built volume. If you plan to built any other size you have to edit the panels yourself.</t>
  </si>
  <si>
    <t>Built Volume</t>
  </si>
  <si>
    <t>Fields with this colour are input fields</t>
  </si>
  <si>
    <t>Fields with this colour are name / title fields</t>
  </si>
  <si>
    <t>Filds with this colour have formulas in them</t>
  </si>
  <si>
    <t>Travel in x</t>
  </si>
  <si>
    <t>Travel in y</t>
  </si>
  <si>
    <t>Travel in z</t>
  </si>
  <si>
    <t>mm</t>
  </si>
  <si>
    <t>Profile</t>
  </si>
  <si>
    <t>Needed Aluminium Profiles</t>
  </si>
  <si>
    <t>Used for</t>
  </si>
  <si>
    <t>Length</t>
  </si>
  <si>
    <t>Frame x</t>
  </si>
  <si>
    <t>Frame y</t>
  </si>
  <si>
    <t>Frame z</t>
  </si>
  <si>
    <t>Amount needed</t>
  </si>
  <si>
    <t>Frame Back</t>
  </si>
  <si>
    <t>Bed Carrier</t>
  </si>
  <si>
    <t>Needed Linear Motion Components</t>
  </si>
  <si>
    <t>z Axis</t>
  </si>
  <si>
    <t>x Axis</t>
  </si>
  <si>
    <t>y-Axis</t>
  </si>
  <si>
    <t>8mm Rod</t>
  </si>
  <si>
    <t>TR8x1,5</t>
  </si>
  <si>
    <t>Bed</t>
  </si>
  <si>
    <t>Automatic Connector</t>
  </si>
  <si>
    <t>https://www.myaluprofil.de/advanced_search_result.php?categories_id=0&amp;keywords=H1052020SCH&amp;inc_subcat=1</t>
  </si>
  <si>
    <t>https://www.myaluprofil.de/gewinde-formverbindersatz-nut-5-i-typ.html</t>
  </si>
  <si>
    <t>https://www.myaluprofil.de/Aluminiumprofil-R30x90---Nut-6--I-Typ-leicht-.html</t>
  </si>
  <si>
    <t>https://www.myaluprofil.de/Aluminiumprofil-20x40-Nut-5--I-Typ-.html</t>
  </si>
  <si>
    <t>ABS Filament, 1kg</t>
  </si>
  <si>
    <t>Built Plate</t>
  </si>
  <si>
    <t>Type</t>
  </si>
  <si>
    <t>x-Length</t>
  </si>
  <si>
    <t>y-Length</t>
  </si>
  <si>
    <t>Bed Plate
t = 8mm</t>
  </si>
  <si>
    <t>Silicone Heater</t>
  </si>
  <si>
    <t>Springsteel Sheet</t>
  </si>
  <si>
    <t>https://www.metall-kunststoffhandel.de/produkt/aluminium-al-mg-45-mn-8-mm-feinstgefraest/</t>
  </si>
  <si>
    <t>Carbon 20x20</t>
  </si>
  <si>
    <t>x-Axis</t>
  </si>
  <si>
    <t>https://s.click.aliexpress.com/e/_AAvO8Y</t>
  </si>
  <si>
    <t>20x20x18</t>
  </si>
  <si>
    <t>https://de.aliexpress.com/item/32673106538.html?spm=2114.13010708.0.0.14d84c4dMCanQh</t>
  </si>
  <si>
    <t>Coupling 8x5mm - Leadscrew to stepper</t>
  </si>
  <si>
    <t>https://de.aliexpress.com/item/33043386369.html?spm=2114.13010708.0.0.9a244c4dHEINjY</t>
  </si>
  <si>
    <t>https://de.aliexpress.com/item/32676553191.html?spm=a2g0o.store_pc_groupList.8148356.4.4dbc6956HFC8XX</t>
  </si>
  <si>
    <t>https://www.motedis.com/shop/Dynamik/Trapezgewindespindel-Zubehoer/Trapezgewindespindel-RPTS-rechts-TR-16x4-L%3D1000mm::4800.html</t>
  </si>
  <si>
    <t>TR8x1,5 Leadscrew Nut (IGUS)</t>
  </si>
  <si>
    <t>https://www.motedis.com/shop/Dynamik/Trapezgewindespindel-Zubehoer/Standard-Anti-backlash-Delrin-Mutter-TR-8x15::3955.html</t>
  </si>
  <si>
    <t>GT2 6mm Belt, 4m</t>
  </si>
  <si>
    <t>GT2 16T Idler - Smooth / no teeth - Bore 3mm</t>
  </si>
  <si>
    <t>GT2 16T Idler - with teeth - Bore 3mm</t>
  </si>
  <si>
    <t>https://s.click.aliexpress.com/e/_A8v4QU</t>
  </si>
  <si>
    <t>https://s.click.aliexpress.com/e/_AEHEpa</t>
  </si>
  <si>
    <t>GT2 20T Pulley - Bore 5mm</t>
  </si>
  <si>
    <t>https://s.click.aliexpress.com/e/_AFV3Is</t>
  </si>
  <si>
    <t>https://s.click.aliexpress.com/e/_A3MKFA</t>
  </si>
  <si>
    <t>Trianglelab 50Watt Heater Cartridge, 24V</t>
  </si>
  <si>
    <t>Termistor 104GT-2 104 NT</t>
  </si>
  <si>
    <t>https://s.click.aliexpress.com/e/_Alchb2</t>
  </si>
  <si>
    <t>Prusa Mini Filament Sensor Electronics</t>
  </si>
  <si>
    <t>https://s.click.aliexpress.com/e/_AXDKUC</t>
  </si>
  <si>
    <t>M5 Thumbscrews for Bed</t>
  </si>
  <si>
    <t>https://s.click.aliexpress.com/e/_AW3sgC</t>
  </si>
  <si>
    <t>https://s.click.aliexpress.com/e/_AEa5uM</t>
  </si>
  <si>
    <t>6010 axial fan, Dual Ball Bearing, 24V</t>
  </si>
  <si>
    <t>https://s.click.aliexpress.com/e/_AK0dze</t>
  </si>
  <si>
    <t>4020 blower fan, Dual Ball Bearing, 24V</t>
  </si>
  <si>
    <t>https://s.click.aliexpress.com/e/_9GZzKu</t>
  </si>
  <si>
    <t>Fysetc PanleDue 7i</t>
  </si>
  <si>
    <t>https://s.click.aliexpress.com/e/_AfTH3w</t>
  </si>
  <si>
    <t>https://s.click.aliexpress.com/e/_9QsNAY</t>
  </si>
  <si>
    <t>Fysetc Duet 3 Mini 5+ Wifi</t>
  </si>
  <si>
    <t>https://www.cr3d.de/produkt/cr-3d-nanoxtruder/</t>
  </si>
  <si>
    <t>https://www.cr3d.de/produkt/supcrprobe-8mm-kurz/</t>
  </si>
  <si>
    <t>CR3D SupCRprobe 8mm kurz (Alternative: Prusa SuperPinda)</t>
  </si>
  <si>
    <t>CR3D NanoXTruder (Alternative: Print parts on your own and buy Orbiter)</t>
  </si>
  <si>
    <t>Wifi Antenna cable extension (SMA Female 100cm)</t>
  </si>
  <si>
    <t>https://s.click.aliexpress.com/e/_9w3PT2</t>
  </si>
  <si>
    <r>
      <t>Nema 17 (Body L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40mm), 17HS19-2004S1</t>
    </r>
  </si>
  <si>
    <t>https://s.click.aliexpress.com/e/_9yAVtA</t>
  </si>
  <si>
    <t>Panels for enlcosure</t>
  </si>
  <si>
    <t>Front + Back</t>
  </si>
  <si>
    <t>Left+Right</t>
  </si>
  <si>
    <t>Inner, Top, Bottom</t>
  </si>
  <si>
    <t>z-Length</t>
  </si>
  <si>
    <t>https://kunststoffplattenonline.de/product/alupanel-alu-verbundplatten-schwarz-3-mm/</t>
  </si>
  <si>
    <t>https://s.click.aliexpress.com/e/_Aerhni</t>
  </si>
  <si>
    <t>https://s.click.aliexpress.com/e/_ArIUe8</t>
  </si>
  <si>
    <t>https://s.click.aliexpress.com/e/_9HHdEY</t>
  </si>
  <si>
    <t>6015 Blower Fan, Dual Ball Bearing, 24V</t>
  </si>
  <si>
    <t>https://s.click.aliexpress.com/e/_9HHvkM</t>
  </si>
  <si>
    <t>https://de.aliexpress.com/item/1005002487727392.html?spm=2114.13010708.0.0.3a994c4dKlcmqN</t>
  </si>
  <si>
    <t>Filter for Enclosure</t>
  </si>
  <si>
    <t>https://s.click.aliexpress.com/e/_ABCy64</t>
  </si>
  <si>
    <t>Thermal Fuse for Heated Bed, 125°C</t>
  </si>
  <si>
    <t>https://s.click.aliexpress.com/e/_9Ah1FE</t>
  </si>
  <si>
    <t>Triangelalab Dragon Hotend (High Flow)</t>
  </si>
  <si>
    <t>SSR for Heated Bed (current rating at least 10A AC)</t>
  </si>
  <si>
    <t>https://www.cr3d.de/produkt/solid-state-relais-10a/</t>
  </si>
  <si>
    <t>https://www.cr3d.de/produkt/duet-3-mini-5/</t>
  </si>
  <si>
    <t>Note / Alternative Source</t>
  </si>
  <si>
    <t>Source (partially affiliate links)</t>
  </si>
  <si>
    <t>BHCS M5x8 Black</t>
  </si>
  <si>
    <t>T-Slot Nut, Slot 6, M5</t>
  </si>
  <si>
    <t>T-Slot Nut, Slot 5, M5</t>
  </si>
  <si>
    <t>T-Slot Nut, Slot 5, M3</t>
  </si>
  <si>
    <t>T-Slot Nut, Slot 6, M4</t>
  </si>
  <si>
    <t>https://s.click.aliexpress.com/e/_9jQWYg</t>
  </si>
  <si>
    <t>3010 axial fan, Dual Ball Bearing, 24V</t>
  </si>
  <si>
    <t>IEC Socket with fuse and switch (Type AC-17)</t>
  </si>
  <si>
    <t>https://s.click.aliexpress.com/e/_Apvyuo</t>
  </si>
  <si>
    <t>LM8UU</t>
  </si>
  <si>
    <t>https://de.aliexpress.com/item/32227295989.html?spm=a2g0o.store_pc_groupList.8148356.8.161b2db8abFHXW</t>
  </si>
  <si>
    <t>Countersunk M5x25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</si>
</sst>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1" fillId="12" borderId="0" applyNumberFormat="0" applyBorder="0" applyAlignment="0" applyProtection="0"/>
  </cellStyleXfs>
  <cellXfs count="77">
    <xf numFmtId="0" fontId="0" fillId="0" borderId="0" xfId="0"/>
    <xf numFmtId="0" fontId="8" fillId="10" borderId="0" xfId="11" applyFont="1" applyAlignment="1">
      <alignment horizontal="center" wrapText="1"/>
    </xf>
    <xf numFmtId="0" fontId="7" fillId="11" borderId="1" xfId="12"/>
    <xf numFmtId="0" fontId="7" fillId="11" borderId="1" xfId="12" applyAlignment="1">
      <alignment horizontal="center"/>
    </xf>
    <xf numFmtId="0" fontId="2" fillId="2" borderId="2" xfId="2" applyAlignment="1">
      <alignment horizontal="center"/>
    </xf>
    <xf numFmtId="0" fontId="3" fillId="2" borderId="1" xfId="3"/>
    <xf numFmtId="0" fontId="3" fillId="2" borderId="3" xfId="3" applyBorder="1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2" fillId="2" borderId="2" xfId="2"/>
    <xf numFmtId="0" fontId="2" fillId="2" borderId="2" xfId="2" applyAlignment="1">
      <alignment horizontal="center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6" xfId="2" applyBorder="1" applyAlignment="1">
      <alignment horizontal="left"/>
    </xf>
    <xf numFmtId="0" fontId="2" fillId="2" borderId="7" xfId="2" applyBorder="1" applyAlignment="1">
      <alignment horizontal="left"/>
    </xf>
    <xf numFmtId="44" fontId="3" fillId="2" borderId="1" xfId="1" applyFont="1" applyFill="1" applyBorder="1"/>
    <xf numFmtId="0" fontId="2" fillId="2" borderId="9" xfId="2" applyBorder="1" applyAlignment="1">
      <alignment horizontal="center" vertical="center"/>
    </xf>
    <xf numFmtId="0" fontId="2" fillId="2" borderId="8" xfId="2" applyBorder="1" applyAlignment="1">
      <alignment horizontal="right" vertical="center"/>
    </xf>
    <xf numFmtId="0" fontId="2" fillId="2" borderId="9" xfId="2" applyBorder="1" applyAlignment="1">
      <alignment horizontal="right" vertical="center"/>
    </xf>
    <xf numFmtId="0" fontId="2" fillId="2" borderId="8" xfId="2" applyBorder="1" applyAlignment="1">
      <alignment horizontal="center" vertical="center" wrapText="1"/>
    </xf>
    <xf numFmtId="0" fontId="2" fillId="2" borderId="8" xfId="2" applyBorder="1" applyAlignment="1">
      <alignment horizontal="center" wrapText="1"/>
    </xf>
    <xf numFmtId="0" fontId="2" fillId="2" borderId="9" xfId="2" applyBorder="1" applyAlignment="1">
      <alignment horizontal="center" wrapText="1"/>
    </xf>
    <xf numFmtId="0" fontId="2" fillId="2" borderId="2" xfId="2" applyAlignment="1">
      <alignment horizontal="center" vertical="center"/>
    </xf>
    <xf numFmtId="0" fontId="2" fillId="2" borderId="2" xfId="2" applyAlignment="1">
      <alignment horizontal="center" wrapText="1"/>
    </xf>
    <xf numFmtId="0" fontId="1" fillId="9" borderId="10" xfId="10" applyBorder="1"/>
    <xf numFmtId="0" fontId="0" fillId="9" borderId="10" xfId="10" applyFont="1" applyBorder="1"/>
    <xf numFmtId="0" fontId="1" fillId="9" borderId="10" xfId="10" applyBorder="1" applyAlignment="1">
      <alignment horizontal="center" vertical="center"/>
    </xf>
    <xf numFmtId="44" fontId="1" fillId="9" borderId="10" xfId="1" applyFill="1" applyBorder="1"/>
    <xf numFmtId="44" fontId="1" fillId="9" borderId="10" xfId="1" applyFill="1" applyBorder="1" applyAlignment="1">
      <alignment horizontal="center" vertical="center"/>
    </xf>
    <xf numFmtId="44" fontId="1" fillId="9" borderId="10" xfId="1" applyFill="1" applyBorder="1" applyAlignment="1">
      <alignment horizontal="center" vertical="center"/>
    </xf>
    <xf numFmtId="0" fontId="1" fillId="12" borderId="10" xfId="13" applyBorder="1"/>
    <xf numFmtId="0" fontId="1" fillId="12" borderId="10" xfId="13" applyBorder="1" applyAlignment="1">
      <alignment horizontal="center" vertical="center"/>
    </xf>
    <xf numFmtId="44" fontId="1" fillId="12" borderId="10" xfId="1" applyFill="1" applyBorder="1"/>
    <xf numFmtId="0" fontId="0" fillId="6" borderId="10" xfId="7" applyFont="1" applyBorder="1"/>
    <xf numFmtId="0" fontId="1" fillId="6" borderId="10" xfId="7" applyBorder="1" applyAlignment="1">
      <alignment horizontal="center" vertical="center"/>
    </xf>
    <xf numFmtId="44" fontId="1" fillId="6" borderId="10" xfId="1" applyFill="1" applyBorder="1"/>
    <xf numFmtId="0" fontId="0" fillId="7" borderId="10" xfId="8" applyFont="1" applyBorder="1"/>
    <xf numFmtId="0" fontId="1" fillId="7" borderId="10" xfId="8" applyBorder="1" applyAlignment="1">
      <alignment horizontal="center" vertical="center"/>
    </xf>
    <xf numFmtId="44" fontId="1" fillId="7" borderId="10" xfId="1" applyFill="1" applyBorder="1"/>
    <xf numFmtId="0" fontId="0" fillId="5" borderId="10" xfId="6" applyFont="1" applyBorder="1"/>
    <xf numFmtId="0" fontId="1" fillId="5" borderId="10" xfId="6" applyBorder="1" applyAlignment="1">
      <alignment horizontal="center" vertical="center"/>
    </xf>
    <xf numFmtId="44" fontId="1" fillId="5" borderId="10" xfId="1" applyFill="1" applyBorder="1"/>
    <xf numFmtId="0" fontId="0" fillId="5" borderId="10" xfId="6" applyFont="1" applyBorder="1" applyAlignment="1">
      <alignment horizontal="center" vertical="center"/>
    </xf>
    <xf numFmtId="0" fontId="1" fillId="3" borderId="10" xfId="4" applyBorder="1"/>
    <xf numFmtId="0" fontId="1" fillId="3" borderId="10" xfId="4" applyBorder="1" applyAlignment="1">
      <alignment horizontal="center" vertical="center"/>
    </xf>
    <xf numFmtId="44" fontId="1" fillId="3" borderId="10" xfId="1" applyFill="1" applyBorder="1" applyAlignment="1">
      <alignment horizontal="center" vertical="center"/>
    </xf>
    <xf numFmtId="0" fontId="0" fillId="3" borderId="10" xfId="4" applyFont="1" applyBorder="1"/>
    <xf numFmtId="44" fontId="1" fillId="3" borderId="10" xfId="1" applyFill="1" applyBorder="1" applyAlignment="1">
      <alignment horizontal="center" vertical="center"/>
    </xf>
    <xf numFmtId="44" fontId="1" fillId="3" borderId="10" xfId="1" applyFill="1" applyBorder="1"/>
    <xf numFmtId="0" fontId="4" fillId="8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 vertical="center"/>
    </xf>
    <xf numFmtId="44" fontId="4" fillId="8" borderId="10" xfId="1" applyFont="1" applyFill="1" applyBorder="1" applyAlignment="1">
      <alignment horizontal="center"/>
    </xf>
    <xf numFmtId="0" fontId="0" fillId="4" borderId="10" xfId="5" applyFont="1" applyBorder="1"/>
    <xf numFmtId="0" fontId="1" fillId="4" borderId="10" xfId="5" applyBorder="1" applyAlignment="1">
      <alignment horizontal="center" vertical="center"/>
    </xf>
    <xf numFmtId="44" fontId="1" fillId="4" borderId="10" xfId="1" applyFill="1" applyBorder="1"/>
    <xf numFmtId="0" fontId="5" fillId="0" borderId="10" xfId="9" applyBorder="1" applyAlignment="1">
      <alignment horizontal="left" vertical="center"/>
    </xf>
    <xf numFmtId="0" fontId="0" fillId="0" borderId="10" xfId="0" applyBorder="1"/>
    <xf numFmtId="0" fontId="5" fillId="0" borderId="10" xfId="9" applyBorder="1" applyAlignment="1">
      <alignment horizontal="left" vertical="center"/>
    </xf>
    <xf numFmtId="0" fontId="5" fillId="0" borderId="10" xfId="9" applyBorder="1" applyAlignment="1">
      <alignment horizontal="left"/>
    </xf>
    <xf numFmtId="0" fontId="5" fillId="0" borderId="10" xfId="9" applyBorder="1"/>
    <xf numFmtId="44" fontId="1" fillId="5" borderId="11" xfId="1" applyFill="1" applyBorder="1" applyAlignment="1">
      <alignment horizontal="center" vertical="center"/>
    </xf>
    <xf numFmtId="44" fontId="1" fillId="5" borderId="12" xfId="1" applyFill="1" applyBorder="1" applyAlignment="1">
      <alignment horizontal="center" vertical="center"/>
    </xf>
    <xf numFmtId="44" fontId="1" fillId="5" borderId="13" xfId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2" borderId="2" xfId="2" applyBorder="1" applyAlignment="1">
      <alignment horizontal="right"/>
    </xf>
    <xf numFmtId="0" fontId="4" fillId="4" borderId="10" xfId="5" applyFont="1" applyBorder="1"/>
    <xf numFmtId="0" fontId="4" fillId="0" borderId="0" xfId="0" applyFont="1" applyBorder="1"/>
    <xf numFmtId="0" fontId="4" fillId="3" borderId="10" xfId="4" applyFont="1" applyBorder="1"/>
    <xf numFmtId="0" fontId="4" fillId="5" borderId="10" xfId="6" applyFont="1" applyBorder="1"/>
    <xf numFmtId="0" fontId="4" fillId="7" borderId="10" xfId="8" applyFont="1" applyBorder="1"/>
    <xf numFmtId="0" fontId="4" fillId="6" borderId="10" xfId="7" applyFont="1" applyBorder="1"/>
    <xf numFmtId="0" fontId="4" fillId="12" borderId="10" xfId="13" applyFont="1" applyBorder="1"/>
    <xf numFmtId="0" fontId="4" fillId="9" borderId="10" xfId="10" applyFont="1" applyBorder="1"/>
  </cellXfs>
  <cellStyles count="14">
    <cellStyle name="20 % - Akzent6" xfId="13" builtinId="50"/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GZzKu" TargetMode="External"/><Relationship Id="rId18" Type="http://schemas.openxmlformats.org/officeDocument/2006/relationships/hyperlink" Target="https://de.aliexpress.com/item/33043386369.html?spm=2114.13010708.0.0.9a244c4dHEINjY" TargetMode="External"/><Relationship Id="rId26" Type="http://schemas.openxmlformats.org/officeDocument/2006/relationships/hyperlink" Target="https://www.myaluprofil.de/advanced_search_result.php?categories_id=0&amp;keywords=H1052020SCH&amp;inc_subcat=1" TargetMode="External"/><Relationship Id="rId39" Type="http://schemas.openxmlformats.org/officeDocument/2006/relationships/hyperlink" Target="https://www.cr3d.de/produkt/duet-3-mini-5/" TargetMode="External"/><Relationship Id="rId21" Type="http://schemas.openxmlformats.org/officeDocument/2006/relationships/hyperlink" Target="https://www.motedis.com/shop/Dynamik/Trapezgewindespindel-Zubehoer/Standard-Anti-backlash-Delrin-Mutter-TR-8x15::3955.html" TargetMode="External"/><Relationship Id="rId34" Type="http://schemas.openxmlformats.org/officeDocument/2006/relationships/hyperlink" Target="https://de.aliexpress.com/item/1005002487727392.html?spm=2114.13010708.0.0.3a994c4dKlcmqN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cr3d.de/produkt/supcrprobe-8mm-kurz/" TargetMode="External"/><Relationship Id="rId2" Type="http://schemas.openxmlformats.org/officeDocument/2006/relationships/hyperlink" Target="https://de.aliexpress.com/item/32676553191.html?spm=a2g0o.store_pc_groupList.8148356.4.4dbc6956HFC8XX" TargetMode="External"/><Relationship Id="rId16" Type="http://schemas.openxmlformats.org/officeDocument/2006/relationships/hyperlink" Target="https://www.metall-kunststoffhandel.de/produkt/aluminium-al-mg-45-mn-8-mm-feinstgefraest/" TargetMode="External"/><Relationship Id="rId20" Type="http://schemas.openxmlformats.org/officeDocument/2006/relationships/hyperlink" Target="https://de.aliexpress.com/item/32673106538.html?spm=2114.13010708.0.0.14d84c4dMCanQh" TargetMode="External"/><Relationship Id="rId29" Type="http://schemas.openxmlformats.org/officeDocument/2006/relationships/hyperlink" Target="https://s.click.aliexpress.com/e/_AAvO8Y" TargetMode="External"/><Relationship Id="rId41" Type="http://schemas.openxmlformats.org/officeDocument/2006/relationships/hyperlink" Target="https://s.click.aliexpress.com/e/_Apvyuo" TargetMode="External"/><Relationship Id="rId1" Type="http://schemas.openxmlformats.org/officeDocument/2006/relationships/hyperlink" Target="https://www.myaluprofil.de/Aluminiumprofil-20x40-Nut-5--I-Typ-.html" TargetMode="External"/><Relationship Id="rId6" Type="http://schemas.openxmlformats.org/officeDocument/2006/relationships/hyperlink" Target="https://s.click.aliexpress.com/e/_9w3PT2" TargetMode="External"/><Relationship Id="rId11" Type="http://schemas.openxmlformats.org/officeDocument/2006/relationships/hyperlink" Target="https://s.click.aliexpress.com/e/_AXDKUC" TargetMode="External"/><Relationship Id="rId24" Type="http://schemas.openxmlformats.org/officeDocument/2006/relationships/hyperlink" Target="https://s.click.aliexpress.com/e/_A8v4QU" TargetMode="External"/><Relationship Id="rId32" Type="http://schemas.openxmlformats.org/officeDocument/2006/relationships/hyperlink" Target="https://s.click.aliexpress.com/e/_AEa5uM" TargetMode="External"/><Relationship Id="rId37" Type="http://schemas.openxmlformats.org/officeDocument/2006/relationships/hyperlink" Target="https://s.click.aliexpress.com/e/_9Ah1FE" TargetMode="External"/><Relationship Id="rId40" Type="http://schemas.openxmlformats.org/officeDocument/2006/relationships/hyperlink" Target="https://s.click.aliexpress.com/e/_9jQWYg" TargetMode="External"/><Relationship Id="rId5" Type="http://schemas.openxmlformats.org/officeDocument/2006/relationships/hyperlink" Target="https://s.click.aliexpress.com/e/_9yAVtA" TargetMode="External"/><Relationship Id="rId15" Type="http://schemas.openxmlformats.org/officeDocument/2006/relationships/hyperlink" Target="https://s.click.aliexpress.com/e/_9QsNAY" TargetMode="External"/><Relationship Id="rId23" Type="http://schemas.openxmlformats.org/officeDocument/2006/relationships/hyperlink" Target="https://s.click.aliexpress.com/e/_A8v4QU" TargetMode="External"/><Relationship Id="rId28" Type="http://schemas.openxmlformats.org/officeDocument/2006/relationships/hyperlink" Target="https://www.myaluprofil.de/advanced_search_result.php?categories_id=0&amp;keywords=H1052020SCH&amp;inc_subcat=1" TargetMode="External"/><Relationship Id="rId36" Type="http://schemas.openxmlformats.org/officeDocument/2006/relationships/hyperlink" Target="https://s.click.aliexpress.com/e/_ABCy64" TargetMode="External"/><Relationship Id="rId10" Type="http://schemas.openxmlformats.org/officeDocument/2006/relationships/hyperlink" Target="https://s.click.aliexpress.com/e/_Alchb2" TargetMode="External"/><Relationship Id="rId19" Type="http://schemas.openxmlformats.org/officeDocument/2006/relationships/hyperlink" Target="https://de.aliexpress.com/item/33043386369.html?spm=2114.13010708.0.0.9a244c4dHEINjY" TargetMode="External"/><Relationship Id="rId31" Type="http://schemas.openxmlformats.org/officeDocument/2006/relationships/hyperlink" Target="https://s.click.aliexpress.com/e/_AW3sgC" TargetMode="External"/><Relationship Id="rId4" Type="http://schemas.openxmlformats.org/officeDocument/2006/relationships/hyperlink" Target="https://kunststoffplattenonline.de/product/alupanel-alu-verbundplatten-schwarz-3-mm/" TargetMode="External"/><Relationship Id="rId9" Type="http://schemas.openxmlformats.org/officeDocument/2006/relationships/hyperlink" Target="https://s.click.aliexpress.com/e/_A3MKFA" TargetMode="External"/><Relationship Id="rId14" Type="http://schemas.openxmlformats.org/officeDocument/2006/relationships/hyperlink" Target="https://s.click.aliexpress.com/e/_AfTH3w" TargetMode="External"/><Relationship Id="rId22" Type="http://schemas.openxmlformats.org/officeDocument/2006/relationships/hyperlink" Target="https://s.click.aliexpress.com/e/_AEHEpa" TargetMode="External"/><Relationship Id="rId27" Type="http://schemas.openxmlformats.org/officeDocument/2006/relationships/hyperlink" Target="https://www.myaluprofil.de/Aluminiumprofil-R30x90---Nut-6--I-Typ-leicht-.html" TargetMode="External"/><Relationship Id="rId30" Type="http://schemas.openxmlformats.org/officeDocument/2006/relationships/hyperlink" Target="https://www.myaluprofil.de/gewinde-formverbindersatz-nut-5-i-typ.html" TargetMode="External"/><Relationship Id="rId35" Type="http://schemas.openxmlformats.org/officeDocument/2006/relationships/hyperlink" Target="https://s.click.aliexpress.com/e/_9HHvkM" TargetMode="External"/><Relationship Id="rId8" Type="http://schemas.openxmlformats.org/officeDocument/2006/relationships/hyperlink" Target="https://s.click.aliexpress.com/e/_AFV3Is" TargetMode="External"/><Relationship Id="rId3" Type="http://schemas.openxmlformats.org/officeDocument/2006/relationships/hyperlink" Target="https://www.cr3d.de/produkt/cr-3d-nanoxtruder/" TargetMode="External"/><Relationship Id="rId12" Type="http://schemas.openxmlformats.org/officeDocument/2006/relationships/hyperlink" Target="https://s.click.aliexpress.com/e/_AK0dze" TargetMode="External"/><Relationship Id="rId17" Type="http://schemas.openxmlformats.org/officeDocument/2006/relationships/hyperlink" Target="https://www.motedis.com/shop/Dynamik/Trapezgewindespindel-Zubehoer/Trapezgewindespindel-RPTS-rechts-TR-16x4-L%3D1000mm::4800.html" TargetMode="External"/><Relationship Id="rId25" Type="http://schemas.openxmlformats.org/officeDocument/2006/relationships/hyperlink" Target="https://s.click.aliexpress.com/e/_Aerhni" TargetMode="External"/><Relationship Id="rId33" Type="http://schemas.openxmlformats.org/officeDocument/2006/relationships/hyperlink" Target="https://s.click.aliexpress.com/e/_ArIUe8" TargetMode="External"/><Relationship Id="rId38" Type="http://schemas.openxmlformats.org/officeDocument/2006/relationships/hyperlink" Target="https://www.cr3d.de/produkt/solid-state-relais-10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tabSelected="1" workbookViewId="0">
      <selection activeCell="B9" sqref="B9"/>
    </sheetView>
  </sheetViews>
  <sheetFormatPr baseColWidth="10" defaultRowHeight="15" x14ac:dyDescent="0.25"/>
  <cols>
    <col min="1" max="1" width="11.42578125" style="70"/>
    <col min="2" max="2" width="58" style="63" bestFit="1" customWidth="1"/>
    <col min="3" max="3" width="7.7109375" style="64" bestFit="1" customWidth="1"/>
    <col min="4" max="4" width="12.5703125" style="65" bestFit="1" customWidth="1"/>
    <col min="5" max="5" width="105.28515625" style="64" bestFit="1" customWidth="1"/>
    <col min="6" max="6" width="89.5703125" style="63" bestFit="1" customWidth="1"/>
    <col min="7" max="16384" width="11.42578125" style="63"/>
  </cols>
  <sheetData>
    <row r="1" spans="1:9" x14ac:dyDescent="0.25">
      <c r="A1" s="49" t="s">
        <v>0</v>
      </c>
      <c r="B1" s="49" t="s">
        <v>1</v>
      </c>
      <c r="C1" s="50" t="s">
        <v>2</v>
      </c>
      <c r="D1" s="51" t="s">
        <v>7</v>
      </c>
      <c r="E1" s="50" t="s">
        <v>342</v>
      </c>
      <c r="F1" s="49" t="s">
        <v>341</v>
      </c>
    </row>
    <row r="2" spans="1:9" x14ac:dyDescent="0.25">
      <c r="A2" s="69" t="s">
        <v>9</v>
      </c>
      <c r="B2" s="52" t="s">
        <v>269</v>
      </c>
      <c r="C2" s="53">
        <v>1</v>
      </c>
      <c r="D2" s="54">
        <v>25</v>
      </c>
      <c r="E2" s="63"/>
    </row>
    <row r="3" spans="1:9" x14ac:dyDescent="0.25">
      <c r="E3" s="63"/>
    </row>
    <row r="4" spans="1:9" x14ac:dyDescent="0.25">
      <c r="A4" s="71" t="s">
        <v>3</v>
      </c>
      <c r="B4" s="43" t="str">
        <f>CONCATENATE('Frame Calculator'!A18,", L= ",'Frame Calculator'!B18,'Frame Calculator'!C18)</f>
        <v>2020, L= 410mm</v>
      </c>
      <c r="C4" s="44">
        <f>'Frame Calculator'!D18</f>
        <v>2</v>
      </c>
      <c r="D4" s="45">
        <v>135</v>
      </c>
      <c r="E4" s="55" t="s">
        <v>265</v>
      </c>
      <c r="F4" s="56" t="str">
        <f>'Frame Calculator'!E18</f>
        <v>Frame x</v>
      </c>
    </row>
    <row r="5" spans="1:9" x14ac:dyDescent="0.25">
      <c r="A5" s="71" t="s">
        <v>3</v>
      </c>
      <c r="B5" s="43" t="str">
        <f>CONCATENATE('Frame Calculator'!A19,", L= ",'Frame Calculator'!B19,'Frame Calculator'!C19)</f>
        <v>2020, L= 420mm</v>
      </c>
      <c r="C5" s="44">
        <f>'Frame Calculator'!D19</f>
        <v>2</v>
      </c>
      <c r="D5" s="45"/>
      <c r="E5" s="55"/>
      <c r="F5" s="56" t="str">
        <f>'Frame Calculator'!E19</f>
        <v>Frame y</v>
      </c>
    </row>
    <row r="6" spans="1:9" x14ac:dyDescent="0.25">
      <c r="A6" s="71" t="s">
        <v>3</v>
      </c>
      <c r="B6" s="43" t="str">
        <f>CONCATENATE('Frame Calculator'!A20,", L= ",'Frame Calculator'!B20,'Frame Calculator'!C20)</f>
        <v>2020, L= 351mm</v>
      </c>
      <c r="C6" s="44">
        <f>'Frame Calculator'!D20</f>
        <v>1</v>
      </c>
      <c r="D6" s="45"/>
      <c r="E6" s="55"/>
      <c r="F6" s="56" t="str">
        <f>'Frame Calculator'!E20</f>
        <v>Frame Back</v>
      </c>
    </row>
    <row r="7" spans="1:9" x14ac:dyDescent="0.25">
      <c r="A7" s="71" t="s">
        <v>3</v>
      </c>
      <c r="B7" s="43" t="str">
        <f>CONCATENATE('Frame Calculator'!A21,", L= ",'Frame Calculator'!B21,'Frame Calculator'!C21)</f>
        <v>4020, L= 410mm</v>
      </c>
      <c r="C7" s="44">
        <f>'Frame Calculator'!D21</f>
        <v>2</v>
      </c>
      <c r="D7" s="45"/>
      <c r="E7" s="55" t="s">
        <v>268</v>
      </c>
      <c r="F7" s="56" t="str">
        <f>'Frame Calculator'!E21</f>
        <v>Frame x</v>
      </c>
      <c r="I7" s="66"/>
    </row>
    <row r="8" spans="1:9" x14ac:dyDescent="0.25">
      <c r="A8" s="71" t="s">
        <v>3</v>
      </c>
      <c r="B8" s="43" t="str">
        <f>CONCATENATE('Frame Calculator'!A22,", L= ",'Frame Calculator'!B22,'Frame Calculator'!C22)</f>
        <v>4020, L= 420mm</v>
      </c>
      <c r="C8" s="44">
        <f>'Frame Calculator'!D22</f>
        <v>4</v>
      </c>
      <c r="D8" s="45"/>
      <c r="E8" s="55"/>
      <c r="F8" s="56" t="str">
        <f>'Frame Calculator'!E22</f>
        <v>Frame y</v>
      </c>
      <c r="I8" s="66"/>
    </row>
    <row r="9" spans="1:9" x14ac:dyDescent="0.25">
      <c r="A9" s="71" t="s">
        <v>3</v>
      </c>
      <c r="B9" s="43" t="str">
        <f>CONCATENATE('Frame Calculator'!A23,", L= ",'Frame Calculator'!B23,'Frame Calculator'!C23)</f>
        <v>3030, L= 681mm</v>
      </c>
      <c r="C9" s="44">
        <f>'Frame Calculator'!D23</f>
        <v>4</v>
      </c>
      <c r="D9" s="45"/>
      <c r="E9" s="57" t="s">
        <v>267</v>
      </c>
      <c r="F9" s="56" t="str">
        <f>'Frame Calculator'!E23</f>
        <v>Frame z</v>
      </c>
    </row>
    <row r="10" spans="1:9" x14ac:dyDescent="0.25">
      <c r="A10" s="71" t="s">
        <v>3</v>
      </c>
      <c r="B10" s="43" t="str">
        <f>CONCATENATE('Frame Calculator'!A24,", L= ",'Frame Calculator'!B24,'Frame Calculator'!C24)</f>
        <v>2020, L= 284mm</v>
      </c>
      <c r="C10" s="44">
        <f>'Frame Calculator'!D24</f>
        <v>2</v>
      </c>
      <c r="D10" s="45"/>
      <c r="E10" s="58" t="s">
        <v>265</v>
      </c>
      <c r="F10" s="56" t="str">
        <f>'Frame Calculator'!E24</f>
        <v>Bed Carrier</v>
      </c>
    </row>
    <row r="11" spans="1:9" x14ac:dyDescent="0.25">
      <c r="A11" s="71" t="s">
        <v>3</v>
      </c>
      <c r="B11" s="43" t="str">
        <f>CONCATENATE('Frame Calculator'!A25,", L= ",'Frame Calculator'!B25,'Frame Calculator'!C25)</f>
        <v>Carbon 20x20, L= mm</v>
      </c>
      <c r="C11" s="44">
        <f>'Frame Calculator'!D25</f>
        <v>1</v>
      </c>
      <c r="D11" s="47">
        <v>18</v>
      </c>
      <c r="E11" s="58" t="s">
        <v>280</v>
      </c>
      <c r="F11" s="56" t="s">
        <v>281</v>
      </c>
    </row>
    <row r="12" spans="1:9" x14ac:dyDescent="0.25">
      <c r="A12" s="71" t="s">
        <v>3</v>
      </c>
      <c r="B12" s="46" t="s">
        <v>264</v>
      </c>
      <c r="C12" s="44">
        <v>50</v>
      </c>
      <c r="D12" s="48">
        <v>82</v>
      </c>
      <c r="E12" s="59" t="s">
        <v>266</v>
      </c>
      <c r="F12" s="56"/>
    </row>
    <row r="13" spans="1:9" x14ac:dyDescent="0.25">
      <c r="E13" s="67"/>
    </row>
    <row r="14" spans="1:9" x14ac:dyDescent="0.25">
      <c r="A14" s="72" t="s">
        <v>6</v>
      </c>
      <c r="B14" s="39" t="s">
        <v>302</v>
      </c>
      <c r="C14" s="40">
        <v>4</v>
      </c>
      <c r="D14" s="41">
        <v>4</v>
      </c>
      <c r="E14" s="58" t="s">
        <v>303</v>
      </c>
      <c r="F14" s="56"/>
    </row>
    <row r="15" spans="1:9" x14ac:dyDescent="0.25">
      <c r="A15" s="72" t="s">
        <v>6</v>
      </c>
      <c r="B15" s="39" t="s">
        <v>20</v>
      </c>
      <c r="C15" s="40">
        <v>25</v>
      </c>
      <c r="D15" s="41">
        <v>2</v>
      </c>
      <c r="E15" s="58" t="s">
        <v>304</v>
      </c>
      <c r="F15" s="56"/>
    </row>
    <row r="16" spans="1:9" x14ac:dyDescent="0.25">
      <c r="A16" s="72" t="s">
        <v>6</v>
      </c>
      <c r="B16" s="39" t="s">
        <v>25</v>
      </c>
      <c r="C16" s="40">
        <v>4</v>
      </c>
      <c r="D16" s="60">
        <v>100</v>
      </c>
      <c r="E16" s="58"/>
      <c r="F16" s="56"/>
    </row>
    <row r="17" spans="1:6" x14ac:dyDescent="0.25">
      <c r="A17" s="72" t="s">
        <v>6</v>
      </c>
      <c r="B17" s="39" t="s">
        <v>22</v>
      </c>
      <c r="C17" s="42">
        <v>4</v>
      </c>
      <c r="D17" s="61"/>
      <c r="E17" s="58"/>
      <c r="F17" s="56"/>
    </row>
    <row r="18" spans="1:6" x14ac:dyDescent="0.25">
      <c r="A18" s="72" t="s">
        <v>6</v>
      </c>
      <c r="B18" s="39" t="s">
        <v>221</v>
      </c>
      <c r="C18" s="42">
        <v>4</v>
      </c>
      <c r="D18" s="61"/>
      <c r="E18" s="58"/>
      <c r="F18" s="56"/>
    </row>
    <row r="19" spans="1:6" x14ac:dyDescent="0.25">
      <c r="A19" s="72" t="s">
        <v>6</v>
      </c>
      <c r="B19" s="39" t="s">
        <v>223</v>
      </c>
      <c r="C19" s="42">
        <v>4</v>
      </c>
      <c r="D19" s="61"/>
      <c r="E19" s="58"/>
      <c r="F19" s="56"/>
    </row>
    <row r="20" spans="1:6" x14ac:dyDescent="0.25">
      <c r="A20" s="72" t="s">
        <v>6</v>
      </c>
      <c r="B20" s="39" t="s">
        <v>19</v>
      </c>
      <c r="C20" s="42">
        <v>4</v>
      </c>
      <c r="D20" s="61"/>
      <c r="E20" s="58"/>
      <c r="F20" s="56"/>
    </row>
    <row r="21" spans="1:6" x14ac:dyDescent="0.25">
      <c r="A21" s="72" t="s">
        <v>6</v>
      </c>
      <c r="B21" s="39" t="s">
        <v>23</v>
      </c>
      <c r="C21" s="42">
        <v>8</v>
      </c>
      <c r="D21" s="61"/>
      <c r="E21" s="58"/>
      <c r="F21" s="56"/>
    </row>
    <row r="22" spans="1:6" x14ac:dyDescent="0.25">
      <c r="A22" s="72" t="s">
        <v>6</v>
      </c>
      <c r="B22" s="39" t="s">
        <v>24</v>
      </c>
      <c r="C22" s="42">
        <v>4</v>
      </c>
      <c r="D22" s="61"/>
      <c r="E22" s="58"/>
      <c r="F22" s="56"/>
    </row>
    <row r="23" spans="1:6" x14ac:dyDescent="0.25">
      <c r="A23" s="72" t="s">
        <v>6</v>
      </c>
      <c r="B23" s="39" t="s">
        <v>343</v>
      </c>
      <c r="C23" s="42">
        <v>83</v>
      </c>
      <c r="D23" s="61"/>
      <c r="E23" s="58"/>
      <c r="F23" s="56"/>
    </row>
    <row r="24" spans="1:6" x14ac:dyDescent="0.25">
      <c r="A24" s="72" t="s">
        <v>6</v>
      </c>
      <c r="B24" s="39" t="s">
        <v>15</v>
      </c>
      <c r="C24" s="42">
        <v>9</v>
      </c>
      <c r="D24" s="61"/>
      <c r="E24" s="58"/>
      <c r="F24" s="56"/>
    </row>
    <row r="25" spans="1:6" x14ac:dyDescent="0.25">
      <c r="A25" s="72" t="s">
        <v>6</v>
      </c>
      <c r="B25" s="39" t="s">
        <v>93</v>
      </c>
      <c r="C25" s="42">
        <v>6</v>
      </c>
      <c r="D25" s="61"/>
      <c r="E25" s="58"/>
      <c r="F25" s="56"/>
    </row>
    <row r="26" spans="1:6" x14ac:dyDescent="0.25">
      <c r="A26" s="72" t="s">
        <v>6</v>
      </c>
      <c r="B26" s="39" t="s">
        <v>17</v>
      </c>
      <c r="C26" s="42">
        <v>10</v>
      </c>
      <c r="D26" s="61"/>
      <c r="E26" s="58"/>
      <c r="F26" s="56"/>
    </row>
    <row r="27" spans="1:6" x14ac:dyDescent="0.25">
      <c r="A27" s="72" t="s">
        <v>6</v>
      </c>
      <c r="B27" s="39" t="s">
        <v>126</v>
      </c>
      <c r="C27" s="42">
        <v>3</v>
      </c>
      <c r="D27" s="61"/>
      <c r="E27" s="58"/>
      <c r="F27" s="56"/>
    </row>
    <row r="28" spans="1:6" x14ac:dyDescent="0.25">
      <c r="A28" s="72" t="s">
        <v>6</v>
      </c>
      <c r="B28" s="39" t="s">
        <v>128</v>
      </c>
      <c r="C28" s="42">
        <v>2</v>
      </c>
      <c r="D28" s="61"/>
      <c r="E28" s="58"/>
      <c r="F28" s="56"/>
    </row>
    <row r="29" spans="1:6" x14ac:dyDescent="0.25">
      <c r="A29" s="72" t="s">
        <v>6</v>
      </c>
      <c r="B29" s="39" t="s">
        <v>231</v>
      </c>
      <c r="C29" s="42">
        <v>4</v>
      </c>
      <c r="D29" s="61"/>
      <c r="E29" s="58"/>
      <c r="F29" s="56"/>
    </row>
    <row r="30" spans="1:6" x14ac:dyDescent="0.25">
      <c r="A30" s="72" t="s">
        <v>6</v>
      </c>
      <c r="B30" s="39" t="s">
        <v>105</v>
      </c>
      <c r="C30" s="42">
        <v>29</v>
      </c>
      <c r="D30" s="61"/>
      <c r="E30" s="58"/>
      <c r="F30" s="56"/>
    </row>
    <row r="31" spans="1:6" x14ac:dyDescent="0.25">
      <c r="A31" s="72" t="s">
        <v>6</v>
      </c>
      <c r="B31" s="39" t="s">
        <v>114</v>
      </c>
      <c r="C31" s="42">
        <v>12</v>
      </c>
      <c r="D31" s="61"/>
      <c r="E31" s="58"/>
      <c r="F31" s="56"/>
    </row>
    <row r="32" spans="1:6" x14ac:dyDescent="0.25">
      <c r="A32" s="72" t="s">
        <v>6</v>
      </c>
      <c r="B32" s="39" t="s">
        <v>101</v>
      </c>
      <c r="C32" s="42">
        <v>4</v>
      </c>
      <c r="D32" s="61"/>
      <c r="E32" s="58"/>
      <c r="F32" s="56"/>
    </row>
    <row r="33" spans="1:6" x14ac:dyDescent="0.25">
      <c r="A33" s="72" t="s">
        <v>6</v>
      </c>
      <c r="B33" s="39" t="s">
        <v>229</v>
      </c>
      <c r="C33" s="42">
        <v>1</v>
      </c>
      <c r="D33" s="61"/>
      <c r="E33" s="58"/>
      <c r="F33" s="56"/>
    </row>
    <row r="34" spans="1:6" x14ac:dyDescent="0.25">
      <c r="A34" s="72" t="s">
        <v>6</v>
      </c>
      <c r="B34" s="39" t="s">
        <v>116</v>
      </c>
      <c r="C34" s="42">
        <v>3</v>
      </c>
      <c r="D34" s="61"/>
      <c r="E34" s="58"/>
      <c r="F34" s="56"/>
    </row>
    <row r="35" spans="1:6" x14ac:dyDescent="0.25">
      <c r="A35" s="72" t="s">
        <v>6</v>
      </c>
      <c r="B35" s="39" t="s">
        <v>110</v>
      </c>
      <c r="C35" s="42">
        <v>10</v>
      </c>
      <c r="D35" s="61"/>
      <c r="E35" s="58"/>
      <c r="F35" s="56"/>
    </row>
    <row r="36" spans="1:6" x14ac:dyDescent="0.25">
      <c r="A36" s="72" t="s">
        <v>6</v>
      </c>
      <c r="B36" s="39" t="s">
        <v>103</v>
      </c>
      <c r="C36" s="42">
        <v>5</v>
      </c>
      <c r="D36" s="61"/>
      <c r="E36" s="58"/>
      <c r="F36" s="56"/>
    </row>
    <row r="37" spans="1:6" x14ac:dyDescent="0.25">
      <c r="A37" s="72" t="s">
        <v>6</v>
      </c>
      <c r="B37" s="39" t="s">
        <v>225</v>
      </c>
      <c r="C37" s="42">
        <v>3</v>
      </c>
      <c r="D37" s="61"/>
      <c r="E37" s="58"/>
      <c r="F37" s="56"/>
    </row>
    <row r="38" spans="1:6" x14ac:dyDescent="0.25">
      <c r="A38" s="72" t="s">
        <v>6</v>
      </c>
      <c r="B38" s="39" t="s">
        <v>227</v>
      </c>
      <c r="C38" s="42">
        <v>2</v>
      </c>
      <c r="D38" s="61"/>
      <c r="E38" s="58"/>
      <c r="F38" s="56"/>
    </row>
    <row r="39" spans="1:6" x14ac:dyDescent="0.25">
      <c r="A39" s="72" t="s">
        <v>6</v>
      </c>
      <c r="B39" s="39" t="s">
        <v>233</v>
      </c>
      <c r="C39" s="42">
        <v>6</v>
      </c>
      <c r="D39" s="61"/>
      <c r="E39" s="58"/>
      <c r="F39" s="56"/>
    </row>
    <row r="40" spans="1:6" x14ac:dyDescent="0.25">
      <c r="A40" s="72" t="s">
        <v>6</v>
      </c>
      <c r="B40" s="39" t="s">
        <v>346</v>
      </c>
      <c r="C40" s="42">
        <v>11</v>
      </c>
      <c r="D40" s="61"/>
      <c r="E40" s="58"/>
      <c r="F40" s="56"/>
    </row>
    <row r="41" spans="1:6" x14ac:dyDescent="0.25">
      <c r="A41" s="72" t="s">
        <v>6</v>
      </c>
      <c r="B41" s="39" t="s">
        <v>345</v>
      </c>
      <c r="C41" s="42">
        <f>83+23</f>
        <v>106</v>
      </c>
      <c r="D41" s="61"/>
      <c r="E41" s="58"/>
      <c r="F41" s="56"/>
    </row>
    <row r="42" spans="1:6" x14ac:dyDescent="0.25">
      <c r="A42" s="72" t="s">
        <v>6</v>
      </c>
      <c r="B42" s="39" t="s">
        <v>347</v>
      </c>
      <c r="C42" s="42">
        <v>50</v>
      </c>
      <c r="D42" s="61"/>
      <c r="E42" s="58"/>
      <c r="F42" s="56"/>
    </row>
    <row r="43" spans="1:6" x14ac:dyDescent="0.25">
      <c r="A43" s="72" t="s">
        <v>6</v>
      </c>
      <c r="B43" s="39" t="s">
        <v>344</v>
      </c>
      <c r="C43" s="42">
        <v>9</v>
      </c>
      <c r="D43" s="61"/>
      <c r="E43" s="58"/>
      <c r="F43" s="56"/>
    </row>
    <row r="44" spans="1:6" x14ac:dyDescent="0.25">
      <c r="A44" s="72" t="s">
        <v>6</v>
      </c>
      <c r="B44" s="39" t="s">
        <v>112</v>
      </c>
      <c r="C44" s="42">
        <v>8</v>
      </c>
      <c r="D44" s="61"/>
      <c r="E44" s="58"/>
      <c r="F44" s="56"/>
    </row>
    <row r="45" spans="1:6" x14ac:dyDescent="0.25">
      <c r="A45" s="72" t="s">
        <v>6</v>
      </c>
      <c r="B45" s="39" t="s">
        <v>354</v>
      </c>
      <c r="C45" s="42">
        <v>4</v>
      </c>
      <c r="D45" s="62"/>
      <c r="E45" s="58"/>
      <c r="F45" s="56" t="s">
        <v>263</v>
      </c>
    </row>
    <row r="46" spans="1:6" x14ac:dyDescent="0.25">
      <c r="E46" s="67"/>
    </row>
    <row r="47" spans="1:6" x14ac:dyDescent="0.25">
      <c r="A47" s="73" t="s">
        <v>4</v>
      </c>
      <c r="B47" s="36" t="str">
        <f>CONCATENATE('Frame Calculator'!A29,", L= ",'Frame Calculator'!B29,'Frame Calculator'!C29)</f>
        <v>8mm Rod, L= 404mm</v>
      </c>
      <c r="C47" s="37">
        <f>'Frame Calculator'!D29</f>
        <v>4</v>
      </c>
      <c r="D47" s="38">
        <v>16</v>
      </c>
      <c r="E47" s="58" t="s">
        <v>285</v>
      </c>
      <c r="F47" s="56" t="str">
        <f>'Frame Calculator'!E29</f>
        <v>z Axis</v>
      </c>
    </row>
    <row r="48" spans="1:6" x14ac:dyDescent="0.25">
      <c r="A48" s="73" t="s">
        <v>4</v>
      </c>
      <c r="B48" s="36" t="str">
        <f>CONCATENATE('Frame Calculator'!A30,", L= ",'Frame Calculator'!B30,'Frame Calculator'!C30)</f>
        <v>TR8x1,5, L= 365mm</v>
      </c>
      <c r="C48" s="37">
        <f>'Frame Calculator'!D30</f>
        <v>2</v>
      </c>
      <c r="D48" s="38">
        <v>12</v>
      </c>
      <c r="E48" s="59" t="s">
        <v>286</v>
      </c>
      <c r="F48" s="56" t="str">
        <f>'Frame Calculator'!E30</f>
        <v>z Axis</v>
      </c>
    </row>
    <row r="49" spans="1:6" x14ac:dyDescent="0.25">
      <c r="A49" s="73" t="s">
        <v>4</v>
      </c>
      <c r="B49" s="36" t="str">
        <f>CONCATENATE('Frame Calculator'!A31,", L= ",'Frame Calculator'!B31,'Frame Calculator'!C31)</f>
        <v>MGN9H, L= 350mm</v>
      </c>
      <c r="C49" s="37">
        <f>'Frame Calculator'!D31</f>
        <v>1</v>
      </c>
      <c r="D49" s="38">
        <v>14</v>
      </c>
      <c r="E49" s="59" t="s">
        <v>284</v>
      </c>
      <c r="F49" s="56" t="str">
        <f>'Frame Calculator'!E31</f>
        <v>x Axis</v>
      </c>
    </row>
    <row r="50" spans="1:6" x14ac:dyDescent="0.25">
      <c r="A50" s="73" t="s">
        <v>4</v>
      </c>
      <c r="B50" s="36" t="str">
        <f>CONCATENATE('Frame Calculator'!A32,", L= ",'Frame Calculator'!B32,'Frame Calculator'!C32)</f>
        <v>MGN9H, L= 350mm</v>
      </c>
      <c r="C50" s="37">
        <f>'Frame Calculator'!D32</f>
        <v>2</v>
      </c>
      <c r="D50" s="38">
        <v>28</v>
      </c>
      <c r="E50" s="59" t="s">
        <v>284</v>
      </c>
      <c r="F50" s="56" t="str">
        <f>'Frame Calculator'!E32</f>
        <v>y-Axis</v>
      </c>
    </row>
    <row r="51" spans="1:6" x14ac:dyDescent="0.25">
      <c r="A51" s="73" t="s">
        <v>4</v>
      </c>
      <c r="B51" s="36" t="s">
        <v>283</v>
      </c>
      <c r="C51" s="37">
        <v>2</v>
      </c>
      <c r="D51" s="38">
        <v>15</v>
      </c>
      <c r="E51" s="58" t="s">
        <v>282</v>
      </c>
      <c r="F51" s="56"/>
    </row>
    <row r="52" spans="1:6" x14ac:dyDescent="0.25">
      <c r="A52" s="73" t="s">
        <v>4</v>
      </c>
      <c r="B52" s="36" t="s">
        <v>287</v>
      </c>
      <c r="C52" s="37">
        <v>1</v>
      </c>
      <c r="D52" s="38">
        <v>8</v>
      </c>
      <c r="E52" s="58" t="s">
        <v>288</v>
      </c>
      <c r="F52" s="56"/>
    </row>
    <row r="53" spans="1:6" x14ac:dyDescent="0.25">
      <c r="A53" s="73" t="s">
        <v>4</v>
      </c>
      <c r="B53" s="36" t="s">
        <v>289</v>
      </c>
      <c r="C53" s="37">
        <v>1</v>
      </c>
      <c r="D53" s="38">
        <v>18</v>
      </c>
      <c r="E53" s="58" t="s">
        <v>293</v>
      </c>
      <c r="F53" s="56"/>
    </row>
    <row r="54" spans="1:6" x14ac:dyDescent="0.25">
      <c r="A54" s="73" t="s">
        <v>4</v>
      </c>
      <c r="B54" s="36" t="s">
        <v>290</v>
      </c>
      <c r="C54" s="37">
        <v>2</v>
      </c>
      <c r="D54" s="38">
        <v>6</v>
      </c>
      <c r="E54" s="58" t="s">
        <v>292</v>
      </c>
      <c r="F54" s="56"/>
    </row>
    <row r="55" spans="1:6" x14ac:dyDescent="0.25">
      <c r="A55" s="73" t="s">
        <v>4</v>
      </c>
      <c r="B55" s="36" t="s">
        <v>291</v>
      </c>
      <c r="C55" s="37">
        <v>6</v>
      </c>
      <c r="D55" s="38">
        <v>16</v>
      </c>
      <c r="E55" s="58" t="s">
        <v>292</v>
      </c>
      <c r="F55" s="56"/>
    </row>
    <row r="56" spans="1:6" x14ac:dyDescent="0.25">
      <c r="A56" s="73" t="s">
        <v>4</v>
      </c>
      <c r="B56" s="36" t="s">
        <v>294</v>
      </c>
      <c r="C56" s="37">
        <v>2</v>
      </c>
      <c r="D56" s="38">
        <v>5</v>
      </c>
      <c r="E56" s="58" t="s">
        <v>327</v>
      </c>
      <c r="F56" s="56"/>
    </row>
    <row r="57" spans="1:6" x14ac:dyDescent="0.25">
      <c r="A57" s="73" t="s">
        <v>4</v>
      </c>
      <c r="B57" s="36" t="s">
        <v>352</v>
      </c>
      <c r="C57" s="37">
        <v>8</v>
      </c>
      <c r="D57" s="38">
        <v>7</v>
      </c>
      <c r="E57" s="58" t="s">
        <v>353</v>
      </c>
      <c r="F57" s="56"/>
    </row>
    <row r="58" spans="1:6" x14ac:dyDescent="0.25">
      <c r="E58" s="67"/>
    </row>
    <row r="59" spans="1:6" x14ac:dyDescent="0.25">
      <c r="A59" s="74" t="s">
        <v>5</v>
      </c>
      <c r="B59" s="33" t="s">
        <v>337</v>
      </c>
      <c r="C59" s="34">
        <v>1</v>
      </c>
      <c r="D59" s="35">
        <v>70</v>
      </c>
      <c r="E59" s="58" t="s">
        <v>295</v>
      </c>
      <c r="F59" s="56"/>
    </row>
    <row r="60" spans="1:6" x14ac:dyDescent="0.25">
      <c r="A60" s="74" t="s">
        <v>5</v>
      </c>
      <c r="B60" s="33" t="s">
        <v>297</v>
      </c>
      <c r="C60" s="34">
        <v>1</v>
      </c>
      <c r="D60" s="35">
        <v>3</v>
      </c>
      <c r="E60" s="58" t="s">
        <v>296</v>
      </c>
      <c r="F60" s="56"/>
    </row>
    <row r="61" spans="1:6" x14ac:dyDescent="0.25">
      <c r="A61" s="74" t="s">
        <v>5</v>
      </c>
      <c r="B61" s="33" t="s">
        <v>298</v>
      </c>
      <c r="C61" s="34">
        <v>2</v>
      </c>
      <c r="D61" s="35">
        <v>8</v>
      </c>
      <c r="E61" s="58" t="s">
        <v>299</v>
      </c>
      <c r="F61" s="56"/>
    </row>
    <row r="62" spans="1:6" x14ac:dyDescent="0.25">
      <c r="A62" s="74" t="s">
        <v>5</v>
      </c>
      <c r="B62" s="33" t="s">
        <v>300</v>
      </c>
      <c r="C62" s="34">
        <v>1</v>
      </c>
      <c r="D62" s="35">
        <v>8</v>
      </c>
      <c r="E62" s="58" t="s">
        <v>301</v>
      </c>
      <c r="F62" s="56"/>
    </row>
    <row r="63" spans="1:6" x14ac:dyDescent="0.25">
      <c r="A63" s="74" t="s">
        <v>5</v>
      </c>
      <c r="B63" s="33" t="s">
        <v>349</v>
      </c>
      <c r="C63" s="34">
        <v>1</v>
      </c>
      <c r="D63" s="35">
        <v>11</v>
      </c>
      <c r="E63" s="58" t="s">
        <v>348</v>
      </c>
      <c r="F63" s="56"/>
    </row>
    <row r="64" spans="1:6" x14ac:dyDescent="0.25">
      <c r="A64" s="74" t="s">
        <v>5</v>
      </c>
      <c r="B64" s="33" t="s">
        <v>305</v>
      </c>
      <c r="C64" s="34">
        <v>2</v>
      </c>
      <c r="D64" s="35">
        <v>9</v>
      </c>
      <c r="E64" s="58" t="s">
        <v>306</v>
      </c>
      <c r="F64" s="56"/>
    </row>
    <row r="65" spans="1:6" x14ac:dyDescent="0.25">
      <c r="A65" s="74" t="s">
        <v>5</v>
      </c>
      <c r="B65" s="33" t="s">
        <v>330</v>
      </c>
      <c r="C65" s="34">
        <v>1</v>
      </c>
      <c r="D65" s="35">
        <v>8</v>
      </c>
      <c r="E65" s="58" t="s">
        <v>331</v>
      </c>
      <c r="F65" s="56"/>
    </row>
    <row r="66" spans="1:6" x14ac:dyDescent="0.25">
      <c r="A66" s="74" t="s">
        <v>5</v>
      </c>
      <c r="B66" s="33" t="s">
        <v>307</v>
      </c>
      <c r="C66" s="34">
        <v>1</v>
      </c>
      <c r="D66" s="35">
        <v>9</v>
      </c>
      <c r="E66" s="58" t="s">
        <v>308</v>
      </c>
      <c r="F66" s="56"/>
    </row>
    <row r="67" spans="1:6" x14ac:dyDescent="0.25">
      <c r="A67" s="74" t="s">
        <v>5</v>
      </c>
      <c r="B67" s="33" t="s">
        <v>309</v>
      </c>
      <c r="C67" s="34">
        <v>1</v>
      </c>
      <c r="D67" s="35">
        <v>50</v>
      </c>
      <c r="E67" s="58" t="s">
        <v>310</v>
      </c>
      <c r="F67" s="56"/>
    </row>
    <row r="68" spans="1:6" x14ac:dyDescent="0.25">
      <c r="A68" s="74" t="s">
        <v>5</v>
      </c>
      <c r="B68" s="33" t="s">
        <v>312</v>
      </c>
      <c r="C68" s="34">
        <v>1</v>
      </c>
      <c r="D68" s="35">
        <v>55</v>
      </c>
      <c r="E68" s="59" t="s">
        <v>311</v>
      </c>
      <c r="F68" s="59" t="s">
        <v>340</v>
      </c>
    </row>
    <row r="69" spans="1:6" x14ac:dyDescent="0.25">
      <c r="A69" s="74" t="s">
        <v>5</v>
      </c>
      <c r="B69" s="33" t="s">
        <v>315</v>
      </c>
      <c r="C69" s="34">
        <v>1</v>
      </c>
      <c r="D69" s="35">
        <v>25</v>
      </c>
      <c r="E69" s="59" t="s">
        <v>314</v>
      </c>
      <c r="F69" s="56"/>
    </row>
    <row r="70" spans="1:6" x14ac:dyDescent="0.25">
      <c r="A70" s="74" t="s">
        <v>5</v>
      </c>
      <c r="B70" s="33" t="s">
        <v>317</v>
      </c>
      <c r="C70" s="34">
        <v>1</v>
      </c>
      <c r="D70" s="35">
        <v>3</v>
      </c>
      <c r="E70" s="59" t="s">
        <v>318</v>
      </c>
      <c r="F70" s="56"/>
    </row>
    <row r="71" spans="1:6" x14ac:dyDescent="0.25">
      <c r="A71" s="74" t="s">
        <v>5</v>
      </c>
      <c r="B71" s="33" t="s">
        <v>319</v>
      </c>
      <c r="C71" s="34">
        <v>4</v>
      </c>
      <c r="D71" s="35">
        <v>40</v>
      </c>
      <c r="E71" s="58" t="s">
        <v>320</v>
      </c>
      <c r="F71" s="56"/>
    </row>
    <row r="72" spans="1:6" x14ac:dyDescent="0.25">
      <c r="A72" s="74" t="s">
        <v>5</v>
      </c>
      <c r="B72" s="33" t="s">
        <v>338</v>
      </c>
      <c r="C72" s="34">
        <v>1</v>
      </c>
      <c r="D72" s="35">
        <v>30</v>
      </c>
      <c r="E72" s="59" t="s">
        <v>339</v>
      </c>
      <c r="F72" s="56"/>
    </row>
    <row r="73" spans="1:6" x14ac:dyDescent="0.25">
      <c r="A73" s="74" t="s">
        <v>5</v>
      </c>
      <c r="B73" s="33" t="s">
        <v>335</v>
      </c>
      <c r="C73" s="34">
        <v>1</v>
      </c>
      <c r="D73" s="35">
        <v>3</v>
      </c>
      <c r="E73" s="58" t="s">
        <v>336</v>
      </c>
      <c r="F73" s="56"/>
    </row>
    <row r="74" spans="1:6" x14ac:dyDescent="0.25">
      <c r="A74" s="74" t="s">
        <v>5</v>
      </c>
      <c r="B74" s="33" t="s">
        <v>350</v>
      </c>
      <c r="C74" s="34">
        <v>1</v>
      </c>
      <c r="D74" s="35">
        <v>5</v>
      </c>
      <c r="E74" s="58" t="s">
        <v>351</v>
      </c>
      <c r="F74" s="56"/>
    </row>
    <row r="75" spans="1:6" x14ac:dyDescent="0.25">
      <c r="E75" s="63"/>
    </row>
    <row r="76" spans="1:6" x14ac:dyDescent="0.25">
      <c r="A76" s="75" t="s">
        <v>263</v>
      </c>
      <c r="B76" s="30" t="str">
        <f>CONCATENATE('Frame Calculator'!A36,", ",'Frame Calculator'!B36,"x",'Frame Calculator'!B37,"mm")</f>
        <v>Bed Plate
t = 8mm, 320x320mm</v>
      </c>
      <c r="C76" s="31">
        <v>1</v>
      </c>
      <c r="D76" s="32">
        <v>42</v>
      </c>
      <c r="E76" s="58" t="s">
        <v>277</v>
      </c>
      <c r="F76" s="56"/>
    </row>
    <row r="77" spans="1:6" x14ac:dyDescent="0.25">
      <c r="A77" s="75" t="s">
        <v>263</v>
      </c>
      <c r="B77" s="30" t="str">
        <f>CONCATENATE('Frame Calculator'!A38,", ",'Frame Calculator'!B38,"x",'Frame Calculator'!B39,"mm")</f>
        <v>Silicone Heater, 280x280mm</v>
      </c>
      <c r="C77" s="31">
        <v>1</v>
      </c>
      <c r="D77" s="32">
        <v>20</v>
      </c>
      <c r="E77" s="58" t="s">
        <v>328</v>
      </c>
      <c r="F77" s="56"/>
    </row>
    <row r="78" spans="1:6" x14ac:dyDescent="0.25">
      <c r="A78" s="75" t="s">
        <v>263</v>
      </c>
      <c r="B78" s="30" t="str">
        <f>CONCATENATE('Frame Calculator'!A40,", ",'Frame Calculator'!B40,"x",'Frame Calculator'!B41,"mm")</f>
        <v>Springsteel Sheet, 310x310mm</v>
      </c>
      <c r="C78" s="31">
        <v>1</v>
      </c>
      <c r="D78" s="32">
        <v>37</v>
      </c>
      <c r="E78" s="58" t="s">
        <v>329</v>
      </c>
      <c r="F78" s="56"/>
    </row>
    <row r="79" spans="1:6" x14ac:dyDescent="0.25">
      <c r="E79" s="67"/>
    </row>
    <row r="80" spans="1:6" x14ac:dyDescent="0.25">
      <c r="A80" s="76" t="s">
        <v>10</v>
      </c>
      <c r="B80" s="25" t="s">
        <v>316</v>
      </c>
      <c r="C80" s="26">
        <v>1</v>
      </c>
      <c r="D80" s="27">
        <v>70</v>
      </c>
      <c r="E80" s="58" t="s">
        <v>313</v>
      </c>
      <c r="F80" s="59" t="s">
        <v>332</v>
      </c>
    </row>
    <row r="81" spans="1:6" x14ac:dyDescent="0.25">
      <c r="A81" s="76" t="s">
        <v>10</v>
      </c>
      <c r="B81" s="24" t="str">
        <f>CONCATENATE('Frame Calculator'!A45,", ",'Frame Calculator'!B45,"x",'Frame Calculator'!B46,"mm")</f>
        <v>Front + Back, 410x681mm</v>
      </c>
      <c r="C81" s="26">
        <f>'Frame Calculator'!D45</f>
        <v>2</v>
      </c>
      <c r="D81" s="28">
        <v>150</v>
      </c>
      <c r="E81" s="55" t="s">
        <v>326</v>
      </c>
      <c r="F81" s="56"/>
    </row>
    <row r="82" spans="1:6" x14ac:dyDescent="0.25">
      <c r="A82" s="76" t="s">
        <v>10</v>
      </c>
      <c r="B82" s="24" t="str">
        <f>CONCATENATE('Frame Calculator'!A47,", ",'Frame Calculator'!B47,"x",'Frame Calculator'!B48,"mm")</f>
        <v>Left+Right, 420x681mm</v>
      </c>
      <c r="C82" s="26">
        <f>'Frame Calculator'!D47</f>
        <v>2</v>
      </c>
      <c r="D82" s="28"/>
      <c r="E82" s="55"/>
      <c r="F82" s="56"/>
    </row>
    <row r="83" spans="1:6" x14ac:dyDescent="0.25">
      <c r="A83" s="76" t="s">
        <v>10</v>
      </c>
      <c r="B83" s="24" t="str">
        <f>CONCATENATE('Frame Calculator'!A49,", ",'Frame Calculator'!B49,"x",'Frame Calculator'!B50,"mm")</f>
        <v>Inner, Top, Bottom, 460x470mm</v>
      </c>
      <c r="C83" s="26">
        <f>'Frame Calculator'!D49</f>
        <v>3</v>
      </c>
      <c r="D83" s="28"/>
      <c r="E83" s="55"/>
      <c r="F83" s="56"/>
    </row>
    <row r="84" spans="1:6" x14ac:dyDescent="0.25">
      <c r="A84" s="76" t="s">
        <v>10</v>
      </c>
      <c r="B84" s="25" t="s">
        <v>333</v>
      </c>
      <c r="C84" s="26">
        <v>10</v>
      </c>
      <c r="D84" s="29">
        <v>5</v>
      </c>
      <c r="E84" s="57" t="s">
        <v>334</v>
      </c>
      <c r="F84" s="56"/>
    </row>
    <row r="85" spans="1:6" x14ac:dyDescent="0.25">
      <c r="E85" s="67"/>
    </row>
    <row r="86" spans="1:6" x14ac:dyDescent="0.25">
      <c r="A86" s="68" t="s">
        <v>8</v>
      </c>
      <c r="B86" s="68"/>
      <c r="C86" s="68"/>
      <c r="D86" s="15">
        <f>SUM(D2:D84)</f>
        <v>1172</v>
      </c>
      <c r="E86" s="67"/>
    </row>
  </sheetData>
  <mergeCells count="7">
    <mergeCell ref="A86:C86"/>
    <mergeCell ref="E4:E6"/>
    <mergeCell ref="E7:E8"/>
    <mergeCell ref="D4:D10"/>
    <mergeCell ref="D81:D83"/>
    <mergeCell ref="E81:E83"/>
    <mergeCell ref="D16:D45"/>
  </mergeCells>
  <hyperlinks>
    <hyperlink ref="E7" r:id="rId1"/>
    <hyperlink ref="E47" r:id="rId2"/>
    <hyperlink ref="E80" r:id="rId3"/>
    <hyperlink ref="E81" r:id="rId4"/>
    <hyperlink ref="E71" r:id="rId5"/>
    <hyperlink ref="E70" r:id="rId6"/>
    <hyperlink ref="E69" r:id="rId7"/>
    <hyperlink ref="E59" r:id="rId8"/>
    <hyperlink ref="E60" r:id="rId9"/>
    <hyperlink ref="E61" r:id="rId10"/>
    <hyperlink ref="E62" r:id="rId11"/>
    <hyperlink ref="E64" r:id="rId12"/>
    <hyperlink ref="E66" r:id="rId13"/>
    <hyperlink ref="E67" r:id="rId14"/>
    <hyperlink ref="E68" r:id="rId15"/>
    <hyperlink ref="E76" r:id="rId16"/>
    <hyperlink ref="E48" r:id="rId17"/>
    <hyperlink ref="E49" r:id="rId18"/>
    <hyperlink ref="E50" r:id="rId19"/>
    <hyperlink ref="E51" r:id="rId20"/>
    <hyperlink ref="E52" r:id="rId21"/>
    <hyperlink ref="E53" r:id="rId22"/>
    <hyperlink ref="E54" r:id="rId23"/>
    <hyperlink ref="E55" r:id="rId24"/>
    <hyperlink ref="E56" r:id="rId25"/>
    <hyperlink ref="E4" r:id="rId26"/>
    <hyperlink ref="E9" r:id="rId27"/>
    <hyperlink ref="E10" r:id="rId28"/>
    <hyperlink ref="E11" r:id="rId29"/>
    <hyperlink ref="E12" r:id="rId30"/>
    <hyperlink ref="E14" r:id="rId31"/>
    <hyperlink ref="E15" r:id="rId32"/>
    <hyperlink ref="E77" r:id="rId33"/>
    <hyperlink ref="F80" r:id="rId34"/>
    <hyperlink ref="E65" r:id="rId35"/>
    <hyperlink ref="E84" r:id="rId36"/>
    <hyperlink ref="E73" r:id="rId37"/>
    <hyperlink ref="E72" r:id="rId38"/>
    <hyperlink ref="F68" r:id="rId39"/>
    <hyperlink ref="E63" r:id="rId40"/>
    <hyperlink ref="E74" r:id="rId41"/>
  </hyperlinks>
  <pageMargins left="0.7" right="0.7" top="0.78740157499999996" bottom="0.78740157499999996" header="0.3" footer="0.3"/>
  <pageSetup paperSize="9" scale="56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D62" sqref="D62"/>
    </sheetView>
  </sheetViews>
  <sheetFormatPr baseColWidth="10" defaultRowHeight="15" x14ac:dyDescent="0.25"/>
  <cols>
    <col min="1" max="1" width="16.7109375" bestFit="1" customWidth="1"/>
    <col min="4" max="4" width="15.42578125" bestFit="1" customWidth="1"/>
  </cols>
  <sheetData>
    <row r="1" spans="1:5" x14ac:dyDescent="0.25">
      <c r="A1" s="4" t="s">
        <v>237</v>
      </c>
      <c r="B1" s="4"/>
      <c r="C1" s="4"/>
      <c r="D1" s="4"/>
    </row>
    <row r="2" spans="1:5" x14ac:dyDescent="0.25">
      <c r="A2" s="1" t="s">
        <v>238</v>
      </c>
      <c r="B2" s="1"/>
      <c r="C2" s="1"/>
      <c r="D2" s="1"/>
    </row>
    <row r="3" spans="1:5" x14ac:dyDescent="0.25">
      <c r="A3" s="1"/>
      <c r="B3" s="1"/>
      <c r="C3" s="1"/>
      <c r="D3" s="1"/>
    </row>
    <row r="4" spans="1:5" x14ac:dyDescent="0.25">
      <c r="A4" s="1"/>
      <c r="B4" s="1"/>
      <c r="C4" s="1"/>
      <c r="D4" s="1"/>
    </row>
    <row r="5" spans="1:5" x14ac:dyDescent="0.25">
      <c r="A5" s="1"/>
      <c r="B5" s="1"/>
      <c r="C5" s="1"/>
      <c r="D5" s="1"/>
    </row>
    <row r="7" spans="1:5" x14ac:dyDescent="0.25">
      <c r="A7" s="3" t="s">
        <v>240</v>
      </c>
      <c r="B7" s="3"/>
      <c r="C7" s="3"/>
      <c r="D7" s="3"/>
    </row>
    <row r="8" spans="1:5" x14ac:dyDescent="0.25">
      <c r="A8" s="4" t="s">
        <v>241</v>
      </c>
      <c r="B8" s="4"/>
      <c r="C8" s="4"/>
      <c r="D8" s="4"/>
    </row>
    <row r="9" spans="1:5" x14ac:dyDescent="0.25">
      <c r="A9" s="6" t="s">
        <v>242</v>
      </c>
      <c r="B9" s="7"/>
      <c r="C9" s="7"/>
      <c r="D9" s="8"/>
    </row>
    <row r="11" spans="1:5" x14ac:dyDescent="0.25">
      <c r="A11" s="4" t="s">
        <v>239</v>
      </c>
      <c r="B11" s="4"/>
      <c r="C11" s="4"/>
      <c r="D11" s="4"/>
    </row>
    <row r="12" spans="1:5" x14ac:dyDescent="0.25">
      <c r="A12" s="9" t="s">
        <v>243</v>
      </c>
      <c r="B12" s="2">
        <v>310</v>
      </c>
      <c r="C12" s="13" t="s">
        <v>246</v>
      </c>
      <c r="D12" s="14"/>
    </row>
    <row r="13" spans="1:5" x14ac:dyDescent="0.25">
      <c r="A13" s="9" t="s">
        <v>244</v>
      </c>
      <c r="B13" s="2">
        <v>310</v>
      </c>
      <c r="C13" s="13" t="s">
        <v>246</v>
      </c>
      <c r="D13" s="14"/>
    </row>
    <row r="14" spans="1:5" x14ac:dyDescent="0.25">
      <c r="A14" s="9" t="s">
        <v>245</v>
      </c>
      <c r="B14" s="2">
        <v>310</v>
      </c>
      <c r="C14" s="13" t="s">
        <v>246</v>
      </c>
      <c r="D14" s="14"/>
    </row>
    <row r="16" spans="1:5" x14ac:dyDescent="0.25">
      <c r="A16" s="4" t="s">
        <v>248</v>
      </c>
      <c r="B16" s="4"/>
      <c r="C16" s="4"/>
      <c r="D16" s="4"/>
      <c r="E16" s="4"/>
    </row>
    <row r="17" spans="1:5" x14ac:dyDescent="0.25">
      <c r="A17" s="10" t="s">
        <v>247</v>
      </c>
      <c r="B17" s="11" t="s">
        <v>250</v>
      </c>
      <c r="C17" s="12"/>
      <c r="D17" s="9" t="s">
        <v>254</v>
      </c>
      <c r="E17" s="10" t="s">
        <v>249</v>
      </c>
    </row>
    <row r="18" spans="1:5" x14ac:dyDescent="0.25">
      <c r="A18" s="10">
        <v>2020</v>
      </c>
      <c r="B18" s="5">
        <f>B12+100</f>
        <v>410</v>
      </c>
      <c r="C18" s="9" t="s">
        <v>246</v>
      </c>
      <c r="D18" s="9">
        <v>2</v>
      </c>
      <c r="E18" s="9" t="s">
        <v>251</v>
      </c>
    </row>
    <row r="19" spans="1:5" x14ac:dyDescent="0.25">
      <c r="A19" s="10">
        <v>2020</v>
      </c>
      <c r="B19" s="5">
        <f>B13+110</f>
        <v>420</v>
      </c>
      <c r="C19" s="9" t="s">
        <v>246</v>
      </c>
      <c r="D19" s="9">
        <v>2</v>
      </c>
      <c r="E19" s="9" t="s">
        <v>252</v>
      </c>
    </row>
    <row r="20" spans="1:5" x14ac:dyDescent="0.25">
      <c r="A20" s="10">
        <v>2020</v>
      </c>
      <c r="B20" s="5">
        <f>B12+41</f>
        <v>351</v>
      </c>
      <c r="C20" s="9" t="s">
        <v>246</v>
      </c>
      <c r="D20" s="9">
        <v>1</v>
      </c>
      <c r="E20" s="9" t="s">
        <v>255</v>
      </c>
    </row>
    <row r="21" spans="1:5" x14ac:dyDescent="0.25">
      <c r="A21" s="10">
        <v>4020</v>
      </c>
      <c r="B21" s="5">
        <f>B12+100</f>
        <v>410</v>
      </c>
      <c r="C21" s="9" t="s">
        <v>246</v>
      </c>
      <c r="D21" s="9">
        <v>2</v>
      </c>
      <c r="E21" s="9" t="s">
        <v>251</v>
      </c>
    </row>
    <row r="22" spans="1:5" x14ac:dyDescent="0.25">
      <c r="A22" s="10">
        <v>4020</v>
      </c>
      <c r="B22" s="5">
        <f>B13+110</f>
        <v>420</v>
      </c>
      <c r="C22" s="9" t="s">
        <v>246</v>
      </c>
      <c r="D22" s="9">
        <v>4</v>
      </c>
      <c r="E22" s="9" t="s">
        <v>252</v>
      </c>
    </row>
    <row r="23" spans="1:5" x14ac:dyDescent="0.25">
      <c r="A23" s="10">
        <v>3030</v>
      </c>
      <c r="B23" s="5">
        <f>B14+371</f>
        <v>681</v>
      </c>
      <c r="C23" s="9" t="s">
        <v>246</v>
      </c>
      <c r="D23" s="9">
        <v>4</v>
      </c>
      <c r="E23" s="9" t="s">
        <v>253</v>
      </c>
    </row>
    <row r="24" spans="1:5" x14ac:dyDescent="0.25">
      <c r="A24" s="10">
        <v>2020</v>
      </c>
      <c r="B24" s="5">
        <f>B13-26</f>
        <v>284</v>
      </c>
      <c r="C24" s="9" t="s">
        <v>246</v>
      </c>
      <c r="D24" s="9">
        <v>2</v>
      </c>
      <c r="E24" s="9" t="s">
        <v>256</v>
      </c>
    </row>
    <row r="25" spans="1:5" x14ac:dyDescent="0.25">
      <c r="A25" s="10" t="s">
        <v>278</v>
      </c>
      <c r="B25" s="5"/>
      <c r="C25" s="9" t="s">
        <v>246</v>
      </c>
      <c r="D25" s="9">
        <v>1</v>
      </c>
      <c r="E25" s="9" t="s">
        <v>279</v>
      </c>
    </row>
    <row r="27" spans="1:5" x14ac:dyDescent="0.25">
      <c r="A27" s="4" t="s">
        <v>257</v>
      </c>
      <c r="B27" s="4"/>
      <c r="C27" s="4"/>
      <c r="D27" s="4"/>
      <c r="E27" s="4"/>
    </row>
    <row r="28" spans="1:5" x14ac:dyDescent="0.25">
      <c r="A28" s="10" t="s">
        <v>271</v>
      </c>
      <c r="B28" s="11" t="s">
        <v>250</v>
      </c>
      <c r="C28" s="12"/>
      <c r="D28" s="9" t="s">
        <v>254</v>
      </c>
      <c r="E28" s="10" t="s">
        <v>249</v>
      </c>
    </row>
    <row r="29" spans="1:5" x14ac:dyDescent="0.25">
      <c r="A29" s="10" t="s">
        <v>261</v>
      </c>
      <c r="B29" s="5">
        <f>B14+94</f>
        <v>404</v>
      </c>
      <c r="C29" s="9" t="s">
        <v>246</v>
      </c>
      <c r="D29" s="9">
        <v>4</v>
      </c>
      <c r="E29" s="9" t="s">
        <v>258</v>
      </c>
    </row>
    <row r="30" spans="1:5" x14ac:dyDescent="0.25">
      <c r="A30" s="10" t="s">
        <v>262</v>
      </c>
      <c r="B30" s="5">
        <f>B14+55</f>
        <v>365</v>
      </c>
      <c r="C30" s="9" t="s">
        <v>246</v>
      </c>
      <c r="D30" s="9">
        <v>2</v>
      </c>
      <c r="E30" s="9" t="s">
        <v>258</v>
      </c>
    </row>
    <row r="31" spans="1:5" x14ac:dyDescent="0.25">
      <c r="A31" s="10" t="s">
        <v>140</v>
      </c>
      <c r="B31" s="5">
        <f>B12+40</f>
        <v>350</v>
      </c>
      <c r="C31" s="9" t="s">
        <v>246</v>
      </c>
      <c r="D31" s="9">
        <v>1</v>
      </c>
      <c r="E31" s="9" t="s">
        <v>259</v>
      </c>
    </row>
    <row r="32" spans="1:5" x14ac:dyDescent="0.25">
      <c r="A32" s="10" t="s">
        <v>140</v>
      </c>
      <c r="B32" s="5">
        <f>B13+40</f>
        <v>350</v>
      </c>
      <c r="C32" s="9" t="s">
        <v>246</v>
      </c>
      <c r="D32" s="9">
        <v>2</v>
      </c>
      <c r="E32" s="9" t="s">
        <v>260</v>
      </c>
    </row>
    <row r="34" spans="1:5" x14ac:dyDescent="0.25">
      <c r="A34" s="4" t="s">
        <v>270</v>
      </c>
      <c r="B34" s="4"/>
      <c r="C34" s="4"/>
      <c r="D34" s="4"/>
      <c r="E34" s="4"/>
    </row>
    <row r="35" spans="1:5" x14ac:dyDescent="0.25">
      <c r="A35" s="10" t="s">
        <v>1</v>
      </c>
      <c r="B35" s="11" t="s">
        <v>250</v>
      </c>
      <c r="C35" s="12"/>
      <c r="D35" s="9" t="s">
        <v>254</v>
      </c>
      <c r="E35" s="10" t="s">
        <v>249</v>
      </c>
    </row>
    <row r="36" spans="1:5" x14ac:dyDescent="0.25">
      <c r="A36" s="19" t="s">
        <v>274</v>
      </c>
      <c r="B36" s="5">
        <f>B12+10</f>
        <v>320</v>
      </c>
      <c r="C36" s="9" t="s">
        <v>246</v>
      </c>
      <c r="D36" s="17">
        <v>1</v>
      </c>
      <c r="E36" s="9" t="s">
        <v>272</v>
      </c>
    </row>
    <row r="37" spans="1:5" x14ac:dyDescent="0.25">
      <c r="A37" s="16"/>
      <c r="B37" s="5">
        <f>B13+10</f>
        <v>320</v>
      </c>
      <c r="C37" s="9" t="s">
        <v>246</v>
      </c>
      <c r="D37" s="18"/>
      <c r="E37" s="9" t="s">
        <v>273</v>
      </c>
    </row>
    <row r="38" spans="1:5" x14ac:dyDescent="0.25">
      <c r="A38" s="20" t="s">
        <v>275</v>
      </c>
      <c r="B38" s="5">
        <f>B12-30</f>
        <v>280</v>
      </c>
      <c r="C38" s="9" t="s">
        <v>246</v>
      </c>
      <c r="D38" s="17">
        <v>1</v>
      </c>
      <c r="E38" s="9" t="s">
        <v>272</v>
      </c>
    </row>
    <row r="39" spans="1:5" x14ac:dyDescent="0.25">
      <c r="A39" s="21"/>
      <c r="B39" s="5">
        <f>B13-30</f>
        <v>280</v>
      </c>
      <c r="C39" s="9" t="s">
        <v>246</v>
      </c>
      <c r="D39" s="18"/>
      <c r="E39" s="9" t="s">
        <v>273</v>
      </c>
    </row>
    <row r="40" spans="1:5" x14ac:dyDescent="0.25">
      <c r="A40" s="20" t="s">
        <v>276</v>
      </c>
      <c r="B40" s="5">
        <f>B12</f>
        <v>310</v>
      </c>
      <c r="C40" s="9" t="s">
        <v>246</v>
      </c>
      <c r="D40" s="17">
        <v>1</v>
      </c>
      <c r="E40" s="9" t="s">
        <v>272</v>
      </c>
    </row>
    <row r="41" spans="1:5" x14ac:dyDescent="0.25">
      <c r="A41" s="21"/>
      <c r="B41" s="5">
        <f>B14</f>
        <v>310</v>
      </c>
      <c r="C41" s="9" t="s">
        <v>246</v>
      </c>
      <c r="D41" s="18"/>
      <c r="E41" s="9" t="s">
        <v>273</v>
      </c>
    </row>
    <row r="43" spans="1:5" x14ac:dyDescent="0.25">
      <c r="A43" s="4" t="s">
        <v>321</v>
      </c>
      <c r="B43" s="4"/>
      <c r="C43" s="4"/>
      <c r="D43" s="4"/>
      <c r="E43" s="4"/>
    </row>
    <row r="44" spans="1:5" x14ac:dyDescent="0.25">
      <c r="A44" s="10" t="s">
        <v>1</v>
      </c>
      <c r="B44" s="11" t="s">
        <v>250</v>
      </c>
      <c r="C44" s="12"/>
      <c r="D44" s="9" t="s">
        <v>254</v>
      </c>
      <c r="E44" s="10" t="s">
        <v>249</v>
      </c>
    </row>
    <row r="45" spans="1:5" ht="15" customHeight="1" x14ac:dyDescent="0.25">
      <c r="A45" s="22" t="s">
        <v>322</v>
      </c>
      <c r="B45" s="5">
        <f>B18</f>
        <v>410</v>
      </c>
      <c r="C45" s="9" t="s">
        <v>246</v>
      </c>
      <c r="D45" s="17">
        <v>2</v>
      </c>
      <c r="E45" s="9" t="s">
        <v>272</v>
      </c>
    </row>
    <row r="46" spans="1:5" x14ac:dyDescent="0.25">
      <c r="A46" s="22"/>
      <c r="B46" s="5">
        <f>B23</f>
        <v>681</v>
      </c>
      <c r="C46" s="9" t="s">
        <v>246</v>
      </c>
      <c r="D46" s="18"/>
      <c r="E46" s="9" t="s">
        <v>325</v>
      </c>
    </row>
    <row r="47" spans="1:5" x14ac:dyDescent="0.25">
      <c r="A47" s="22" t="s">
        <v>323</v>
      </c>
      <c r="B47" s="5">
        <f>B19</f>
        <v>420</v>
      </c>
      <c r="C47" s="9" t="s">
        <v>246</v>
      </c>
      <c r="D47" s="17">
        <v>2</v>
      </c>
      <c r="E47" s="9" t="s">
        <v>273</v>
      </c>
    </row>
    <row r="48" spans="1:5" x14ac:dyDescent="0.25">
      <c r="A48" s="22"/>
      <c r="B48" s="5">
        <f>B23</f>
        <v>681</v>
      </c>
      <c r="C48" s="9" t="s">
        <v>246</v>
      </c>
      <c r="D48" s="18"/>
      <c r="E48" s="9" t="s">
        <v>325</v>
      </c>
    </row>
    <row r="49" spans="1:5" x14ac:dyDescent="0.25">
      <c r="A49" s="23" t="s">
        <v>324</v>
      </c>
      <c r="B49" s="5">
        <f>B45+20*2+10</f>
        <v>460</v>
      </c>
      <c r="C49" s="9" t="s">
        <v>246</v>
      </c>
      <c r="D49" s="17">
        <v>3</v>
      </c>
      <c r="E49" s="9" t="s">
        <v>272</v>
      </c>
    </row>
    <row r="50" spans="1:5" x14ac:dyDescent="0.25">
      <c r="A50" s="23"/>
      <c r="B50" s="5">
        <f>B47+20*2+10</f>
        <v>470</v>
      </c>
      <c r="C50" s="9" t="s">
        <v>246</v>
      </c>
      <c r="D50" s="18"/>
      <c r="E50" s="9" t="s">
        <v>273</v>
      </c>
    </row>
  </sheetData>
  <mergeCells count="29">
    <mergeCell ref="A47:A48"/>
    <mergeCell ref="A49:A50"/>
    <mergeCell ref="B44:C44"/>
    <mergeCell ref="D45:D46"/>
    <mergeCell ref="D47:D48"/>
    <mergeCell ref="D49:D50"/>
    <mergeCell ref="A38:A39"/>
    <mergeCell ref="A40:A41"/>
    <mergeCell ref="D38:D39"/>
    <mergeCell ref="D40:D41"/>
    <mergeCell ref="A43:E43"/>
    <mergeCell ref="A45:A46"/>
    <mergeCell ref="A27:E27"/>
    <mergeCell ref="B28:C28"/>
    <mergeCell ref="A34:E34"/>
    <mergeCell ref="B35:C35"/>
    <mergeCell ref="A36:A37"/>
    <mergeCell ref="D36:D37"/>
    <mergeCell ref="C12:D12"/>
    <mergeCell ref="C13:D13"/>
    <mergeCell ref="C14:D14"/>
    <mergeCell ref="B17:C17"/>
    <mergeCell ref="A16:E16"/>
    <mergeCell ref="A1:D1"/>
    <mergeCell ref="A2:D5"/>
    <mergeCell ref="A7:D7"/>
    <mergeCell ref="A8:D8"/>
    <mergeCell ref="A9:D9"/>
    <mergeCell ref="A11:D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1"/>
  <sheetViews>
    <sheetView workbookViewId="0">
      <selection activeCell="A4" sqref="A4:XFD50"/>
    </sheetView>
  </sheetViews>
  <sheetFormatPr baseColWidth="10" defaultRowHeight="15" x14ac:dyDescent="0.25"/>
  <cols>
    <col min="1" max="1" width="8.85546875" bestFit="1" customWidth="1"/>
    <col min="2" max="2" width="57.42578125" bestFit="1" customWidth="1"/>
  </cols>
  <sheetData>
    <row r="1" spans="1:4" x14ac:dyDescent="0.25">
      <c r="A1" t="s">
        <v>11</v>
      </c>
    </row>
    <row r="2" spans="1:4" x14ac:dyDescent="0.25">
      <c r="A2" t="s">
        <v>12</v>
      </c>
      <c r="B2" t="s">
        <v>13</v>
      </c>
      <c r="D2" t="s">
        <v>235</v>
      </c>
    </row>
    <row r="3" spans="1:4" hidden="1" x14ac:dyDescent="0.25">
      <c r="D3">
        <f>SUM(D7:D299)</f>
        <v>0</v>
      </c>
    </row>
    <row r="4" spans="1:4" hidden="1" x14ac:dyDescent="0.25"/>
    <row r="5" spans="1:4" hidden="1" x14ac:dyDescent="0.25"/>
    <row r="6" spans="1:4" hidden="1" x14ac:dyDescent="0.25"/>
    <row r="7" spans="1:4" hidden="1" x14ac:dyDescent="0.25"/>
    <row r="8" spans="1:4" hidden="1" x14ac:dyDescent="0.25"/>
    <row r="9" spans="1:4" hidden="1" x14ac:dyDescent="0.25">
      <c r="D9" t="str">
        <f>IF(B9=$D$2,A9,"")</f>
        <v/>
      </c>
    </row>
    <row r="10" spans="1:4" hidden="1" x14ac:dyDescent="0.25"/>
    <row r="11" spans="1:4" hidden="1" x14ac:dyDescent="0.25">
      <c r="D11" t="str">
        <f>IF(B11=$D$2,A11,"")</f>
        <v/>
      </c>
    </row>
    <row r="12" spans="1:4" ht="18.75" hidden="1" x14ac:dyDescent="0.25"/>
    <row r="13" spans="1:4" hidden="1" x14ac:dyDescent="0.25"/>
    <row r="14" spans="1:4" hidden="1" x14ac:dyDescent="0.25"/>
    <row r="15" spans="1:4" hidden="1" x14ac:dyDescent="0.25"/>
    <row r="16" spans="1:4" hidden="1" x14ac:dyDescent="0.25"/>
    <row r="17" spans="1:4" hidden="1" x14ac:dyDescent="0.25"/>
    <row r="18" spans="1:4" hidden="1" x14ac:dyDescent="0.25">
      <c r="D18" t="str">
        <f>IF(B18=$D$2,A18,"")</f>
        <v/>
      </c>
    </row>
    <row r="19" spans="1:4" hidden="1" x14ac:dyDescent="0.25"/>
    <row r="20" spans="1:4" hidden="1" x14ac:dyDescent="0.25">
      <c r="D20" t="str">
        <f>IF(B20=$D$2,A20,"")</f>
        <v/>
      </c>
    </row>
    <row r="21" spans="1:4" hidden="1" x14ac:dyDescent="0.25"/>
    <row r="22" spans="1:4" x14ac:dyDescent="0.25">
      <c r="A22">
        <v>1</v>
      </c>
      <c r="B22" t="s">
        <v>27</v>
      </c>
    </row>
    <row r="23" spans="1:4" x14ac:dyDescent="0.25">
      <c r="A23">
        <v>1</v>
      </c>
      <c r="B23" t="s">
        <v>28</v>
      </c>
    </row>
    <row r="24" spans="1:4" x14ac:dyDescent="0.25">
      <c r="A24">
        <v>2</v>
      </c>
      <c r="B24" t="s">
        <v>29</v>
      </c>
    </row>
    <row r="25" spans="1:4" x14ac:dyDescent="0.25">
      <c r="A25">
        <v>1</v>
      </c>
      <c r="B25" t="s">
        <v>30</v>
      </c>
    </row>
    <row r="26" spans="1:4" x14ac:dyDescent="0.25">
      <c r="A26">
        <v>3</v>
      </c>
      <c r="B26" t="s">
        <v>31</v>
      </c>
    </row>
    <row r="27" spans="1:4" x14ac:dyDescent="0.25">
      <c r="A27">
        <v>1</v>
      </c>
      <c r="B27" t="s">
        <v>32</v>
      </c>
    </row>
    <row r="28" spans="1:4" x14ac:dyDescent="0.25">
      <c r="A28">
        <v>1</v>
      </c>
      <c r="B28" t="s">
        <v>33</v>
      </c>
    </row>
    <row r="29" spans="1:4" x14ac:dyDescent="0.25">
      <c r="A29">
        <v>1</v>
      </c>
      <c r="B29" t="s">
        <v>34</v>
      </c>
    </row>
    <row r="30" spans="1:4" x14ac:dyDescent="0.25">
      <c r="A30">
        <v>1</v>
      </c>
      <c r="B30" t="s">
        <v>35</v>
      </c>
    </row>
    <row r="31" spans="1:4" x14ac:dyDescent="0.25">
      <c r="A31">
        <v>1</v>
      </c>
      <c r="B31" t="s">
        <v>33</v>
      </c>
    </row>
    <row r="32" spans="1:4" x14ac:dyDescent="0.25">
      <c r="A32">
        <v>1</v>
      </c>
      <c r="B32" t="s">
        <v>34</v>
      </c>
    </row>
    <row r="33" spans="1:2" x14ac:dyDescent="0.25">
      <c r="A33">
        <v>1</v>
      </c>
      <c r="B33" t="s">
        <v>36</v>
      </c>
    </row>
    <row r="34" spans="1:2" x14ac:dyDescent="0.25">
      <c r="A34">
        <v>1</v>
      </c>
      <c r="B34" t="s">
        <v>37</v>
      </c>
    </row>
    <row r="35" spans="1:2" x14ac:dyDescent="0.25">
      <c r="A35">
        <v>1</v>
      </c>
      <c r="B35" t="s">
        <v>38</v>
      </c>
    </row>
    <row r="36" spans="1:2" x14ac:dyDescent="0.25">
      <c r="A36">
        <v>1</v>
      </c>
      <c r="B36" t="s">
        <v>39</v>
      </c>
    </row>
    <row r="37" spans="1:2" x14ac:dyDescent="0.25">
      <c r="A37">
        <v>1</v>
      </c>
      <c r="B37" t="s">
        <v>40</v>
      </c>
    </row>
    <row r="38" spans="1:2" x14ac:dyDescent="0.25">
      <c r="A38">
        <v>3</v>
      </c>
      <c r="B38" t="s">
        <v>41</v>
      </c>
    </row>
    <row r="39" spans="1:2" x14ac:dyDescent="0.25">
      <c r="A39">
        <v>1</v>
      </c>
      <c r="B39" t="s">
        <v>42</v>
      </c>
    </row>
    <row r="40" spans="1:2" hidden="1" x14ac:dyDescent="0.25"/>
    <row r="41" spans="1:2" ht="0.75" customHeight="1" x14ac:dyDescent="0.25">
      <c r="A41">
        <v>1</v>
      </c>
      <c r="B41" t="s">
        <v>16</v>
      </c>
    </row>
    <row r="42" spans="1:2" hidden="1" x14ac:dyDescent="0.25"/>
    <row r="43" spans="1:2" x14ac:dyDescent="0.25">
      <c r="A43">
        <v>1</v>
      </c>
      <c r="B43" t="s">
        <v>43</v>
      </c>
    </row>
    <row r="44" spans="1:2" x14ac:dyDescent="0.25">
      <c r="A44">
        <v>1</v>
      </c>
      <c r="B44" t="s">
        <v>44</v>
      </c>
    </row>
    <row r="45" spans="1:2" x14ac:dyDescent="0.25">
      <c r="A45">
        <v>2</v>
      </c>
      <c r="B45" t="s">
        <v>45</v>
      </c>
    </row>
    <row r="46" spans="1:2" x14ac:dyDescent="0.25">
      <c r="A46">
        <v>1</v>
      </c>
      <c r="B46" t="s">
        <v>46</v>
      </c>
    </row>
    <row r="47" spans="1:2" x14ac:dyDescent="0.25">
      <c r="A47">
        <v>1</v>
      </c>
      <c r="B47" t="s">
        <v>47</v>
      </c>
    </row>
    <row r="48" spans="1:2" x14ac:dyDescent="0.25">
      <c r="A48">
        <v>2</v>
      </c>
      <c r="B48" t="s">
        <v>48</v>
      </c>
    </row>
    <row r="49" spans="1:2" x14ac:dyDescent="0.25">
      <c r="A49">
        <v>1</v>
      </c>
      <c r="B49" t="s">
        <v>49</v>
      </c>
    </row>
    <row r="50" spans="1:2" x14ac:dyDescent="0.25">
      <c r="A50">
        <v>1</v>
      </c>
      <c r="B50" t="s">
        <v>50</v>
      </c>
    </row>
    <row r="51" spans="1:2" x14ac:dyDescent="0.25">
      <c r="A51">
        <v>1</v>
      </c>
      <c r="B51" t="s">
        <v>51</v>
      </c>
    </row>
    <row r="52" spans="1:2" x14ac:dyDescent="0.25">
      <c r="A52">
        <v>1</v>
      </c>
      <c r="B52" t="s">
        <v>52</v>
      </c>
    </row>
    <row r="53" spans="1:2" x14ac:dyDescent="0.25">
      <c r="A53">
        <v>1</v>
      </c>
      <c r="B53" t="s">
        <v>53</v>
      </c>
    </row>
    <row r="54" spans="1:2" x14ac:dyDescent="0.25">
      <c r="A54">
        <v>1</v>
      </c>
      <c r="B54" t="s">
        <v>54</v>
      </c>
    </row>
    <row r="55" spans="1:2" x14ac:dyDescent="0.25">
      <c r="A55">
        <v>1</v>
      </c>
      <c r="B55" t="s">
        <v>55</v>
      </c>
    </row>
    <row r="56" spans="1:2" x14ac:dyDescent="0.25">
      <c r="A56">
        <v>7</v>
      </c>
      <c r="B56" t="s">
        <v>56</v>
      </c>
    </row>
    <row r="57" spans="1:2" x14ac:dyDescent="0.25">
      <c r="A57">
        <v>1</v>
      </c>
      <c r="B57" t="s">
        <v>57</v>
      </c>
    </row>
    <row r="58" spans="1:2" x14ac:dyDescent="0.25">
      <c r="A58">
        <v>3</v>
      </c>
      <c r="B58" t="s">
        <v>58</v>
      </c>
    </row>
    <row r="59" spans="1:2" x14ac:dyDescent="0.25">
      <c r="A59">
        <v>1</v>
      </c>
      <c r="B59" t="s">
        <v>59</v>
      </c>
    </row>
    <row r="60" spans="1:2" x14ac:dyDescent="0.25">
      <c r="A60">
        <v>1</v>
      </c>
      <c r="B60" t="s">
        <v>60</v>
      </c>
    </row>
    <row r="61" spans="1:2" x14ac:dyDescent="0.25">
      <c r="A61">
        <v>1</v>
      </c>
      <c r="B61" t="s">
        <v>61</v>
      </c>
    </row>
    <row r="62" spans="1:2" x14ac:dyDescent="0.25">
      <c r="A62">
        <v>1</v>
      </c>
      <c r="B62" t="s">
        <v>62</v>
      </c>
    </row>
    <row r="63" spans="1:2" x14ac:dyDescent="0.25">
      <c r="A63">
        <v>1</v>
      </c>
      <c r="B63" t="s">
        <v>63</v>
      </c>
    </row>
    <row r="64" spans="1:2" x14ac:dyDescent="0.25">
      <c r="A64">
        <v>3</v>
      </c>
      <c r="B64" t="s">
        <v>64</v>
      </c>
    </row>
    <row r="65" spans="1:2" x14ac:dyDescent="0.25">
      <c r="A65">
        <v>1</v>
      </c>
      <c r="B65" t="s">
        <v>65</v>
      </c>
    </row>
    <row r="66" spans="1:2" x14ac:dyDescent="0.25">
      <c r="A66">
        <v>5</v>
      </c>
      <c r="B66" t="s">
        <v>66</v>
      </c>
    </row>
    <row r="67" spans="1:2" x14ac:dyDescent="0.25">
      <c r="A67">
        <v>1</v>
      </c>
      <c r="B67" t="s">
        <v>67</v>
      </c>
    </row>
    <row r="68" spans="1:2" x14ac:dyDescent="0.25">
      <c r="A68">
        <v>1</v>
      </c>
      <c r="B68" t="s">
        <v>68</v>
      </c>
    </row>
    <row r="69" spans="1:2" x14ac:dyDescent="0.25">
      <c r="A69">
        <v>1</v>
      </c>
      <c r="B69" t="s">
        <v>69</v>
      </c>
    </row>
    <row r="70" spans="1:2" x14ac:dyDescent="0.25">
      <c r="A70">
        <v>7</v>
      </c>
      <c r="B70" t="s">
        <v>70</v>
      </c>
    </row>
    <row r="71" spans="1:2" x14ac:dyDescent="0.25">
      <c r="A71">
        <v>1</v>
      </c>
      <c r="B71" t="s">
        <v>71</v>
      </c>
    </row>
    <row r="72" spans="1:2" x14ac:dyDescent="0.25">
      <c r="A72">
        <v>1</v>
      </c>
      <c r="B72" t="s">
        <v>72</v>
      </c>
    </row>
    <row r="73" spans="1:2" x14ac:dyDescent="0.25">
      <c r="A73">
        <v>1</v>
      </c>
      <c r="B73" t="s">
        <v>73</v>
      </c>
    </row>
    <row r="74" spans="1:2" x14ac:dyDescent="0.25">
      <c r="A74">
        <v>1</v>
      </c>
      <c r="B74" t="s">
        <v>74</v>
      </c>
    </row>
    <row r="75" spans="1:2" x14ac:dyDescent="0.25">
      <c r="A75">
        <v>1</v>
      </c>
      <c r="B75" t="s">
        <v>75</v>
      </c>
    </row>
    <row r="76" spans="1:2" x14ac:dyDescent="0.25">
      <c r="A76">
        <v>1</v>
      </c>
      <c r="B76" t="s">
        <v>76</v>
      </c>
    </row>
    <row r="77" spans="1:2" x14ac:dyDescent="0.25">
      <c r="A77">
        <v>1</v>
      </c>
      <c r="B77" t="s">
        <v>77</v>
      </c>
    </row>
    <row r="78" spans="1:2" x14ac:dyDescent="0.25">
      <c r="A78">
        <v>1</v>
      </c>
      <c r="B78" t="s">
        <v>78</v>
      </c>
    </row>
    <row r="79" spans="1:2" x14ac:dyDescent="0.25">
      <c r="A79">
        <v>1</v>
      </c>
      <c r="B79" t="s">
        <v>79</v>
      </c>
    </row>
    <row r="80" spans="1:2" x14ac:dyDescent="0.25">
      <c r="A80">
        <v>5</v>
      </c>
      <c r="B80" t="s">
        <v>80</v>
      </c>
    </row>
    <row r="81" spans="1:2" x14ac:dyDescent="0.25">
      <c r="A81">
        <v>1</v>
      </c>
      <c r="B81" t="s">
        <v>81</v>
      </c>
    </row>
    <row r="82" spans="1:2" x14ac:dyDescent="0.25">
      <c r="A82">
        <v>2</v>
      </c>
      <c r="B82" t="s">
        <v>82</v>
      </c>
    </row>
    <row r="83" spans="1:2" x14ac:dyDescent="0.25">
      <c r="A83">
        <v>1</v>
      </c>
      <c r="B83" t="s">
        <v>83</v>
      </c>
    </row>
    <row r="84" spans="1:2" x14ac:dyDescent="0.25">
      <c r="A84">
        <v>2</v>
      </c>
      <c r="B84" t="s">
        <v>84</v>
      </c>
    </row>
    <row r="85" spans="1:2" x14ac:dyDescent="0.25">
      <c r="A85">
        <v>1</v>
      </c>
      <c r="B85" t="s">
        <v>85</v>
      </c>
    </row>
    <row r="86" spans="1:2" x14ac:dyDescent="0.25">
      <c r="A86">
        <v>2</v>
      </c>
      <c r="B86" t="s">
        <v>86</v>
      </c>
    </row>
    <row r="87" spans="1:2" x14ac:dyDescent="0.25">
      <c r="A87">
        <v>1</v>
      </c>
      <c r="B87" t="s">
        <v>87</v>
      </c>
    </row>
    <row r="88" spans="1:2" x14ac:dyDescent="0.25">
      <c r="A88">
        <v>1</v>
      </c>
      <c r="B88" t="s">
        <v>88</v>
      </c>
    </row>
    <row r="89" spans="1:2" x14ac:dyDescent="0.25">
      <c r="A89">
        <v>4</v>
      </c>
      <c r="B89" t="s">
        <v>89</v>
      </c>
    </row>
    <row r="90" spans="1:2" x14ac:dyDescent="0.25">
      <c r="A90">
        <v>1</v>
      </c>
      <c r="B90" t="s">
        <v>90</v>
      </c>
    </row>
    <row r="91" spans="1:2" x14ac:dyDescent="0.25">
      <c r="A91">
        <v>1</v>
      </c>
      <c r="B91" t="s">
        <v>91</v>
      </c>
    </row>
    <row r="92" spans="1:2" x14ac:dyDescent="0.25">
      <c r="A92">
        <v>2</v>
      </c>
      <c r="B92" t="s">
        <v>92</v>
      </c>
    </row>
    <row r="93" spans="1:2" x14ac:dyDescent="0.25">
      <c r="A93">
        <v>1</v>
      </c>
      <c r="B93" t="s">
        <v>94</v>
      </c>
    </row>
    <row r="94" spans="1:2" hidden="1" x14ac:dyDescent="0.25"/>
    <row r="95" spans="1:2" x14ac:dyDescent="0.25">
      <c r="A95">
        <v>1</v>
      </c>
      <c r="B95" t="s">
        <v>95</v>
      </c>
    </row>
    <row r="96" spans="1:2" x14ac:dyDescent="0.25">
      <c r="A96">
        <v>1</v>
      </c>
      <c r="B96" t="s">
        <v>96</v>
      </c>
    </row>
    <row r="97" spans="1:2" x14ac:dyDescent="0.25">
      <c r="A97">
        <v>1</v>
      </c>
      <c r="B97" t="s">
        <v>97</v>
      </c>
    </row>
    <row r="98" spans="1:2" x14ac:dyDescent="0.25">
      <c r="A98">
        <v>1</v>
      </c>
      <c r="B98" t="s">
        <v>98</v>
      </c>
    </row>
    <row r="99" spans="1:2" x14ac:dyDescent="0.25">
      <c r="A99">
        <v>1</v>
      </c>
      <c r="B99" t="s">
        <v>99</v>
      </c>
    </row>
    <row r="100" spans="1:2" x14ac:dyDescent="0.25">
      <c r="A100">
        <v>1</v>
      </c>
      <c r="B100" t="s">
        <v>100</v>
      </c>
    </row>
    <row r="101" spans="1:2" hidden="1" x14ac:dyDescent="0.25"/>
    <row r="102" spans="1:2" x14ac:dyDescent="0.25">
      <c r="A102">
        <v>1</v>
      </c>
      <c r="B102" t="s">
        <v>102</v>
      </c>
    </row>
    <row r="103" spans="1:2" hidden="1" x14ac:dyDescent="0.25"/>
    <row r="104" spans="1:2" x14ac:dyDescent="0.25">
      <c r="A104">
        <v>1</v>
      </c>
      <c r="B104" t="s">
        <v>18</v>
      </c>
    </row>
    <row r="105" spans="1:2" hidden="1" x14ac:dyDescent="0.25"/>
    <row r="106" spans="1:2" hidden="1" x14ac:dyDescent="0.25"/>
    <row r="107" spans="1:2" x14ac:dyDescent="0.25">
      <c r="A107">
        <v>1</v>
      </c>
      <c r="B107" t="s">
        <v>104</v>
      </c>
    </row>
    <row r="108" spans="1:2" hidden="1" x14ac:dyDescent="0.25"/>
    <row r="109" spans="1:2" x14ac:dyDescent="0.25">
      <c r="A109">
        <v>1</v>
      </c>
      <c r="B109" t="s">
        <v>106</v>
      </c>
    </row>
    <row r="110" spans="1:2" x14ac:dyDescent="0.25">
      <c r="A110">
        <v>1</v>
      </c>
      <c r="B110" t="s">
        <v>107</v>
      </c>
    </row>
    <row r="111" spans="1:2" x14ac:dyDescent="0.25">
      <c r="A111">
        <v>1</v>
      </c>
      <c r="B111" t="s">
        <v>108</v>
      </c>
    </row>
    <row r="112" spans="1:2" x14ac:dyDescent="0.25">
      <c r="A112">
        <v>8</v>
      </c>
      <c r="B112" t="s">
        <v>109</v>
      </c>
    </row>
    <row r="113" spans="1:2" x14ac:dyDescent="0.25">
      <c r="A113">
        <v>10</v>
      </c>
      <c r="B113" t="s">
        <v>26</v>
      </c>
    </row>
    <row r="114" spans="1:2" hidden="1" x14ac:dyDescent="0.25"/>
    <row r="115" spans="1:2" x14ac:dyDescent="0.25">
      <c r="A115">
        <v>1</v>
      </c>
      <c r="B115" t="s">
        <v>111</v>
      </c>
    </row>
    <row r="116" spans="1:2" x14ac:dyDescent="0.25">
      <c r="A116">
        <v>2</v>
      </c>
      <c r="B116" t="s">
        <v>42</v>
      </c>
    </row>
    <row r="117" spans="1:2" hidden="1" x14ac:dyDescent="0.25"/>
    <row r="118" spans="1:2" x14ac:dyDescent="0.25">
      <c r="A118">
        <v>1</v>
      </c>
      <c r="B118" t="s">
        <v>113</v>
      </c>
    </row>
    <row r="119" spans="1:2" hidden="1" x14ac:dyDescent="0.25"/>
    <row r="120" spans="1:2" x14ac:dyDescent="0.25">
      <c r="A120">
        <v>1</v>
      </c>
      <c r="B120" t="s">
        <v>16</v>
      </c>
    </row>
    <row r="121" spans="1:2" hidden="1" x14ac:dyDescent="0.25"/>
    <row r="122" spans="1:2" x14ac:dyDescent="0.25">
      <c r="A122">
        <v>1</v>
      </c>
      <c r="B122" t="s">
        <v>115</v>
      </c>
    </row>
    <row r="123" spans="1:2" hidden="1" x14ac:dyDescent="0.25"/>
    <row r="124" spans="1:2" x14ac:dyDescent="0.25">
      <c r="A124">
        <v>1</v>
      </c>
      <c r="B124" t="s">
        <v>117</v>
      </c>
    </row>
    <row r="125" spans="1:2" x14ac:dyDescent="0.25">
      <c r="A125">
        <v>4</v>
      </c>
      <c r="B125" t="s">
        <v>118</v>
      </c>
    </row>
    <row r="126" spans="1:2" x14ac:dyDescent="0.25">
      <c r="A126">
        <v>2</v>
      </c>
      <c r="B126" t="s">
        <v>119</v>
      </c>
    </row>
    <row r="127" spans="1:2" x14ac:dyDescent="0.25">
      <c r="A127">
        <v>1</v>
      </c>
      <c r="B127" t="s">
        <v>120</v>
      </c>
    </row>
    <row r="128" spans="1:2" x14ac:dyDescent="0.25">
      <c r="A128">
        <v>1</v>
      </c>
      <c r="B128" t="s">
        <v>121</v>
      </c>
    </row>
    <row r="129" spans="1:2" x14ac:dyDescent="0.25">
      <c r="A129">
        <v>1</v>
      </c>
      <c r="B129" t="s">
        <v>122</v>
      </c>
    </row>
    <row r="130" spans="1:2" x14ac:dyDescent="0.25">
      <c r="A130">
        <v>1</v>
      </c>
      <c r="B130" t="s">
        <v>123</v>
      </c>
    </row>
    <row r="131" spans="1:2" x14ac:dyDescent="0.25">
      <c r="A131">
        <v>1</v>
      </c>
      <c r="B131" t="s">
        <v>124</v>
      </c>
    </row>
    <row r="132" spans="1:2" x14ac:dyDescent="0.25">
      <c r="A132">
        <v>2</v>
      </c>
      <c r="B132" t="s">
        <v>125</v>
      </c>
    </row>
    <row r="133" spans="1:2" hidden="1" x14ac:dyDescent="0.25"/>
    <row r="134" spans="1:2" x14ac:dyDescent="0.25">
      <c r="A134">
        <v>1</v>
      </c>
      <c r="B134" t="s">
        <v>127</v>
      </c>
    </row>
    <row r="135" spans="1:2" hidden="1" x14ac:dyDescent="0.25"/>
    <row r="136" spans="1:2" x14ac:dyDescent="0.25">
      <c r="A136">
        <v>1</v>
      </c>
      <c r="B136" t="s">
        <v>129</v>
      </c>
    </row>
    <row r="137" spans="1:2" hidden="1" x14ac:dyDescent="0.25"/>
    <row r="138" spans="1:2" x14ac:dyDescent="0.25">
      <c r="A138">
        <v>2</v>
      </c>
      <c r="B138" t="s">
        <v>130</v>
      </c>
    </row>
    <row r="139" spans="1:2" hidden="1" x14ac:dyDescent="0.25"/>
    <row r="140" spans="1:2" x14ac:dyDescent="0.25">
      <c r="A140">
        <v>1</v>
      </c>
      <c r="B140" t="s">
        <v>18</v>
      </c>
    </row>
    <row r="141" spans="1:2" hidden="1" x14ac:dyDescent="0.25"/>
    <row r="142" spans="1:2" x14ac:dyDescent="0.25">
      <c r="A142">
        <v>4</v>
      </c>
      <c r="B142" t="s">
        <v>131</v>
      </c>
    </row>
    <row r="143" spans="1:2" x14ac:dyDescent="0.25">
      <c r="A143">
        <v>2</v>
      </c>
      <c r="B143" t="s">
        <v>132</v>
      </c>
    </row>
    <row r="144" spans="1:2" hidden="1" x14ac:dyDescent="0.25"/>
    <row r="145" spans="1:2" hidden="1" x14ac:dyDescent="0.25"/>
    <row r="146" spans="1:2" x14ac:dyDescent="0.25">
      <c r="A146">
        <v>1</v>
      </c>
      <c r="B146" t="s">
        <v>18</v>
      </c>
    </row>
    <row r="147" spans="1:2" x14ac:dyDescent="0.25">
      <c r="A147">
        <v>1</v>
      </c>
      <c r="B147" t="s">
        <v>133</v>
      </c>
    </row>
    <row r="148" spans="1:2" x14ac:dyDescent="0.25">
      <c r="A148">
        <v>1</v>
      </c>
      <c r="B148" t="s">
        <v>134</v>
      </c>
    </row>
    <row r="149" spans="1:2" x14ac:dyDescent="0.25">
      <c r="A149">
        <v>2</v>
      </c>
      <c r="B149" t="s">
        <v>135</v>
      </c>
    </row>
    <row r="150" spans="1:2" x14ac:dyDescent="0.25">
      <c r="A150">
        <v>1</v>
      </c>
      <c r="B150" t="s">
        <v>136</v>
      </c>
    </row>
    <row r="151" spans="1:2" hidden="1" x14ac:dyDescent="0.25"/>
    <row r="152" spans="1:2" x14ac:dyDescent="0.25">
      <c r="A152">
        <v>1</v>
      </c>
      <c r="B152" t="s">
        <v>127</v>
      </c>
    </row>
    <row r="153" spans="1:2" hidden="1" x14ac:dyDescent="0.25"/>
    <row r="154" spans="1:2" hidden="1" x14ac:dyDescent="0.25"/>
    <row r="155" spans="1:2" x14ac:dyDescent="0.25">
      <c r="A155">
        <v>1</v>
      </c>
      <c r="B155" t="s">
        <v>18</v>
      </c>
    </row>
    <row r="156" spans="1:2" hidden="1" x14ac:dyDescent="0.25"/>
    <row r="157" spans="1:2" hidden="1" x14ac:dyDescent="0.25"/>
    <row r="158" spans="1:2" x14ac:dyDescent="0.25">
      <c r="A158">
        <v>1</v>
      </c>
      <c r="B158" t="s">
        <v>16</v>
      </c>
    </row>
    <row r="159" spans="1:2" x14ac:dyDescent="0.25">
      <c r="A159">
        <v>1</v>
      </c>
      <c r="B159" t="s">
        <v>94</v>
      </c>
    </row>
    <row r="160" spans="1:2" hidden="1" x14ac:dyDescent="0.25"/>
    <row r="161" spans="1:2" x14ac:dyDescent="0.25">
      <c r="A161">
        <v>1</v>
      </c>
      <c r="B161" t="s">
        <v>115</v>
      </c>
    </row>
    <row r="162" spans="1:2" x14ac:dyDescent="0.25">
      <c r="A162">
        <v>1</v>
      </c>
      <c r="B162" t="s">
        <v>137</v>
      </c>
    </row>
    <row r="163" spans="1:2" x14ac:dyDescent="0.25">
      <c r="A163">
        <v>3</v>
      </c>
      <c r="B163" t="s">
        <v>138</v>
      </c>
    </row>
    <row r="164" spans="1:2" x14ac:dyDescent="0.25">
      <c r="A164">
        <v>1</v>
      </c>
      <c r="B164" t="s">
        <v>139</v>
      </c>
    </row>
    <row r="165" spans="1:2" hidden="1" x14ac:dyDescent="0.25"/>
    <row r="166" spans="1:2" x14ac:dyDescent="0.25">
      <c r="A166">
        <v>1</v>
      </c>
      <c r="B166" t="s">
        <v>106</v>
      </c>
    </row>
    <row r="167" spans="1:2" hidden="1" x14ac:dyDescent="0.25"/>
    <row r="168" spans="1:2" x14ac:dyDescent="0.25">
      <c r="A168">
        <v>1</v>
      </c>
      <c r="B168" t="s">
        <v>140</v>
      </c>
    </row>
    <row r="169" spans="1:2" x14ac:dyDescent="0.25">
      <c r="A169">
        <v>2</v>
      </c>
      <c r="B169" t="s">
        <v>14</v>
      </c>
    </row>
    <row r="170" spans="1:2" x14ac:dyDescent="0.25">
      <c r="A170">
        <v>2</v>
      </c>
      <c r="B170" t="s">
        <v>121</v>
      </c>
    </row>
    <row r="171" spans="1:2" x14ac:dyDescent="0.25">
      <c r="A171">
        <v>2</v>
      </c>
      <c r="B171" t="s">
        <v>141</v>
      </c>
    </row>
    <row r="172" spans="1:2" x14ac:dyDescent="0.25">
      <c r="A172">
        <v>1</v>
      </c>
      <c r="B172" t="s">
        <v>142</v>
      </c>
    </row>
    <row r="173" spans="1:2" x14ac:dyDescent="0.25">
      <c r="A173">
        <v>8</v>
      </c>
      <c r="B173" t="s">
        <v>143</v>
      </c>
    </row>
    <row r="174" spans="1:2" x14ac:dyDescent="0.25">
      <c r="A174">
        <v>1</v>
      </c>
      <c r="B174" t="s">
        <v>144</v>
      </c>
    </row>
    <row r="175" spans="1:2" x14ac:dyDescent="0.25">
      <c r="A175">
        <v>1</v>
      </c>
      <c r="B175" t="s">
        <v>145</v>
      </c>
    </row>
    <row r="176" spans="1:2" x14ac:dyDescent="0.25">
      <c r="A176">
        <v>1</v>
      </c>
      <c r="B176" t="s">
        <v>146</v>
      </c>
    </row>
    <row r="177" spans="1:2" x14ac:dyDescent="0.25">
      <c r="A177">
        <v>2</v>
      </c>
      <c r="B177" t="s">
        <v>147</v>
      </c>
    </row>
    <row r="178" spans="1:2" x14ac:dyDescent="0.25">
      <c r="A178">
        <v>1</v>
      </c>
      <c r="B178" t="s">
        <v>148</v>
      </c>
    </row>
    <row r="179" spans="1:2" x14ac:dyDescent="0.25">
      <c r="A179">
        <v>2</v>
      </c>
      <c r="B179" t="s">
        <v>149</v>
      </c>
    </row>
    <row r="180" spans="1:2" x14ac:dyDescent="0.25">
      <c r="A180">
        <v>2</v>
      </c>
      <c r="B180" t="s">
        <v>150</v>
      </c>
    </row>
    <row r="181" spans="1:2" hidden="1" x14ac:dyDescent="0.25"/>
    <row r="182" spans="1:2" x14ac:dyDescent="0.25">
      <c r="A182">
        <v>1</v>
      </c>
      <c r="B182" t="s">
        <v>106</v>
      </c>
    </row>
    <row r="183" spans="1:2" x14ac:dyDescent="0.25">
      <c r="A183">
        <v>1</v>
      </c>
      <c r="B183" t="s">
        <v>151</v>
      </c>
    </row>
    <row r="184" spans="1:2" x14ac:dyDescent="0.25">
      <c r="A184">
        <v>1</v>
      </c>
      <c r="B184" t="s">
        <v>152</v>
      </c>
    </row>
    <row r="185" spans="1:2" x14ac:dyDescent="0.25">
      <c r="A185">
        <v>1</v>
      </c>
      <c r="B185" t="s">
        <v>153</v>
      </c>
    </row>
    <row r="186" spans="1:2" x14ac:dyDescent="0.25">
      <c r="A186">
        <v>1</v>
      </c>
      <c r="B186" t="s">
        <v>154</v>
      </c>
    </row>
    <row r="187" spans="1:2" x14ac:dyDescent="0.25">
      <c r="A187">
        <v>1</v>
      </c>
      <c r="B187" t="s">
        <v>155</v>
      </c>
    </row>
    <row r="188" spans="1:2" x14ac:dyDescent="0.25">
      <c r="A188">
        <v>1</v>
      </c>
      <c r="B188" t="s">
        <v>156</v>
      </c>
    </row>
    <row r="189" spans="1:2" x14ac:dyDescent="0.25">
      <c r="A189">
        <v>1</v>
      </c>
      <c r="B189" t="s">
        <v>157</v>
      </c>
    </row>
    <row r="190" spans="1:2" x14ac:dyDescent="0.25">
      <c r="A190">
        <v>1</v>
      </c>
      <c r="B190" t="s">
        <v>158</v>
      </c>
    </row>
    <row r="191" spans="1:2" x14ac:dyDescent="0.25">
      <c r="A191">
        <v>1</v>
      </c>
      <c r="B191" t="s">
        <v>159</v>
      </c>
    </row>
    <row r="192" spans="1:2" x14ac:dyDescent="0.25">
      <c r="A192">
        <v>2</v>
      </c>
      <c r="B192" t="s">
        <v>160</v>
      </c>
    </row>
    <row r="193" spans="1:2" hidden="1" x14ac:dyDescent="0.25"/>
    <row r="194" spans="1:2" x14ac:dyDescent="0.25">
      <c r="A194">
        <v>1</v>
      </c>
      <c r="B194" t="s">
        <v>113</v>
      </c>
    </row>
    <row r="195" spans="1:2" hidden="1" x14ac:dyDescent="0.25"/>
    <row r="196" spans="1:2" x14ac:dyDescent="0.25">
      <c r="A196">
        <v>1</v>
      </c>
      <c r="B196" t="s">
        <v>115</v>
      </c>
    </row>
    <row r="197" spans="1:2" hidden="1" x14ac:dyDescent="0.25"/>
    <row r="198" spans="1:2" x14ac:dyDescent="0.25">
      <c r="A198">
        <v>2</v>
      </c>
      <c r="B198" t="s">
        <v>161</v>
      </c>
    </row>
    <row r="199" spans="1:2" x14ac:dyDescent="0.25">
      <c r="A199">
        <v>1</v>
      </c>
      <c r="B199" t="s">
        <v>162</v>
      </c>
    </row>
    <row r="200" spans="1:2" x14ac:dyDescent="0.25">
      <c r="A200">
        <v>2</v>
      </c>
      <c r="B200" t="s">
        <v>42</v>
      </c>
    </row>
    <row r="201" spans="1:2" x14ac:dyDescent="0.25">
      <c r="A201">
        <v>1</v>
      </c>
      <c r="B201" t="s">
        <v>163</v>
      </c>
    </row>
    <row r="202" spans="1:2" x14ac:dyDescent="0.25">
      <c r="A202">
        <v>1</v>
      </c>
      <c r="B202" t="s">
        <v>164</v>
      </c>
    </row>
    <row r="203" spans="1:2" x14ac:dyDescent="0.25">
      <c r="A203">
        <v>2</v>
      </c>
      <c r="B203" t="s">
        <v>165</v>
      </c>
    </row>
    <row r="204" spans="1:2" x14ac:dyDescent="0.25">
      <c r="A204">
        <v>1</v>
      </c>
      <c r="B204" t="s">
        <v>166</v>
      </c>
    </row>
    <row r="205" spans="1:2" x14ac:dyDescent="0.25">
      <c r="A205">
        <v>1</v>
      </c>
      <c r="B205" t="s">
        <v>167</v>
      </c>
    </row>
    <row r="206" spans="1:2" x14ac:dyDescent="0.25">
      <c r="A206">
        <v>1</v>
      </c>
      <c r="B206" t="s">
        <v>168</v>
      </c>
    </row>
    <row r="207" spans="1:2" x14ac:dyDescent="0.25">
      <c r="A207">
        <v>1</v>
      </c>
      <c r="B207" t="s">
        <v>169</v>
      </c>
    </row>
    <row r="208" spans="1:2" x14ac:dyDescent="0.25">
      <c r="A208">
        <v>1</v>
      </c>
      <c r="B208" t="s">
        <v>170</v>
      </c>
    </row>
    <row r="209" spans="1:2" x14ac:dyDescent="0.25">
      <c r="A209">
        <v>1</v>
      </c>
      <c r="B209" t="s">
        <v>171</v>
      </c>
    </row>
    <row r="210" spans="1:2" x14ac:dyDescent="0.25">
      <c r="A210">
        <v>1</v>
      </c>
      <c r="B210" t="s">
        <v>172</v>
      </c>
    </row>
    <row r="211" spans="1:2" x14ac:dyDescent="0.25">
      <c r="A211">
        <v>1</v>
      </c>
      <c r="B211" t="s">
        <v>173</v>
      </c>
    </row>
    <row r="212" spans="1:2" x14ac:dyDescent="0.25">
      <c r="A212">
        <v>1</v>
      </c>
      <c r="B212" t="s">
        <v>174</v>
      </c>
    </row>
    <row r="213" spans="1:2" x14ac:dyDescent="0.25">
      <c r="A213">
        <v>1</v>
      </c>
      <c r="B213" t="s">
        <v>175</v>
      </c>
    </row>
    <row r="214" spans="1:2" x14ac:dyDescent="0.25">
      <c r="A214">
        <v>1</v>
      </c>
      <c r="B214" t="s">
        <v>176</v>
      </c>
    </row>
    <row r="215" spans="1:2" x14ac:dyDescent="0.25">
      <c r="A215">
        <v>1</v>
      </c>
      <c r="B215" t="s">
        <v>177</v>
      </c>
    </row>
    <row r="216" spans="1:2" x14ac:dyDescent="0.25">
      <c r="A216">
        <v>1</v>
      </c>
      <c r="B216" t="s">
        <v>178</v>
      </c>
    </row>
    <row r="217" spans="1:2" x14ac:dyDescent="0.25">
      <c r="A217">
        <v>1</v>
      </c>
      <c r="B217" t="s">
        <v>179</v>
      </c>
    </row>
    <row r="218" spans="1:2" x14ac:dyDescent="0.25">
      <c r="A218">
        <v>1</v>
      </c>
      <c r="B218" t="s">
        <v>180</v>
      </c>
    </row>
    <row r="219" spans="1:2" x14ac:dyDescent="0.25">
      <c r="A219">
        <v>1</v>
      </c>
      <c r="B219" t="s">
        <v>181</v>
      </c>
    </row>
    <row r="220" spans="1:2" x14ac:dyDescent="0.25">
      <c r="A220">
        <v>1</v>
      </c>
      <c r="B220" t="s">
        <v>182</v>
      </c>
    </row>
    <row r="221" spans="1:2" x14ac:dyDescent="0.25">
      <c r="A221">
        <v>1</v>
      </c>
      <c r="B221" t="s">
        <v>183</v>
      </c>
    </row>
    <row r="222" spans="1:2" x14ac:dyDescent="0.25">
      <c r="A222">
        <v>1</v>
      </c>
      <c r="B222" t="s">
        <v>184</v>
      </c>
    </row>
    <row r="223" spans="1:2" x14ac:dyDescent="0.25">
      <c r="A223">
        <v>1</v>
      </c>
      <c r="B223" t="s">
        <v>185</v>
      </c>
    </row>
    <row r="224" spans="1:2" x14ac:dyDescent="0.25">
      <c r="A224">
        <v>1</v>
      </c>
      <c r="B224" t="s">
        <v>186</v>
      </c>
    </row>
    <row r="225" spans="1:2" x14ac:dyDescent="0.25">
      <c r="A225">
        <v>1</v>
      </c>
      <c r="B225" t="s">
        <v>187</v>
      </c>
    </row>
    <row r="226" spans="1:2" x14ac:dyDescent="0.25">
      <c r="A226">
        <v>1</v>
      </c>
      <c r="B226" t="s">
        <v>188</v>
      </c>
    </row>
    <row r="227" spans="1:2" x14ac:dyDescent="0.25">
      <c r="A227">
        <v>1</v>
      </c>
      <c r="B227" t="s">
        <v>189</v>
      </c>
    </row>
    <row r="228" spans="1:2" x14ac:dyDescent="0.25">
      <c r="A228">
        <v>1</v>
      </c>
      <c r="B228" t="s">
        <v>190</v>
      </c>
    </row>
    <row r="229" spans="1:2" x14ac:dyDescent="0.25">
      <c r="A229">
        <v>1</v>
      </c>
      <c r="B229" t="s">
        <v>191</v>
      </c>
    </row>
    <row r="230" spans="1:2" x14ac:dyDescent="0.25">
      <c r="A230">
        <v>1</v>
      </c>
      <c r="B230" t="s">
        <v>192</v>
      </c>
    </row>
    <row r="231" spans="1:2" x14ac:dyDescent="0.25">
      <c r="A231">
        <v>1</v>
      </c>
      <c r="B231" t="s">
        <v>193</v>
      </c>
    </row>
    <row r="232" spans="1:2" x14ac:dyDescent="0.25">
      <c r="A232">
        <v>1</v>
      </c>
      <c r="B232" t="s">
        <v>194</v>
      </c>
    </row>
    <row r="233" spans="1:2" x14ac:dyDescent="0.25">
      <c r="A233">
        <v>1</v>
      </c>
      <c r="B233" t="s">
        <v>195</v>
      </c>
    </row>
    <row r="234" spans="1:2" x14ac:dyDescent="0.25">
      <c r="A234">
        <v>1</v>
      </c>
      <c r="B234" t="s">
        <v>196</v>
      </c>
    </row>
    <row r="235" spans="1:2" x14ac:dyDescent="0.25">
      <c r="A235">
        <v>1</v>
      </c>
      <c r="B235" t="s">
        <v>197</v>
      </c>
    </row>
    <row r="236" spans="1:2" x14ac:dyDescent="0.25">
      <c r="A236">
        <v>1</v>
      </c>
      <c r="B236" t="s">
        <v>198</v>
      </c>
    </row>
    <row r="237" spans="1:2" x14ac:dyDescent="0.25">
      <c r="A237">
        <v>1</v>
      </c>
      <c r="B237" t="s">
        <v>199</v>
      </c>
    </row>
    <row r="238" spans="1:2" x14ac:dyDescent="0.25">
      <c r="A238">
        <v>1</v>
      </c>
      <c r="B238" t="s">
        <v>200</v>
      </c>
    </row>
    <row r="239" spans="1:2" x14ac:dyDescent="0.25">
      <c r="A239">
        <v>1</v>
      </c>
      <c r="B239" t="s">
        <v>201</v>
      </c>
    </row>
    <row r="240" spans="1:2" x14ac:dyDescent="0.25">
      <c r="A240">
        <v>1</v>
      </c>
      <c r="B240" t="s">
        <v>202</v>
      </c>
    </row>
    <row r="241" spans="1:2" x14ac:dyDescent="0.25">
      <c r="A241">
        <v>1</v>
      </c>
      <c r="B241" t="s">
        <v>203</v>
      </c>
    </row>
    <row r="242" spans="1:2" x14ac:dyDescent="0.25">
      <c r="A242">
        <v>1</v>
      </c>
      <c r="B242" t="s">
        <v>204</v>
      </c>
    </row>
    <row r="243" spans="1:2" x14ac:dyDescent="0.25">
      <c r="A243">
        <v>1</v>
      </c>
      <c r="B243" t="s">
        <v>205</v>
      </c>
    </row>
    <row r="244" spans="1:2" x14ac:dyDescent="0.25">
      <c r="A244">
        <v>1</v>
      </c>
      <c r="B244" t="s">
        <v>206</v>
      </c>
    </row>
    <row r="245" spans="1:2" x14ac:dyDescent="0.25">
      <c r="A245">
        <v>1</v>
      </c>
      <c r="B245" t="s">
        <v>207</v>
      </c>
    </row>
    <row r="246" spans="1:2" x14ac:dyDescent="0.25">
      <c r="A246">
        <v>1</v>
      </c>
      <c r="B246" t="s">
        <v>208</v>
      </c>
    </row>
    <row r="247" spans="1:2" x14ac:dyDescent="0.25">
      <c r="A247">
        <v>1</v>
      </c>
      <c r="B247" t="s">
        <v>209</v>
      </c>
    </row>
    <row r="248" spans="1:2" x14ac:dyDescent="0.25">
      <c r="A248">
        <v>1</v>
      </c>
      <c r="B248" t="s">
        <v>210</v>
      </c>
    </row>
    <row r="249" spans="1:2" x14ac:dyDescent="0.25">
      <c r="A249">
        <v>2</v>
      </c>
      <c r="B249" t="s">
        <v>211</v>
      </c>
    </row>
    <row r="250" spans="1:2" x14ac:dyDescent="0.25">
      <c r="A250">
        <v>2</v>
      </c>
      <c r="B250" t="s">
        <v>212</v>
      </c>
    </row>
    <row r="251" spans="1:2" x14ac:dyDescent="0.25">
      <c r="A251">
        <v>2</v>
      </c>
      <c r="B251" t="s">
        <v>213</v>
      </c>
    </row>
    <row r="252" spans="1:2" x14ac:dyDescent="0.25">
      <c r="A252">
        <v>2</v>
      </c>
      <c r="B252" t="s">
        <v>214</v>
      </c>
    </row>
    <row r="253" spans="1:2" x14ac:dyDescent="0.25">
      <c r="A253">
        <v>1</v>
      </c>
      <c r="B253" t="s">
        <v>215</v>
      </c>
    </row>
    <row r="254" spans="1:2" x14ac:dyDescent="0.25">
      <c r="A254">
        <v>1</v>
      </c>
      <c r="B254" t="s">
        <v>216</v>
      </c>
    </row>
    <row r="255" spans="1:2" x14ac:dyDescent="0.25">
      <c r="A255">
        <v>1</v>
      </c>
      <c r="B255" t="s">
        <v>217</v>
      </c>
    </row>
    <row r="256" spans="1:2" x14ac:dyDescent="0.25">
      <c r="A256">
        <v>1</v>
      </c>
      <c r="B256" t="s">
        <v>218</v>
      </c>
    </row>
    <row r="257" spans="1:4" x14ac:dyDescent="0.25">
      <c r="A257">
        <v>1</v>
      </c>
      <c r="B257" t="s">
        <v>219</v>
      </c>
    </row>
    <row r="258" spans="1:4" x14ac:dyDescent="0.25">
      <c r="A258">
        <v>1</v>
      </c>
      <c r="B258" t="s">
        <v>220</v>
      </c>
    </row>
    <row r="259" spans="1:4" x14ac:dyDescent="0.25">
      <c r="A259">
        <v>9</v>
      </c>
      <c r="B259" t="s">
        <v>20</v>
      </c>
    </row>
    <row r="260" spans="1:4" x14ac:dyDescent="0.25">
      <c r="A260">
        <v>1</v>
      </c>
      <c r="B260" t="s">
        <v>21</v>
      </c>
    </row>
    <row r="261" spans="1:4" x14ac:dyDescent="0.25">
      <c r="A261">
        <v>23</v>
      </c>
      <c r="B261" t="s">
        <v>26</v>
      </c>
    </row>
    <row r="262" spans="1:4" hidden="1" x14ac:dyDescent="0.25"/>
    <row r="263" spans="1:4" x14ac:dyDescent="0.25">
      <c r="A263">
        <v>1</v>
      </c>
      <c r="B263" t="s">
        <v>106</v>
      </c>
    </row>
    <row r="264" spans="1:4" hidden="1" x14ac:dyDescent="0.25">
      <c r="D264" t="str">
        <f>IF(B264=$D$2,A264,"")</f>
        <v/>
      </c>
    </row>
    <row r="265" spans="1:4" x14ac:dyDescent="0.25">
      <c r="A265">
        <v>1</v>
      </c>
      <c r="B265" t="s">
        <v>222</v>
      </c>
    </row>
    <row r="266" spans="1:4" hidden="1" x14ac:dyDescent="0.25">
      <c r="D266" t="str">
        <f>IF(B266=$D$2,A266,"")</f>
        <v/>
      </c>
    </row>
    <row r="267" spans="1:4" x14ac:dyDescent="0.25">
      <c r="A267">
        <v>1</v>
      </c>
      <c r="B267" t="s">
        <v>224</v>
      </c>
    </row>
    <row r="268" spans="1:4" hidden="1" x14ac:dyDescent="0.25"/>
    <row r="269" spans="1:4" x14ac:dyDescent="0.25">
      <c r="A269">
        <v>1</v>
      </c>
      <c r="B269" t="s">
        <v>102</v>
      </c>
    </row>
    <row r="270" spans="1:4" hidden="1" x14ac:dyDescent="0.25"/>
    <row r="271" spans="1:4" x14ac:dyDescent="0.25">
      <c r="A271">
        <v>1</v>
      </c>
      <c r="B271" t="s">
        <v>111</v>
      </c>
    </row>
    <row r="272" spans="1:4" hidden="1" x14ac:dyDescent="0.25"/>
    <row r="273" spans="1:2" x14ac:dyDescent="0.25">
      <c r="A273">
        <v>1</v>
      </c>
      <c r="B273" t="s">
        <v>104</v>
      </c>
    </row>
    <row r="274" spans="1:2" hidden="1" x14ac:dyDescent="0.25"/>
    <row r="275" spans="1:2" x14ac:dyDescent="0.25">
      <c r="A275">
        <v>1</v>
      </c>
      <c r="B275" t="s">
        <v>226</v>
      </c>
    </row>
    <row r="276" spans="1:2" hidden="1" x14ac:dyDescent="0.25"/>
    <row r="277" spans="1:2" x14ac:dyDescent="0.25">
      <c r="A277">
        <v>1</v>
      </c>
      <c r="B277" t="s">
        <v>117</v>
      </c>
    </row>
    <row r="278" spans="1:2" hidden="1" x14ac:dyDescent="0.25"/>
    <row r="279" spans="1:2" x14ac:dyDescent="0.25">
      <c r="A279">
        <v>1</v>
      </c>
      <c r="B279" t="s">
        <v>228</v>
      </c>
    </row>
    <row r="280" spans="1:2" hidden="1" x14ac:dyDescent="0.25"/>
    <row r="281" spans="1:2" x14ac:dyDescent="0.25">
      <c r="A281">
        <v>1</v>
      </c>
      <c r="B281" t="s">
        <v>230</v>
      </c>
    </row>
    <row r="282" spans="1:2" hidden="1" x14ac:dyDescent="0.25"/>
    <row r="283" spans="1:2" x14ac:dyDescent="0.25">
      <c r="A283">
        <v>1</v>
      </c>
      <c r="B283" t="s">
        <v>115</v>
      </c>
    </row>
    <row r="284" spans="1:2" hidden="1" x14ac:dyDescent="0.25"/>
    <row r="285" spans="1:2" x14ac:dyDescent="0.25">
      <c r="A285">
        <v>1</v>
      </c>
      <c r="B285" t="s">
        <v>232</v>
      </c>
    </row>
    <row r="286" spans="1:2" hidden="1" x14ac:dyDescent="0.25"/>
    <row r="287" spans="1:2" x14ac:dyDescent="0.25">
      <c r="A287">
        <v>1</v>
      </c>
      <c r="B287" t="s">
        <v>234</v>
      </c>
    </row>
    <row r="288" spans="1:2" hidden="1" x14ac:dyDescent="0.25"/>
    <row r="289" spans="1:4" hidden="1" x14ac:dyDescent="0.25"/>
    <row r="290" spans="1:4" hidden="1" x14ac:dyDescent="0.25"/>
    <row r="291" spans="1:4" hidden="1" x14ac:dyDescent="0.25"/>
    <row r="292" spans="1:4" hidden="1" x14ac:dyDescent="0.25"/>
    <row r="293" spans="1:4" x14ac:dyDescent="0.25">
      <c r="A293">
        <v>1</v>
      </c>
      <c r="B293" t="s">
        <v>236</v>
      </c>
    </row>
    <row r="294" spans="1:4" x14ac:dyDescent="0.25">
      <c r="D294" t="str">
        <f>IF(B294=$D$2,A294,"")</f>
        <v/>
      </c>
    </row>
    <row r="301" spans="1:4" x14ac:dyDescent="0.25">
      <c r="D301">
        <f>SUM(D4:D294)</f>
        <v>0</v>
      </c>
    </row>
  </sheetData>
  <autoFilter ref="A2:B293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CorEssentials BOM</vt:lpstr>
      <vt:lpstr>Frame Calculator</vt:lpstr>
      <vt:lpstr>Fusion360_BOM_Import</vt:lpstr>
      <vt:lpstr>Fusion360_BOM_Import!Untitled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2019-11-06T09:57:17Z</cp:lastPrinted>
  <dcterms:created xsi:type="dcterms:W3CDTF">2019-10-29T12:08:57Z</dcterms:created>
  <dcterms:modified xsi:type="dcterms:W3CDTF">2021-07-09T10:01:29Z</dcterms:modified>
</cp:coreProperties>
</file>