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6"/>
  <workbookPr defaultThemeVersion="124226"/>
  <xr:revisionPtr revIDLastSave="0" documentId="11_AD2456FF3EF4F6996B735A467D6A2BC2B80F9C01" xr6:coauthVersionLast="45" xr6:coauthVersionMax="45" xr10:uidLastSave="{00000000-0000-0000-0000-000000000000}"/>
  <bookViews>
    <workbookView xWindow="120" yWindow="105" windowWidth="28515" windowHeight="12600" xr2:uid="{00000000-000D-0000-FFFF-FFFF00000000}"/>
  </bookViews>
  <sheets>
    <sheet name="CorEssential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" l="1"/>
  <c r="G27" i="1"/>
  <c r="G28" i="1"/>
  <c r="G29" i="1"/>
  <c r="G30" i="1"/>
  <c r="G75" i="1"/>
  <c r="G74" i="1"/>
  <c r="G47" i="1"/>
  <c r="H83" i="1"/>
  <c r="G73" i="1"/>
  <c r="G46" i="1"/>
  <c r="G45" i="1"/>
  <c r="G44" i="1"/>
  <c r="E25" i="1"/>
  <c r="G25" i="1" s="1"/>
  <c r="G11" i="1"/>
  <c r="G43" i="1"/>
  <c r="G22" i="1"/>
  <c r="G23" i="1"/>
  <c r="E24" i="1"/>
  <c r="G24" i="1" s="1"/>
  <c r="G10" i="1"/>
  <c r="E34" i="1"/>
  <c r="G71" i="1"/>
  <c r="G21" i="1" l="1"/>
  <c r="E42" i="1"/>
  <c r="G42" i="1" s="1"/>
  <c r="G41" i="1"/>
  <c r="G40" i="1"/>
  <c r="G39" i="1"/>
  <c r="G20" i="1"/>
  <c r="G38" i="1"/>
  <c r="G9" i="1"/>
  <c r="G8" i="1"/>
  <c r="G7" i="1"/>
  <c r="G19" i="1"/>
  <c r="G52" i="1"/>
  <c r="E18" i="1"/>
  <c r="G18" i="1" s="1"/>
  <c r="G17" i="1"/>
  <c r="G16" i="1"/>
  <c r="G70" i="1"/>
  <c r="G69" i="1"/>
  <c r="G68" i="1"/>
  <c r="G67" i="1"/>
  <c r="G66" i="1"/>
  <c r="G65" i="1"/>
  <c r="G63" i="1"/>
  <c r="G62" i="1"/>
  <c r="G51" i="1"/>
  <c r="G37" i="1"/>
  <c r="G36" i="1"/>
  <c r="G35" i="1"/>
  <c r="G34" i="1"/>
  <c r="G15" i="1"/>
  <c r="G14" i="1"/>
  <c r="G6" i="1"/>
  <c r="E33" i="1"/>
  <c r="E32" i="1" l="1"/>
  <c r="F33" i="1" l="1"/>
  <c r="G33" i="1" s="1"/>
  <c r="G32" i="1"/>
  <c r="G83" i="1" s="1"/>
  <c r="G84" i="1" s="1"/>
</calcChain>
</file>

<file path=xl/sharedStrings.xml><?xml version="1.0" encoding="utf-8"?>
<sst xmlns="http://schemas.openxmlformats.org/spreadsheetml/2006/main" count="205" uniqueCount="122">
  <si>
    <t>CorEssentials MK1 BOM</t>
  </si>
  <si>
    <t>Pos</t>
  </si>
  <si>
    <t>Description / Part</t>
  </si>
  <si>
    <t>Amount (actually needed)</t>
  </si>
  <si>
    <t>Price per Order</t>
  </si>
  <si>
    <t>Amount per Order</t>
  </si>
  <si>
    <t>Price per Amount needed</t>
  </si>
  <si>
    <t>Shipping?</t>
  </si>
  <si>
    <t>Link</t>
  </si>
  <si>
    <t>Hardware</t>
  </si>
  <si>
    <t>Nutenstein M3</t>
  </si>
  <si>
    <t>https://www.motedis.com/shop/Nutprofil-Zubehoer/Zubehoer-20-I-Typ-Nut-5/Nutensteine-passend-fuer-Nut-5-I-Typ/HIDDEN-NUTS/Nutenstein-Glatt-I-Typ-Nut-5-M3::451.html</t>
  </si>
  <si>
    <t>M5xD7xL6 Insert</t>
  </si>
  <si>
    <t>https://de.aliexpress.com/item/4000232990523.html?spm=a2g0o.cart.0.0.35a03c00TDWBDY&amp;mp=1</t>
  </si>
  <si>
    <t>M5xD7xL5 Insert</t>
  </si>
  <si>
    <t>s. Pos 101</t>
  </si>
  <si>
    <t>M3xD4.2xL6 Insert</t>
  </si>
  <si>
    <t>https://de.aliexpress.com/item/4000761483243.html?spm=a2g0o.cart.0.0.35a03c00TDWBDY&amp;mp=1</t>
  </si>
  <si>
    <t>M3, M4 and M5 screws</t>
  </si>
  <si>
    <t>-</t>
  </si>
  <si>
    <t>Durckteile (1kg, Faktor 2 für Druckzeit etc.)</t>
  </si>
  <si>
    <t>Electronic</t>
  </si>
  <si>
    <t>IEC + Sicherung, Schalter &amp; Filter</t>
  </si>
  <si>
    <t>https://de.rs-online.com/web/p/iec-steckverbinder/8703271?cm_mmc=DE-PLA-DS3A-_-google-_-CSS_DE_DE_Steckverbinder_Whoop-_-(DE:Whoop!)+IEC+Steckverbinder-_-8703271&amp;matchtype=&amp;aud-828197004210:pla-441750075114&amp;gclid=Cj0KCQjwgo_5BRDuARIsADDEntRs1qCEjGfjT4FbJRZMaNZvImE3d-2aSPlgvZ7PCFmQ_7noskn1_McaAnorEALw_wcB&amp;gclsrc=aw.ds</t>
  </si>
  <si>
    <t>Halter Sicherung</t>
  </si>
  <si>
    <t>https://de.rs-online.com/web/p/sicherungshalter-fuer-frontplattenmontage/7897854/</t>
  </si>
  <si>
    <t>Fysetc Duet Wifi</t>
  </si>
  <si>
    <t>https://de.aliexpress.com/item/4000798052899.html?spm=a2g0o.cart.0.0.35a03c00TDWBDY&amp;mp=1</t>
  </si>
  <si>
    <t>Fysetc PanelDue 7i</t>
  </si>
  <si>
    <t>https://de.aliexpress.com/item/4000152733808.html?spm=a2g0o.cart.0.0.35a03c00TDWBDY&amp;mp=1</t>
  </si>
  <si>
    <t>Silicone Heater 280x280mm, 220V, 700W</t>
  </si>
  <si>
    <t>https://de.aliexpress.com/item/32732673241.html?spm=a2g0o.cart.0.0.35a03c00TDWBDY&amp;mp=1</t>
  </si>
  <si>
    <t>Meanwell LRS200-24</t>
  </si>
  <si>
    <t>E3D V6 with Threaded Heatsink</t>
  </si>
  <si>
    <t>s. Pos 306</t>
  </si>
  <si>
    <t>https://de.aliexpress.com/item/32888737278.html?spm=a2g0o.cart.0.0.35a03c00TDWBDY&amp;mp=1</t>
  </si>
  <si>
    <t>Micro Switch</t>
  </si>
  <si>
    <t>https://de.aliexpress.com/item/32903254356.html?spm=a2g0o.productlist.0.0.6a897390mFjEsr&amp;ws_ab_test=searchweb0_0%2Csearchweb201602_%2Csearchweb201603_&amp;algo_pvid=5cc76790-9c03-4d6e-92b9-c8e9b824d149&amp;aff_platform=portals-tool&amp;btsid=0ab50f4915912135560751597e2c8f&amp;sk=_d6Ra2OL&amp;aff_trace_key=0a48aee5a2b64cbb96ef19870d511762-1596542419240-02765-_d6Ra2OL&amp;terminal_id=6ce57e4d34b0446ba7cec7ad7057fa5b&amp;tmLog=new_Detail&amp;algo_expid=5cc76790-9c03-4d6e-92b9-c8e9b824d149-8&amp;aff_request_id=0a48aee5a2b64cbb96ef19870d511762-1596542419240-02765-_d6Ra2OL</t>
  </si>
  <si>
    <t>SSR (230V / 24V) - 3 Ampere</t>
  </si>
  <si>
    <t>https://www.amazon.de/gp/product/B071HP9NJD/ref=ppx_yo_dt_b_asin_title_o09_s00?ie=UTF8&amp;psc=1</t>
  </si>
  <si>
    <t>External Stepper Driver Holder</t>
  </si>
  <si>
    <t>https://de.aliexpress.com/item/4000393299508.html?spm=a2g0s.9042311.0.0.86f44c4dSeoHfP</t>
  </si>
  <si>
    <t>TMC2130 Stepper Driver</t>
  </si>
  <si>
    <t>https://de.aliexpress.com/item/32907648703.html?spm=a2g0o.productlist.0.0.12f36c12EDgIxy&amp;algo_pvid=c431fcc4-f4f5-477e-bcc7-9ca0c76544ec&amp;algo_expid=c431fcc4-f4f5-477e-bcc7-9ca0c76544ec-7&amp;btsid=2100bdf116045800741833763e574a&amp;ws_ab_test=searchweb0_0,searchweb201602_,searchweb201603_</t>
  </si>
  <si>
    <t>PL08N2 Inductive Probe</t>
  </si>
  <si>
    <t>https://de.aliexpress.com/item/32803870919.html</t>
  </si>
  <si>
    <t>4020 Blower</t>
  </si>
  <si>
    <t>https://de.aliexpress.com/item/32867138904.html</t>
  </si>
  <si>
    <t>4010 Axial Fan</t>
  </si>
  <si>
    <t>https://de.aliexpress.com/item/32868163248.html?spm=2114.12010615.8148356.2.436e57e8tYpjQU</t>
  </si>
  <si>
    <t>140x140x25mm Lüfter</t>
  </si>
  <si>
    <t>Cables</t>
  </si>
  <si>
    <t>Chamber Temp Sensor</t>
  </si>
  <si>
    <t>https://de.aliexpress.com/item/32847452724.html?spm=a2g0o.detail.0.0.32e87896JBeh0b&amp;gps-id=pcDetailBottomMoreThisSeller&amp;scm=1007.13339.169870.0&amp;scm_id=1007.13339.169870.0&amp;scm-url=1007.13339.169870.0&amp;pvid=53102429-7dba-48db-9a7c-a4a67979ff4e&amp;_t=gps-id:pcDetailBottomMoreThisSeller,scm-url:1007.13339.169870.0,pvid:53102429-7dba-48db-9a7c-a4a67979ff4e,tpp_buckets:668%230%23131923%231_668%23808%233772%23997_668%23888%233325%234_668%234328%2319939%23887_668%232846%238109%23245_668%232717%237565%23737_668%231000022185%231000066059%230_668%233468%2315617%23827</t>
  </si>
  <si>
    <t>Motion</t>
  </si>
  <si>
    <t>Dragchain 10x11mm</t>
  </si>
  <si>
    <t>https://de.aliexpress.com/item/33000014666.html?spm=a2g0o.productlist.0.0.7cc57e4cGOI1qX&amp;algo_pvid=22d70a9a-bf9d-4ba9-990c-9d90ea4de56e&amp;algo_expid=22d70a9a-bf9d-4ba9-990c-9d90ea4de56e-4&amp;btsid=0ab6f82415891511516973052e1e98&amp;ws_ab_test=searchweb0_0,searchweb201602_,searchweb201603_</t>
  </si>
  <si>
    <t>MGN9H L=350mm</t>
  </si>
  <si>
    <t>https://fermio.xyz/voron/voron2/basic-line/linear-motion/39/mgn9h-350b</t>
  </si>
  <si>
    <t>Smooth Rod d=8mm, L=416mm</t>
  </si>
  <si>
    <t>s. Pos 100</t>
  </si>
  <si>
    <t>https://www.motedis.com/shop/Dynamik-Lineareinheiten/Welle-auf-Nut/Pr%E4zisionswelle-Stahl-%D810mm::6495.html</t>
  </si>
  <si>
    <t>JFRM-M-01 TR8x1.5</t>
  </si>
  <si>
    <t>https://www.motedis.com/shop/Dynamik-Lineareinheiten/Trapezgewindespindel-Zubehoer/Trapezgewindemutter/Trapezgewindemutter-Flansch-Iglidur-J/Trapezgewindemuttern-Igus-JFRM-M-01-TR8x15::4769.html</t>
  </si>
  <si>
    <t>KFL08 Flanschlager</t>
  </si>
  <si>
    <t>https://www.motedis.com/shop/Dynamik-Lineareinheiten/Flanschlager/Flanschlager-8mm-Druckguss-KFL08::5213.html</t>
  </si>
  <si>
    <t>Trapezoidal Screw 8x1.5, L=500mm</t>
  </si>
  <si>
    <t>https://www.motedis.com/shop/Dynamik-Lineareinheiten/Trapezgewindespindel-Zubehoer/Trapezgewindespindel/Stahl-Trapezgewindespindel/Trapezgewindespindel-RPTS-rechts-TR-8x15-L%3D500mm::3952.html</t>
  </si>
  <si>
    <t>GT2 Belt, B=6mm</t>
  </si>
  <si>
    <t>https://de.aliexpress.com/item/32853559638.html?spm=a2g0o.cart.0.0.35a03c00TDWBDY&amp;mp=1</t>
  </si>
  <si>
    <t>GT2 20T Pulley B=6mm, Bore=5mm</t>
  </si>
  <si>
    <t>https://de.aliexpress.com/item/32995102911.html?spm=a2g0o.cart.0.0.35a03c00TDWBDY&amp;mp=1</t>
  </si>
  <si>
    <t>GT2 20T Pulley B=6mm, Bore=8mm</t>
  </si>
  <si>
    <t>GT2 20T Toothed Idler B=6mm, Bore=5mm</t>
  </si>
  <si>
    <t>https://de.aliexpress.com/item/32726309946.html?spm=a2g0x.12010612.8148356.12.21b72892ndIe2E</t>
  </si>
  <si>
    <t>F695 2RS</t>
  </si>
  <si>
    <t>https://de.aliexpress.com/item/33001186278.html?aff_platform=link-c-tool&amp;sk=FhQBXGmc&amp;aff_trace_key=fcf6874f64274709b937a06bfde80a81-1596542307266-07555-FhQBXGmc&amp;terminal_id=6ce57e4d34b0446ba7cec7ad7057fa5b&amp;tmLog=new_Detail&amp;aff_request_id=fcf6874f64274709b937a06bfde80a81-1596542307266-07555-FhQBXGmc</t>
  </si>
  <si>
    <t>608 Kugellager</t>
  </si>
  <si>
    <t>https://www.ebay.de/itm/Kugellager-608-ZZ-8x22x7mm-Industriequalitat-8-Stuck-Inlineskates-Longboard/381209051914?_trkparms=ispr%3D1&amp;hash=item58c1d4830a:g:q2cAAOSwOYRb4ZBj&amp;amdata=enc%3AAQAFAAACYBaobrjLl8XobRIiIML1V4Imu%252Fn%252BzU5L90Z278x5ickkxFtV7J5P58ubuVigtBH%252Few%252Fmph4%252BzfsxomMBZixXAO83nI6pM%252BjaWc98mNXrh17Grh6FwrqcKrDEgFXXF7QzGv11fWH8r0jronNrexwuHaPmrwFlUqAcHDm9Q1UWazcMy%252Fi4H3LJQC1xWEmKSlOSJcTvIosdZmkgQsfRFw1zNBEbDMP7q%252BwEzAEjVv5CrFM0FYftkLsJT6iWWh7jNKyII%252B%252FH17uU8FsKrKNGBuf0oZVw0b7GpokNo4NRt4hec0em4VUV5ULTvib6s6%252BLlvODytENEG6WySStofvpeaToIn6JL2B042t%252BAH4vbzWRwnhhSJM8IQtfsFx1hJwBC3CnLPvI3lvYTaqPsR6dY%252B2yZgW4g949fIfi6h4en7Zfeh%252B1KcqEpoNd%252F%252FZz0q6GGejqgLW7ju2EDvjcUtgRngoItd9ZU3Eiz0MudSZMeqBsoJQJNYgsMiaSMagYW8DB7uJCToqu7ar8fOOaufcKfmtGBAiiwS3e%252F0BCgIp8APGniWUYNGUboKcuCqjxkwJ8IIcGKe8ILZwTkEtHxYPabjVDwpnreJbM8EB23%252BlWuUyMmBwBVJ66vlMqiSKYFCckOqFZClx6QUBJ9kcQTZNU2gaQ4V%252BBXI0SOCbMgSIggXudEsS%252FHIGKhVYhy9KtBA8HpGRFxHPBOKjU2ocv8zIF%252B%252Fe7SmfiL6ZUtDoIxvtWAPIK1ld%252FQ8DCI%252F2%252FeqPvROj2S0WZy30mYmUbz93DeJl8F5B9QxQx%252BBpO1PPTgnsyhI7dvzem%7Ccksum%3A381209051914b7857bd82cd9484698c006b2e396c371%7Campid%3APL_CLK%7Cclp%3A2334524</t>
  </si>
  <si>
    <t>Stepper xyz Motion 17HS15-1504S-X1</t>
  </si>
  <si>
    <t>https://www.omc-stepperonline.com/nema-17-stepper-motor/clearance-sale-5-pcs-nema-17-bipolar-45ncm-63-74oz-in-1-5a-42x42x39mm-4-wires-w-1m-cable-pin-connector.html</t>
  </si>
  <si>
    <t xml:space="preserve">Stepper Extruder </t>
  </si>
  <si>
    <t>s. Pos 312</t>
  </si>
  <si>
    <t>https://www.omc-stepperonline.com/nema-17-bipolar-1-8deg-16ncm-22-6oz-in-1a-3-7v-42x42x20mm-4-wires.html?search=17HS08-1004S</t>
  </si>
  <si>
    <t>LM8LUU</t>
  </si>
  <si>
    <t>https://de.aliexpress.com/item/32699025585.html?spm=2114.12010612.8148356.2.679b1181sY2ehH</t>
  </si>
  <si>
    <t xml:space="preserve">GT2 closed loop belt </t>
  </si>
  <si>
    <t>https://de.aliexpress.com/item/4000033992832.html?spm=a2g0x.12010615.8148356.14.1b4a3b60hwPFqw</t>
  </si>
  <si>
    <t>Built Plate</t>
  </si>
  <si>
    <t>Cast Aluminium Plate 300x300x8</t>
  </si>
  <si>
    <t>s. Pos 301</t>
  </si>
  <si>
    <t>https://fermio.xyz/voron/voron2/do-it-yourself/84/cast-aluminium-plate-300x300x8mm</t>
  </si>
  <si>
    <t>PEI Magnetic Springstelle Sheet</t>
  </si>
  <si>
    <t>https://de.aliexpress.com/item/4000785372929.html?spm=a2g0o.cart.0.0.35a03c00TDWBDY&amp;mp=1</t>
  </si>
  <si>
    <t>Frame</t>
  </si>
  <si>
    <t>Alu Composite Panel, t=3mm, 410x650mm</t>
  </si>
  <si>
    <t>https://www.s-polytec.de/alu-verbundplatte-schwarz.html</t>
  </si>
  <si>
    <t>Alu Composite Panel, t=3mm, 410x404mm</t>
  </si>
  <si>
    <t>s. Pos 500</t>
  </si>
  <si>
    <t>5xx</t>
  </si>
  <si>
    <t>Extrusion 2010 L=373mm</t>
  </si>
  <si>
    <t>https://www.myaluprofil.de/product_info.php?info=p653{1}37300{2}289{3}13_aluminiumprofil-20x10-nut-5--i-typ-schwarz.html&amp;no_boost=1</t>
  </si>
  <si>
    <t>Extrusion 2020 L=410mm</t>
  </si>
  <si>
    <t>s. Pos 502</t>
  </si>
  <si>
    <t>https://www.myaluprofil.de/product_info.php?info=p656{1}36400{2}317{3}17_aluminiumprofil-20x20-nut-5--i-typ-schwarz.html&amp;no_boost=1</t>
  </si>
  <si>
    <t>Extrusion 2020 L=364mm</t>
  </si>
  <si>
    <t>Extrusion 2020 L=253mm</t>
  </si>
  <si>
    <t>Extrusion 2020 L=304mm</t>
  </si>
  <si>
    <t>Extrusion 2020 L=303mm</t>
  </si>
  <si>
    <t>Polycarbonat Plate 328.5mm x 399</t>
  </si>
  <si>
    <t>Misc</t>
  </si>
  <si>
    <t>Rubber Foot</t>
  </si>
  <si>
    <t>https://de.aliexpress.com/item/32990144547.html</t>
  </si>
  <si>
    <t>Filter</t>
  </si>
  <si>
    <t>Bondtech Extruder internals</t>
  </si>
  <si>
    <t>https://de.aliexpress.com/item/4000021186440.html?spm=a2g0o.detail.0.0.260f1329H7celi&amp;gps-id=pcDetailBottomMoreThisSeller&amp;scm=1007.13339.169870.0&amp;scm_id=1007.13339.169870.0&amp;scm-url=1007.13339.169870.0&amp;pvid=32c338a9-4dac-40bf-a973-3d49d20e392a&amp;_t=gps-id:pcDetailBottomMoreThisSeller,scm-url:1007.13339.169870.0,pvid:32c338a9-4dac-40bf-a973-3d49d20e392a,tpp_buckets:668%230%23131923%2353_668%23808%233772%23997_668%23888%233325%234_668%234328%2319939%23887_668%232846%238109%23245_668%232717%237565%23737_668%231000022185%231000066059%230_668%233468%2315617%23827</t>
  </si>
  <si>
    <t>Metallgehäuse 1 Set nicht beschichtet ~280€ / beschichtet 560€</t>
  </si>
  <si>
    <t>Metallgehäuse 10 Sets nicht beschichtet je ~106€ / beschichtet 220€</t>
  </si>
  <si>
    <t>Laserhub 1 set Beschichtet: 422€  / 10 Sets beschichtet 2285€ (228,5€/set)</t>
  </si>
  <si>
    <t>part cost</t>
  </si>
  <si>
    <t>shipping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</si>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</sst>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General&quot; mm&quot;"/>
    <numFmt numFmtId="165" formatCode="General&quot; m&quot;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7" fillId="3" borderId="2" applyNumberFormat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/>
    </xf>
    <xf numFmtId="44" fontId="3" fillId="3" borderId="1" xfId="1" applyFont="1" applyFill="1" applyBorder="1" applyAlignment="1">
      <alignment horizontal="center"/>
    </xf>
    <xf numFmtId="0" fontId="6" fillId="4" borderId="0" xfId="0" applyFont="1" applyFill="1"/>
    <xf numFmtId="0" fontId="6" fillId="4" borderId="0" xfId="2" applyFont="1" applyFill="1"/>
    <xf numFmtId="164" fontId="6" fillId="4" borderId="0" xfId="2" applyNumberFormat="1" applyFont="1" applyFill="1" applyAlignment="1">
      <alignment horizontal="center"/>
    </xf>
    <xf numFmtId="44" fontId="6" fillId="4" borderId="0" xfId="1" applyFont="1" applyFill="1"/>
    <xf numFmtId="0" fontId="6" fillId="4" borderId="0" xfId="2" applyFont="1" applyFill="1" applyAlignment="1">
      <alignment horizontal="center"/>
    </xf>
    <xf numFmtId="44" fontId="6" fillId="4" borderId="0" xfId="2" applyNumberFormat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44" fontId="0" fillId="5" borderId="0" xfId="1" applyFont="1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0" xfId="1" applyFont="1" applyFill="1"/>
    <xf numFmtId="0" fontId="3" fillId="3" borderId="1" xfId="3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44" fontId="0" fillId="7" borderId="0" xfId="1" applyFont="1" applyFill="1"/>
    <xf numFmtId="0" fontId="0" fillId="8" borderId="0" xfId="0" applyFill="1"/>
    <xf numFmtId="0" fontId="0" fillId="8" borderId="0" xfId="0" applyFill="1" applyAlignment="1">
      <alignment horizontal="center"/>
    </xf>
    <xf numFmtId="44" fontId="0" fillId="8" borderId="0" xfId="1" applyFont="1" applyFill="1"/>
    <xf numFmtId="165" fontId="6" fillId="4" borderId="0" xfId="2" applyNumberFormat="1" applyFont="1" applyFill="1" applyAlignment="1">
      <alignment horizontal="center"/>
    </xf>
    <xf numFmtId="0" fontId="6" fillId="4" borderId="0" xfId="2" applyNumberFormat="1" applyFont="1" applyFill="1" applyAlignment="1">
      <alignment horizontal="center"/>
    </xf>
    <xf numFmtId="0" fontId="4" fillId="0" borderId="0" xfId="4"/>
    <xf numFmtId="0" fontId="0" fillId="0" borderId="0" xfId="0" applyAlignment="1">
      <alignment horizontal="left" vertical="center"/>
    </xf>
    <xf numFmtId="0" fontId="0" fillId="9" borderId="0" xfId="0" applyFill="1"/>
    <xf numFmtId="0" fontId="0" fillId="9" borderId="0" xfId="0" applyFill="1" applyAlignment="1">
      <alignment horizontal="center"/>
    </xf>
    <xf numFmtId="44" fontId="0" fillId="9" borderId="0" xfId="1" applyFont="1" applyFill="1"/>
    <xf numFmtId="44" fontId="3" fillId="3" borderId="1" xfId="3" applyNumberFormat="1" applyAlignment="1">
      <alignment horizontal="center"/>
    </xf>
    <xf numFmtId="0" fontId="8" fillId="0" borderId="0" xfId="6" applyAlignment="1">
      <alignment horizontal="center"/>
    </xf>
    <xf numFmtId="9" fontId="8" fillId="0" borderId="0" xfId="6" applyNumberFormat="1"/>
    <xf numFmtId="44" fontId="8" fillId="0" borderId="0" xfId="6" applyNumberFormat="1"/>
    <xf numFmtId="0" fontId="8" fillId="0" borderId="0" xfId="6" applyAlignment="1">
      <alignment horizontal="right"/>
    </xf>
    <xf numFmtId="0" fontId="3" fillId="3" borderId="1" xfId="3" applyAlignment="1">
      <alignment horizontal="center"/>
    </xf>
    <xf numFmtId="0" fontId="5" fillId="3" borderId="1" xfId="3" applyFont="1" applyAlignment="1">
      <alignment horizontal="center"/>
    </xf>
    <xf numFmtId="0" fontId="4" fillId="0" borderId="0" xfId="4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1" xfId="3" applyAlignment="1">
      <alignment horizontal="center" vertical="center"/>
    </xf>
    <xf numFmtId="44" fontId="7" fillId="3" borderId="3" xfId="5" applyNumberFormat="1" applyBorder="1" applyAlignment="1">
      <alignment horizontal="left" vertical="center"/>
    </xf>
    <xf numFmtId="44" fontId="7" fillId="3" borderId="4" xfId="5" applyNumberFormat="1" applyBorder="1" applyAlignment="1">
      <alignment horizontal="left" vertical="center"/>
    </xf>
    <xf numFmtId="0" fontId="0" fillId="8" borderId="0" xfId="0" applyFill="1" applyAlignment="1">
      <alignment horizontal="right"/>
    </xf>
    <xf numFmtId="0" fontId="0" fillId="8" borderId="0" xfId="0" applyFill="1" applyAlignment="1">
      <alignment horizontal="center"/>
    </xf>
  </cellXfs>
  <cellStyles count="7">
    <cellStyle name="Ausgabe" xfId="3" builtinId="21"/>
    <cellStyle name="Berechnung" xfId="5" builtinId="22"/>
    <cellStyle name="Erklärender Text" xfId="6" builtinId="53"/>
    <cellStyle name="Hyperlink" xfId="4" xr:uid="{00000000-0005-0000-0000-000003000000}"/>
    <cellStyle name="Neutral" xfId="2" builtinId="2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tedis.com/shop/Dynamik-Lineareinheiten/Trapezgewindespindel-Zubehoer/Trapezgewindemutter/Trapezgewindemutter-Flansch-Iglidur-J/Trapezgewindemuttern-Igus-JFRM-M-01-TR8x15::4769.html" TargetMode="External"/><Relationship Id="rId13" Type="http://schemas.openxmlformats.org/officeDocument/2006/relationships/hyperlink" Target="https://www.myaluprofil.de/product_info.php?info=p656%7b1%7d36400%7b2%7d317%7b3%7d17_aluminiumprofil-20x20-nut-5--i-typ-schwarz.html&amp;no_boost=1" TargetMode="External"/><Relationship Id="rId18" Type="http://schemas.openxmlformats.org/officeDocument/2006/relationships/hyperlink" Target="https://de.aliexpress.com/item/4000232990523.html?spm=a2g0o.cart.0.0.35a03c00TDWBDY&amp;mp=1" TargetMode="External"/><Relationship Id="rId26" Type="http://schemas.openxmlformats.org/officeDocument/2006/relationships/hyperlink" Target="https://de.aliexpress.com/item/32903254356.html?spm=a2g0o.productlist.0.0.6a897390mFjEsr&amp;ws_ab_test=searchweb0_0%2Csearchweb201602_%2Csearchweb201603_&amp;algo_pvid=5cc76790-9c03-4d6e-92b9-c8e9b824d149&amp;aff_platform=portals-tool&amp;btsid=0ab50f4915912135560751597e2c8f&amp;sk=_d6Ra2OL&amp;aff_trace_key=0a48aee5a2b64cbb96ef19870d511762-1596542419240-02765-_d6Ra2OL&amp;terminal_id=6ce57e4d34b0446ba7cec7ad7057fa5b&amp;tmLog=new_Detail&amp;algo_expid=5cc76790-9c03-4d6e-92b9-c8e9b824d149-8&amp;aff_request_id=0a48aee5a2b64cbb96ef19870d511762-1596542419240-02765-_d6Ra2OL" TargetMode="External"/><Relationship Id="rId3" Type="http://schemas.openxmlformats.org/officeDocument/2006/relationships/hyperlink" Target="https://de.rs-online.com/web/p/iec-steckverbinder/8703271?cm_mmc=DE-PLA-DS3A-_-google-_-CSS_DE_DE_Steckverbinder_Whoop-_-(DE:Whoop!)+IEC+Steckverbinder-_-8703271&amp;matchtype=&amp;aud-828197004210:pla-441750075114&amp;gclid=Cj0KCQjwgo_5BRDuARIsADDEntRs1qCEjGfjT4FbJRZMaNZvImE3d-2aSPlgvZ7PCFmQ_7noskn1_McaAnorEALw_wcB&amp;gclsrc=aw.ds" TargetMode="External"/><Relationship Id="rId21" Type="http://schemas.openxmlformats.org/officeDocument/2006/relationships/hyperlink" Target="https://de.aliexpress.com/item/32888737278.html?spm=a2g0o.cart.0.0.35a03c00TDWBDY&amp;mp=1" TargetMode="External"/><Relationship Id="rId7" Type="http://schemas.openxmlformats.org/officeDocument/2006/relationships/hyperlink" Target="https://www.motedis.com/shop/Dynamik-Lineareinheiten/Flanschlager/Flanschlager-8mm-Druckguss-KFL08::5213.html" TargetMode="External"/><Relationship Id="rId12" Type="http://schemas.openxmlformats.org/officeDocument/2006/relationships/hyperlink" Target="https://www.myaluprofil.de/product_info.php?info=p653%7b1%7d37300%7b2%7d289%7b3%7d13_aluminiumprofil-20x10-nut-5--i-typ-schwarz.html&amp;no_boost=1" TargetMode="External"/><Relationship Id="rId17" Type="http://schemas.openxmlformats.org/officeDocument/2006/relationships/hyperlink" Target="https://de.aliexpress.com/item/4000785372929.html?spm=a2g0o.cart.0.0.35a03c00TDWBDY&amp;mp=1" TargetMode="External"/><Relationship Id="rId25" Type="http://schemas.openxmlformats.org/officeDocument/2006/relationships/hyperlink" Target="https://de.aliexpress.com/item/33001186278.html?aff_platform=link-c-tool&amp;sk=FhQBXGmc&amp;aff_trace_key=fcf6874f64274709b937a06bfde80a81-1596542307266-07555-FhQBXGmc&amp;terminal_id=6ce57e4d34b0446ba7cec7ad7057fa5b&amp;tmLog=new_Detail&amp;aff_request_id=fcf6874f64274709b937a06bfde80a81-1596542307266-07555-FhQBXGmc" TargetMode="External"/><Relationship Id="rId2" Type="http://schemas.openxmlformats.org/officeDocument/2006/relationships/hyperlink" Target="https://fermio.xyz/voron/voron2/do-it-yourself/84/cast-aluminium-plate-300x300x8mm" TargetMode="External"/><Relationship Id="rId16" Type="http://schemas.openxmlformats.org/officeDocument/2006/relationships/hyperlink" Target="https://de.aliexpress.com/item/32732673241.html?spm=a2g0o.cart.0.0.35a03c00TDWBDY&amp;mp=1" TargetMode="External"/><Relationship Id="rId20" Type="http://schemas.openxmlformats.org/officeDocument/2006/relationships/hyperlink" Target="https://de.aliexpress.com/item/32853559638.html?spm=a2g0o.cart.0.0.35a03c00TDWBDY&amp;mp=1" TargetMode="External"/><Relationship Id="rId1" Type="http://schemas.openxmlformats.org/officeDocument/2006/relationships/hyperlink" Target="https://fermio.xyz/voron/voron2/basic-line/linear-motion/39/mgn9h-350b" TargetMode="External"/><Relationship Id="rId6" Type="http://schemas.openxmlformats.org/officeDocument/2006/relationships/hyperlink" Target="https://www.motedis.com/shop/Dynamik-Lineareinheiten/Welle-auf-Nut/Pr%E4zisionswelle-Stahl-%D810mm::6495.html" TargetMode="External"/><Relationship Id="rId11" Type="http://schemas.openxmlformats.org/officeDocument/2006/relationships/hyperlink" Target="https://www.s-polytec.de/alu-verbundplatte-schwarz.html" TargetMode="External"/><Relationship Id="rId24" Type="http://schemas.openxmlformats.org/officeDocument/2006/relationships/hyperlink" Target="https://de.aliexpress.com/item/32726309946.html?spm=a2g0x.12010612.8148356.12.21b72892ndIe2E" TargetMode="External"/><Relationship Id="rId5" Type="http://schemas.openxmlformats.org/officeDocument/2006/relationships/hyperlink" Target="https://www.motedis.com/shop/Nutprofil-Zubehoer/Zubehoer-20-I-Typ-Nut-5/Nutensteine-passend-fuer-Nut-5-I-Typ/HIDDEN-NUTS/Nutenstein-Glatt-I-Typ-Nut-5-M3::451.html" TargetMode="External"/><Relationship Id="rId15" Type="http://schemas.openxmlformats.org/officeDocument/2006/relationships/hyperlink" Target="https://de.aliexpress.com/item/4000152733808.html?spm=a2g0o.cart.0.0.35a03c00TDWBDY&amp;mp=1" TargetMode="External"/><Relationship Id="rId23" Type="http://schemas.openxmlformats.org/officeDocument/2006/relationships/hyperlink" Target="https://de.aliexpress.com/item/32995102911.html?spm=a2g0o.cart.0.0.35a03c00TDWBDY&amp;mp=1" TargetMode="External"/><Relationship Id="rId10" Type="http://schemas.openxmlformats.org/officeDocument/2006/relationships/hyperlink" Target="https://www.s-polytec.de/alu-verbundplatte-schwarz.html" TargetMode="External"/><Relationship Id="rId19" Type="http://schemas.openxmlformats.org/officeDocument/2006/relationships/hyperlink" Target="https://de.aliexpress.com/item/4000761483243.html?spm=a2g0o.cart.0.0.35a03c00TDWBDY&amp;mp=1" TargetMode="External"/><Relationship Id="rId4" Type="http://schemas.openxmlformats.org/officeDocument/2006/relationships/hyperlink" Target="https://de.rs-online.com/web/p/sicherungshalter-fuer-frontplattenmontage/7897854/" TargetMode="External"/><Relationship Id="rId9" Type="http://schemas.openxmlformats.org/officeDocument/2006/relationships/hyperlink" Target="https://www.motedis.com/shop/Dynamik-Lineareinheiten/Trapezgewindespindel-Zubehoer/Trapezgewindespindel/Stahl-Trapezgewindespindel/Trapezgewindespindel-RPTS-rechts-TR-8x15-L%3D500mm::3952.html" TargetMode="External"/><Relationship Id="rId14" Type="http://schemas.openxmlformats.org/officeDocument/2006/relationships/hyperlink" Target="https://de.aliexpress.com/item/4000798052899.html?spm=a2g0o.cart.0.0.35a03c00TDWBDY&amp;mp=1" TargetMode="External"/><Relationship Id="rId22" Type="http://schemas.openxmlformats.org/officeDocument/2006/relationships/hyperlink" Target="https://de.aliexpress.com/item/32995102911.html?spm=a2g0o.cart.0.0.35a03c00TDWBDY&amp;mp=1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55" workbookViewId="0">
      <selection activeCell="C64" sqref="C64:H64"/>
    </sheetView>
  </sheetViews>
  <sheetFormatPr defaultColWidth="11.42578125" defaultRowHeight="15"/>
  <cols>
    <col min="3" max="3" width="38.7109375" bestFit="1" customWidth="1"/>
    <col min="4" max="4" width="24.42578125" style="1" bestFit="1" customWidth="1"/>
    <col min="5" max="5" width="27.140625" style="2" bestFit="1" customWidth="1"/>
    <col min="6" max="6" width="17.28515625" style="1" bestFit="1" customWidth="1"/>
    <col min="7" max="7" width="25.42578125" style="2" bestFit="1" customWidth="1"/>
    <col min="8" max="8" width="24" style="2" customWidth="1"/>
    <col min="9" max="9" width="119.28515625" bestFit="1" customWidth="1"/>
  </cols>
  <sheetData>
    <row r="1" spans="1:9" ht="28.5">
      <c r="A1" s="37" t="s">
        <v>0</v>
      </c>
      <c r="B1" s="37"/>
      <c r="C1" s="37"/>
      <c r="D1" s="37"/>
      <c r="E1" s="37"/>
      <c r="F1" s="37"/>
      <c r="G1" s="37"/>
      <c r="H1" s="37"/>
      <c r="I1" s="37"/>
    </row>
    <row r="2" spans="1:9">
      <c r="B2" s="1"/>
      <c r="C2" s="1"/>
      <c r="E2" s="3"/>
      <c r="G2" s="3"/>
      <c r="H2" s="3"/>
      <c r="I2" s="1"/>
    </row>
    <row r="3" spans="1:9">
      <c r="A3" s="36" t="s">
        <v>1</v>
      </c>
      <c r="B3" s="36"/>
      <c r="C3" s="17" t="s">
        <v>2</v>
      </c>
      <c r="D3" s="17" t="s">
        <v>3</v>
      </c>
      <c r="E3" s="4" t="s">
        <v>4</v>
      </c>
      <c r="F3" s="17" t="s">
        <v>5</v>
      </c>
      <c r="G3" s="4" t="s">
        <v>6</v>
      </c>
      <c r="H3" s="4" t="s">
        <v>7</v>
      </c>
      <c r="I3" s="17" t="s">
        <v>8</v>
      </c>
    </row>
    <row r="6" spans="1:9">
      <c r="A6" s="18">
        <v>100</v>
      </c>
      <c r="B6" s="18" t="s">
        <v>9</v>
      </c>
      <c r="C6" s="18" t="s">
        <v>10</v>
      </c>
      <c r="D6" s="19">
        <v>30</v>
      </c>
      <c r="E6" s="20">
        <v>23.78</v>
      </c>
      <c r="F6" s="19">
        <v>100</v>
      </c>
      <c r="G6" s="20">
        <f>D6/F6*E6</f>
        <v>7.1340000000000003</v>
      </c>
      <c r="H6" s="20">
        <v>11.9</v>
      </c>
      <c r="I6" s="26" t="s">
        <v>11</v>
      </c>
    </row>
    <row r="7" spans="1:9">
      <c r="A7" s="18">
        <v>101</v>
      </c>
      <c r="B7" s="18" t="s">
        <v>9</v>
      </c>
      <c r="C7" s="18" t="s">
        <v>12</v>
      </c>
      <c r="D7" s="19">
        <v>45</v>
      </c>
      <c r="E7" s="20">
        <v>2.0699999999999998</v>
      </c>
      <c r="F7" s="19">
        <v>20</v>
      </c>
      <c r="G7" s="20">
        <f>D7/F7*E7</f>
        <v>4.6574999999999998</v>
      </c>
      <c r="H7" s="20">
        <v>6</v>
      </c>
      <c r="I7" s="38" t="s">
        <v>13</v>
      </c>
    </row>
    <row r="8" spans="1:9">
      <c r="A8" s="18">
        <v>102</v>
      </c>
      <c r="B8" s="18" t="s">
        <v>9</v>
      </c>
      <c r="C8" s="18" t="s">
        <v>14</v>
      </c>
      <c r="D8" s="19">
        <v>20</v>
      </c>
      <c r="E8" s="20">
        <v>2</v>
      </c>
      <c r="F8" s="19">
        <v>20</v>
      </c>
      <c r="G8" s="20">
        <f>D8/F8*E8</f>
        <v>2</v>
      </c>
      <c r="H8" s="20" t="s">
        <v>15</v>
      </c>
      <c r="I8" s="39"/>
    </row>
    <row r="9" spans="1:9">
      <c r="A9" s="18">
        <v>103</v>
      </c>
      <c r="B9" s="18" t="s">
        <v>9</v>
      </c>
      <c r="C9" s="18" t="s">
        <v>16</v>
      </c>
      <c r="D9" s="19">
        <v>20</v>
      </c>
      <c r="E9" s="20">
        <v>6</v>
      </c>
      <c r="F9" s="19">
        <v>100</v>
      </c>
      <c r="G9" s="20">
        <f>D9/F9*E9</f>
        <v>1.2000000000000002</v>
      </c>
      <c r="H9" s="20" t="s">
        <v>15</v>
      </c>
      <c r="I9" s="26" t="s">
        <v>17</v>
      </c>
    </row>
    <row r="10" spans="1:9">
      <c r="A10" s="18">
        <v>104</v>
      </c>
      <c r="B10" s="18" t="s">
        <v>9</v>
      </c>
      <c r="C10" s="18" t="s">
        <v>18</v>
      </c>
      <c r="D10" s="19" t="s">
        <v>19</v>
      </c>
      <c r="E10" s="20">
        <v>50</v>
      </c>
      <c r="F10" s="19" t="s">
        <v>19</v>
      </c>
      <c r="G10" s="20">
        <f>E10</f>
        <v>50</v>
      </c>
      <c r="H10" s="20">
        <v>5</v>
      </c>
      <c r="I10" s="26"/>
    </row>
    <row r="11" spans="1:9">
      <c r="A11" s="18">
        <v>105</v>
      </c>
      <c r="B11" s="18" t="s">
        <v>9</v>
      </c>
      <c r="C11" s="18" t="s">
        <v>20</v>
      </c>
      <c r="D11" s="19" t="s">
        <v>19</v>
      </c>
      <c r="E11" s="20">
        <v>50</v>
      </c>
      <c r="F11" s="19" t="s">
        <v>19</v>
      </c>
      <c r="G11" s="20">
        <f>E11</f>
        <v>50</v>
      </c>
      <c r="H11" s="20" t="s">
        <v>19</v>
      </c>
      <c r="I11" s="26"/>
    </row>
    <row r="12" spans="1:9">
      <c r="A12" s="18"/>
      <c r="B12" s="18"/>
      <c r="C12" s="18"/>
      <c r="D12" s="19"/>
      <c r="E12" s="20"/>
      <c r="F12" s="19"/>
      <c r="G12" s="20"/>
      <c r="H12" s="20"/>
      <c r="I12" s="26"/>
    </row>
    <row r="13" spans="1:9">
      <c r="D13"/>
      <c r="E13"/>
      <c r="F13"/>
      <c r="G13"/>
      <c r="H13"/>
    </row>
    <row r="14" spans="1:9">
      <c r="A14" s="14">
        <v>200</v>
      </c>
      <c r="B14" s="14" t="s">
        <v>21</v>
      </c>
      <c r="C14" s="14" t="s">
        <v>22</v>
      </c>
      <c r="D14" s="15">
        <v>1</v>
      </c>
      <c r="E14" s="16">
        <v>7.42</v>
      </c>
      <c r="F14" s="15">
        <v>1</v>
      </c>
      <c r="G14" s="16">
        <f>D14/F14*E14</f>
        <v>7.42</v>
      </c>
      <c r="H14" s="16"/>
      <c r="I14" s="26" t="s">
        <v>23</v>
      </c>
    </row>
    <row r="15" spans="1:9">
      <c r="A15" s="14">
        <v>201</v>
      </c>
      <c r="B15" s="14" t="s">
        <v>21</v>
      </c>
      <c r="C15" s="14" t="s">
        <v>24</v>
      </c>
      <c r="D15" s="15">
        <v>1</v>
      </c>
      <c r="E15" s="16">
        <v>2.56</v>
      </c>
      <c r="F15" s="15">
        <v>1</v>
      </c>
      <c r="G15" s="16">
        <f>D15/F15*E15</f>
        <v>2.56</v>
      </c>
      <c r="H15" s="16"/>
      <c r="I15" s="26" t="s">
        <v>25</v>
      </c>
    </row>
    <row r="16" spans="1:9">
      <c r="A16" s="14">
        <v>202</v>
      </c>
      <c r="B16" s="14" t="s">
        <v>21</v>
      </c>
      <c r="C16" s="14" t="s">
        <v>26</v>
      </c>
      <c r="D16" s="15">
        <v>1</v>
      </c>
      <c r="E16" s="16">
        <v>81.63</v>
      </c>
      <c r="F16" s="15">
        <v>1</v>
      </c>
      <c r="G16" s="16">
        <f t="shared" ref="G16:G20" si="0">D16/F16*E16</f>
        <v>81.63</v>
      </c>
      <c r="H16" s="16" t="s">
        <v>19</v>
      </c>
      <c r="I16" s="26" t="s">
        <v>27</v>
      </c>
    </row>
    <row r="17" spans="1:9">
      <c r="A17" s="14">
        <v>203</v>
      </c>
      <c r="B17" s="14" t="s">
        <v>21</v>
      </c>
      <c r="C17" s="14" t="s">
        <v>28</v>
      </c>
      <c r="D17" s="15">
        <v>1</v>
      </c>
      <c r="E17" s="16">
        <v>50.22</v>
      </c>
      <c r="F17" s="15">
        <v>1</v>
      </c>
      <c r="G17" s="16">
        <f t="shared" si="0"/>
        <v>50.22</v>
      </c>
      <c r="H17" s="16" t="s">
        <v>19</v>
      </c>
      <c r="I17" s="26" t="s">
        <v>29</v>
      </c>
    </row>
    <row r="18" spans="1:9">
      <c r="A18" s="14">
        <v>204</v>
      </c>
      <c r="B18" s="14" t="s">
        <v>21</v>
      </c>
      <c r="C18" s="14" t="s">
        <v>30</v>
      </c>
      <c r="D18" s="15">
        <v>1</v>
      </c>
      <c r="E18" s="16">
        <f>8.49+5.46</f>
        <v>13.95</v>
      </c>
      <c r="F18" s="15">
        <v>1</v>
      </c>
      <c r="G18" s="16">
        <f t="shared" si="0"/>
        <v>13.95</v>
      </c>
      <c r="H18" s="16" t="s">
        <v>19</v>
      </c>
      <c r="I18" s="26" t="s">
        <v>31</v>
      </c>
    </row>
    <row r="19" spans="1:9">
      <c r="A19" s="14">
        <v>205</v>
      </c>
      <c r="B19" s="14" t="s">
        <v>21</v>
      </c>
      <c r="C19" s="14" t="s">
        <v>32</v>
      </c>
      <c r="D19" s="15">
        <v>1</v>
      </c>
      <c r="E19" s="16">
        <v>35</v>
      </c>
      <c r="F19" s="15">
        <v>1</v>
      </c>
      <c r="G19" s="16">
        <f t="shared" si="0"/>
        <v>35</v>
      </c>
      <c r="H19" s="16">
        <v>5.9</v>
      </c>
      <c r="I19" s="26"/>
    </row>
    <row r="20" spans="1:9">
      <c r="A20" s="14">
        <v>206</v>
      </c>
      <c r="B20" s="14" t="s">
        <v>21</v>
      </c>
      <c r="C20" s="14" t="s">
        <v>33</v>
      </c>
      <c r="D20" s="15">
        <v>1</v>
      </c>
      <c r="E20" s="16">
        <v>16</v>
      </c>
      <c r="F20" s="15">
        <v>1</v>
      </c>
      <c r="G20" s="16">
        <f t="shared" si="0"/>
        <v>16</v>
      </c>
      <c r="H20" s="16" t="s">
        <v>34</v>
      </c>
      <c r="I20" s="26" t="s">
        <v>35</v>
      </c>
    </row>
    <row r="21" spans="1:9">
      <c r="A21" s="14">
        <v>207</v>
      </c>
      <c r="B21" s="14" t="s">
        <v>21</v>
      </c>
      <c r="C21" s="14" t="s">
        <v>36</v>
      </c>
      <c r="D21" s="15">
        <v>3</v>
      </c>
      <c r="E21" s="16">
        <v>1.74</v>
      </c>
      <c r="F21" s="15">
        <v>10</v>
      </c>
      <c r="G21" s="16">
        <f t="shared" ref="G21:G30" si="1">D21/F21*E21</f>
        <v>0.52200000000000002</v>
      </c>
      <c r="H21" s="16"/>
      <c r="I21" s="26" t="s">
        <v>37</v>
      </c>
    </row>
    <row r="22" spans="1:9">
      <c r="A22" s="14">
        <v>208</v>
      </c>
      <c r="B22" s="14" t="s">
        <v>21</v>
      </c>
      <c r="C22" s="14" t="s">
        <v>38</v>
      </c>
      <c r="D22" s="15">
        <v>1</v>
      </c>
      <c r="E22" s="16">
        <v>10.39</v>
      </c>
      <c r="F22" s="15">
        <v>1</v>
      </c>
      <c r="G22" s="16">
        <f t="shared" si="1"/>
        <v>10.39</v>
      </c>
      <c r="H22" s="16" t="s">
        <v>19</v>
      </c>
      <c r="I22" s="26" t="s">
        <v>39</v>
      </c>
    </row>
    <row r="23" spans="1:9">
      <c r="A23" s="14">
        <v>209</v>
      </c>
      <c r="B23" s="14" t="s">
        <v>21</v>
      </c>
      <c r="C23" s="14" t="s">
        <v>40</v>
      </c>
      <c r="D23" s="15">
        <v>1</v>
      </c>
      <c r="E23" s="16">
        <v>3</v>
      </c>
      <c r="F23" s="15">
        <v>1</v>
      </c>
      <c r="G23" s="16">
        <f t="shared" si="1"/>
        <v>3</v>
      </c>
      <c r="H23" s="16" t="s">
        <v>19</v>
      </c>
      <c r="I23" s="26" t="s">
        <v>41</v>
      </c>
    </row>
    <row r="24" spans="1:9">
      <c r="A24" s="14">
        <v>210</v>
      </c>
      <c r="B24" s="14" t="s">
        <v>21</v>
      </c>
      <c r="C24" s="14" t="s">
        <v>42</v>
      </c>
      <c r="D24" s="15">
        <v>1</v>
      </c>
      <c r="E24" s="16">
        <f>5.69+0.38</f>
        <v>6.07</v>
      </c>
      <c r="F24" s="15">
        <v>1</v>
      </c>
      <c r="G24" s="16">
        <f t="shared" si="1"/>
        <v>6.07</v>
      </c>
      <c r="H24" s="16" t="s">
        <v>19</v>
      </c>
      <c r="I24" s="26" t="s">
        <v>43</v>
      </c>
    </row>
    <row r="25" spans="1:9">
      <c r="A25" s="14">
        <v>211</v>
      </c>
      <c r="B25" s="14" t="s">
        <v>21</v>
      </c>
      <c r="C25" s="14" t="s">
        <v>44</v>
      </c>
      <c r="D25" s="15">
        <v>1</v>
      </c>
      <c r="E25" s="16">
        <f>2.29+3.33</f>
        <v>5.62</v>
      </c>
      <c r="F25" s="15">
        <v>1</v>
      </c>
      <c r="G25" s="16">
        <f t="shared" si="1"/>
        <v>5.62</v>
      </c>
      <c r="H25" s="16" t="s">
        <v>19</v>
      </c>
      <c r="I25" s="26" t="s">
        <v>45</v>
      </c>
    </row>
    <row r="26" spans="1:9">
      <c r="A26" s="14">
        <v>212</v>
      </c>
      <c r="B26" s="14" t="s">
        <v>21</v>
      </c>
      <c r="C26" s="14" t="s">
        <v>46</v>
      </c>
      <c r="D26" s="15">
        <v>1</v>
      </c>
      <c r="E26" s="16">
        <v>2.23</v>
      </c>
      <c r="F26" s="15">
        <v>1</v>
      </c>
      <c r="G26" s="16">
        <f t="shared" si="1"/>
        <v>2.23</v>
      </c>
      <c r="H26" s="16" t="s">
        <v>19</v>
      </c>
      <c r="I26" s="26" t="s">
        <v>47</v>
      </c>
    </row>
    <row r="27" spans="1:9">
      <c r="A27" s="14">
        <v>213</v>
      </c>
      <c r="B27" s="14" t="s">
        <v>21</v>
      </c>
      <c r="C27" s="14" t="s">
        <v>48</v>
      </c>
      <c r="D27" s="15">
        <v>1</v>
      </c>
      <c r="E27" s="16">
        <v>1.83</v>
      </c>
      <c r="F27" s="15">
        <v>1</v>
      </c>
      <c r="G27" s="16">
        <f t="shared" si="1"/>
        <v>1.83</v>
      </c>
      <c r="H27" s="16" t="s">
        <v>19</v>
      </c>
      <c r="I27" s="26" t="s">
        <v>49</v>
      </c>
    </row>
    <row r="28" spans="1:9">
      <c r="A28" s="14">
        <v>214</v>
      </c>
      <c r="B28" s="14" t="s">
        <v>21</v>
      </c>
      <c r="C28" s="14" t="s">
        <v>50</v>
      </c>
      <c r="D28" s="15">
        <v>1</v>
      </c>
      <c r="E28" s="16">
        <v>9</v>
      </c>
      <c r="F28" s="15">
        <v>1</v>
      </c>
      <c r="G28" s="16">
        <f t="shared" si="1"/>
        <v>9</v>
      </c>
      <c r="H28" s="16">
        <v>2.99</v>
      </c>
      <c r="I28" s="26"/>
    </row>
    <row r="29" spans="1:9">
      <c r="A29" s="14">
        <v>215</v>
      </c>
      <c r="B29" s="14" t="s">
        <v>21</v>
      </c>
      <c r="C29" s="14" t="s">
        <v>51</v>
      </c>
      <c r="D29" s="15">
        <v>1</v>
      </c>
      <c r="E29" s="16">
        <v>25</v>
      </c>
      <c r="F29" s="15">
        <v>1</v>
      </c>
      <c r="G29" s="16">
        <f t="shared" si="1"/>
        <v>25</v>
      </c>
      <c r="H29" s="16">
        <v>6.9</v>
      </c>
      <c r="I29" s="26"/>
    </row>
    <row r="30" spans="1:9">
      <c r="A30" s="14">
        <v>216</v>
      </c>
      <c r="B30" s="14" t="s">
        <v>21</v>
      </c>
      <c r="C30" s="14" t="s">
        <v>52</v>
      </c>
      <c r="D30" s="15">
        <v>1</v>
      </c>
      <c r="E30" s="16">
        <v>9.0399999999999991</v>
      </c>
      <c r="F30" s="15">
        <v>3</v>
      </c>
      <c r="G30" s="16">
        <f t="shared" si="1"/>
        <v>3.0133333333333328</v>
      </c>
      <c r="H30" s="16" t="s">
        <v>19</v>
      </c>
      <c r="I30" s="26" t="s">
        <v>53</v>
      </c>
    </row>
    <row r="31" spans="1:9">
      <c r="I31" s="26"/>
    </row>
    <row r="32" spans="1:9">
      <c r="A32" s="5">
        <v>300</v>
      </c>
      <c r="B32" s="6" t="s">
        <v>54</v>
      </c>
      <c r="C32" s="6" t="s">
        <v>55</v>
      </c>
      <c r="D32" s="7">
        <v>500</v>
      </c>
      <c r="E32" s="8">
        <f>10.28</f>
        <v>10.28</v>
      </c>
      <c r="F32" s="7">
        <v>5000</v>
      </c>
      <c r="G32" s="8">
        <f>D32/F32*E32</f>
        <v>1.028</v>
      </c>
      <c r="H32" s="8">
        <v>5.9</v>
      </c>
      <c r="I32" s="26" t="s">
        <v>56</v>
      </c>
    </row>
    <row r="33" spans="1:9">
      <c r="A33" s="5">
        <v>301</v>
      </c>
      <c r="B33" s="6" t="s">
        <v>54</v>
      </c>
      <c r="C33" s="6" t="s">
        <v>57</v>
      </c>
      <c r="D33" s="9">
        <v>3</v>
      </c>
      <c r="E33" s="10">
        <f>19.9*3</f>
        <v>59.699999999999996</v>
      </c>
      <c r="F33" s="9">
        <f>D33</f>
        <v>3</v>
      </c>
      <c r="G33" s="10">
        <f t="shared" ref="G33:G37" si="2">D33/F33*E33</f>
        <v>59.699999999999996</v>
      </c>
      <c r="H33" s="10">
        <v>5.9</v>
      </c>
      <c r="I33" s="26" t="s">
        <v>58</v>
      </c>
    </row>
    <row r="34" spans="1:9">
      <c r="A34" s="5">
        <v>302</v>
      </c>
      <c r="B34" s="6" t="s">
        <v>54</v>
      </c>
      <c r="C34" s="6" t="s">
        <v>59</v>
      </c>
      <c r="D34" s="9">
        <v>3</v>
      </c>
      <c r="E34" s="10">
        <f>2.24*3</f>
        <v>6.7200000000000006</v>
      </c>
      <c r="F34" s="9">
        <v>3</v>
      </c>
      <c r="G34" s="10">
        <f t="shared" si="2"/>
        <v>6.7200000000000006</v>
      </c>
      <c r="H34" s="10" t="s">
        <v>60</v>
      </c>
      <c r="I34" s="26" t="s">
        <v>61</v>
      </c>
    </row>
    <row r="35" spans="1:9">
      <c r="A35" s="5">
        <v>303</v>
      </c>
      <c r="B35" s="6" t="s">
        <v>54</v>
      </c>
      <c r="C35" s="6" t="s">
        <v>62</v>
      </c>
      <c r="D35" s="9">
        <v>3</v>
      </c>
      <c r="E35" s="10">
        <v>14.03</v>
      </c>
      <c r="F35" s="9">
        <v>3</v>
      </c>
      <c r="G35" s="10">
        <f t="shared" si="2"/>
        <v>14.03</v>
      </c>
      <c r="H35" s="10" t="s">
        <v>60</v>
      </c>
      <c r="I35" s="26" t="s">
        <v>63</v>
      </c>
    </row>
    <row r="36" spans="1:9">
      <c r="A36" s="5">
        <v>304</v>
      </c>
      <c r="B36" s="6" t="s">
        <v>54</v>
      </c>
      <c r="C36" s="6" t="s">
        <v>64</v>
      </c>
      <c r="D36" s="9">
        <v>3</v>
      </c>
      <c r="E36" s="10">
        <v>7.48</v>
      </c>
      <c r="F36" s="9">
        <v>3</v>
      </c>
      <c r="G36" s="10">
        <f t="shared" si="2"/>
        <v>7.48</v>
      </c>
      <c r="H36" s="10" t="s">
        <v>60</v>
      </c>
      <c r="I36" s="26" t="s">
        <v>65</v>
      </c>
    </row>
    <row r="37" spans="1:9">
      <c r="A37" s="5">
        <v>305</v>
      </c>
      <c r="B37" s="6" t="s">
        <v>54</v>
      </c>
      <c r="C37" s="6" t="s">
        <v>66</v>
      </c>
      <c r="D37" s="9">
        <v>3</v>
      </c>
      <c r="E37" s="10">
        <v>7.71</v>
      </c>
      <c r="F37" s="9">
        <v>3</v>
      </c>
      <c r="G37" s="10">
        <f t="shared" si="2"/>
        <v>7.71</v>
      </c>
      <c r="H37" s="10" t="s">
        <v>60</v>
      </c>
      <c r="I37" s="26" t="s">
        <v>67</v>
      </c>
    </row>
    <row r="38" spans="1:9">
      <c r="A38" s="5">
        <v>306</v>
      </c>
      <c r="B38" s="6" t="s">
        <v>54</v>
      </c>
      <c r="C38" s="6" t="s">
        <v>68</v>
      </c>
      <c r="D38" s="24">
        <v>5</v>
      </c>
      <c r="E38" s="10">
        <v>23</v>
      </c>
      <c r="F38" s="24">
        <v>10</v>
      </c>
      <c r="G38" s="10">
        <f t="shared" ref="G38" si="3">D38/F38*E38</f>
        <v>11.5</v>
      </c>
      <c r="H38" s="10">
        <v>4.9000000000000004</v>
      </c>
      <c r="I38" s="26" t="s">
        <v>69</v>
      </c>
    </row>
    <row r="39" spans="1:9">
      <c r="A39" s="5">
        <v>307</v>
      </c>
      <c r="B39" s="6" t="s">
        <v>54</v>
      </c>
      <c r="C39" s="6" t="s">
        <v>70</v>
      </c>
      <c r="D39" s="25">
        <v>5</v>
      </c>
      <c r="E39" s="10">
        <v>6.1</v>
      </c>
      <c r="F39" s="25">
        <v>5</v>
      </c>
      <c r="G39" s="10">
        <f t="shared" ref="G39:G41" si="4">D39/F39*E39</f>
        <v>6.1</v>
      </c>
      <c r="H39" s="10" t="s">
        <v>19</v>
      </c>
      <c r="I39" s="26" t="s">
        <v>71</v>
      </c>
    </row>
    <row r="40" spans="1:9">
      <c r="A40" s="5">
        <v>308</v>
      </c>
      <c r="B40" s="6" t="s">
        <v>54</v>
      </c>
      <c r="C40" s="6" t="s">
        <v>72</v>
      </c>
      <c r="D40" s="25">
        <v>3</v>
      </c>
      <c r="E40" s="10">
        <v>4.3499999999999996</v>
      </c>
      <c r="F40" s="25">
        <v>3</v>
      </c>
      <c r="G40" s="10">
        <f t="shared" si="4"/>
        <v>4.3499999999999996</v>
      </c>
      <c r="H40" s="10" t="s">
        <v>19</v>
      </c>
      <c r="I40" s="26" t="s">
        <v>71</v>
      </c>
    </row>
    <row r="41" spans="1:9">
      <c r="A41" s="5">
        <v>309</v>
      </c>
      <c r="B41" s="6" t="s">
        <v>54</v>
      </c>
      <c r="C41" s="6" t="s">
        <v>73</v>
      </c>
      <c r="D41" s="25">
        <v>2</v>
      </c>
      <c r="E41" s="10">
        <v>5.22</v>
      </c>
      <c r="F41" s="25">
        <v>2</v>
      </c>
      <c r="G41" s="10">
        <f t="shared" si="4"/>
        <v>5.22</v>
      </c>
      <c r="H41" s="10" t="s">
        <v>19</v>
      </c>
      <c r="I41" s="26" t="s">
        <v>74</v>
      </c>
    </row>
    <row r="42" spans="1:9">
      <c r="A42" s="5">
        <v>310</v>
      </c>
      <c r="B42" s="6" t="s">
        <v>54</v>
      </c>
      <c r="C42" s="6" t="s">
        <v>75</v>
      </c>
      <c r="D42" s="25">
        <v>20</v>
      </c>
      <c r="E42" s="10">
        <f>7.35*2</f>
        <v>14.7</v>
      </c>
      <c r="F42" s="25">
        <v>20</v>
      </c>
      <c r="G42" s="10">
        <f t="shared" ref="G42:G45" si="5">D42/F42*E42</f>
        <v>14.7</v>
      </c>
      <c r="H42" s="10" t="s">
        <v>19</v>
      </c>
      <c r="I42" s="26" t="s">
        <v>76</v>
      </c>
    </row>
    <row r="43" spans="1:9">
      <c r="A43" s="5">
        <v>311</v>
      </c>
      <c r="B43" s="6" t="s">
        <v>54</v>
      </c>
      <c r="C43" s="6" t="s">
        <v>77</v>
      </c>
      <c r="D43" s="25">
        <v>3</v>
      </c>
      <c r="E43" s="10">
        <v>4.78</v>
      </c>
      <c r="F43" s="25">
        <v>3</v>
      </c>
      <c r="G43" s="10">
        <f t="shared" si="5"/>
        <v>4.78</v>
      </c>
      <c r="H43" s="10" t="s">
        <v>19</v>
      </c>
      <c r="I43" s="26" t="s">
        <v>78</v>
      </c>
    </row>
    <row r="44" spans="1:9">
      <c r="A44" s="5">
        <v>312</v>
      </c>
      <c r="B44" s="6" t="s">
        <v>54</v>
      </c>
      <c r="C44" s="6" t="s">
        <v>79</v>
      </c>
      <c r="D44" s="25">
        <v>5</v>
      </c>
      <c r="E44" s="10">
        <v>41.1</v>
      </c>
      <c r="F44" s="25">
        <v>5</v>
      </c>
      <c r="G44" s="10">
        <f t="shared" si="5"/>
        <v>41.1</v>
      </c>
      <c r="H44" s="10">
        <v>6.9</v>
      </c>
      <c r="I44" s="26" t="s">
        <v>80</v>
      </c>
    </row>
    <row r="45" spans="1:9">
      <c r="A45" s="5">
        <v>313</v>
      </c>
      <c r="B45" s="6" t="s">
        <v>54</v>
      </c>
      <c r="C45" s="6" t="s">
        <v>81</v>
      </c>
      <c r="D45" s="25">
        <v>1</v>
      </c>
      <c r="E45" s="10">
        <v>10.25</v>
      </c>
      <c r="F45" s="25">
        <v>1</v>
      </c>
      <c r="G45" s="10">
        <f t="shared" si="5"/>
        <v>10.25</v>
      </c>
      <c r="H45" s="10" t="s">
        <v>82</v>
      </c>
      <c r="I45" s="26" t="s">
        <v>83</v>
      </c>
    </row>
    <row r="46" spans="1:9">
      <c r="A46" s="5">
        <v>314</v>
      </c>
      <c r="B46" s="6" t="s">
        <v>54</v>
      </c>
      <c r="C46" s="6" t="s">
        <v>84</v>
      </c>
      <c r="D46" s="25">
        <v>3</v>
      </c>
      <c r="E46" s="10">
        <v>5.74</v>
      </c>
      <c r="F46" s="25">
        <v>3</v>
      </c>
      <c r="G46" s="10">
        <f t="shared" ref="G46:G47" si="6">D46/F46*E46</f>
        <v>5.74</v>
      </c>
      <c r="H46" s="10" t="s">
        <v>19</v>
      </c>
      <c r="I46" s="26" t="s">
        <v>85</v>
      </c>
    </row>
    <row r="47" spans="1:9">
      <c r="A47" s="5">
        <v>315</v>
      </c>
      <c r="B47" s="6" t="s">
        <v>54</v>
      </c>
      <c r="C47" s="6" t="s">
        <v>86</v>
      </c>
      <c r="D47" s="25">
        <v>3</v>
      </c>
      <c r="E47" s="10">
        <v>7.85</v>
      </c>
      <c r="F47" s="25">
        <v>10</v>
      </c>
      <c r="G47" s="10">
        <f t="shared" si="6"/>
        <v>2.355</v>
      </c>
      <c r="H47" s="10" t="s">
        <v>19</v>
      </c>
      <c r="I47" s="26" t="s">
        <v>87</v>
      </c>
    </row>
    <row r="48" spans="1:9">
      <c r="A48" s="5"/>
      <c r="B48" s="6"/>
      <c r="C48" s="6"/>
      <c r="D48" s="25"/>
      <c r="E48" s="10"/>
      <c r="F48" s="25"/>
      <c r="G48" s="10"/>
      <c r="H48" s="10"/>
      <c r="I48" s="26"/>
    </row>
    <row r="49" spans="1:9">
      <c r="A49" s="5"/>
      <c r="B49" s="6"/>
      <c r="C49" s="6"/>
      <c r="D49" s="25"/>
      <c r="E49" s="10"/>
      <c r="F49" s="25"/>
      <c r="G49" s="10"/>
      <c r="H49" s="10"/>
      <c r="I49" s="26"/>
    </row>
    <row r="51" spans="1:9">
      <c r="A51" s="11">
        <v>400</v>
      </c>
      <c r="B51" s="11" t="s">
        <v>88</v>
      </c>
      <c r="C51" s="11" t="s">
        <v>89</v>
      </c>
      <c r="D51" s="12">
        <v>1</v>
      </c>
      <c r="E51" s="13">
        <v>24.9</v>
      </c>
      <c r="F51" s="12">
        <v>1</v>
      </c>
      <c r="G51" s="13">
        <f>D51/F51*E51</f>
        <v>24.9</v>
      </c>
      <c r="H51" s="13" t="s">
        <v>90</v>
      </c>
      <c r="I51" s="26" t="s">
        <v>91</v>
      </c>
    </row>
    <row r="52" spans="1:9">
      <c r="A52" s="11">
        <v>401</v>
      </c>
      <c r="B52" s="11" t="s">
        <v>88</v>
      </c>
      <c r="C52" s="11" t="s">
        <v>92</v>
      </c>
      <c r="D52" s="12">
        <v>1</v>
      </c>
      <c r="E52" s="13">
        <v>31.85</v>
      </c>
      <c r="F52" s="12">
        <v>1</v>
      </c>
      <c r="G52" s="13">
        <f>D52/F52*E52</f>
        <v>31.85</v>
      </c>
      <c r="H52" s="13" t="s">
        <v>19</v>
      </c>
      <c r="I52" s="26" t="s">
        <v>93</v>
      </c>
    </row>
    <row r="53" spans="1:9">
      <c r="A53" s="11"/>
      <c r="B53" s="11"/>
      <c r="C53" s="11"/>
      <c r="D53" s="12"/>
      <c r="E53" s="13"/>
      <c r="F53" s="12"/>
      <c r="G53" s="13"/>
      <c r="H53" s="13"/>
    </row>
    <row r="54" spans="1:9">
      <c r="A54" s="11"/>
      <c r="B54" s="11"/>
      <c r="C54" s="11"/>
      <c r="D54" s="12"/>
      <c r="E54" s="13"/>
      <c r="F54" s="12"/>
      <c r="G54" s="13"/>
      <c r="H54" s="13"/>
    </row>
    <row r="55" spans="1:9">
      <c r="A55" s="11"/>
      <c r="B55" s="11"/>
      <c r="C55" s="11"/>
      <c r="D55" s="12"/>
      <c r="E55" s="13"/>
      <c r="F55" s="12"/>
      <c r="G55" s="13"/>
      <c r="H55" s="13"/>
    </row>
    <row r="56" spans="1:9">
      <c r="A56" s="11"/>
      <c r="B56" s="11"/>
      <c r="C56" s="11"/>
      <c r="D56" s="12"/>
      <c r="E56" s="13"/>
      <c r="F56" s="12"/>
      <c r="G56" s="13"/>
      <c r="H56" s="13"/>
    </row>
    <row r="57" spans="1:9">
      <c r="A57" s="11"/>
      <c r="B57" s="11"/>
      <c r="C57" s="11"/>
      <c r="D57" s="12"/>
      <c r="E57" s="13"/>
      <c r="F57" s="12"/>
      <c r="G57" s="13"/>
      <c r="H57" s="13"/>
    </row>
    <row r="58" spans="1:9">
      <c r="A58" s="11"/>
      <c r="B58" s="11"/>
      <c r="C58" s="11"/>
      <c r="D58" s="12"/>
      <c r="E58" s="13"/>
      <c r="F58" s="12"/>
      <c r="G58" s="13"/>
      <c r="H58" s="13"/>
    </row>
    <row r="59" spans="1:9">
      <c r="A59" s="11"/>
      <c r="B59" s="11"/>
      <c r="C59" s="11"/>
      <c r="D59" s="12"/>
      <c r="E59" s="13"/>
      <c r="F59" s="12"/>
      <c r="G59" s="13"/>
      <c r="H59" s="13"/>
    </row>
    <row r="60" spans="1:9">
      <c r="A60" s="11"/>
      <c r="B60" s="11"/>
      <c r="C60" s="11"/>
      <c r="D60" s="12"/>
      <c r="E60" s="13"/>
      <c r="F60" s="12"/>
      <c r="G60" s="13"/>
      <c r="H60" s="13"/>
    </row>
    <row r="62" spans="1:9">
      <c r="A62" s="21">
        <v>500</v>
      </c>
      <c r="B62" s="21" t="s">
        <v>94</v>
      </c>
      <c r="C62" s="21" t="s">
        <v>95</v>
      </c>
      <c r="D62" s="22">
        <v>4</v>
      </c>
      <c r="E62" s="23">
        <v>47.84</v>
      </c>
      <c r="F62" s="22">
        <v>4</v>
      </c>
      <c r="G62" s="23">
        <f t="shared" ref="G62:G70" si="7">D62/F62*E62</f>
        <v>47.84</v>
      </c>
      <c r="H62" s="23">
        <v>8.9</v>
      </c>
      <c r="I62" s="26" t="s">
        <v>96</v>
      </c>
    </row>
    <row r="63" spans="1:9">
      <c r="A63" s="21">
        <v>501</v>
      </c>
      <c r="B63" s="21" t="s">
        <v>94</v>
      </c>
      <c r="C63" s="21" t="s">
        <v>97</v>
      </c>
      <c r="D63" s="22">
        <v>3</v>
      </c>
      <c r="E63" s="23">
        <v>26.2</v>
      </c>
      <c r="F63" s="22">
        <v>4</v>
      </c>
      <c r="G63" s="23">
        <f t="shared" si="7"/>
        <v>19.649999999999999</v>
      </c>
      <c r="H63" s="23" t="s">
        <v>98</v>
      </c>
      <c r="I63" s="26" t="s">
        <v>96</v>
      </c>
    </row>
    <row r="64" spans="1:9">
      <c r="A64" s="43" t="s">
        <v>99</v>
      </c>
      <c r="B64" s="21"/>
      <c r="C64" s="44"/>
      <c r="D64" s="44"/>
      <c r="E64" s="44"/>
      <c r="F64" s="44"/>
      <c r="G64" s="44"/>
      <c r="H64" s="44"/>
      <c r="I64" s="26"/>
    </row>
    <row r="65" spans="1:9">
      <c r="A65" s="21">
        <v>502</v>
      </c>
      <c r="B65" s="21" t="s">
        <v>94</v>
      </c>
      <c r="C65" s="21" t="s">
        <v>100</v>
      </c>
      <c r="D65" s="22">
        <v>1</v>
      </c>
      <c r="E65" s="23">
        <v>2.89</v>
      </c>
      <c r="F65" s="22">
        <v>1</v>
      </c>
      <c r="G65" s="23">
        <f t="shared" si="7"/>
        <v>2.89</v>
      </c>
      <c r="H65" s="23">
        <v>8.9</v>
      </c>
      <c r="I65" s="26" t="s">
        <v>101</v>
      </c>
    </row>
    <row r="66" spans="1:9">
      <c r="A66" s="21">
        <v>503</v>
      </c>
      <c r="B66" s="21" t="s">
        <v>94</v>
      </c>
      <c r="C66" s="21" t="s">
        <v>102</v>
      </c>
      <c r="D66" s="22">
        <v>6</v>
      </c>
      <c r="E66" s="23">
        <v>21.48</v>
      </c>
      <c r="F66" s="22">
        <v>6</v>
      </c>
      <c r="G66" s="23">
        <f t="shared" si="7"/>
        <v>21.48</v>
      </c>
      <c r="H66" s="23" t="s">
        <v>103</v>
      </c>
      <c r="I66" s="38" t="s">
        <v>104</v>
      </c>
    </row>
    <row r="67" spans="1:9">
      <c r="A67" s="21">
        <v>504</v>
      </c>
      <c r="B67" s="21" t="s">
        <v>94</v>
      </c>
      <c r="C67" s="21" t="s">
        <v>105</v>
      </c>
      <c r="D67" s="22">
        <v>1</v>
      </c>
      <c r="E67" s="23">
        <v>3.17</v>
      </c>
      <c r="F67" s="22">
        <v>1</v>
      </c>
      <c r="G67" s="23">
        <f t="shared" si="7"/>
        <v>3.17</v>
      </c>
      <c r="H67" s="23" t="s">
        <v>103</v>
      </c>
      <c r="I67" s="38"/>
    </row>
    <row r="68" spans="1:9">
      <c r="A68" s="21">
        <v>505</v>
      </c>
      <c r="B68" s="21" t="s">
        <v>94</v>
      </c>
      <c r="C68" s="21" t="s">
        <v>106</v>
      </c>
      <c r="D68" s="22">
        <v>1</v>
      </c>
      <c r="E68" s="23">
        <v>2.21</v>
      </c>
      <c r="F68" s="22">
        <v>1</v>
      </c>
      <c r="G68" s="23">
        <f t="shared" si="7"/>
        <v>2.21</v>
      </c>
      <c r="H68" s="23" t="s">
        <v>103</v>
      </c>
      <c r="I68" s="38"/>
    </row>
    <row r="69" spans="1:9">
      <c r="A69" s="21">
        <v>506</v>
      </c>
      <c r="B69" s="21" t="s">
        <v>94</v>
      </c>
      <c r="C69" s="21" t="s">
        <v>107</v>
      </c>
      <c r="D69" s="22">
        <v>1</v>
      </c>
      <c r="E69" s="23">
        <v>2.65</v>
      </c>
      <c r="F69" s="22">
        <v>1</v>
      </c>
      <c r="G69" s="23">
        <f t="shared" si="7"/>
        <v>2.65</v>
      </c>
      <c r="H69" s="23" t="s">
        <v>103</v>
      </c>
      <c r="I69" s="38"/>
    </row>
    <row r="70" spans="1:9">
      <c r="A70" s="21">
        <v>507</v>
      </c>
      <c r="B70" s="21" t="s">
        <v>94</v>
      </c>
      <c r="C70" s="21" t="s">
        <v>108</v>
      </c>
      <c r="D70" s="22">
        <v>1</v>
      </c>
      <c r="E70" s="23">
        <v>2.64</v>
      </c>
      <c r="F70" s="22">
        <v>1</v>
      </c>
      <c r="G70" s="23">
        <f t="shared" si="7"/>
        <v>2.64</v>
      </c>
      <c r="H70" s="23" t="s">
        <v>103</v>
      </c>
      <c r="I70" s="38"/>
    </row>
    <row r="71" spans="1:9">
      <c r="A71" s="21">
        <v>508</v>
      </c>
      <c r="B71" s="21" t="s">
        <v>94</v>
      </c>
      <c r="C71" s="21" t="s">
        <v>109</v>
      </c>
      <c r="D71" s="22">
        <v>1</v>
      </c>
      <c r="E71" s="23">
        <v>10.43</v>
      </c>
      <c r="F71" s="22">
        <v>1</v>
      </c>
      <c r="G71" s="23">
        <f t="shared" ref="G71:G79" si="8">D71/F71*E71</f>
        <v>10.43</v>
      </c>
      <c r="H71" s="23" t="s">
        <v>98</v>
      </c>
      <c r="I71" s="27"/>
    </row>
    <row r="73" spans="1:9">
      <c r="A73" s="28">
        <v>600</v>
      </c>
      <c r="B73" s="28" t="s">
        <v>110</v>
      </c>
      <c r="C73" s="28" t="s">
        <v>111</v>
      </c>
      <c r="D73" s="29">
        <v>4</v>
      </c>
      <c r="E73" s="30">
        <v>4.25</v>
      </c>
      <c r="F73" s="29">
        <v>4</v>
      </c>
      <c r="G73" s="30">
        <f t="shared" si="8"/>
        <v>4.25</v>
      </c>
      <c r="H73" s="30" t="s">
        <v>19</v>
      </c>
      <c r="I73" s="26" t="s">
        <v>112</v>
      </c>
    </row>
    <row r="74" spans="1:9">
      <c r="A74" s="28">
        <v>601</v>
      </c>
      <c r="B74" s="28" t="s">
        <v>110</v>
      </c>
      <c r="C74" s="28" t="s">
        <v>113</v>
      </c>
      <c r="D74" s="29">
        <v>1</v>
      </c>
      <c r="E74" s="30">
        <v>14.99</v>
      </c>
      <c r="F74" s="29">
        <v>10</v>
      </c>
      <c r="G74" s="30">
        <f t="shared" si="8"/>
        <v>1.4990000000000001</v>
      </c>
      <c r="H74" s="30" t="s">
        <v>19</v>
      </c>
      <c r="I74" s="26"/>
    </row>
    <row r="75" spans="1:9">
      <c r="A75" s="28">
        <v>602</v>
      </c>
      <c r="B75" s="28" t="s">
        <v>110</v>
      </c>
      <c r="C75" s="28" t="s">
        <v>114</v>
      </c>
      <c r="D75" s="29">
        <v>1</v>
      </c>
      <c r="E75" s="30">
        <v>21.54</v>
      </c>
      <c r="F75" s="29">
        <v>1</v>
      </c>
      <c r="G75" s="30">
        <f t="shared" si="8"/>
        <v>21.54</v>
      </c>
      <c r="H75" s="30" t="s">
        <v>19</v>
      </c>
      <c r="I75" s="26" t="s">
        <v>115</v>
      </c>
    </row>
    <row r="76" spans="1:9">
      <c r="A76" s="28"/>
      <c r="B76" s="28"/>
      <c r="C76" s="28"/>
      <c r="D76" s="29"/>
      <c r="E76" s="30"/>
      <c r="F76" s="29"/>
      <c r="G76" s="30"/>
      <c r="H76" s="30"/>
      <c r="I76" s="26"/>
    </row>
    <row r="77" spans="1:9">
      <c r="A77" s="28" t="s">
        <v>116</v>
      </c>
      <c r="B77" s="28"/>
      <c r="C77" s="28"/>
      <c r="D77" s="29"/>
      <c r="E77" s="30"/>
      <c r="F77" s="29"/>
      <c r="G77" s="30"/>
      <c r="H77" s="30"/>
      <c r="I77" s="26"/>
    </row>
    <row r="78" spans="1:9">
      <c r="A78" s="28" t="s">
        <v>117</v>
      </c>
      <c r="B78" s="28"/>
      <c r="C78" s="28"/>
      <c r="D78" s="29"/>
      <c r="E78" s="30"/>
      <c r="F78" s="29"/>
      <c r="G78" s="30"/>
      <c r="H78" s="30"/>
      <c r="I78" s="26"/>
    </row>
    <row r="79" spans="1:9">
      <c r="A79" s="28" t="s">
        <v>118</v>
      </c>
      <c r="B79" s="28"/>
      <c r="C79" s="28"/>
      <c r="D79" s="29"/>
      <c r="E79" s="30"/>
      <c r="F79" s="29"/>
      <c r="G79" s="30"/>
      <c r="H79" s="30"/>
      <c r="I79" s="26"/>
    </row>
    <row r="82" spans="6:8">
      <c r="G82" s="31" t="s">
        <v>119</v>
      </c>
      <c r="H82" s="31" t="s">
        <v>120</v>
      </c>
    </row>
    <row r="83" spans="6:8">
      <c r="F83" s="40" t="s">
        <v>121</v>
      </c>
      <c r="G83" s="31">
        <f>SUM(G4:G82)</f>
        <v>788.20883333333336</v>
      </c>
      <c r="H83" s="31">
        <f>SUM(H6:H79)</f>
        <v>80.09</v>
      </c>
    </row>
    <row r="84" spans="6:8">
      <c r="F84" s="40"/>
      <c r="G84" s="41">
        <f>SUM(G83:H83)</f>
        <v>868.29883333333339</v>
      </c>
      <c r="H84" s="42"/>
    </row>
    <row r="85" spans="6:8">
      <c r="F85" s="32"/>
      <c r="G85" s="33"/>
      <c r="H85" s="34"/>
    </row>
    <row r="86" spans="6:8">
      <c r="F86" s="32"/>
      <c r="G86" s="33"/>
      <c r="H86" s="34"/>
    </row>
    <row r="87" spans="6:8">
      <c r="F87" s="32"/>
      <c r="G87" s="33"/>
      <c r="H87" s="34"/>
    </row>
    <row r="88" spans="6:8">
      <c r="F88" s="35"/>
      <c r="G88" s="35"/>
      <c r="H88" s="34"/>
    </row>
  </sheetData>
  <mergeCells count="8">
    <mergeCell ref="F88:G88"/>
    <mergeCell ref="A3:B3"/>
    <mergeCell ref="A1:I1"/>
    <mergeCell ref="I66:I70"/>
    <mergeCell ref="I7:I8"/>
    <mergeCell ref="F83:F84"/>
    <mergeCell ref="G84:H84"/>
    <mergeCell ref="C64:H64"/>
  </mergeCells>
  <hyperlinks>
    <hyperlink ref="I33" r:id="rId1" xr:uid="{00000000-0004-0000-0000-000000000000}"/>
    <hyperlink ref="I51" r:id="rId2" xr:uid="{00000000-0004-0000-0000-000001000000}"/>
    <hyperlink ref="I14" r:id="rId3" display="https://de.rs-online.com/web/p/iec-steckverbinder/8703271?cm_mmc=DE-PLA-DS3A-_-google-_-CSS_DE_DE_Steckverbinder_Whoop-_-(DE:Whoop!)+IEC+Steckverbinder-_-8703271&amp;matchtype=&amp;aud-828197004210:pla-441750075114&amp;gclid=Cj0KCQjwgo_5BRDuARIsADDEntRs1qCEjGfjT4FbJRZMaNZvImE3d-2aSPlgvZ7PCFmQ_7noskn1_McaAnorEALw_wcB&amp;gclsrc=aw.ds" xr:uid="{00000000-0004-0000-0000-000002000000}"/>
    <hyperlink ref="I15" r:id="rId4" xr:uid="{00000000-0004-0000-0000-000003000000}"/>
    <hyperlink ref="I6" r:id="rId5" xr:uid="{00000000-0004-0000-0000-000004000000}"/>
    <hyperlink ref="I34" r:id="rId6" xr:uid="{00000000-0004-0000-0000-000005000000}"/>
    <hyperlink ref="I36" r:id="rId7" xr:uid="{00000000-0004-0000-0000-000006000000}"/>
    <hyperlink ref="I35" r:id="rId8" xr:uid="{00000000-0004-0000-0000-000007000000}"/>
    <hyperlink ref="I37" r:id="rId9" xr:uid="{00000000-0004-0000-0000-000008000000}"/>
    <hyperlink ref="I62" r:id="rId10" xr:uid="{00000000-0004-0000-0000-000009000000}"/>
    <hyperlink ref="I63" r:id="rId11" xr:uid="{00000000-0004-0000-0000-00000A000000}"/>
    <hyperlink ref="I65" r:id="rId12" display="https://www.myaluprofil.de/product_info.php?info=p653%7b1%7d37300%7b2%7d289%7b3%7d13_aluminiumprofil-20x10-nut-5--i-typ-schwarz.html&amp;no_boost=1" xr:uid="{00000000-0004-0000-0000-00000B000000}"/>
    <hyperlink ref="I66" r:id="rId13" xr:uid="{00000000-0004-0000-0000-00000C000000}"/>
    <hyperlink ref="I16" r:id="rId14" xr:uid="{00000000-0004-0000-0000-00000D000000}"/>
    <hyperlink ref="I17" r:id="rId15" xr:uid="{00000000-0004-0000-0000-00000E000000}"/>
    <hyperlink ref="I18" r:id="rId16" xr:uid="{00000000-0004-0000-0000-00000F000000}"/>
    <hyperlink ref="I52" r:id="rId17" xr:uid="{00000000-0004-0000-0000-000010000000}"/>
    <hyperlink ref="I7" r:id="rId18" xr:uid="{00000000-0004-0000-0000-000011000000}"/>
    <hyperlink ref="I9" r:id="rId19" xr:uid="{00000000-0004-0000-0000-000012000000}"/>
    <hyperlink ref="I38" r:id="rId20" xr:uid="{00000000-0004-0000-0000-000013000000}"/>
    <hyperlink ref="I20" r:id="rId21" xr:uid="{00000000-0004-0000-0000-000014000000}"/>
    <hyperlink ref="I39" r:id="rId22" xr:uid="{00000000-0004-0000-0000-000015000000}"/>
    <hyperlink ref="I40" r:id="rId23" xr:uid="{00000000-0004-0000-0000-000016000000}"/>
    <hyperlink ref="I41" r:id="rId24" xr:uid="{00000000-0004-0000-0000-000017000000}"/>
    <hyperlink ref="I42" r:id="rId25" display="https://de.aliexpress.com/item/33001186278.html?aff_platform=link-c-tool&amp;sk=FhQBXGmc&amp;aff_trace_key=fcf6874f64274709b937a06bfde80a81-1596542307266-07555-FhQBXGmc&amp;terminal_id=6ce57e4d34b0446ba7cec7ad7057fa5b&amp;tmLog=new_Detail&amp;aff_request_id=fcf6874f64274709b937a06bfde80a81-1596542307266-07555-FhQBXGmc" xr:uid="{00000000-0004-0000-0000-000018000000}"/>
    <hyperlink ref="I21" r:id="rId26" display="https://de.aliexpress.com/item/32903254356.html?spm=a2g0o.productlist.0.0.6a897390mFjEsr&amp;ws_ab_test=searchweb0_0%2Csearchweb201602_%2Csearchweb201603_&amp;algo_pvid=5cc76790-9c03-4d6e-92b9-c8e9b824d149&amp;aff_platform=portals-tool&amp;btsid=0ab50f4915912135560751597e2c8f&amp;sk=_d6Ra2OL&amp;aff_trace_key=0a48aee5a2b64cbb96ef19870d511762-1596542419240-02765-_d6Ra2OL&amp;terminal_id=6ce57e4d34b0446ba7cec7ad7057fa5b&amp;tmLog=new_Detail&amp;algo_expid=5cc76790-9c03-4d6e-92b9-c8e9b824d149-8&amp;aff_request_id=0a48aee5a2b64cbb96ef19870d511762-1596542419240-02765-_d6Ra2OL" xr:uid="{00000000-0004-0000-0000-000019000000}"/>
  </hyperlinks>
  <pageMargins left="0.7" right="0.7" top="0.78740157499999996" bottom="0.78740157499999996" header="0.3" footer="0.3"/>
  <pageSetup paperSize="9" orientation="portrait" horizontalDpi="0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BHM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Maximilian Nitschke</dc:creator>
  <cp:keywords/>
  <dc:description/>
  <cp:lastModifiedBy>Maxi Nitschke</cp:lastModifiedBy>
  <cp:revision/>
  <dcterms:created xsi:type="dcterms:W3CDTF">2020-08-04T07:13:40Z</dcterms:created>
  <dcterms:modified xsi:type="dcterms:W3CDTF">2020-11-18T07:20:39Z</dcterms:modified>
  <cp:category/>
  <cp:contentStatus/>
</cp:coreProperties>
</file>