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rojet2\source\repos\ProjetStarshipRiders\ProjetII\"/>
    </mc:Choice>
  </mc:AlternateContent>
  <bookViews>
    <workbookView xWindow="0" yWindow="0" windowWidth="28800" windowHeight="12330"/>
  </bookViews>
  <sheets>
    <sheet name="Évaluation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4" i="1" l="1"/>
  <c r="I24" i="1"/>
  <c r="G24" i="1"/>
  <c r="M29" i="1"/>
  <c r="M20" i="1" l="1"/>
  <c r="N23" i="1" l="1" a="1"/>
  <c r="N23" i="1" s="1"/>
  <c r="G8" i="1"/>
  <c r="Q21" i="1"/>
  <c r="R21" i="1" s="1"/>
  <c r="Q22" i="1"/>
  <c r="R22" i="1" s="1"/>
  <c r="Q23" i="1"/>
  <c r="R23" i="1" s="1"/>
  <c r="Q20" i="1"/>
  <c r="N21" i="1" a="1"/>
  <c r="N21" i="1" s="1"/>
  <c r="N22" i="1" a="1"/>
  <c r="N22" i="1" s="1"/>
  <c r="N20" i="1" a="1"/>
  <c r="N20" i="1" s="1"/>
  <c r="H27" i="1"/>
  <c r="I27" i="1"/>
  <c r="G27" i="1"/>
  <c r="M22" i="1"/>
  <c r="M23" i="1"/>
  <c r="M21" i="1"/>
  <c r="O21" i="1" l="1"/>
  <c r="P21" i="1" s="1"/>
  <c r="R20" i="1"/>
  <c r="R25" i="1" s="1"/>
  <c r="Q25" i="1"/>
  <c r="N24" i="1"/>
  <c r="O23" i="1" l="1"/>
  <c r="P23" i="1" s="1"/>
  <c r="S23" i="1" s="1"/>
  <c r="T23" i="1" s="1"/>
  <c r="O22" i="1"/>
  <c r="P22" i="1" s="1"/>
  <c r="S22" i="1" s="1"/>
  <c r="T22" i="1" s="1"/>
  <c r="U22" i="1" s="1"/>
  <c r="O20" i="1"/>
  <c r="P20" i="1" s="1"/>
  <c r="S20" i="1" s="1"/>
  <c r="S21" i="1"/>
  <c r="T21" i="1" s="1"/>
  <c r="O24" i="1" l="1"/>
  <c r="U23" i="1"/>
  <c r="W23" i="1" s="1"/>
  <c r="P25" i="1"/>
  <c r="V22" i="1"/>
  <c r="W22" i="1"/>
  <c r="T20" i="1"/>
  <c r="S25" i="1"/>
  <c r="U21" i="1"/>
  <c r="V21" i="1" s="1"/>
  <c r="V23" i="1" l="1"/>
  <c r="U20" i="1"/>
  <c r="W20" i="1" s="1"/>
  <c r="W21" i="1"/>
  <c r="T25" i="1"/>
  <c r="W24" i="1" l="1"/>
  <c r="X21" i="1" s="1"/>
  <c r="U25" i="1"/>
  <c r="V20" i="1"/>
  <c r="V24" i="1" l="1"/>
  <c r="G11" i="1" s="1"/>
  <c r="X23" i="1"/>
  <c r="X20" i="1"/>
  <c r="X22" i="1"/>
  <c r="Y22" i="1" l="1"/>
  <c r="Z22" i="1" s="1"/>
  <c r="Y23" i="1"/>
  <c r="Z23" i="1" s="1"/>
  <c r="J23" i="1" s="1"/>
  <c r="Y20" i="1"/>
  <c r="Z20" i="1" s="1"/>
  <c r="Y21" i="1"/>
  <c r="Z21" i="1" s="1"/>
  <c r="J21" i="1" s="1"/>
  <c r="AA20" i="1" l="1"/>
  <c r="K20" i="1" s="1"/>
  <c r="J20" i="1"/>
  <c r="AA22" i="1"/>
  <c r="K22" i="1" s="1"/>
  <c r="J22" i="1"/>
  <c r="AA21" i="1"/>
  <c r="K21" i="1" s="1"/>
  <c r="K24" i="1" s="1"/>
  <c r="AA23" i="1"/>
  <c r="K23" i="1" s="1"/>
</calcChain>
</file>

<file path=xl/sharedStrings.xml><?xml version="1.0" encoding="utf-8"?>
<sst xmlns="http://schemas.openxmlformats.org/spreadsheetml/2006/main" count="74" uniqueCount="57">
  <si>
    <t>Étudiant 1</t>
  </si>
  <si>
    <t>Étudiant 2</t>
  </si>
  <si>
    <t>Étudiant 3</t>
  </si>
  <si>
    <t>Étudiant 4</t>
  </si>
  <si>
    <t>pondération</t>
  </si>
  <si>
    <t>base</t>
  </si>
  <si>
    <t>Participation</t>
  </si>
  <si>
    <t>Réalisation</t>
  </si>
  <si>
    <t>Impact</t>
  </si>
  <si>
    <t>Résultat</t>
  </si>
  <si>
    <t>n</t>
  </si>
  <si>
    <t>Résultat de l'équipe</t>
  </si>
  <si>
    <t>r</t>
  </si>
  <si>
    <t>ra</t>
  </si>
  <si>
    <t>r'</t>
  </si>
  <si>
    <t>e</t>
  </si>
  <si>
    <t>Proportion de la note d'équipe</t>
  </si>
  <si>
    <t>Proportion de la note indiviuelle</t>
  </si>
  <si>
    <t>e1</t>
  </si>
  <si>
    <t>e2</t>
  </si>
  <si>
    <t>Redistribution des points excédantaires à 100%</t>
  </si>
  <si>
    <t>Le nombre d'étudiants (n) :</t>
  </si>
  <si>
    <t>Répartition de la valeur individuelle (r) :</t>
  </si>
  <si>
    <t>Répartition attendue pour chaque étudiant (ra) :</t>
  </si>
  <si>
    <t>Répartition applicable sur la note (r') :</t>
  </si>
  <si>
    <t>Note d'équipe obtenue (e) :</t>
  </si>
  <si>
    <t>Proportion de la note individuelle (e2) :</t>
  </si>
  <si>
    <t>Proportion de la note d'équipe (e1) :</t>
  </si>
  <si>
    <t>p</t>
  </si>
  <si>
    <t>Points à répartir (si certains étudiants ont plus de 100%) (p) :</t>
  </si>
  <si>
    <t>Note obtenue (avant correction à 100% max) (o') :</t>
  </si>
  <si>
    <t>Note obtenue (avec correction à 100% max) (o'') :</t>
  </si>
  <si>
    <t>o'</t>
  </si>
  <si>
    <t>o''</t>
  </si>
  <si>
    <t>.</t>
  </si>
  <si>
    <t>sum</t>
  </si>
  <si>
    <t>average</t>
  </si>
  <si>
    <t>a</t>
  </si>
  <si>
    <t>Niveau d'aide au pointage par la redistribution des points exédentaires (aide non uniforme) (a) :</t>
  </si>
  <si>
    <t>a*</t>
  </si>
  <si>
    <t>a normalisé (a*) :</t>
  </si>
  <si>
    <t>a'</t>
  </si>
  <si>
    <t>a''</t>
  </si>
  <si>
    <t>F</t>
  </si>
  <si>
    <t>Résultat final (F) :</t>
  </si>
  <si>
    <t>Partage des points selon a et la pondération accordée pour les points exédentaires (a') :</t>
  </si>
  <si>
    <t>Partage des points selon la pondération accordée pour les points exédentaires (a'') :</t>
  </si>
  <si>
    <t>Points excédentaires redistribués</t>
  </si>
  <si>
    <t>Grille d'évalutation individuelle</t>
  </si>
  <si>
    <t>Informations gnérales et évaluation d'équipe</t>
  </si>
  <si>
    <t>La redistribution est non uniforme afin d'assurer une moyenne finale équivalente à la moyenne initiale. Les étudiants ayant une note plus basse sont aidés par leurs collègues plus forts.</t>
  </si>
  <si>
    <t>Nom, Prénom</t>
  </si>
  <si>
    <t>Matricule</t>
  </si>
  <si>
    <t></t>
  </si>
  <si>
    <t>Nombre de membres dans l'équipe</t>
  </si>
  <si>
    <t>Ramsay, Marc-Andre</t>
  </si>
  <si>
    <t>Szende, Charlotte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</si>
</sst>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i/>
      <sz val="9"/>
      <color theme="0" tint="-0.499984740745262"/>
      <name val="Calibri"/>
      <family val="2"/>
      <scheme val="minor"/>
    </font>
    <font>
      <i/>
      <sz val="9"/>
      <color theme="1"/>
      <name val="Calibri"/>
      <family val="2"/>
      <scheme val="minor"/>
    </font>
    <font>
      <b/>
      <sz val="16"/>
      <color rgb="FF800000"/>
      <name val="Wingdings 3"/>
      <family val="1"/>
      <charset val="2"/>
    </font>
    <font>
      <b/>
      <sz val="12"/>
      <color theme="0"/>
      <name val="Wingdings 3"/>
      <family val="1"/>
      <charset val="2"/>
    </font>
    <font>
      <sz val="9"/>
      <color rgb="FF800000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0" tint="-0.34998626667073579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gradientFill type="path" left="0.5" right="0.5" top="0.5" bottom="0.5">
        <stop position="0">
          <color rgb="FFFFFFCC"/>
        </stop>
        <stop position="1">
          <color theme="0"/>
        </stop>
      </gradientFill>
    </fill>
    <fill>
      <gradientFill type="path" left="0.5" right="0.5" top="0.5" bottom="0.5">
        <stop position="0">
          <color rgb="FFFFFFCC"/>
        </stop>
        <stop position="1">
          <color theme="0" tint="-0.1490218817712943"/>
        </stop>
      </gradient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auto="1"/>
      </patternFill>
    </fill>
  </fills>
  <borders count="4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/>
      <top style="thick">
        <color auto="1"/>
      </top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 style="thick">
        <color auto="1"/>
      </top>
      <bottom style="thin">
        <color theme="0" tint="-0.14996795556505021"/>
      </bottom>
      <diagonal/>
    </border>
    <border>
      <left/>
      <right style="thick">
        <color auto="1"/>
      </right>
      <top style="thick">
        <color auto="1"/>
      </top>
      <bottom style="thin">
        <color theme="0" tint="-0.14996795556505021"/>
      </bottom>
      <diagonal/>
    </border>
    <border>
      <left style="thick">
        <color auto="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 style="thick">
        <color auto="1"/>
      </right>
      <top style="thin">
        <color theme="0" tint="-0.14996795556505021"/>
      </top>
      <bottom style="thin">
        <color theme="0" tint="-0.14996795556505021"/>
      </bottom>
      <diagonal/>
    </border>
    <border>
      <left style="thick">
        <color auto="1"/>
      </left>
      <right/>
      <top style="thin">
        <color theme="0" tint="-0.14996795556505021"/>
      </top>
      <bottom style="thick">
        <color auto="1"/>
      </bottom>
      <diagonal/>
    </border>
    <border>
      <left/>
      <right style="thick">
        <color auto="1"/>
      </right>
      <top style="thin">
        <color theme="0" tint="-0.1499679555650502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n">
        <color auto="1"/>
      </left>
      <right/>
      <top style="thick">
        <color auto="1"/>
      </top>
      <bottom/>
      <diagonal/>
    </border>
    <border>
      <left/>
      <right style="thin">
        <color auto="1"/>
      </right>
      <top style="thick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ck">
        <color auto="1"/>
      </top>
      <bottom style="thin">
        <color theme="0" tint="-0.14996795556505021"/>
      </bottom>
      <diagonal/>
    </border>
    <border>
      <left/>
      <right style="thin">
        <color auto="1"/>
      </right>
      <top style="thick">
        <color auto="1"/>
      </top>
      <bottom style="thin">
        <color theme="0" tint="-0.14996795556505021"/>
      </bottom>
      <diagonal/>
    </border>
    <border>
      <left style="thin">
        <color auto="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auto="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auto="1"/>
      </left>
      <right/>
      <top style="thin">
        <color theme="0" tint="-0.14996795556505021"/>
      </top>
      <bottom style="thick">
        <color auto="1"/>
      </bottom>
      <diagonal/>
    </border>
    <border>
      <left/>
      <right style="thin">
        <color auto="1"/>
      </right>
      <top style="thin">
        <color theme="0" tint="-0.14996795556505021"/>
      </top>
      <bottom style="thick">
        <color auto="1"/>
      </bottom>
      <diagonal/>
    </border>
    <border>
      <left style="thin">
        <color auto="1"/>
      </left>
      <right/>
      <top style="thick">
        <color auto="1"/>
      </top>
      <bottom style="thick">
        <color auto="1"/>
      </bottom>
      <diagonal/>
    </border>
    <border>
      <left/>
      <right style="thin">
        <color auto="1"/>
      </right>
      <top style="thick">
        <color auto="1"/>
      </top>
      <bottom style="thick">
        <color auto="1"/>
      </bottom>
      <diagonal/>
    </border>
    <border>
      <left/>
      <right/>
      <top style="medium">
        <color auto="1"/>
      </top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theme="0" tint="-0.14996795556505021"/>
      </bottom>
      <diagonal/>
    </border>
    <border>
      <left/>
      <right style="medium">
        <color auto="1"/>
      </right>
      <top style="medium">
        <color auto="1"/>
      </top>
      <bottom style="thin">
        <color theme="0" tint="-0.14996795556505021"/>
      </bottom>
      <diagonal/>
    </border>
    <border>
      <left style="medium">
        <color auto="1"/>
      </left>
      <right/>
      <top style="thin">
        <color theme="0" tint="-0.14996795556505021"/>
      </top>
      <bottom style="medium">
        <color auto="1"/>
      </bottom>
      <diagonal/>
    </border>
    <border>
      <left/>
      <right style="medium">
        <color auto="1"/>
      </right>
      <top style="thin">
        <color theme="0" tint="-0.14996795556505021"/>
      </top>
      <bottom style="medium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7">
    <xf numFmtId="0" fontId="0" fillId="0" borderId="0" xfId="0"/>
    <xf numFmtId="0" fontId="0" fillId="0" borderId="0" xfId="0" applyAlignment="1" applyProtection="1">
      <alignment horizontal="right"/>
      <protection hidden="1"/>
    </xf>
    <xf numFmtId="0" fontId="0" fillId="0" borderId="0" xfId="0" applyAlignment="1" applyProtection="1">
      <alignment horizontal="center"/>
      <protection hidden="1"/>
    </xf>
    <xf numFmtId="0" fontId="0" fillId="0" borderId="0" xfId="0" applyAlignment="1" applyProtection="1">
      <alignment horizontal="center" vertical="center"/>
      <protection hidden="1"/>
    </xf>
    <xf numFmtId="164" fontId="0" fillId="0" borderId="0" xfId="0" applyNumberFormat="1" applyAlignment="1" applyProtection="1">
      <alignment horizontal="center"/>
      <protection hidden="1"/>
    </xf>
    <xf numFmtId="164" fontId="0" fillId="0" borderId="0" xfId="0" applyNumberFormat="1" applyAlignment="1" applyProtection="1">
      <alignment horizontal="center" vertical="center"/>
      <protection hidden="1"/>
    </xf>
    <xf numFmtId="0" fontId="0" fillId="0" borderId="0" xfId="0" applyAlignment="1" applyProtection="1">
      <alignment vertical="center" wrapText="1"/>
      <protection hidden="1"/>
    </xf>
    <xf numFmtId="164" fontId="0" fillId="4" borderId="4" xfId="1" applyNumberFormat="1" applyFont="1" applyFill="1" applyBorder="1" applyAlignment="1" applyProtection="1">
      <alignment horizontal="center"/>
      <protection locked="0"/>
    </xf>
    <xf numFmtId="164" fontId="0" fillId="4" borderId="5" xfId="1" applyNumberFormat="1" applyFont="1" applyFill="1" applyBorder="1" applyAlignment="1" applyProtection="1">
      <alignment horizontal="center"/>
      <protection locked="0"/>
    </xf>
    <xf numFmtId="164" fontId="0" fillId="4" borderId="6" xfId="1" applyNumberFormat="1" applyFont="1" applyFill="1" applyBorder="1" applyAlignment="1" applyProtection="1">
      <alignment horizontal="center"/>
      <protection locked="0"/>
    </xf>
    <xf numFmtId="164" fontId="5" fillId="3" borderId="0" xfId="1" applyNumberFormat="1" applyFont="1" applyFill="1" applyBorder="1" applyAlignment="1" applyProtection="1">
      <alignment horizontal="center"/>
      <protection hidden="1"/>
    </xf>
    <xf numFmtId="0" fontId="4" fillId="3" borderId="2" xfId="0" applyFont="1" applyFill="1" applyBorder="1" applyProtection="1">
      <protection hidden="1"/>
    </xf>
    <xf numFmtId="164" fontId="7" fillId="3" borderId="2" xfId="0" applyNumberFormat="1" applyFont="1" applyFill="1" applyBorder="1" applyAlignment="1" applyProtection="1">
      <alignment horizontal="center"/>
      <protection hidden="1"/>
    </xf>
    <xf numFmtId="0" fontId="0" fillId="3" borderId="7" xfId="0" applyFill="1" applyBorder="1" applyProtection="1">
      <protection hidden="1"/>
    </xf>
    <xf numFmtId="0" fontId="6" fillId="3" borderId="0" xfId="0" applyFont="1" applyFill="1" applyBorder="1" applyAlignment="1" applyProtection="1">
      <alignment horizontal="right"/>
      <protection hidden="1"/>
    </xf>
    <xf numFmtId="0" fontId="5" fillId="3" borderId="8" xfId="0" applyFont="1" applyFill="1" applyBorder="1" applyAlignment="1" applyProtection="1">
      <alignment horizontal="center"/>
      <protection hidden="1"/>
    </xf>
    <xf numFmtId="0" fontId="0" fillId="0" borderId="9" xfId="0" applyBorder="1" applyProtection="1">
      <protection hidden="1"/>
    </xf>
    <xf numFmtId="164" fontId="0" fillId="0" borderId="10" xfId="0" applyNumberFormat="1" applyBorder="1" applyAlignment="1" applyProtection="1">
      <alignment horizontal="center"/>
      <protection hidden="1"/>
    </xf>
    <xf numFmtId="0" fontId="0" fillId="0" borderId="11" xfId="0" applyBorder="1" applyProtection="1">
      <protection hidden="1"/>
    </xf>
    <xf numFmtId="164" fontId="0" fillId="0" borderId="12" xfId="0" applyNumberFormat="1" applyBorder="1" applyAlignment="1" applyProtection="1">
      <alignment horizontal="center"/>
      <protection hidden="1"/>
    </xf>
    <xf numFmtId="0" fontId="0" fillId="0" borderId="13" xfId="0" applyBorder="1" applyProtection="1">
      <protection hidden="1"/>
    </xf>
    <xf numFmtId="164" fontId="0" fillId="0" borderId="14" xfId="0" applyNumberFormat="1" applyBorder="1" applyAlignment="1" applyProtection="1">
      <alignment horizontal="center"/>
      <protection hidden="1"/>
    </xf>
    <xf numFmtId="0" fontId="4" fillId="3" borderId="15" xfId="0" applyFont="1" applyFill="1" applyBorder="1" applyProtection="1">
      <protection hidden="1"/>
    </xf>
    <xf numFmtId="164" fontId="7" fillId="3" borderId="16" xfId="0" applyNumberFormat="1" applyFont="1" applyFill="1" applyBorder="1" applyAlignment="1" applyProtection="1">
      <alignment horizontal="center"/>
      <protection hidden="1"/>
    </xf>
    <xf numFmtId="0" fontId="2" fillId="2" borderId="17" xfId="0" applyFont="1" applyFill="1" applyBorder="1" applyProtection="1">
      <protection hidden="1"/>
    </xf>
    <xf numFmtId="0" fontId="2" fillId="2" borderId="3" xfId="0" applyFont="1" applyFill="1" applyBorder="1" applyProtection="1">
      <protection hidden="1"/>
    </xf>
    <xf numFmtId="0" fontId="2" fillId="2" borderId="3" xfId="0" applyFont="1" applyFill="1" applyBorder="1" applyAlignment="1" applyProtection="1">
      <alignment horizontal="center"/>
      <protection hidden="1"/>
    </xf>
    <xf numFmtId="0" fontId="2" fillId="2" borderId="19" xfId="0" applyFont="1" applyFill="1" applyBorder="1" applyAlignment="1" applyProtection="1">
      <alignment horizontal="center"/>
      <protection hidden="1"/>
    </xf>
    <xf numFmtId="0" fontId="2" fillId="2" borderId="20" xfId="0" applyFont="1" applyFill="1" applyBorder="1" applyAlignment="1" applyProtection="1">
      <alignment horizontal="center"/>
      <protection hidden="1"/>
    </xf>
    <xf numFmtId="164" fontId="5" fillId="3" borderId="21" xfId="1" applyNumberFormat="1" applyFont="1" applyFill="1" applyBorder="1" applyAlignment="1" applyProtection="1">
      <alignment horizontal="center"/>
      <protection hidden="1"/>
    </xf>
    <xf numFmtId="164" fontId="5" fillId="3" borderId="22" xfId="1" applyNumberFormat="1" applyFont="1" applyFill="1" applyBorder="1" applyAlignment="1" applyProtection="1">
      <alignment horizontal="center"/>
      <protection hidden="1"/>
    </xf>
    <xf numFmtId="164" fontId="0" fillId="4" borderId="23" xfId="1" applyNumberFormat="1" applyFont="1" applyFill="1" applyBorder="1" applyAlignment="1" applyProtection="1">
      <alignment horizontal="center"/>
      <protection locked="0"/>
    </xf>
    <xf numFmtId="164" fontId="0" fillId="4" borderId="24" xfId="1" applyNumberFormat="1" applyFont="1" applyFill="1" applyBorder="1" applyAlignment="1" applyProtection="1">
      <alignment horizontal="center"/>
      <protection locked="0"/>
    </xf>
    <xf numFmtId="164" fontId="0" fillId="4" borderId="25" xfId="1" applyNumberFormat="1" applyFont="1" applyFill="1" applyBorder="1" applyAlignment="1" applyProtection="1">
      <alignment horizontal="center"/>
      <protection locked="0"/>
    </xf>
    <xf numFmtId="164" fontId="0" fillId="4" borderId="26" xfId="1" applyNumberFormat="1" applyFont="1" applyFill="1" applyBorder="1" applyAlignment="1" applyProtection="1">
      <alignment horizontal="center"/>
      <protection locked="0"/>
    </xf>
    <xf numFmtId="164" fontId="0" fillId="4" borderId="27" xfId="1" applyNumberFormat="1" applyFont="1" applyFill="1" applyBorder="1" applyAlignment="1" applyProtection="1">
      <alignment horizontal="center"/>
      <protection locked="0"/>
    </xf>
    <xf numFmtId="164" fontId="0" fillId="4" borderId="28" xfId="1" applyNumberFormat="1" applyFont="1" applyFill="1" applyBorder="1" applyAlignment="1" applyProtection="1">
      <alignment horizontal="center"/>
      <protection locked="0"/>
    </xf>
    <xf numFmtId="164" fontId="7" fillId="3" borderId="29" xfId="0" applyNumberFormat="1" applyFont="1" applyFill="1" applyBorder="1" applyAlignment="1" applyProtection="1">
      <alignment horizontal="center"/>
      <protection hidden="1"/>
    </xf>
    <xf numFmtId="164" fontId="7" fillId="3" borderId="30" xfId="0" applyNumberFormat="1" applyFont="1" applyFill="1" applyBorder="1" applyAlignment="1" applyProtection="1">
      <alignment horizontal="center"/>
      <protection hidden="1"/>
    </xf>
    <xf numFmtId="164" fontId="5" fillId="5" borderId="21" xfId="1" applyNumberFormat="1" applyFont="1" applyFill="1" applyBorder="1" applyAlignment="1" applyProtection="1">
      <alignment horizontal="center"/>
      <protection locked="0"/>
    </xf>
    <xf numFmtId="164" fontId="5" fillId="5" borderId="0" xfId="1" applyNumberFormat="1" applyFont="1" applyFill="1" applyBorder="1" applyAlignment="1" applyProtection="1">
      <alignment horizontal="center"/>
      <protection locked="0"/>
    </xf>
    <xf numFmtId="164" fontId="5" fillId="5" borderId="22" xfId="1" applyNumberFormat="1" applyFont="1" applyFill="1" applyBorder="1" applyAlignment="1" applyProtection="1">
      <alignment horizontal="center"/>
      <protection locked="0"/>
    </xf>
    <xf numFmtId="164" fontId="0" fillId="0" borderId="0" xfId="0" applyNumberFormat="1" applyAlignment="1" applyProtection="1">
      <alignment horizontal="right"/>
      <protection hidden="1"/>
    </xf>
    <xf numFmtId="0" fontId="0" fillId="0" borderId="0" xfId="0" applyBorder="1" applyAlignment="1" applyProtection="1">
      <alignment vertical="center" wrapText="1"/>
      <protection hidden="1"/>
    </xf>
    <xf numFmtId="0" fontId="0" fillId="0" borderId="0" xfId="0" applyBorder="1" applyAlignment="1" applyProtection="1">
      <alignment horizontal="right" vertical="center" wrapText="1"/>
      <protection hidden="1"/>
    </xf>
    <xf numFmtId="0" fontId="0" fillId="0" borderId="0" xfId="0" applyBorder="1" applyAlignment="1" applyProtection="1">
      <alignment horizontal="center" vertical="center" wrapText="1"/>
      <protection hidden="1"/>
    </xf>
    <xf numFmtId="0" fontId="0" fillId="0" borderId="1" xfId="0" applyBorder="1" applyAlignment="1" applyProtection="1">
      <alignment horizontal="right"/>
      <protection hidden="1"/>
    </xf>
    <xf numFmtId="0" fontId="0" fillId="0" borderId="1" xfId="0" applyBorder="1" applyAlignment="1" applyProtection="1">
      <alignment horizontal="center" vertical="center"/>
      <protection hidden="1"/>
    </xf>
    <xf numFmtId="0" fontId="0" fillId="0" borderId="1" xfId="0" applyBorder="1" applyAlignment="1" applyProtection="1">
      <alignment horizontal="center"/>
      <protection hidden="1"/>
    </xf>
    <xf numFmtId="0" fontId="0" fillId="0" borderId="22" xfId="0" applyBorder="1" applyAlignment="1" applyProtection="1">
      <alignment horizontal="center"/>
      <protection hidden="1"/>
    </xf>
    <xf numFmtId="0" fontId="0" fillId="0" borderId="37" xfId="0" applyBorder="1" applyAlignment="1" applyProtection="1">
      <alignment horizontal="center"/>
      <protection hidden="1"/>
    </xf>
    <xf numFmtId="0" fontId="0" fillId="0" borderId="1" xfId="0" applyBorder="1" applyProtection="1">
      <protection hidden="1"/>
    </xf>
    <xf numFmtId="0" fontId="0" fillId="0" borderId="22" xfId="0" applyBorder="1" applyProtection="1">
      <protection hidden="1"/>
    </xf>
    <xf numFmtId="0" fontId="0" fillId="0" borderId="37" xfId="0" applyBorder="1" applyProtection="1">
      <protection hidden="1"/>
    </xf>
    <xf numFmtId="0" fontId="0" fillId="0" borderId="0" xfId="0" applyAlignment="1" applyProtection="1">
      <alignment horizontal="right" vertical="center"/>
      <protection hidden="1"/>
    </xf>
    <xf numFmtId="0" fontId="3" fillId="6" borderId="38" xfId="0" applyFont="1" applyFill="1" applyBorder="1" applyAlignment="1" applyProtection="1">
      <alignment horizontal="center" vertical="center" wrapText="1"/>
      <protection hidden="1"/>
    </xf>
    <xf numFmtId="0" fontId="8" fillId="0" borderId="0" xfId="0" applyFont="1" applyAlignment="1" applyProtection="1">
      <alignment horizontal="right"/>
      <protection hidden="1"/>
    </xf>
    <xf numFmtId="0" fontId="0" fillId="0" borderId="45" xfId="0" applyBorder="1" applyProtection="1">
      <protection hidden="1"/>
    </xf>
    <xf numFmtId="0" fontId="0" fillId="0" borderId="0" xfId="0" applyProtection="1">
      <protection hidden="1"/>
    </xf>
    <xf numFmtId="164" fontId="0" fillId="0" borderId="0" xfId="1" applyNumberFormat="1" applyFont="1" applyAlignment="1" applyProtection="1">
      <alignment horizontal="center"/>
      <protection hidden="1"/>
    </xf>
    <xf numFmtId="0" fontId="9" fillId="3" borderId="0" xfId="0" applyFont="1" applyFill="1" applyBorder="1" applyAlignment="1" applyProtection="1">
      <alignment horizontal="right"/>
      <protection hidden="1"/>
    </xf>
    <xf numFmtId="0" fontId="5" fillId="3" borderId="0" xfId="0" applyFont="1" applyFill="1" applyBorder="1" applyAlignment="1" applyProtection="1">
      <alignment horizontal="left"/>
      <protection hidden="1"/>
    </xf>
    <xf numFmtId="0" fontId="5" fillId="3" borderId="0" xfId="0" applyFont="1" applyFill="1" applyBorder="1" applyAlignment="1" applyProtection="1">
      <alignment horizontal="center"/>
      <protection hidden="1"/>
    </xf>
    <xf numFmtId="0" fontId="10" fillId="0" borderId="0" xfId="0" applyFont="1" applyBorder="1" applyAlignment="1" applyProtection="1">
      <alignment horizontal="center" vertical="center" wrapText="1"/>
      <protection hidden="1"/>
    </xf>
    <xf numFmtId="0" fontId="3" fillId="0" borderId="0" xfId="0" applyFont="1" applyBorder="1" applyAlignment="1" applyProtection="1">
      <alignment horizontal="right" vertical="center" textRotation="90" wrapText="1"/>
      <protection hidden="1"/>
    </xf>
    <xf numFmtId="0" fontId="12" fillId="0" borderId="0" xfId="0" applyFont="1" applyBorder="1" applyAlignment="1" applyProtection="1">
      <alignment horizontal="center" vertical="top" wrapText="1"/>
      <protection hidden="1"/>
    </xf>
    <xf numFmtId="0" fontId="11" fillId="0" borderId="0" xfId="0" applyFont="1" applyBorder="1" applyAlignment="1" applyProtection="1">
      <alignment horizontal="center" vertical="top" wrapText="1"/>
      <protection hidden="1"/>
    </xf>
    <xf numFmtId="0" fontId="13" fillId="0" borderId="0" xfId="0" applyFont="1" applyProtection="1">
      <protection hidden="1"/>
    </xf>
    <xf numFmtId="1" fontId="0" fillId="0" borderId="37" xfId="0" applyNumberFormat="1" applyBorder="1" applyAlignment="1" applyProtection="1">
      <alignment horizontal="center" vertical="center"/>
      <protection hidden="1"/>
    </xf>
    <xf numFmtId="164" fontId="14" fillId="0" borderId="4" xfId="1" applyNumberFormat="1" applyFont="1" applyFill="1" applyBorder="1" applyAlignment="1" applyProtection="1">
      <alignment horizontal="right" vertical="center"/>
      <protection hidden="1"/>
    </xf>
    <xf numFmtId="164" fontId="14" fillId="0" borderId="5" xfId="1" applyNumberFormat="1" applyFont="1" applyFill="1" applyBorder="1" applyAlignment="1" applyProtection="1">
      <alignment horizontal="right" vertical="center"/>
      <protection hidden="1"/>
    </xf>
    <xf numFmtId="164" fontId="14" fillId="0" borderId="6" xfId="1" applyNumberFormat="1" applyFont="1" applyFill="1" applyBorder="1" applyAlignment="1" applyProtection="1">
      <alignment horizontal="right" vertical="center"/>
      <protection hidden="1"/>
    </xf>
    <xf numFmtId="164" fontId="5" fillId="7" borderId="0" xfId="1" applyNumberFormat="1" applyFont="1" applyFill="1" applyBorder="1" applyAlignment="1" applyProtection="1">
      <alignment horizontal="center"/>
      <protection hidden="1"/>
    </xf>
    <xf numFmtId="0" fontId="0" fillId="4" borderId="4" xfId="0" applyFill="1" applyBorder="1" applyAlignment="1" applyProtection="1">
      <alignment horizontal="center"/>
      <protection locked="0"/>
    </xf>
    <xf numFmtId="0" fontId="0" fillId="4" borderId="4" xfId="0" applyFill="1" applyBorder="1" applyAlignment="1" applyProtection="1">
      <alignment horizontal="left"/>
      <protection locked="0"/>
    </xf>
    <xf numFmtId="0" fontId="0" fillId="4" borderId="5" xfId="0" applyFill="1" applyBorder="1" applyAlignment="1" applyProtection="1">
      <alignment horizontal="center"/>
      <protection locked="0"/>
    </xf>
    <xf numFmtId="0" fontId="0" fillId="4" borderId="5" xfId="0" applyFill="1" applyBorder="1" applyAlignment="1" applyProtection="1">
      <alignment horizontal="left"/>
      <protection locked="0"/>
    </xf>
    <xf numFmtId="0" fontId="0" fillId="4" borderId="6" xfId="0" applyFill="1" applyBorder="1" applyAlignment="1" applyProtection="1">
      <alignment horizontal="center"/>
      <protection locked="0"/>
    </xf>
    <xf numFmtId="0" fontId="0" fillId="4" borderId="6" xfId="0" applyFill="1" applyBorder="1" applyAlignment="1" applyProtection="1">
      <alignment horizontal="left"/>
      <protection locked="0"/>
    </xf>
    <xf numFmtId="0" fontId="0" fillId="3" borderId="46" xfId="0" applyFill="1" applyBorder="1" applyAlignment="1" applyProtection="1">
      <alignment horizontal="right"/>
      <protection hidden="1"/>
    </xf>
    <xf numFmtId="0" fontId="0" fillId="3" borderId="47" xfId="0" applyFill="1" applyBorder="1" applyAlignment="1" applyProtection="1">
      <alignment horizontal="right"/>
      <protection hidden="1"/>
    </xf>
    <xf numFmtId="1" fontId="0" fillId="5" borderId="47" xfId="1" applyNumberFormat="1" applyFont="1" applyFill="1" applyBorder="1" applyAlignment="1" applyProtection="1">
      <alignment horizontal="center"/>
      <protection locked="0"/>
    </xf>
    <xf numFmtId="1" fontId="0" fillId="5" borderId="48" xfId="1" applyNumberFormat="1" applyFont="1" applyFill="1" applyBorder="1" applyAlignment="1" applyProtection="1">
      <alignment horizontal="center"/>
      <protection locked="0"/>
    </xf>
    <xf numFmtId="0" fontId="2" fillId="2" borderId="19" xfId="0" applyFont="1" applyFill="1" applyBorder="1" applyAlignment="1" applyProtection="1">
      <alignment horizontal="center"/>
      <protection hidden="1"/>
    </xf>
    <xf numFmtId="0" fontId="2" fillId="2" borderId="18" xfId="0" applyFont="1" applyFill="1" applyBorder="1" applyAlignment="1" applyProtection="1">
      <alignment horizontal="center"/>
      <protection hidden="1"/>
    </xf>
    <xf numFmtId="164" fontId="0" fillId="3" borderId="43" xfId="1" applyNumberFormat="1" applyFont="1" applyFill="1" applyBorder="1" applyAlignment="1" applyProtection="1">
      <alignment horizontal="center"/>
      <protection hidden="1"/>
    </xf>
    <xf numFmtId="164" fontId="0" fillId="3" borderId="44" xfId="1" applyNumberFormat="1" applyFont="1" applyFill="1" applyBorder="1" applyAlignment="1" applyProtection="1">
      <alignment horizontal="center"/>
      <protection hidden="1"/>
    </xf>
    <xf numFmtId="0" fontId="3" fillId="0" borderId="22" xfId="0" applyFont="1" applyBorder="1" applyAlignment="1" applyProtection="1">
      <alignment horizontal="center" vertical="center" textRotation="90" wrapText="1"/>
      <protection hidden="1"/>
    </xf>
    <xf numFmtId="0" fontId="3" fillId="0" borderId="22" xfId="0" applyFont="1" applyBorder="1" applyAlignment="1" applyProtection="1">
      <alignment horizontal="right" vertical="center" textRotation="90" wrapText="1"/>
      <protection hidden="1"/>
    </xf>
    <xf numFmtId="164" fontId="0" fillId="5" borderId="40" xfId="1" applyNumberFormat="1" applyFont="1" applyFill="1" applyBorder="1" applyAlignment="1" applyProtection="1">
      <alignment horizontal="center"/>
      <protection locked="0"/>
    </xf>
    <xf numFmtId="164" fontId="0" fillId="5" borderId="41" xfId="1" applyNumberFormat="1" applyFont="1" applyFill="1" applyBorder="1" applyAlignment="1" applyProtection="1">
      <alignment horizontal="center"/>
      <protection locked="0"/>
    </xf>
    <xf numFmtId="164" fontId="0" fillId="5" borderId="47" xfId="1" applyNumberFormat="1" applyFont="1" applyFill="1" applyBorder="1" applyAlignment="1" applyProtection="1">
      <alignment horizontal="center"/>
      <protection locked="0"/>
    </xf>
    <xf numFmtId="164" fontId="0" fillId="5" borderId="48" xfId="1" applyNumberFormat="1" applyFont="1" applyFill="1" applyBorder="1" applyAlignment="1" applyProtection="1">
      <alignment horizontal="center"/>
      <protection locked="0"/>
    </xf>
    <xf numFmtId="0" fontId="0" fillId="0" borderId="0" xfId="0" applyProtection="1">
      <protection hidden="1"/>
    </xf>
    <xf numFmtId="164" fontId="0" fillId="5" borderId="31" xfId="1" applyNumberFormat="1" applyFont="1" applyFill="1" applyBorder="1" applyAlignment="1" applyProtection="1">
      <alignment horizontal="center"/>
      <protection locked="0"/>
    </xf>
    <xf numFmtId="164" fontId="0" fillId="5" borderId="34" xfId="1" applyNumberFormat="1" applyFont="1" applyFill="1" applyBorder="1" applyAlignment="1" applyProtection="1">
      <alignment horizontal="center"/>
      <protection locked="0"/>
    </xf>
    <xf numFmtId="164" fontId="0" fillId="3" borderId="32" xfId="1" applyNumberFormat="1" applyFont="1" applyFill="1" applyBorder="1" applyAlignment="1" applyProtection="1">
      <alignment horizontal="center"/>
      <protection hidden="1"/>
    </xf>
    <xf numFmtId="164" fontId="0" fillId="3" borderId="36" xfId="1" applyNumberFormat="1" applyFont="1" applyFill="1" applyBorder="1" applyAlignment="1" applyProtection="1">
      <alignment horizontal="center"/>
      <protection hidden="1"/>
    </xf>
    <xf numFmtId="164" fontId="0" fillId="0" borderId="0" xfId="1" applyNumberFormat="1" applyFont="1" applyAlignment="1" applyProtection="1">
      <alignment horizontal="center"/>
      <protection hidden="1"/>
    </xf>
    <xf numFmtId="0" fontId="0" fillId="3" borderId="42" xfId="0" applyFill="1" applyBorder="1" applyAlignment="1" applyProtection="1">
      <alignment horizontal="right"/>
      <protection hidden="1"/>
    </xf>
    <xf numFmtId="0" fontId="0" fillId="3" borderId="43" xfId="0" applyFill="1" applyBorder="1" applyAlignment="1" applyProtection="1">
      <alignment horizontal="right"/>
      <protection hidden="1"/>
    </xf>
    <xf numFmtId="0" fontId="0" fillId="3" borderId="39" xfId="0" applyFill="1" applyBorder="1" applyAlignment="1" applyProtection="1">
      <alignment horizontal="right"/>
      <protection hidden="1"/>
    </xf>
    <xf numFmtId="0" fontId="0" fillId="3" borderId="40" xfId="0" applyFill="1" applyBorder="1" applyAlignment="1" applyProtection="1">
      <alignment horizontal="right"/>
      <protection hidden="1"/>
    </xf>
    <xf numFmtId="0" fontId="0" fillId="3" borderId="35" xfId="0" applyFill="1" applyBorder="1" applyAlignment="1" applyProtection="1">
      <alignment horizontal="right"/>
      <protection hidden="1"/>
    </xf>
    <xf numFmtId="0" fontId="0" fillId="3" borderId="32" xfId="0" applyFill="1" applyBorder="1" applyAlignment="1" applyProtection="1">
      <alignment horizontal="right"/>
      <protection hidden="1"/>
    </xf>
    <xf numFmtId="0" fontId="0" fillId="3" borderId="33" xfId="0" applyFill="1" applyBorder="1" applyAlignment="1" applyProtection="1">
      <alignment horizontal="right"/>
      <protection hidden="1"/>
    </xf>
    <xf numFmtId="0" fontId="0" fillId="3" borderId="31" xfId="0" applyFill="1" applyBorder="1" applyAlignment="1" applyProtection="1">
      <alignment horizontal="right"/>
      <protection hidden="1"/>
    </xf>
  </cellXfs>
  <cellStyles count="2">
    <cellStyle name="Normal" xfId="0" builtinId="0"/>
    <cellStyle name="Pourcentage" xfId="1" builtinId="5"/>
  </cellStyles>
  <dxfs count="4">
    <dxf>
      <font>
        <color theme="0" tint="-4.9989318521683403E-2"/>
      </font>
      <fill>
        <patternFill>
          <bgColor theme="0" tint="-4.9989318521683403E-2"/>
        </patternFill>
      </fill>
    </dxf>
    <dxf>
      <font>
        <color rgb="FF800000"/>
      </font>
      <border>
        <bottom style="thin">
          <color rgb="FF800000"/>
        </bottom>
      </border>
    </dxf>
    <dxf>
      <font>
        <color rgb="FF800000"/>
      </font>
      <border>
        <vertical/>
        <horizontal/>
      </border>
    </dxf>
    <dxf>
      <font>
        <b/>
        <i val="0"/>
        <color rgb="FF800000"/>
      </font>
      <fill>
        <patternFill patternType="none">
          <bgColor auto="1"/>
        </patternFill>
      </fill>
      <border>
        <top style="thin">
          <color rgb="FF800000"/>
        </top>
        <bottom style="thin">
          <color rgb="FF800000"/>
        </bottom>
      </border>
    </dxf>
  </dxfs>
  <tableStyles count="0" defaultTableStyle="TableStyleMedium2" defaultPivotStyle="PivotStyleLight16"/>
  <colors>
    <mruColors>
      <color rgb="FF800000"/>
      <color rgb="FFFFFFCC"/>
      <color rgb="FFFFF9F9"/>
      <color rgb="FFFFE5E5"/>
      <color rgb="FFE8E8E8"/>
      <color rgb="FFF6F6F6"/>
      <color rgb="FFFFDED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A60"/>
  <sheetViews>
    <sheetView showGridLines="0" showRowColHeaders="0" tabSelected="1" workbookViewId="0">
      <selection activeCell="G5" sqref="G5:K5"/>
    </sheetView>
  </sheetViews>
  <sheetFormatPr baseColWidth="10" defaultColWidth="9" defaultRowHeight="15" x14ac:dyDescent="0.25"/>
  <cols>
    <col min="1" max="1" width="3" style="58" customWidth="1"/>
    <col min="2" max="2" width="7" style="58" customWidth="1"/>
    <col min="3" max="3" width="3" style="58" customWidth="1"/>
    <col min="4" max="4" width="12" style="58" customWidth="1"/>
    <col min="5" max="5" width="18.85546875" style="58" customWidth="1"/>
    <col min="6" max="6" width="34.42578125" style="58" customWidth="1"/>
    <col min="7" max="9" width="13.7109375" style="2" customWidth="1"/>
    <col min="10" max="10" width="6.7109375" style="2" customWidth="1"/>
    <col min="11" max="11" width="13.7109375" style="2" customWidth="1"/>
    <col min="12" max="12" width="11.28515625" style="1" customWidth="1"/>
    <col min="13" max="13" width="12.42578125" style="3" hidden="1" customWidth="1"/>
    <col min="14" max="14" width="11.28515625" style="2" hidden="1" customWidth="1"/>
    <col min="15" max="22" width="9" style="2" hidden="1" customWidth="1"/>
    <col min="23" max="23" width="10" style="2" hidden="1" customWidth="1"/>
    <col min="24" max="25" width="9" style="58" hidden="1" customWidth="1"/>
    <col min="26" max="27" width="9" style="2" hidden="1" customWidth="1"/>
    <col min="28" max="16384" width="9" style="58"/>
  </cols>
  <sheetData>
    <row r="2" spans="2:22" ht="15.75" thickBot="1" x14ac:dyDescent="0.3">
      <c r="B2" s="87" t="s">
        <v>49</v>
      </c>
    </row>
    <row r="3" spans="2:22" ht="15.75" thickBot="1" x14ac:dyDescent="0.3">
      <c r="B3" s="87"/>
      <c r="D3" s="79" t="s">
        <v>54</v>
      </c>
      <c r="E3" s="80"/>
      <c r="F3" s="80"/>
      <c r="G3" s="81">
        <v>2</v>
      </c>
      <c r="H3" s="81"/>
      <c r="I3" s="81"/>
      <c r="J3" s="81"/>
      <c r="K3" s="82"/>
    </row>
    <row r="4" spans="2:22" ht="15.75" thickBot="1" x14ac:dyDescent="0.3">
      <c r="B4" s="87"/>
    </row>
    <row r="5" spans="2:22" ht="15.75" thickBot="1" x14ac:dyDescent="0.3">
      <c r="B5" s="87"/>
      <c r="D5" s="79" t="s">
        <v>11</v>
      </c>
      <c r="E5" s="80"/>
      <c r="F5" s="80"/>
      <c r="G5" s="91">
        <v>0.85</v>
      </c>
      <c r="H5" s="91"/>
      <c r="I5" s="91"/>
      <c r="J5" s="91"/>
      <c r="K5" s="92"/>
    </row>
    <row r="6" spans="2:22" ht="15.75" thickBot="1" x14ac:dyDescent="0.3">
      <c r="B6" s="87"/>
      <c r="G6" s="93" t="s">
        <v>34</v>
      </c>
      <c r="H6" s="93"/>
      <c r="I6" s="93"/>
      <c r="J6" s="93"/>
      <c r="K6" s="93"/>
    </row>
    <row r="7" spans="2:22" x14ac:dyDescent="0.25">
      <c r="B7" s="87"/>
      <c r="D7" s="105" t="s">
        <v>16</v>
      </c>
      <c r="E7" s="106"/>
      <c r="F7" s="106"/>
      <c r="G7" s="94">
        <v>0.65</v>
      </c>
      <c r="H7" s="94"/>
      <c r="I7" s="94"/>
      <c r="J7" s="94"/>
      <c r="K7" s="95"/>
    </row>
    <row r="8" spans="2:22" ht="15.75" thickBot="1" x14ac:dyDescent="0.3">
      <c r="B8" s="87"/>
      <c r="D8" s="103" t="s">
        <v>17</v>
      </c>
      <c r="E8" s="104"/>
      <c r="F8" s="104"/>
      <c r="G8" s="96">
        <f>1-G7</f>
        <v>0.35</v>
      </c>
      <c r="H8" s="96"/>
      <c r="I8" s="96"/>
      <c r="J8" s="96"/>
      <c r="K8" s="97"/>
      <c r="V8" s="4"/>
    </row>
    <row r="9" spans="2:22" ht="15.75" thickBot="1" x14ac:dyDescent="0.3">
      <c r="B9" s="87"/>
      <c r="E9" s="1"/>
      <c r="F9" s="1"/>
      <c r="G9" s="98"/>
      <c r="H9" s="98"/>
      <c r="I9" s="98"/>
      <c r="J9" s="98"/>
      <c r="K9" s="98"/>
    </row>
    <row r="10" spans="2:22" x14ac:dyDescent="0.25">
      <c r="B10" s="87"/>
      <c r="D10" s="101" t="s">
        <v>20</v>
      </c>
      <c r="E10" s="102"/>
      <c r="F10" s="102"/>
      <c r="G10" s="89">
        <v>0.85</v>
      </c>
      <c r="H10" s="89"/>
      <c r="I10" s="89"/>
      <c r="J10" s="89"/>
      <c r="K10" s="90"/>
    </row>
    <row r="11" spans="2:22" ht="15.75" thickBot="1" x14ac:dyDescent="0.3">
      <c r="B11" s="87"/>
      <c r="D11" s="99" t="s">
        <v>47</v>
      </c>
      <c r="E11" s="100"/>
      <c r="F11" s="100"/>
      <c r="G11" s="85">
        <f ca="1">V24</f>
        <v>0</v>
      </c>
      <c r="H11" s="85"/>
      <c r="I11" s="85"/>
      <c r="J11" s="85"/>
      <c r="K11" s="86"/>
    </row>
    <row r="12" spans="2:22" x14ac:dyDescent="0.25">
      <c r="B12" s="87"/>
      <c r="D12" s="1"/>
      <c r="E12" s="2"/>
      <c r="F12" s="2"/>
      <c r="K12" s="56" t="s">
        <v>50</v>
      </c>
    </row>
    <row r="13" spans="2:22" x14ac:dyDescent="0.25">
      <c r="D13" s="1"/>
      <c r="E13" s="2"/>
      <c r="F13" s="2"/>
    </row>
    <row r="14" spans="2:22" x14ac:dyDescent="0.25">
      <c r="D14" s="1"/>
      <c r="E14" s="2"/>
      <c r="F14" s="2"/>
    </row>
    <row r="15" spans="2:22" ht="15.75" thickBot="1" x14ac:dyDescent="0.3">
      <c r="B15" s="88" t="s">
        <v>48</v>
      </c>
    </row>
    <row r="16" spans="2:22" ht="15.75" thickTop="1" x14ac:dyDescent="0.25">
      <c r="B16" s="88"/>
      <c r="D16" s="24"/>
      <c r="E16" s="25"/>
      <c r="F16" s="25"/>
      <c r="G16" s="27" t="s">
        <v>6</v>
      </c>
      <c r="H16" s="26" t="s">
        <v>7</v>
      </c>
      <c r="I16" s="28" t="s">
        <v>8</v>
      </c>
      <c r="J16" s="83" t="s">
        <v>9</v>
      </c>
      <c r="K16" s="84"/>
    </row>
    <row r="17" spans="2:27" x14ac:dyDescent="0.25">
      <c r="B17" s="88"/>
      <c r="D17" s="13"/>
      <c r="E17" s="14"/>
      <c r="F17" s="60" t="s">
        <v>4</v>
      </c>
      <c r="G17" s="39">
        <v>0.45</v>
      </c>
      <c r="H17" s="40">
        <v>0.35</v>
      </c>
      <c r="I17" s="41">
        <v>0.2</v>
      </c>
      <c r="J17" s="72"/>
      <c r="K17" s="15"/>
    </row>
    <row r="18" spans="2:27" x14ac:dyDescent="0.25">
      <c r="B18" s="88"/>
      <c r="D18" s="13"/>
      <c r="E18" s="14"/>
      <c r="F18" s="60" t="s">
        <v>5</v>
      </c>
      <c r="G18" s="29">
        <v>1</v>
      </c>
      <c r="H18" s="10">
        <v>1</v>
      </c>
      <c r="I18" s="30">
        <v>1</v>
      </c>
      <c r="J18" s="10"/>
      <c r="K18" s="15"/>
    </row>
    <row r="19" spans="2:27" ht="15.75" thickBot="1" x14ac:dyDescent="0.3">
      <c r="B19" s="88"/>
      <c r="D19" s="13"/>
      <c r="E19" s="62" t="s">
        <v>52</v>
      </c>
      <c r="F19" s="61" t="s">
        <v>51</v>
      </c>
      <c r="G19" s="29"/>
      <c r="H19" s="10"/>
      <c r="I19" s="30"/>
      <c r="J19" s="10"/>
      <c r="K19" s="15"/>
    </row>
    <row r="20" spans="2:27" ht="15.75" thickTop="1" x14ac:dyDescent="0.25">
      <c r="B20" s="88"/>
      <c r="C20" s="67">
        <v>1</v>
      </c>
      <c r="D20" s="16" t="s">
        <v>0</v>
      </c>
      <c r="E20" s="73">
        <v>1195771</v>
      </c>
      <c r="F20" s="74" t="s">
        <v>55</v>
      </c>
      <c r="G20" s="31">
        <v>0.6</v>
      </c>
      <c r="H20" s="7">
        <v>0.6</v>
      </c>
      <c r="I20" s="32">
        <v>0.5</v>
      </c>
      <c r="J20" s="69" t="str">
        <f ca="1">IF(V20&gt;0,"- "&amp;TEXT(V20*100,"0.0")&amp;"%",IF(Z20&gt;0,"+ "&amp;TEXT(Z20*100,"0.0")&amp;"%",""))</f>
        <v/>
      </c>
      <c r="K20" s="17">
        <f ca="1">AA20</f>
        <v>0.89759999999999995</v>
      </c>
      <c r="L20" s="42"/>
      <c r="M20" s="54">
        <f>E20</f>
        <v>1195771</v>
      </c>
      <c r="N20" s="59">
        <f t="array" ref="N20">SUM(G20:I20/$G$18:$I$18*$G$17:$I$17)</f>
        <v>0.57999999999999996</v>
      </c>
      <c r="O20" s="59">
        <f>1/$M$29</f>
        <v>0.5</v>
      </c>
      <c r="P20" s="4">
        <f>N20/O20</f>
        <v>1.1599999999999999</v>
      </c>
      <c r="Q20" s="4">
        <f>$G$5</f>
        <v>0.85</v>
      </c>
      <c r="R20" s="4">
        <f>Q20*$G$7</f>
        <v>0.55249999999999999</v>
      </c>
      <c r="S20" s="4">
        <f>P20*Q20*$G$8</f>
        <v>0.34509999999999996</v>
      </c>
      <c r="T20" s="4">
        <f>SUM(R20:S20)</f>
        <v>0.89759999999999995</v>
      </c>
      <c r="U20" s="4">
        <f>MIN(1,T20)</f>
        <v>0.89759999999999995</v>
      </c>
      <c r="V20" s="4">
        <f>T20-U20</f>
        <v>0</v>
      </c>
      <c r="W20" s="4">
        <f>1-U20</f>
        <v>0.10240000000000005</v>
      </c>
      <c r="X20" s="4">
        <f ca="1">W20/$W$24</f>
        <v>0.34133333333333343</v>
      </c>
      <c r="Y20" s="4">
        <f ca="1">X20*$V$24</f>
        <v>0</v>
      </c>
      <c r="Z20" s="4">
        <f ca="1">Y20*$G$10</f>
        <v>0</v>
      </c>
      <c r="AA20" s="4">
        <f ca="1">U20+Z20</f>
        <v>0.89759999999999995</v>
      </c>
    </row>
    <row r="21" spans="2:27" x14ac:dyDescent="0.25">
      <c r="B21" s="88"/>
      <c r="C21" s="67">
        <v>2</v>
      </c>
      <c r="D21" s="18" t="s">
        <v>1</v>
      </c>
      <c r="E21" s="75">
        <v>978302</v>
      </c>
      <c r="F21" s="76" t="s">
        <v>56</v>
      </c>
      <c r="G21" s="33">
        <v>0.4</v>
      </c>
      <c r="H21" s="8">
        <v>0.4</v>
      </c>
      <c r="I21" s="34">
        <v>0.5</v>
      </c>
      <c r="J21" s="70" t="str">
        <f t="shared" ref="J21:J23" ca="1" si="0">IF(V21&gt;0,"- "&amp;TEXT(V21*100,"0.0")&amp;"%",IF(Z21&gt;0,"+ "&amp;TEXT(Z21*100,"0.0")&amp;"%",""))</f>
        <v/>
      </c>
      <c r="K21" s="19">
        <f t="shared" ref="K21:K23" ca="1" si="1">AA21</f>
        <v>0.8024</v>
      </c>
      <c r="L21" s="42"/>
      <c r="M21" s="54">
        <f t="shared" ref="M21:M23" si="2">E21</f>
        <v>978302</v>
      </c>
      <c r="N21" s="59">
        <f t="array" ref="N21">SUM(G21:I21/$G$18:$I$18*$G$17:$I$17)</f>
        <v>0.42000000000000004</v>
      </c>
      <c r="O21" s="59">
        <f>1/$M$29</f>
        <v>0.5</v>
      </c>
      <c r="P21" s="4">
        <f>N21/O21</f>
        <v>0.84000000000000008</v>
      </c>
      <c r="Q21" s="4">
        <f>$G$5</f>
        <v>0.85</v>
      </c>
      <c r="R21" s="4">
        <f>Q21*$G$7</f>
        <v>0.55249999999999999</v>
      </c>
      <c r="S21" s="4">
        <f>P21*Q21*$G$8</f>
        <v>0.24990000000000001</v>
      </c>
      <c r="T21" s="4">
        <f t="shared" ref="T21:T23" si="3">SUM(R21:S21)</f>
        <v>0.8024</v>
      </c>
      <c r="U21" s="4">
        <f>MIN(1,T21)</f>
        <v>0.8024</v>
      </c>
      <c r="V21" s="4">
        <f t="shared" ref="V21:V23" si="4">T21-U21</f>
        <v>0</v>
      </c>
      <c r="W21" s="4">
        <f>1-U21</f>
        <v>0.1976</v>
      </c>
      <c r="X21" s="4">
        <f ca="1">W21/$W$24</f>
        <v>0.65866666666666651</v>
      </c>
      <c r="Y21" s="4">
        <f t="shared" ref="Y21:Y23" ca="1" si="5">X21*$V$24</f>
        <v>0</v>
      </c>
      <c r="Z21" s="4">
        <f t="shared" ref="Z21:Z23" ca="1" si="6">Y21*$G$10</f>
        <v>0</v>
      </c>
      <c r="AA21" s="4">
        <f ca="1">U21+Z21</f>
        <v>0.8024</v>
      </c>
    </row>
    <row r="22" spans="2:27" x14ac:dyDescent="0.25">
      <c r="B22" s="88"/>
      <c r="C22" s="67">
        <v>3</v>
      </c>
      <c r="D22" s="18" t="s">
        <v>2</v>
      </c>
      <c r="E22" s="75"/>
      <c r="F22" s="76"/>
      <c r="G22" s="33">
        <v>0.25</v>
      </c>
      <c r="H22" s="8">
        <v>0.25</v>
      </c>
      <c r="I22" s="34">
        <v>0.25</v>
      </c>
      <c r="J22" s="70" t="str">
        <f t="shared" ca="1" si="0"/>
        <v/>
      </c>
      <c r="K22" s="19">
        <f t="shared" ca="1" si="1"/>
        <v>0.70124999999999993</v>
      </c>
      <c r="L22" s="42"/>
      <c r="M22" s="54">
        <f t="shared" si="2"/>
        <v>0</v>
      </c>
      <c r="N22" s="59">
        <f t="array" ref="N22">SUM(G22:I22/$G$18:$I$18*$G$17:$I$17)</f>
        <v>0.25</v>
      </c>
      <c r="O22" s="59">
        <f>1/$M$29</f>
        <v>0.5</v>
      </c>
      <c r="P22" s="4">
        <f>N22/O22</f>
        <v>0.5</v>
      </c>
      <c r="Q22" s="4">
        <f>$G$5</f>
        <v>0.85</v>
      </c>
      <c r="R22" s="4">
        <f>Q22*$G$7</f>
        <v>0.55249999999999999</v>
      </c>
      <c r="S22" s="4">
        <f>P22*Q22*$G$8</f>
        <v>0.14874999999999999</v>
      </c>
      <c r="T22" s="4">
        <f t="shared" si="3"/>
        <v>0.70124999999999993</v>
      </c>
      <c r="U22" s="4">
        <f>MIN(1,T22)</f>
        <v>0.70124999999999993</v>
      </c>
      <c r="V22" s="4">
        <f t="shared" si="4"/>
        <v>0</v>
      </c>
      <c r="W22" s="4">
        <f>1-U22</f>
        <v>0.29875000000000007</v>
      </c>
      <c r="X22" s="4">
        <f ca="1">W22/$W$24</f>
        <v>0.99583333333333346</v>
      </c>
      <c r="Y22" s="4">
        <f t="shared" ca="1" si="5"/>
        <v>0</v>
      </c>
      <c r="Z22" s="4">
        <f t="shared" ca="1" si="6"/>
        <v>0</v>
      </c>
      <c r="AA22" s="4">
        <f ca="1">U22+Z22</f>
        <v>0.70124999999999993</v>
      </c>
    </row>
    <row r="23" spans="2:27" ht="15.75" thickBot="1" x14ac:dyDescent="0.3">
      <c r="B23" s="88"/>
      <c r="C23" s="67">
        <v>4</v>
      </c>
      <c r="D23" s="20" t="s">
        <v>3</v>
      </c>
      <c r="E23" s="77"/>
      <c r="F23" s="78"/>
      <c r="G23" s="35">
        <v>0.25</v>
      </c>
      <c r="H23" s="9">
        <v>0.25</v>
      </c>
      <c r="I23" s="36">
        <v>0.25</v>
      </c>
      <c r="J23" s="71" t="str">
        <f t="shared" ca="1" si="0"/>
        <v/>
      </c>
      <c r="K23" s="21">
        <f t="shared" ca="1" si="1"/>
        <v>0.70124999999999993</v>
      </c>
      <c r="L23" s="42"/>
      <c r="M23" s="54">
        <f t="shared" si="2"/>
        <v>0</v>
      </c>
      <c r="N23" s="59">
        <f t="array" ref="N23">SUM(G23:I23/$G$18:$I$18*$G$17:$I$17)</f>
        <v>0.25</v>
      </c>
      <c r="O23" s="59">
        <f>1/$M$29</f>
        <v>0.5</v>
      </c>
      <c r="P23" s="4">
        <f>N23/O23</f>
        <v>0.5</v>
      </c>
      <c r="Q23" s="4">
        <f>$G$5</f>
        <v>0.85</v>
      </c>
      <c r="R23" s="4">
        <f>Q23*$G$7</f>
        <v>0.55249999999999999</v>
      </c>
      <c r="S23" s="4">
        <f>P23*Q23*$G$8</f>
        <v>0.14874999999999999</v>
      </c>
      <c r="T23" s="4">
        <f t="shared" si="3"/>
        <v>0.70124999999999993</v>
      </c>
      <c r="U23" s="4">
        <f>MIN(1,T23)</f>
        <v>0.70124999999999993</v>
      </c>
      <c r="V23" s="4">
        <f t="shared" si="4"/>
        <v>0</v>
      </c>
      <c r="W23" s="4">
        <f>1-U23</f>
        <v>0.29875000000000007</v>
      </c>
      <c r="X23" s="4">
        <f ca="1">W23/$W$24</f>
        <v>0.99583333333333346</v>
      </c>
      <c r="Y23" s="4">
        <f t="shared" ca="1" si="5"/>
        <v>0</v>
      </c>
      <c r="Z23" s="4">
        <f t="shared" ca="1" si="6"/>
        <v>0</v>
      </c>
      <c r="AA23" s="4">
        <f ca="1">U23+Z23</f>
        <v>0.70124999999999993</v>
      </c>
    </row>
    <row r="24" spans="2:27" ht="16.5" thickTop="1" thickBot="1" x14ac:dyDescent="0.3">
      <c r="B24" s="88"/>
      <c r="D24" s="22"/>
      <c r="E24" s="11"/>
      <c r="F24" s="11"/>
      <c r="G24" s="37">
        <f ca="1">SUM(OFFSET(G20, 0, 0, $G$3, 1))</f>
        <v>1</v>
      </c>
      <c r="H24" s="12">
        <f t="shared" ref="H24:I24" ca="1" si="7">SUM(OFFSET(H20, 0, 0, $G$3, 1))</f>
        <v>1</v>
      </c>
      <c r="I24" s="38">
        <f t="shared" ca="1" si="7"/>
        <v>1</v>
      </c>
      <c r="J24" s="12"/>
      <c r="K24" s="23">
        <f ca="1">AVERAGE(OFFSET(K20, 0, 0, $G$3, 1))</f>
        <v>0.85</v>
      </c>
      <c r="L24" s="42"/>
      <c r="M24" s="5" t="s">
        <v>35</v>
      </c>
      <c r="N24" s="4">
        <f>SUM(N20:N23)</f>
        <v>1.5</v>
      </c>
      <c r="O24" s="4">
        <f>SUM(O20:O23)</f>
        <v>2</v>
      </c>
      <c r="P24" s="4"/>
      <c r="Q24" s="4"/>
      <c r="R24" s="4"/>
      <c r="S24" s="4"/>
      <c r="T24" s="4"/>
      <c r="U24" s="4"/>
      <c r="V24" s="4">
        <f ca="1">SUM(OFFSET(V20, 0, 0, $G$3, 1))</f>
        <v>0</v>
      </c>
      <c r="W24" s="4">
        <f ca="1">SUM(OFFSET(W20, 0, 0, $G$3, 1))</f>
        <v>0.30000000000000004</v>
      </c>
      <c r="X24" s="2"/>
      <c r="Y24" s="2"/>
    </row>
    <row r="25" spans="2:27" s="6" customFormat="1" ht="14.45" customHeight="1" thickTop="1" x14ac:dyDescent="0.25">
      <c r="B25" s="88"/>
      <c r="G25" s="63"/>
      <c r="H25" s="45"/>
      <c r="I25" s="45"/>
      <c r="J25" s="45"/>
      <c r="K25" s="43"/>
      <c r="L25" s="44"/>
      <c r="M25" s="5" t="s">
        <v>36</v>
      </c>
      <c r="N25" s="2"/>
      <c r="O25" s="2"/>
      <c r="P25" s="4">
        <f>AVERAGE(P20:P23)</f>
        <v>0.75</v>
      </c>
      <c r="Q25" s="4">
        <f>AVERAGE(Q20:Q23)</f>
        <v>0.85</v>
      </c>
      <c r="R25" s="4">
        <f t="shared" ref="R25:S25" si="8">AVERAGE(R20:R23)</f>
        <v>0.55249999999999999</v>
      </c>
      <c r="S25" s="4">
        <f t="shared" si="8"/>
        <v>0.22312499999999996</v>
      </c>
      <c r="T25" s="4">
        <f>AVERAGE(T20:T23)</f>
        <v>0.77562500000000001</v>
      </c>
      <c r="U25" s="4">
        <f>AVERAGE(U20:U23)</f>
        <v>0.77562500000000001</v>
      </c>
      <c r="V25" s="4"/>
      <c r="W25" s="2"/>
      <c r="X25" s="4"/>
      <c r="Y25" s="58"/>
      <c r="Z25" s="2"/>
      <c r="AA25" s="2"/>
    </row>
    <row r="26" spans="2:27" s="6" customFormat="1" ht="12.4" customHeight="1" x14ac:dyDescent="0.25">
      <c r="B26" s="64"/>
      <c r="G26" s="66" t="s">
        <v>53</v>
      </c>
      <c r="H26" s="66" t="s">
        <v>53</v>
      </c>
      <c r="I26" s="66" t="s">
        <v>53</v>
      </c>
      <c r="J26" s="66"/>
      <c r="K26" s="43"/>
      <c r="L26" s="44"/>
      <c r="M26" s="5"/>
      <c r="N26" s="2"/>
      <c r="O26" s="2"/>
      <c r="P26" s="4"/>
      <c r="Q26" s="4"/>
      <c r="R26" s="4"/>
      <c r="S26" s="4"/>
      <c r="T26" s="4"/>
      <c r="U26" s="4"/>
      <c r="V26" s="4"/>
      <c r="W26" s="2"/>
      <c r="X26" s="4"/>
      <c r="Y26" s="58"/>
      <c r="Z26" s="2"/>
      <c r="AA26" s="2"/>
    </row>
    <row r="27" spans="2:27" s="6" customFormat="1" ht="31.15" hidden="1" customHeight="1" x14ac:dyDescent="0.25">
      <c r="G27" s="65" t="str">
        <f ca="1">IF(G24&lt;&gt;1,"La somme doit être égale à 100%","")</f>
        <v/>
      </c>
      <c r="H27" s="65" t="str">
        <f t="shared" ref="H27:I27" ca="1" si="9">IF(H24&lt;&gt;1,"La somme doit être égale à 100%","")</f>
        <v/>
      </c>
      <c r="I27" s="65" t="str">
        <f t="shared" ca="1" si="9"/>
        <v/>
      </c>
      <c r="J27" s="65"/>
      <c r="K27" s="43"/>
      <c r="L27" s="44"/>
      <c r="M27" s="3"/>
      <c r="N27" s="2"/>
      <c r="O27" s="2"/>
      <c r="P27" s="2"/>
      <c r="Q27" s="2"/>
      <c r="R27" s="2"/>
      <c r="S27" s="2"/>
      <c r="T27" s="2"/>
      <c r="U27" s="2"/>
      <c r="V27" s="2"/>
      <c r="W27" s="2"/>
      <c r="X27" s="58"/>
      <c r="Y27" s="58"/>
      <c r="Z27" s="2"/>
      <c r="AA27" s="2"/>
    </row>
    <row r="28" spans="2:27" s="6" customFormat="1" ht="14.45" hidden="1" customHeight="1" x14ac:dyDescent="0.25">
      <c r="H28" s="45"/>
      <c r="I28" s="45"/>
      <c r="J28" s="45"/>
      <c r="K28" s="43"/>
      <c r="L28" s="44"/>
      <c r="M28" s="55" t="s">
        <v>10</v>
      </c>
      <c r="N28" s="55" t="s">
        <v>12</v>
      </c>
      <c r="O28" s="55" t="s">
        <v>13</v>
      </c>
      <c r="P28" s="55" t="s">
        <v>14</v>
      </c>
      <c r="Q28" s="55" t="s">
        <v>15</v>
      </c>
      <c r="R28" s="55" t="s">
        <v>18</v>
      </c>
      <c r="S28" s="55" t="s">
        <v>19</v>
      </c>
      <c r="T28" s="55" t="s">
        <v>32</v>
      </c>
      <c r="U28" s="55" t="s">
        <v>33</v>
      </c>
      <c r="V28" s="55" t="s">
        <v>28</v>
      </c>
      <c r="W28" s="55" t="s">
        <v>37</v>
      </c>
      <c r="X28" s="55" t="s">
        <v>39</v>
      </c>
      <c r="Y28" s="55" t="s">
        <v>41</v>
      </c>
      <c r="Z28" s="55" t="s">
        <v>42</v>
      </c>
      <c r="AA28" s="55" t="s">
        <v>43</v>
      </c>
    </row>
    <row r="29" spans="2:27" hidden="1" x14ac:dyDescent="0.25">
      <c r="E29" s="51"/>
      <c r="F29" s="51"/>
      <c r="G29" s="48"/>
      <c r="H29" s="48"/>
      <c r="I29" s="48"/>
      <c r="J29" s="48"/>
      <c r="K29" s="46" t="s">
        <v>21</v>
      </c>
      <c r="L29" s="46"/>
      <c r="M29" s="68">
        <f>G3</f>
        <v>2</v>
      </c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52"/>
      <c r="Y29" s="52"/>
      <c r="Z29" s="49"/>
      <c r="AA29" s="49"/>
    </row>
    <row r="30" spans="2:27" hidden="1" x14ac:dyDescent="0.25">
      <c r="E30" s="57"/>
      <c r="F30" s="51"/>
      <c r="G30" s="48"/>
      <c r="H30" s="48"/>
      <c r="I30" s="48"/>
      <c r="J30" s="48"/>
      <c r="K30" s="46" t="s">
        <v>22</v>
      </c>
      <c r="L30" s="46"/>
      <c r="M30" s="47"/>
      <c r="N30" s="50"/>
      <c r="O30" s="49"/>
      <c r="P30" s="49"/>
      <c r="Q30" s="49"/>
      <c r="R30" s="49"/>
      <c r="S30" s="49"/>
      <c r="T30" s="49"/>
      <c r="U30" s="49"/>
      <c r="V30" s="49"/>
      <c r="W30" s="49"/>
      <c r="X30" s="52"/>
      <c r="Y30" s="52"/>
      <c r="Z30" s="49"/>
      <c r="AA30" s="49"/>
    </row>
    <row r="31" spans="2:27" hidden="1" x14ac:dyDescent="0.25">
      <c r="E31" s="57"/>
      <c r="F31" s="51"/>
      <c r="G31" s="48"/>
      <c r="H31" s="48"/>
      <c r="I31" s="48"/>
      <c r="J31" s="48"/>
      <c r="K31" s="46" t="s">
        <v>23</v>
      </c>
      <c r="L31" s="46"/>
      <c r="M31" s="47"/>
      <c r="N31" s="48"/>
      <c r="O31" s="50"/>
      <c r="P31" s="49"/>
      <c r="Q31" s="49"/>
      <c r="R31" s="49"/>
      <c r="S31" s="49"/>
      <c r="T31" s="49"/>
      <c r="U31" s="49"/>
      <c r="V31" s="49"/>
      <c r="W31" s="49"/>
      <c r="X31" s="52"/>
      <c r="Y31" s="52"/>
      <c r="Z31" s="49"/>
      <c r="AA31" s="49"/>
    </row>
    <row r="32" spans="2:27" hidden="1" x14ac:dyDescent="0.25">
      <c r="E32" s="57"/>
      <c r="F32" s="51"/>
      <c r="G32" s="48"/>
      <c r="H32" s="48"/>
      <c r="I32" s="48"/>
      <c r="J32" s="48"/>
      <c r="K32" s="46" t="s">
        <v>24</v>
      </c>
      <c r="L32" s="46"/>
      <c r="M32" s="47"/>
      <c r="N32" s="48"/>
      <c r="O32" s="48"/>
      <c r="P32" s="50"/>
      <c r="Q32" s="49"/>
      <c r="R32" s="49"/>
      <c r="S32" s="49"/>
      <c r="T32" s="49"/>
      <c r="U32" s="49"/>
      <c r="V32" s="49"/>
      <c r="W32" s="49"/>
      <c r="X32" s="52"/>
      <c r="Y32" s="52"/>
      <c r="Z32" s="49"/>
      <c r="AA32" s="49"/>
    </row>
    <row r="33" spans="5:27" hidden="1" x14ac:dyDescent="0.25">
      <c r="E33" s="57"/>
      <c r="F33" s="51"/>
      <c r="G33" s="48"/>
      <c r="H33" s="48"/>
      <c r="I33" s="48"/>
      <c r="J33" s="48"/>
      <c r="K33" s="46" t="s">
        <v>25</v>
      </c>
      <c r="L33" s="46"/>
      <c r="M33" s="47"/>
      <c r="N33" s="48"/>
      <c r="O33" s="48"/>
      <c r="P33" s="48"/>
      <c r="Q33" s="50"/>
      <c r="R33" s="49"/>
      <c r="S33" s="49"/>
      <c r="T33" s="49"/>
      <c r="U33" s="49"/>
      <c r="V33" s="49"/>
      <c r="W33" s="49"/>
      <c r="X33" s="52"/>
      <c r="Y33" s="52"/>
      <c r="Z33" s="49"/>
      <c r="AA33" s="49"/>
    </row>
    <row r="34" spans="5:27" hidden="1" x14ac:dyDescent="0.25">
      <c r="E34" s="57"/>
      <c r="F34" s="51"/>
      <c r="G34" s="48"/>
      <c r="H34" s="48"/>
      <c r="I34" s="51"/>
      <c r="J34" s="51"/>
      <c r="K34" s="46" t="s">
        <v>27</v>
      </c>
      <c r="L34" s="46"/>
      <c r="M34" s="47"/>
      <c r="N34" s="48"/>
      <c r="O34" s="48"/>
      <c r="P34" s="48"/>
      <c r="Q34" s="48"/>
      <c r="R34" s="50"/>
      <c r="S34" s="49"/>
      <c r="T34" s="49"/>
      <c r="U34" s="49"/>
      <c r="V34" s="49"/>
      <c r="W34" s="49"/>
      <c r="X34" s="52"/>
      <c r="Y34" s="52"/>
      <c r="Z34" s="49"/>
      <c r="AA34" s="49"/>
    </row>
    <row r="35" spans="5:27" hidden="1" x14ac:dyDescent="0.25">
      <c r="E35" s="57"/>
      <c r="F35" s="51"/>
      <c r="G35" s="48"/>
      <c r="H35" s="48"/>
      <c r="I35" s="48"/>
      <c r="J35" s="48"/>
      <c r="K35" s="46" t="s">
        <v>26</v>
      </c>
      <c r="L35" s="46"/>
      <c r="M35" s="47"/>
      <c r="N35" s="48"/>
      <c r="O35" s="48"/>
      <c r="P35" s="48"/>
      <c r="Q35" s="48"/>
      <c r="R35" s="48"/>
      <c r="S35" s="50"/>
      <c r="T35" s="49"/>
      <c r="U35" s="49"/>
      <c r="V35" s="49"/>
      <c r="W35" s="49"/>
      <c r="X35" s="52"/>
      <c r="Y35" s="52"/>
      <c r="Z35" s="49"/>
      <c r="AA35" s="49"/>
    </row>
    <row r="36" spans="5:27" hidden="1" x14ac:dyDescent="0.25">
      <c r="E36" s="57"/>
      <c r="F36" s="51"/>
      <c r="G36" s="48"/>
      <c r="H36" s="48"/>
      <c r="I36" s="48"/>
      <c r="J36" s="48"/>
      <c r="K36" s="46" t="s">
        <v>30</v>
      </c>
      <c r="L36" s="46"/>
      <c r="M36" s="47"/>
      <c r="N36" s="48"/>
      <c r="O36" s="48"/>
      <c r="P36" s="48"/>
      <c r="Q36" s="48"/>
      <c r="R36" s="48"/>
      <c r="S36" s="48"/>
      <c r="T36" s="50"/>
      <c r="U36" s="49"/>
      <c r="V36" s="49"/>
      <c r="W36" s="49"/>
      <c r="X36" s="52"/>
      <c r="Y36" s="52"/>
      <c r="Z36" s="49"/>
      <c r="AA36" s="49"/>
    </row>
    <row r="37" spans="5:27" hidden="1" x14ac:dyDescent="0.25">
      <c r="E37" s="57"/>
      <c r="F37" s="51"/>
      <c r="G37" s="48"/>
      <c r="H37" s="48"/>
      <c r="I37" s="48"/>
      <c r="J37" s="48"/>
      <c r="K37" s="46" t="s">
        <v>31</v>
      </c>
      <c r="L37" s="46"/>
      <c r="M37" s="47"/>
      <c r="N37" s="48"/>
      <c r="O37" s="48"/>
      <c r="P37" s="48"/>
      <c r="Q37" s="48"/>
      <c r="R37" s="48"/>
      <c r="S37" s="48"/>
      <c r="T37" s="48"/>
      <c r="U37" s="50"/>
      <c r="V37" s="49"/>
      <c r="W37" s="49"/>
      <c r="X37" s="52"/>
      <c r="Y37" s="52"/>
      <c r="Z37" s="49"/>
      <c r="AA37" s="49"/>
    </row>
    <row r="38" spans="5:27" hidden="1" x14ac:dyDescent="0.25">
      <c r="E38" s="57"/>
      <c r="F38" s="51"/>
      <c r="G38" s="48"/>
      <c r="H38" s="48"/>
      <c r="I38" s="48"/>
      <c r="J38" s="48"/>
      <c r="K38" s="46" t="s">
        <v>29</v>
      </c>
      <c r="L38" s="46"/>
      <c r="M38" s="47"/>
      <c r="N38" s="48"/>
      <c r="O38" s="48"/>
      <c r="P38" s="48"/>
      <c r="Q38" s="48"/>
      <c r="R38" s="48"/>
      <c r="S38" s="48"/>
      <c r="T38" s="48"/>
      <c r="U38" s="48"/>
      <c r="V38" s="50"/>
      <c r="W38" s="49"/>
      <c r="X38" s="52"/>
      <c r="Y38" s="52"/>
      <c r="Z38" s="49"/>
      <c r="AA38" s="49"/>
    </row>
    <row r="39" spans="5:27" hidden="1" x14ac:dyDescent="0.25">
      <c r="E39" s="57"/>
      <c r="F39" s="51"/>
      <c r="G39" s="48"/>
      <c r="H39" s="48"/>
      <c r="I39" s="48"/>
      <c r="J39" s="48"/>
      <c r="K39" s="46" t="s">
        <v>38</v>
      </c>
      <c r="L39" s="46"/>
      <c r="M39" s="47"/>
      <c r="N39" s="48"/>
      <c r="O39" s="48"/>
      <c r="P39" s="48"/>
      <c r="Q39" s="48"/>
      <c r="R39" s="48"/>
      <c r="S39" s="48"/>
      <c r="T39" s="48"/>
      <c r="U39" s="48"/>
      <c r="V39" s="48"/>
      <c r="W39" s="50"/>
      <c r="X39" s="52"/>
      <c r="Y39" s="52"/>
      <c r="Z39" s="49"/>
      <c r="AA39" s="49"/>
    </row>
    <row r="40" spans="5:27" hidden="1" x14ac:dyDescent="0.25">
      <c r="E40" s="57"/>
      <c r="F40" s="51"/>
      <c r="G40" s="48"/>
      <c r="H40" s="48"/>
      <c r="I40" s="48"/>
      <c r="J40" s="48"/>
      <c r="K40" s="46" t="s">
        <v>40</v>
      </c>
      <c r="L40" s="46"/>
      <c r="M40" s="47"/>
      <c r="N40" s="48"/>
      <c r="O40" s="48"/>
      <c r="P40" s="48"/>
      <c r="Q40" s="48"/>
      <c r="R40" s="48"/>
      <c r="S40" s="48"/>
      <c r="T40" s="48"/>
      <c r="U40" s="48"/>
      <c r="V40" s="48"/>
      <c r="W40" s="48"/>
      <c r="X40" s="53"/>
      <c r="Y40" s="52"/>
      <c r="Z40" s="49"/>
      <c r="AA40" s="49"/>
    </row>
    <row r="41" spans="5:27" hidden="1" x14ac:dyDescent="0.25">
      <c r="E41" s="57"/>
      <c r="F41" s="51"/>
      <c r="G41" s="48"/>
      <c r="H41" s="48"/>
      <c r="I41" s="48"/>
      <c r="J41" s="48"/>
      <c r="K41" s="46" t="s">
        <v>45</v>
      </c>
      <c r="L41" s="46"/>
      <c r="M41" s="47"/>
      <c r="N41" s="48"/>
      <c r="O41" s="48"/>
      <c r="P41" s="48"/>
      <c r="Q41" s="48"/>
      <c r="R41" s="48"/>
      <c r="S41" s="48"/>
      <c r="T41" s="48"/>
      <c r="U41" s="48"/>
      <c r="V41" s="48"/>
      <c r="W41" s="48"/>
      <c r="X41" s="51"/>
      <c r="Y41" s="53"/>
      <c r="Z41" s="49"/>
      <c r="AA41" s="49"/>
    </row>
    <row r="42" spans="5:27" hidden="1" x14ac:dyDescent="0.25">
      <c r="E42" s="57"/>
      <c r="F42" s="51"/>
      <c r="G42" s="48"/>
      <c r="H42" s="48"/>
      <c r="I42" s="48"/>
      <c r="J42" s="48"/>
      <c r="K42" s="46" t="s">
        <v>46</v>
      </c>
      <c r="L42" s="46"/>
      <c r="M42" s="47"/>
      <c r="N42" s="48"/>
      <c r="O42" s="48"/>
      <c r="P42" s="48"/>
      <c r="Q42" s="48"/>
      <c r="R42" s="48"/>
      <c r="S42" s="48"/>
      <c r="T42" s="48"/>
      <c r="U42" s="48"/>
      <c r="V42" s="48"/>
      <c r="W42" s="48"/>
      <c r="X42" s="51"/>
      <c r="Y42" s="51"/>
      <c r="Z42" s="50"/>
      <c r="AA42" s="49"/>
    </row>
    <row r="43" spans="5:27" hidden="1" x14ac:dyDescent="0.25">
      <c r="E43" s="57"/>
      <c r="F43" s="51"/>
      <c r="G43" s="48"/>
      <c r="H43" s="48"/>
      <c r="I43" s="48"/>
      <c r="J43" s="48"/>
      <c r="K43" s="46" t="s">
        <v>44</v>
      </c>
      <c r="L43" s="46"/>
      <c r="M43" s="47"/>
      <c r="N43" s="48"/>
      <c r="O43" s="48"/>
      <c r="P43" s="48"/>
      <c r="Q43" s="48"/>
      <c r="R43" s="48"/>
      <c r="S43" s="48"/>
      <c r="T43" s="48"/>
      <c r="U43" s="48"/>
      <c r="V43" s="48"/>
      <c r="W43" s="48"/>
      <c r="X43" s="51"/>
      <c r="Y43" s="51"/>
      <c r="Z43" s="48"/>
      <c r="AA43" s="50"/>
    </row>
    <row r="44" spans="5:27" hidden="1" x14ac:dyDescent="0.25"/>
    <row r="45" spans="5:27" hidden="1" x14ac:dyDescent="0.25">
      <c r="L45" s="46" t="s">
        <v>21</v>
      </c>
    </row>
    <row r="46" spans="5:27" hidden="1" x14ac:dyDescent="0.25">
      <c r="L46" s="46" t="s">
        <v>22</v>
      </c>
    </row>
    <row r="47" spans="5:27" hidden="1" x14ac:dyDescent="0.25">
      <c r="L47" s="46" t="s">
        <v>23</v>
      </c>
    </row>
    <row r="48" spans="5:27" hidden="1" x14ac:dyDescent="0.25">
      <c r="L48" s="46" t="s">
        <v>24</v>
      </c>
    </row>
    <row r="49" spans="12:12" hidden="1" x14ac:dyDescent="0.25">
      <c r="L49" s="46" t="s">
        <v>25</v>
      </c>
    </row>
    <row r="50" spans="12:12" hidden="1" x14ac:dyDescent="0.25">
      <c r="L50" s="46" t="s">
        <v>27</v>
      </c>
    </row>
    <row r="51" spans="12:12" hidden="1" x14ac:dyDescent="0.25">
      <c r="L51" s="46" t="s">
        <v>26</v>
      </c>
    </row>
    <row r="52" spans="12:12" hidden="1" x14ac:dyDescent="0.25">
      <c r="L52" s="46" t="s">
        <v>30</v>
      </c>
    </row>
    <row r="53" spans="12:12" hidden="1" x14ac:dyDescent="0.25">
      <c r="L53" s="46" t="s">
        <v>31</v>
      </c>
    </row>
    <row r="54" spans="12:12" hidden="1" x14ac:dyDescent="0.25">
      <c r="L54" s="46" t="s">
        <v>29</v>
      </c>
    </row>
    <row r="55" spans="12:12" hidden="1" x14ac:dyDescent="0.25">
      <c r="L55" s="46" t="s">
        <v>38</v>
      </c>
    </row>
    <row r="56" spans="12:12" hidden="1" x14ac:dyDescent="0.25">
      <c r="L56" s="46" t="s">
        <v>40</v>
      </c>
    </row>
    <row r="57" spans="12:12" hidden="1" x14ac:dyDescent="0.25">
      <c r="L57" s="46" t="s">
        <v>45</v>
      </c>
    </row>
    <row r="58" spans="12:12" hidden="1" x14ac:dyDescent="0.25">
      <c r="L58" s="46" t="s">
        <v>46</v>
      </c>
    </row>
    <row r="59" spans="12:12" hidden="1" x14ac:dyDescent="0.25">
      <c r="L59" s="46" t="s">
        <v>44</v>
      </c>
    </row>
    <row r="60" spans="12:12" hidden="1" x14ac:dyDescent="0.25"/>
  </sheetData>
  <sheetProtection algorithmName="SHA-512" hashValue="RspElslBQvOxbOJISJOF0RoVXnZl9QP3mcZeYY//4HH8lvAuJsyLQ0FDvyBGUQG2+lIf7qKPIvHTZGHAgJN7zA==" saltValue="bor/jwjbfhzzVu+KiL7Z6Q==" spinCount="100000" sheet="1" selectLockedCells="1"/>
  <mergeCells count="17">
    <mergeCell ref="B2:B12"/>
    <mergeCell ref="B15:B25"/>
    <mergeCell ref="G10:K10"/>
    <mergeCell ref="G5:K5"/>
    <mergeCell ref="G6:K6"/>
    <mergeCell ref="G7:K7"/>
    <mergeCell ref="G8:K8"/>
    <mergeCell ref="G9:K9"/>
    <mergeCell ref="D11:F11"/>
    <mergeCell ref="D10:F10"/>
    <mergeCell ref="D8:F8"/>
    <mergeCell ref="D7:F7"/>
    <mergeCell ref="D5:F5"/>
    <mergeCell ref="D3:F3"/>
    <mergeCell ref="G3:K3"/>
    <mergeCell ref="J16:K16"/>
    <mergeCell ref="G11:K11"/>
  </mergeCells>
  <conditionalFormatting sqref="G17:J17">
    <cfRule type="expression" dxfId="3" priority="4">
      <formula>SUM($G$17:$I$17)&lt;&gt;1</formula>
    </cfRule>
  </conditionalFormatting>
  <conditionalFormatting sqref="G20:I24">
    <cfRule type="expression" dxfId="2" priority="3">
      <formula>LEN(G$27)&lt;&gt;0</formula>
    </cfRule>
  </conditionalFormatting>
  <conditionalFormatting sqref="G26:J26">
    <cfRule type="expression" dxfId="1" priority="2">
      <formula>LEN(G27)&lt;&gt;0</formula>
    </cfRule>
  </conditionalFormatting>
  <conditionalFormatting sqref="D20:K23">
    <cfRule type="expression" dxfId="0" priority="1">
      <formula>$C20&gt;$G$3</formula>
    </cfRule>
  </conditionalFormatting>
  <dataValidations xWindow="649" yWindow="651" count="14">
    <dataValidation type="decimal" showInputMessage="1" showErrorMessage="1" errorTitle="Pourcentage" error="Défini entre 0 et 1." promptTitle="Impact" prompt="Veuillez saisir la proportion relative de l'impact de chacun des étudiants." sqref="I20:I23">
      <formula1>0</formula1>
      <formula2>1</formula2>
    </dataValidation>
    <dataValidation type="decimal" showInputMessage="1" showErrorMessage="1" errorTitle="Pourcentage" error="Un nombre entre 0 et 1." promptTitle="Distribution des points restants" prompt="Saisir le pourcentage de redistribution des points excédentaires. Une valeur de 0% indique qu'aucun point n'est redistribué alors que 100% indique que tous les points sont redistribués." sqref="G10">
      <formula1>0</formula1>
      <formula2>1</formula2>
    </dataValidation>
    <dataValidation type="decimal" showInputMessage="1" showErrorMessage="1" errorTitle="Pourcentage" error="Défini entre 0 et 1." promptTitle="Résultat d'équipe" prompt="Veuillez saisir le résultat d'équipe obtenu en pourcentage." sqref="G5">
      <formula1>0</formula1>
      <formula2>1</formula2>
    </dataValidation>
    <dataValidation type="decimal" showInputMessage="1" showErrorMessage="1" errorTitle="Pourcentage" error="Défini entre 0 et 1." promptTitle="Proportion de la note d'équipe" prompt="Pourcentage relatif au poids de la note d'équipe vs la note individuelle dans l'attribution du résultat final." sqref="G7">
      <formula1>0</formula1>
      <formula2>1</formula2>
    </dataValidation>
    <dataValidation type="decimal" showInputMessage="1" showErrorMessage="1" errorTitle="Pourcentage" error="Défini entre 0 et 1." promptTitle="Critère de participation" prompt="Poids relatif de ce critère en pourcentage. La somme des 3 critères doit être égale à 100%." sqref="G17">
      <formula1>0</formula1>
      <formula2>1</formula2>
    </dataValidation>
    <dataValidation type="decimal" showInputMessage="1" showErrorMessage="1" errorTitle="Pourcentage" error="Défini entre 0 et 1." promptTitle="Critère de réalisation" prompt="Poids relatif de ce critère en pourcentage. La somme des 3 critères doit être égale à 100%." sqref="H17">
      <formula1>0</formula1>
      <formula2>1</formula2>
    </dataValidation>
    <dataValidation type="decimal" showInputMessage="1" showErrorMessage="1" errorTitle="Pourcentage" error="Défini entre 0 et 1." promptTitle="Critère d'impact" prompt="Poids relatif de ce critère en pourcentage. La somme des 3 critères doit être égale à 100%." sqref="I17:J17">
      <formula1>0</formula1>
      <formula2>1</formula2>
    </dataValidation>
    <dataValidation showInputMessage="1" showErrorMessage="1" sqref="G11:K11"/>
    <dataValidation type="decimal" showInputMessage="1" showErrorMessage="1" errorTitle="Pourcentage" error="Défini entre 0 et 1." promptTitle="Participation" prompt="Veuillez saisir la participation relative de chaque étudiant." sqref="G20:G23">
      <formula1>0</formula1>
      <formula2>1</formula2>
    </dataValidation>
    <dataValidation type="decimal" showInputMessage="1" showErrorMessage="1" errorTitle="Pourcentage" error="Défini entre 0 et 1." promptTitle="Réalisation" prompt="Veuillez saisir la proportion relative de réalisation pour chaque étudiant." sqref="H20:H23">
      <formula1>0</formula1>
      <formula2>1</formula2>
    </dataValidation>
    <dataValidation allowBlank="1" showInputMessage="1" showErrorMessage="1" promptTitle="Matricule" prompt="Veuillez saisir le matricule de l'étudiant." sqref="E20:E23"/>
    <dataValidation allowBlank="1" showInputMessage="1" showErrorMessage="1" promptTitle="Identification" prompt="Veuillez saisir le nom suivi du prénom de l'étudiant." sqref="F20:F23"/>
    <dataValidation type="list" showInputMessage="1" showErrorMessage="1" errorTitle="Nombre entier" error="Défini entre 2 et 4." promptTitle="Nombre d'étudiant" prompt="Veuillez saisir le nombre d'étudiants dans l'équipe." sqref="G3:K3">
      <formula1>"2,3,4"</formula1>
    </dataValidation>
    <dataValidation showInputMessage="1" showErrorMessage="1" sqref="J20:J23"/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Évaluation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Jean-Christophe Demers</dc:creator>
  <cp:lastModifiedBy>Projet2</cp:lastModifiedBy>
  <dcterms:created xsi:type="dcterms:W3CDTF">2017-04-21T04:31:41Z</dcterms:created>
  <dcterms:modified xsi:type="dcterms:W3CDTF">2017-12-22T19:13:59Z</dcterms:modified>
</cp:coreProperties>
</file>