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C:\Users\megam\Downloads\"/>
    </mc:Choice>
  </mc:AlternateContent>
  <xr:revisionPtr revIDLastSave="0" documentId="13_ncr:1_{5E59EA09-CB07-4265-B75C-AFC1077BB541}" xr6:coauthVersionLast="47" xr6:coauthVersionMax="47" xr10:uidLastSave="{00000000-0000-0000-0000-000000000000}"/>
  <bookViews>
    <workbookView xWindow="-110" yWindow="-110" windowWidth="25820" windowHeight="16220" tabRatio="710" firstSheet="2" activeTab="2" xr2:uid="{00000000-000D-0000-FFFF-FFFF00000000}"/>
  </bookViews>
  <sheets>
    <sheet name="Key Definitions" sheetId="36" r:id="rId1"/>
    <sheet name="SUMMARY" sheetId="48" r:id="rId2"/>
    <sheet name="2010-2023" sheetId="53" r:id="rId3"/>
  </sheets>
  <definedNames>
    <definedName name="_xlnm._FilterDatabase" localSheetId="2" hidden="1">'2010-2023'!$A$10:$M$67</definedName>
    <definedName name="_xlnm.Print_Title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5" i="48" l="1"/>
  <c r="N70" i="53" l="1"/>
  <c r="O70" i="53"/>
  <c r="C16" i="48"/>
  <c r="C17" i="48"/>
  <c r="C35" i="48" l="1"/>
  <c r="C34" i="48"/>
  <c r="C33" i="48"/>
  <c r="C32" i="48"/>
  <c r="C31" i="48"/>
  <c r="C30" i="48"/>
  <c r="C29" i="48"/>
  <c r="C28" i="48"/>
  <c r="C27" i="48"/>
  <c r="C26" i="48"/>
  <c r="C25" i="48"/>
  <c r="C24" i="48"/>
  <c r="C23" i="48"/>
  <c r="C22" i="48"/>
  <c r="C21" i="48"/>
  <c r="C20" i="48"/>
  <c r="C19" i="48"/>
  <c r="C18" i="48"/>
  <c r="M70" i="53"/>
  <c r="L70" i="53"/>
  <c r="J70" i="53"/>
  <c r="K70" i="53"/>
  <c r="H70" i="53"/>
  <c r="I70" i="53"/>
  <c r="G70" i="53"/>
  <c r="F70" i="53"/>
  <c r="E70" i="53"/>
  <c r="C70" i="53"/>
  <c r="D70" i="53"/>
  <c r="C37" i="48" l="1"/>
</calcChain>
</file>

<file path=xl/sharedStrings.xml><?xml version="1.0" encoding="utf-8"?>
<sst xmlns="http://schemas.openxmlformats.org/spreadsheetml/2006/main" count="243" uniqueCount="130">
  <si>
    <t>Disclaimer</t>
  </si>
  <si>
    <t>While the material contained in this document has been compiled with all due care, the VGCCC does not warrant or represent that the material is free from errors or omissions, or that it is exhaustive. The VGCCC does not accept any liability, nor takes responsibility for the accuracy, currency or correctness of material included in the information that has been provided either by third parties nor for the accuracy, currency, reliability or correctness of links or references to information sources (including Internet sites).
For more information visit VGCCC.vic.gov.au/footer/disclaimer</t>
  </si>
  <si>
    <t>Key definitions</t>
  </si>
  <si>
    <t>Data sources</t>
  </si>
  <si>
    <r>
      <rPr>
        <b/>
        <sz val="8"/>
        <rFont val="Arial"/>
        <family val="2"/>
      </rPr>
      <t>EGM:</t>
    </r>
    <r>
      <rPr>
        <sz val="8"/>
        <rFont val="Arial"/>
        <family val="2"/>
      </rPr>
      <t xml:space="preserve"> Electronic gaming machines
</t>
    </r>
    <r>
      <rPr>
        <b/>
        <sz val="8"/>
        <rFont val="Arial"/>
        <family val="2"/>
      </rPr>
      <t xml:space="preserve">LGA: </t>
    </r>
    <r>
      <rPr>
        <sz val="8"/>
        <rFont val="Arial"/>
        <family val="2"/>
      </rPr>
      <t xml:space="preserve">Local Government Area
</t>
    </r>
    <r>
      <rPr>
        <b/>
        <sz val="8"/>
        <rFont val="Arial"/>
        <family val="2"/>
      </rPr>
      <t xml:space="preserve">EGM numbers: </t>
    </r>
    <r>
      <rPr>
        <sz val="8"/>
        <rFont val="Arial"/>
        <family val="2"/>
      </rPr>
      <t xml:space="preserve">Number of operating EGM's with attached entitlements
</t>
    </r>
    <r>
      <rPr>
        <b/>
        <sz val="8"/>
        <rFont val="Arial"/>
        <family val="2"/>
      </rPr>
      <t xml:space="preserve">Venue numbers: </t>
    </r>
    <r>
      <rPr>
        <sz val="8"/>
        <rFont val="Arial"/>
        <family val="2"/>
      </rPr>
      <t xml:space="preserve">Number of approved and operating gaming venues
</t>
    </r>
    <r>
      <rPr>
        <b/>
        <sz val="8"/>
        <rFont val="Arial"/>
        <family val="2"/>
      </rPr>
      <t xml:space="preserve">Expenditure: </t>
    </r>
    <r>
      <rPr>
        <sz val="8"/>
        <rFont val="Arial"/>
        <family val="2"/>
      </rPr>
      <t xml:space="preserve">Amount of money lost by gaming patrons. Also referred to as 'player loss'
</t>
    </r>
    <r>
      <rPr>
        <b/>
        <sz val="8"/>
        <rFont val="Arial"/>
        <family val="2"/>
      </rPr>
      <t xml:space="preserve">Region: </t>
    </r>
    <r>
      <rPr>
        <sz val="8"/>
        <rFont val="Arial"/>
        <family val="2"/>
      </rPr>
      <t xml:space="preserve">Gaming venues are classified one of two regions, country or metro
</t>
    </r>
    <r>
      <rPr>
        <b/>
        <sz val="8"/>
        <rFont val="Arial"/>
        <family val="2"/>
      </rPr>
      <t xml:space="preserve">Venue Type: </t>
    </r>
    <r>
      <rPr>
        <sz val="8"/>
        <rFont val="Arial"/>
        <family val="2"/>
      </rPr>
      <t xml:space="preserve">Gaming venues are classified one of two types, hotel or club
</t>
    </r>
    <r>
      <rPr>
        <b/>
        <sz val="8"/>
        <rFont val="Arial"/>
        <family val="2"/>
      </rPr>
      <t xml:space="preserve">Country: </t>
    </r>
    <r>
      <rPr>
        <sz val="8"/>
        <rFont val="Arial"/>
        <family val="2"/>
      </rPr>
      <t xml:space="preserve">Areas in Victoria outside of Metropolitan Melbourne as determined by State Government
</t>
    </r>
    <r>
      <rPr>
        <b/>
        <sz val="8"/>
        <rFont val="Arial"/>
        <family val="2"/>
      </rPr>
      <t xml:space="preserve">Metro: </t>
    </r>
    <r>
      <rPr>
        <sz val="8"/>
        <rFont val="Arial"/>
        <family val="2"/>
      </rPr>
      <t xml:space="preserve">Areas within Metropolitan Melbourne as determined by State Government
</t>
    </r>
    <r>
      <rPr>
        <b/>
        <sz val="8"/>
        <rFont val="Arial"/>
        <family val="2"/>
      </rPr>
      <t xml:space="preserve">SEIFA DIS: </t>
    </r>
    <r>
      <rPr>
        <sz val="8"/>
        <rFont val="Arial"/>
        <family val="2"/>
      </rPr>
      <t xml:space="preserve">Socio-economic Indexes for Areas (SEIFA) Disadvantage
</t>
    </r>
    <r>
      <rPr>
        <b/>
        <sz val="8"/>
        <rFont val="Arial"/>
        <family val="2"/>
      </rPr>
      <t xml:space="preserve">SEIFA ADVDIS: </t>
    </r>
    <r>
      <rPr>
        <sz val="8"/>
        <rFont val="Arial"/>
        <family val="2"/>
      </rPr>
      <t>Socio-economic Indexes for Areas (SEIFA) Advantage Disadvantage</t>
    </r>
  </si>
  <si>
    <t>Source of Expenditure Figures: Gaming expenditure data is maintained by the VGCCC based on electronic data files received from the monitoring 
licensee. Gaming data released is based on accurate data available at the time of release. It is possible that financial adjustments may materialise after the release of the data and therefore will require amendment. 
Source of SEIFA Figures: Australian Bureau of Statistics, Socio-economic Indexes for Areas (SEIFA): 
- Table 2: Statistical Local Area (SLA) Index of Relative Socio-economic Advantage and Disadvantage 
- Table 3: Statistical Local Area (SLA) Index of Relative Socio-economic Disadvantage 
Source of Unemployment Figures: Department of Education, Employment and Workplace Relations, Small Area Labour Markets. Refer to deewr.gov.au/Employment/LMI/Pages/SALM.aspx
Source of Population Figures: Department of Planning and Community Development, Victoria in Future 2012, population projections by single year based on age and sex for each LGA as at 30 June 2013.</t>
  </si>
  <si>
    <t>Data clarifications</t>
  </si>
  <si>
    <t>Copyright</t>
  </si>
  <si>
    <r>
      <rPr>
        <b/>
        <sz val="8"/>
        <rFont val="Arial"/>
        <family val="2"/>
      </rPr>
      <t>EGM Numbers:</t>
    </r>
    <r>
      <rPr>
        <sz val="8"/>
        <rFont val="Arial"/>
        <family val="2"/>
      </rPr>
      <t xml:space="preserve"> average number of electronic gaming machines operating during the month.
</t>
    </r>
    <r>
      <rPr>
        <b/>
        <sz val="8"/>
        <rFont val="Arial"/>
        <family val="2"/>
      </rPr>
      <t>Gaming Machine Density</t>
    </r>
    <r>
      <rPr>
        <sz val="8"/>
        <rFont val="Arial"/>
        <family val="2"/>
      </rPr>
      <t xml:space="preserve"> calculations beyond 2013 are based on operating gaming machines with attached entitlements divided by adult population divided by 1,000 (gaming machines per 1,000 adults). 
</t>
    </r>
    <r>
      <rPr>
        <b/>
        <sz val="8"/>
        <rFont val="Arial"/>
        <family val="2"/>
      </rPr>
      <t xml:space="preserve">Expenditure / EGM: </t>
    </r>
    <r>
      <rPr>
        <sz val="8"/>
        <rFont val="Arial"/>
        <family val="2"/>
      </rPr>
      <t xml:space="preserve">Refers to the average Expenditure per Gaming Machine. In 2013, these figures are based on net expenditures divided by number of gaming machines with attached entitlements. 
</t>
    </r>
    <r>
      <rPr>
        <b/>
        <sz val="8"/>
        <rFont val="Arial"/>
        <family val="2"/>
      </rPr>
      <t>SEIFA Scores:</t>
    </r>
    <r>
      <rPr>
        <sz val="8"/>
        <rFont val="Arial"/>
        <family val="2"/>
      </rPr>
      <t xml:space="preserve"> a lower score indicates that an area is relatively disadvantaged compared to an area with a higher score. Scores should only be used in distributive analysis. Rankings are based on highest score, for example 1st ranking in index of disadvantage means the LGA is least disadvantaged.
</t>
    </r>
    <r>
      <rPr>
        <b/>
        <sz val="8"/>
        <rFont val="Arial"/>
        <family val="2"/>
      </rPr>
      <t>Disclaimer:</t>
    </r>
    <r>
      <rPr>
        <sz val="8"/>
        <rFont val="Arial"/>
        <family val="2"/>
      </rPr>
      <t xml:space="preserve"> Care must be taken in using any figures for an LGA involving net expenditure and population. The expenditure per person in an LGA may include an amount of expenditure coming from persons not living within the LGA.
</t>
    </r>
  </si>
  <si>
    <t xml:space="preserve">The VGCCC is a statutory authority of the State Government of Victoria created under the Victorian Gambling and Casino Control Commission Act 2011. The State of Victoria owns the copyright in all material produced by the VGCCC. The State of Victoria and the VGCCC encourages the dissemination and reuse of information provided on our website. 
All material published on our website is provided under a Creative Commons 4.0 licence, with the exception of:
- any images, photographs or branding, including the Victorian Coat of Arms, the Victorian Government logo, the Department of Treasury and Finance logo, and the Commission logo; and
- content supplied by third parties.
The licence conditions are available on the Creative Commons 4.0  website - creativecommons.org/licenses/by/4.0/
</t>
  </si>
  <si>
    <t>CITY OF WHITTLESEA</t>
  </si>
  <si>
    <t>SHIRE OF NORTHERN GRAMPIANS</t>
  </si>
  <si>
    <t>CITY OF GREATER GEELONG</t>
  </si>
  <si>
    <t>SHIRE OF COLAC-OTWAY</t>
  </si>
  <si>
    <t>SHIRE OF MOORABOOL</t>
  </si>
  <si>
    <t xml:space="preserve">EGM MONTHLY LOCAL GOVERNMENT </t>
  </si>
  <si>
    <t>SHIRE OF CENTRAL GOLDFIELDS</t>
  </si>
  <si>
    <t>SHIRE OF MITCHELL</t>
  </si>
  <si>
    <t>AREA DATA SUMMARY</t>
  </si>
  <si>
    <t>SHIRE OF ALPINE</t>
  </si>
  <si>
    <t>RURAL CITY OF BENALLA</t>
  </si>
  <si>
    <t>SHIRE OF CAMPASPE</t>
  </si>
  <si>
    <t>SHIRE OF GLENELG</t>
  </si>
  <si>
    <t>Shire of Wellington</t>
  </si>
  <si>
    <t>Financial Year</t>
  </si>
  <si>
    <t>Expenditure</t>
  </si>
  <si>
    <t>Rural City of Wodonga</t>
  </si>
  <si>
    <t>City of Warrnambool</t>
  </si>
  <si>
    <t>FY2223</t>
  </si>
  <si>
    <t>FY2122</t>
  </si>
  <si>
    <t>FY2021</t>
  </si>
  <si>
    <t>City of Greater Bendigo</t>
  </si>
  <si>
    <t>FY1920</t>
  </si>
  <si>
    <t>City of Ballarat</t>
  </si>
  <si>
    <t>FY1819</t>
  </si>
  <si>
    <t>Rural City of Swan Hill</t>
  </si>
  <si>
    <t>FY1718</t>
  </si>
  <si>
    <t>City of Greater Shepparton</t>
  </si>
  <si>
    <t>FY1617</t>
  </si>
  <si>
    <t>Rural City of Mildura</t>
  </si>
  <si>
    <t>FY1516</t>
  </si>
  <si>
    <t>Shire of East Gippsland</t>
  </si>
  <si>
    <t>FY1415</t>
  </si>
  <si>
    <t>Shire of Bass Coast</t>
  </si>
  <si>
    <t>FY1314</t>
  </si>
  <si>
    <t>City of Latrobe</t>
  </si>
  <si>
    <t>FY1213</t>
  </si>
  <si>
    <t>Shire of Surf Coast</t>
  </si>
  <si>
    <t>FY1112</t>
  </si>
  <si>
    <t>Shire of South Gippsland</t>
  </si>
  <si>
    <t>FY1011</t>
  </si>
  <si>
    <t>Shire of Macedon Ranges</t>
  </si>
  <si>
    <t>FY0910</t>
  </si>
  <si>
    <t>Rural City of Horsham</t>
  </si>
  <si>
    <t>FY0809</t>
  </si>
  <si>
    <t>FY0708</t>
  </si>
  <si>
    <t>FY0607</t>
  </si>
  <si>
    <t>FY0506</t>
  </si>
  <si>
    <t>FY0405</t>
  </si>
  <si>
    <t>FY0304</t>
  </si>
  <si>
    <t>FY0203</t>
  </si>
  <si>
    <t>Shire of Baw Baw</t>
  </si>
  <si>
    <t>Rural City of Wangaratta</t>
  </si>
  <si>
    <t>TOTAL:</t>
  </si>
  <si>
    <t>City of Melbourne</t>
  </si>
  <si>
    <t>City of Moreland</t>
  </si>
  <si>
    <t>City of Darebin</t>
  </si>
  <si>
    <t>City of Boroondara</t>
  </si>
  <si>
    <t>City of Whitehorse</t>
  </si>
  <si>
    <t>City of Manningham</t>
  </si>
  <si>
    <t>City of Banyule</t>
  </si>
  <si>
    <t>City of Maroondah</t>
  </si>
  <si>
    <t>City of Knox</t>
  </si>
  <si>
    <t>City of Monash</t>
  </si>
  <si>
    <t>City of Port Phillip</t>
  </si>
  <si>
    <t>City of Kingston</t>
  </si>
  <si>
    <t>City of Greater Dandenong</t>
  </si>
  <si>
    <t>City of Frankston</t>
  </si>
  <si>
    <t>City of Casey</t>
  </si>
  <si>
    <t>Shire of Cardinia</t>
  </si>
  <si>
    <t>Shire of Yarra Ranges</t>
  </si>
  <si>
    <t>City of Hume</t>
  </si>
  <si>
    <t>City of Brimbank</t>
  </si>
  <si>
    <t>Shire of Melton</t>
  </si>
  <si>
    <t>City of Hobsons Bay</t>
  </si>
  <si>
    <t>City of Wyndham</t>
  </si>
  <si>
    <t>Shire of Mornington Peninsula</t>
  </si>
  <si>
    <t>City of Yarra</t>
  </si>
  <si>
    <t>City of Maribyrnong</t>
  </si>
  <si>
    <t>City of Stonnington</t>
  </si>
  <si>
    <t>City of Glen Eira</t>
  </si>
  <si>
    <t>City of Bayside</t>
  </si>
  <si>
    <t>City of Moonee Valley</t>
  </si>
  <si>
    <t>SHIRE OF MANSFIELD</t>
  </si>
  <si>
    <t>RURAL CITY OF ARARAT</t>
  </si>
  <si>
    <t>SHIRE OF CORANGAMITE</t>
  </si>
  <si>
    <t>SHIRE OF MURRINDINDI</t>
  </si>
  <si>
    <t>Shire of Nillumbik</t>
  </si>
  <si>
    <t>Historial Yearly (2010-2023) EGM LGA Expenditure Data</t>
  </si>
  <si>
    <t>LGA Name</t>
  </si>
  <si>
    <t>Region</t>
  </si>
  <si>
    <t>Expenditure
1 Jul 10 - 30 Jun 11</t>
  </si>
  <si>
    <t>Expenditure
1 Jul 11 - 30 Jun 12</t>
  </si>
  <si>
    <t>Expenditure
1 Jul 12 - 30 Jun 13</t>
  </si>
  <si>
    <t>Expenditure
1 Jul 13 - 30 Jun 14</t>
  </si>
  <si>
    <t>Expenditure
1 Jul 14 - 30 Jun 15</t>
  </si>
  <si>
    <t>Expenditure
1 Jul 15 - 30 Jun 16</t>
  </si>
  <si>
    <t>Expenditure
1 Jul 16 - 30 Jun 17</t>
  </si>
  <si>
    <t>Expenditure
1 Jul 17 - 30 Jun 18</t>
  </si>
  <si>
    <t>Expenditure
1 Jul 18 - 30 Jun 19</t>
  </si>
  <si>
    <t>Expenditure*
1 Jul 19 - 30 Jun 20</t>
  </si>
  <si>
    <t>Expenditure*
1 Jul 20 - 30 Jun 21</t>
  </si>
  <si>
    <t>Expenditure*
1 Jul 21 - 30 Jun 22</t>
  </si>
  <si>
    <t>Expenditure*
1 Jul 22 - 30 Jun 23</t>
  </si>
  <si>
    <t>M</t>
  </si>
  <si>
    <t>C</t>
  </si>
  <si>
    <t>Please note:</t>
  </si>
  <si>
    <t>The following is a list of amalgamated LGA's in this data set:</t>
  </si>
  <si>
    <t xml:space="preserve">  CITY OF WHITTLESEA consists of City of Whittlesea and Shire of Nillumbik</t>
  </si>
  <si>
    <t xml:space="preserve">  SHIRE OF NORTHERN GRAMPIANS consists of Rural City of Ararat and Shire of Northern Grampians</t>
  </si>
  <si>
    <t xml:space="preserve">  CITY OF GREATER GEELONG consists of Borough of Queenscliffe and City of Greater Geelong</t>
  </si>
  <si>
    <t xml:space="preserve">  SHIRE OF COLAC-OTWAY consists of Shire of Corangamite and Shire of Colac-Otway</t>
  </si>
  <si>
    <t xml:space="preserve">  SHIRE OF MOORABOOL consists of Shire of Hepburn and Shire of Moorabool</t>
  </si>
  <si>
    <t xml:space="preserve">  SHIRE OF CENTRAL GOLDFIELDS consists of Shire of Central Goldfields and Shire of Mount Alexander</t>
  </si>
  <si>
    <t xml:space="preserve">  SHIRE OF MITCHELL consists of Shire of Mansfield, Shire of Murrindindi and Shire of Mitchell</t>
  </si>
  <si>
    <t xml:space="preserve">  SHIRE OF ALPINE consists of Shire of Towong and Shire of Alpine</t>
  </si>
  <si>
    <t xml:space="preserve">  RURAL CITY OF BENALLA consists of Shire of Moira, Shire of Strathbogie, and Rural City of Benalla</t>
  </si>
  <si>
    <t xml:space="preserve">  SHIRE OF CAMPASPE consists of Shire of Gannawarra and Shire of Campaspe</t>
  </si>
  <si>
    <t xml:space="preserve">  SHIRE OF GLENELG consists of Shire of Glenelg and Shire of Southern Grampians</t>
  </si>
  <si>
    <t>*Gambling venues across Victoria were closed at various time periods during FY20 to FY22 to slow the spread of coronavirus. Gaming expenditure data published during that time reflects these closures.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</si>
</sst>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43" formatCode="_-* #,##0.00_-;\-* #,##0.00_-;_-* &quot;-&quot;??_-;_-@_-"/>
    <numFmt numFmtId="164" formatCode="_-&quot;$&quot;* #,##0_-;\-&quot;$&quot;* #,##0_-;_-&quot;$&quot;* &quot;-&quot;??_-;_-@_-"/>
  </numFmts>
  <fonts count="25" x14ac:knownFonts="1">
    <font>
      <sz val="10"/>
      <name val="Arial"/>
    </font>
    <font>
      <sz val="10"/>
      <name val="Arial"/>
    </font>
    <font>
      <sz val="8"/>
      <name val="Arial"/>
      <family val="2"/>
    </font>
    <font>
      <u/>
      <sz val="10"/>
      <color indexed="12"/>
      <name val="Arial"/>
      <family val="2"/>
    </font>
    <font>
      <sz val="9"/>
      <name val="Arial"/>
      <family val="2"/>
    </font>
    <font>
      <b/>
      <sz val="9"/>
      <name val="Arial"/>
      <family val="2"/>
    </font>
    <font>
      <sz val="9"/>
      <color indexed="8"/>
      <name val="Arial"/>
      <family val="2"/>
    </font>
    <font>
      <b/>
      <sz val="20"/>
      <name val="Arial"/>
      <family val="2"/>
    </font>
    <font>
      <b/>
      <sz val="10"/>
      <name val="Arial"/>
      <family val="2"/>
    </font>
    <font>
      <sz val="8"/>
      <name val="Arial"/>
      <family val="2"/>
    </font>
    <font>
      <b/>
      <sz val="15"/>
      <name val="Berlin Sans FB Demi"/>
      <family val="2"/>
    </font>
    <font>
      <b/>
      <sz val="15"/>
      <name val="Arial"/>
      <family val="2"/>
    </font>
    <font>
      <b/>
      <sz val="11"/>
      <name val="Arial"/>
      <family val="2"/>
    </font>
    <font>
      <b/>
      <sz val="8"/>
      <name val="Arial"/>
      <family val="2"/>
    </font>
    <font>
      <b/>
      <sz val="12"/>
      <name val="Arial"/>
      <family val="2"/>
    </font>
    <font>
      <u/>
      <sz val="10"/>
      <name val="Arial"/>
      <family val="2"/>
    </font>
    <font>
      <sz val="8"/>
      <color indexed="8"/>
      <name val="Arial"/>
      <family val="2"/>
    </font>
    <font>
      <i/>
      <sz val="8"/>
      <color indexed="8"/>
      <name val="Arial"/>
      <family val="2"/>
    </font>
    <font>
      <u/>
      <sz val="8"/>
      <color indexed="12"/>
      <name val="Arial"/>
      <family val="2"/>
    </font>
    <font>
      <b/>
      <sz val="8"/>
      <color indexed="8"/>
      <name val="Arial"/>
      <family val="2"/>
    </font>
    <font>
      <sz val="8"/>
      <color theme="1"/>
      <name val="Calibri"/>
      <family val="2"/>
      <scheme val="minor"/>
    </font>
    <font>
      <u/>
      <sz val="8"/>
      <color rgb="FF000000"/>
      <name val="Verdana"/>
      <family val="2"/>
    </font>
    <font>
      <b/>
      <sz val="10"/>
      <color theme="0"/>
      <name val="Arial"/>
      <family val="2"/>
    </font>
    <font>
      <b/>
      <sz val="10"/>
      <color theme="0"/>
      <name val="Calibri"/>
      <family val="2"/>
      <scheme val="minor"/>
    </font>
    <font>
      <b/>
      <sz val="10"/>
      <color theme="1"/>
      <name val="Calibri"/>
      <family val="2"/>
      <scheme val="minor"/>
    </font>
  </fonts>
  <fills count="6">
    <fill>
      <patternFill patternType="none"/>
    </fill>
    <fill>
      <patternFill patternType="gray125"/>
    </fill>
    <fill>
      <patternFill patternType="solid">
        <fgColor indexed="13"/>
        <bgColor indexed="64"/>
      </patternFill>
    </fill>
    <fill>
      <patternFill patternType="solid">
        <fgColor indexed="44"/>
        <bgColor indexed="64"/>
      </patternFill>
    </fill>
    <fill>
      <patternFill patternType="solid">
        <fgColor theme="0"/>
        <bgColor indexed="64"/>
      </patternFill>
    </fill>
    <fill>
      <patternFill patternType="solid">
        <fgColor theme="0" tint="-0.24994659260841701"/>
        <bgColor indexed="64"/>
      </patternFill>
    </fill>
  </fills>
  <borders count="7">
    <border>
      <left/>
      <right/>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double">
        <color indexed="64"/>
      </bottom>
      <diagonal/>
    </border>
    <border>
      <left/>
      <right style="medium">
        <color indexed="64"/>
      </right>
      <top style="medium">
        <color indexed="64"/>
      </top>
      <bottom style="medium">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0" fontId="3" fillId="0" borderId="0" applyNumberFormat="0" applyFill="0" applyBorder="0" applyAlignment="0" applyProtection="0">
      <alignment vertical="top"/>
      <protection locked="0"/>
    </xf>
  </cellStyleXfs>
  <cellXfs count="54">
    <xf numFmtId="0" fontId="0" fillId="0" borderId="0" xfId="0"/>
    <xf numFmtId="0" fontId="8" fillId="0" borderId="0" xfId="0" applyFont="1"/>
    <xf numFmtId="0" fontId="2" fillId="0" borderId="0" xfId="0" applyFont="1"/>
    <xf numFmtId="0" fontId="4" fillId="0" borderId="0" xfId="0" applyFont="1" applyAlignment="1">
      <alignment horizontal="left"/>
    </xf>
    <xf numFmtId="0" fontId="9" fillId="0" borderId="0" xfId="0" applyFont="1"/>
    <xf numFmtId="0" fontId="4" fillId="0" borderId="0" xfId="0" applyFont="1" applyAlignment="1">
      <alignment horizontal="center"/>
    </xf>
    <xf numFmtId="0" fontId="12" fillId="0" borderId="0" xfId="0" applyFont="1"/>
    <xf numFmtId="0" fontId="6" fillId="0" borderId="0" xfId="0" applyFont="1" applyAlignment="1">
      <alignment horizontal="center"/>
    </xf>
    <xf numFmtId="0" fontId="6" fillId="0" borderId="0" xfId="0" applyFont="1" applyAlignment="1">
      <alignment horizontal="left"/>
    </xf>
    <xf numFmtId="0" fontId="2" fillId="0" borderId="0" xfId="0" applyFont="1" applyAlignment="1">
      <alignment horizontal="center"/>
    </xf>
    <xf numFmtId="0" fontId="13" fillId="0" borderId="1" xfId="0" applyFont="1" applyBorder="1" applyAlignment="1">
      <alignment horizontal="center"/>
    </xf>
    <xf numFmtId="0" fontId="13" fillId="0" borderId="0" xfId="0" applyFont="1" applyAlignment="1">
      <alignment horizontal="center" wrapText="1"/>
    </xf>
    <xf numFmtId="0" fontId="13" fillId="0" borderId="2" xfId="0" applyFont="1" applyBorder="1" applyAlignment="1">
      <alignment horizontal="center" wrapText="1"/>
    </xf>
    <xf numFmtId="0" fontId="2" fillId="0" borderId="2" xfId="0" applyFont="1" applyBorder="1"/>
    <xf numFmtId="17" fontId="13" fillId="0" borderId="1" xfId="0" applyNumberFormat="1" applyFont="1" applyBorder="1"/>
    <xf numFmtId="17" fontId="13" fillId="0" borderId="3" xfId="0" applyNumberFormat="1" applyFont="1" applyBorder="1" applyAlignment="1">
      <alignment horizontal="right"/>
    </xf>
    <xf numFmtId="0" fontId="2" fillId="0" borderId="0" xfId="0" applyFont="1" applyAlignment="1">
      <alignment wrapText="1"/>
    </xf>
    <xf numFmtId="0" fontId="14" fillId="0" borderId="0" xfId="0" applyFont="1" applyAlignment="1">
      <alignment horizontal="center"/>
    </xf>
    <xf numFmtId="0" fontId="5" fillId="0" borderId="4" xfId="0" applyFont="1" applyBorder="1" applyAlignment="1">
      <alignment horizontal="center" wrapText="1"/>
    </xf>
    <xf numFmtId="0" fontId="5" fillId="0" borderId="4" xfId="0" applyFont="1" applyBorder="1" applyAlignment="1">
      <alignment horizontal="center"/>
    </xf>
    <xf numFmtId="0" fontId="7" fillId="0" borderId="0" xfId="0" applyFont="1" applyAlignment="1">
      <alignment horizontal="left"/>
    </xf>
    <xf numFmtId="43" fontId="0" fillId="0" borderId="0" xfId="1" applyFont="1"/>
    <xf numFmtId="43" fontId="0" fillId="0" borderId="5" xfId="0" applyNumberFormat="1" applyBorder="1"/>
    <xf numFmtId="0" fontId="15" fillId="0" borderId="0" xfId="0" applyFont="1"/>
    <xf numFmtId="43" fontId="0" fillId="0" borderId="0" xfId="0" applyNumberFormat="1"/>
    <xf numFmtId="0" fontId="20" fillId="4" borderId="0" xfId="0" applyFont="1" applyFill="1" applyAlignment="1">
      <alignment horizontal="left" vertical="top"/>
    </xf>
    <xf numFmtId="0" fontId="13" fillId="4" borderId="0" xfId="0" applyFont="1" applyFill="1" applyAlignment="1">
      <alignment horizontal="left" vertical="top"/>
    </xf>
    <xf numFmtId="0" fontId="2" fillId="4" borderId="0" xfId="0" applyFont="1" applyFill="1" applyAlignment="1">
      <alignment horizontal="left" vertical="top"/>
    </xf>
    <xf numFmtId="0" fontId="21" fillId="0" borderId="0" xfId="0" applyFont="1" applyAlignment="1">
      <alignment horizontal="left" vertical="top"/>
    </xf>
    <xf numFmtId="0" fontId="16" fillId="4" borderId="0" xfId="0" applyFont="1" applyFill="1" applyAlignment="1">
      <alignment horizontal="left" vertical="top"/>
    </xf>
    <xf numFmtId="0" fontId="2" fillId="4" borderId="0" xfId="0" applyFont="1" applyFill="1" applyAlignment="1">
      <alignment horizontal="left" vertical="top" wrapText="1"/>
    </xf>
    <xf numFmtId="0" fontId="17" fillId="4" borderId="0" xfId="0" applyFont="1" applyFill="1" applyAlignment="1">
      <alignment horizontal="left" vertical="top"/>
    </xf>
    <xf numFmtId="0" fontId="13" fillId="4" borderId="0" xfId="0" applyFont="1" applyFill="1" applyAlignment="1">
      <alignment horizontal="left" vertical="top" wrapText="1"/>
    </xf>
    <xf numFmtId="0" fontId="18" fillId="4" borderId="0" xfId="3" applyFont="1" applyFill="1" applyAlignment="1" applyProtection="1">
      <alignment horizontal="left" vertical="top"/>
    </xf>
    <xf numFmtId="0" fontId="19" fillId="4" borderId="0" xfId="0" applyFont="1" applyFill="1" applyAlignment="1">
      <alignment horizontal="left" vertical="top"/>
    </xf>
    <xf numFmtId="164" fontId="2" fillId="0" borderId="2" xfId="2" applyNumberFormat="1" applyFont="1" applyBorder="1"/>
    <xf numFmtId="164" fontId="13" fillId="0" borderId="6" xfId="2" applyNumberFormat="1" applyFont="1" applyBorder="1"/>
    <xf numFmtId="0" fontId="0" fillId="0" borderId="0" xfId="0" applyAlignment="1">
      <alignment horizontal="left"/>
    </xf>
    <xf numFmtId="0" fontId="2" fillId="0" borderId="0" xfId="0" applyFont="1" applyAlignment="1">
      <alignment horizontal="left"/>
    </xf>
    <xf numFmtId="0" fontId="9" fillId="0" borderId="0" xfId="0" applyFont="1" applyAlignment="1">
      <alignment horizontal="left"/>
    </xf>
    <xf numFmtId="49" fontId="2" fillId="0" borderId="1" xfId="0" applyNumberFormat="1" applyFont="1" applyBorder="1" applyAlignment="1">
      <alignment horizontal="center"/>
    </xf>
    <xf numFmtId="164" fontId="2" fillId="0" borderId="0" xfId="2" applyNumberFormat="1" applyFont="1" applyFill="1" applyBorder="1"/>
    <xf numFmtId="17" fontId="14" fillId="0" borderId="0" xfId="0" applyNumberFormat="1" applyFont="1" applyAlignment="1">
      <alignment horizontal="center"/>
    </xf>
    <xf numFmtId="164" fontId="13" fillId="0" borderId="0" xfId="2" applyNumberFormat="1" applyFont="1" applyFill="1" applyBorder="1"/>
    <xf numFmtId="0" fontId="13" fillId="0" borderId="3" xfId="0" applyFont="1" applyBorder="1"/>
    <xf numFmtId="0" fontId="13" fillId="2" borderId="3" xfId="0" applyFont="1" applyFill="1" applyBorder="1" applyAlignment="1">
      <alignment horizontal="center"/>
    </xf>
    <xf numFmtId="0" fontId="13" fillId="3" borderId="6" xfId="0" applyFont="1" applyFill="1" applyBorder="1" applyAlignment="1">
      <alignment horizontal="center" vertical="center" wrapText="1"/>
    </xf>
    <xf numFmtId="0" fontId="22" fillId="5" borderId="0" xfId="0" applyFont="1" applyFill="1" applyAlignment="1">
      <alignment horizontal="left" vertical="top"/>
    </xf>
    <xf numFmtId="0" fontId="23" fillId="5" borderId="0" xfId="0" applyFont="1" applyFill="1" applyAlignment="1">
      <alignment horizontal="left" vertical="top"/>
    </xf>
    <xf numFmtId="0" fontId="2" fillId="4" borderId="0" xfId="0" applyFont="1" applyFill="1" applyAlignment="1">
      <alignment horizontal="left" vertical="top" wrapText="1"/>
    </xf>
    <xf numFmtId="0" fontId="20" fillId="0" borderId="0" xfId="0" applyFont="1" applyAlignment="1">
      <alignment horizontal="left" vertical="top" wrapText="1"/>
    </xf>
    <xf numFmtId="0" fontId="24" fillId="0" borderId="0" xfId="0" applyFont="1" applyAlignment="1">
      <alignment horizontal="left" vertical="top"/>
    </xf>
    <xf numFmtId="0" fontId="11" fillId="0" borderId="0" xfId="0" applyFont="1" applyAlignment="1">
      <alignment horizontal="center"/>
    </xf>
    <xf numFmtId="0" fontId="10" fillId="0" borderId="0" xfId="0" applyFont="1" applyAlignment="1">
      <alignment horizontal="center"/>
    </xf>
  </cellXfs>
  <cellStyles count="4">
    <cellStyle name="Comma" xfId="1" builtinId="3"/>
    <cellStyle name="Currency" xfId="2" builtinId="4"/>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creativecommons.org/licenses/by/3.0/au/deed.en_US"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0</xdr:colOff>
      <xdr:row>76</xdr:row>
      <xdr:rowOff>104775</xdr:rowOff>
    </xdr:from>
    <xdr:to>
      <xdr:col>1</xdr:col>
      <xdr:colOff>1095375</xdr:colOff>
      <xdr:row>77</xdr:row>
      <xdr:rowOff>219075</xdr:rowOff>
    </xdr:to>
    <xdr:pic>
      <xdr:nvPicPr>
        <xdr:cNvPr id="16683" name="Picture 4" descr="cc logo">
          <a:hlinkClick xmlns:r="http://schemas.openxmlformats.org/officeDocument/2006/relationships" r:id="rId1"/>
          <a:extLst>
            <a:ext uri="{FF2B5EF4-FFF2-40B4-BE49-F238E27FC236}">
              <a16:creationId xmlns:a16="http://schemas.microsoft.com/office/drawing/2014/main" id="{6D828635-5A94-E937-B030-1942116EA7D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250" y="14706600"/>
          <a:ext cx="7429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60</xdr:row>
      <xdr:rowOff>104775</xdr:rowOff>
    </xdr:from>
    <xdr:to>
      <xdr:col>1</xdr:col>
      <xdr:colOff>1095375</xdr:colOff>
      <xdr:row>61</xdr:row>
      <xdr:rowOff>219075</xdr:rowOff>
    </xdr:to>
    <xdr:pic>
      <xdr:nvPicPr>
        <xdr:cNvPr id="16684" name="Picture 4" descr="cc logo">
          <a:hlinkClick xmlns:r="http://schemas.openxmlformats.org/officeDocument/2006/relationships" r:id="rId1"/>
          <a:extLst>
            <a:ext uri="{FF2B5EF4-FFF2-40B4-BE49-F238E27FC236}">
              <a16:creationId xmlns:a16="http://schemas.microsoft.com/office/drawing/2014/main" id="{CF69D50E-27FB-27B0-B0FE-F7F58BA2E55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250" y="12420600"/>
          <a:ext cx="7429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75</xdr:row>
      <xdr:rowOff>0</xdr:rowOff>
    </xdr:from>
    <xdr:to>
      <xdr:col>1</xdr:col>
      <xdr:colOff>609600</xdr:colOff>
      <xdr:row>75</xdr:row>
      <xdr:rowOff>0</xdr:rowOff>
    </xdr:to>
    <xdr:pic>
      <xdr:nvPicPr>
        <xdr:cNvPr id="16685" name="Picture 4" descr="cc logo">
          <a:hlinkClick xmlns:r="http://schemas.openxmlformats.org/officeDocument/2006/relationships" r:id="rId1"/>
          <a:extLst>
            <a:ext uri="{FF2B5EF4-FFF2-40B4-BE49-F238E27FC236}">
              <a16:creationId xmlns:a16="http://schemas.microsoft.com/office/drawing/2014/main" id="{AB09E5A1-5EA2-0E5D-1C75-B54B98915E7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250" y="14458950"/>
          <a:ext cx="6096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76</xdr:row>
      <xdr:rowOff>104775</xdr:rowOff>
    </xdr:from>
    <xdr:to>
      <xdr:col>1</xdr:col>
      <xdr:colOff>1095375</xdr:colOff>
      <xdr:row>77</xdr:row>
      <xdr:rowOff>219075</xdr:rowOff>
    </xdr:to>
    <xdr:pic>
      <xdr:nvPicPr>
        <xdr:cNvPr id="16686" name="Picture 4" descr="cc logo">
          <a:hlinkClick xmlns:r="http://schemas.openxmlformats.org/officeDocument/2006/relationships" r:id="rId1"/>
          <a:extLst>
            <a:ext uri="{FF2B5EF4-FFF2-40B4-BE49-F238E27FC236}">
              <a16:creationId xmlns:a16="http://schemas.microsoft.com/office/drawing/2014/main" id="{CAF0C5F4-2495-FCCA-0F15-6DEA45C997E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250" y="14706600"/>
          <a:ext cx="7429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28575</xdr:colOff>
      <xdr:row>0</xdr:row>
      <xdr:rowOff>19050</xdr:rowOff>
    </xdr:from>
    <xdr:to>
      <xdr:col>12</xdr:col>
      <xdr:colOff>714375</xdr:colOff>
      <xdr:row>5</xdr:row>
      <xdr:rowOff>381000</xdr:rowOff>
    </xdr:to>
    <xdr:pic>
      <xdr:nvPicPr>
        <xdr:cNvPr id="16687" name="Picture 2">
          <a:extLst>
            <a:ext uri="{FF2B5EF4-FFF2-40B4-BE49-F238E27FC236}">
              <a16:creationId xmlns:a16="http://schemas.microsoft.com/office/drawing/2014/main" id="{3C73119D-0EC1-6A12-1B3F-67A933ABE5E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8575" y="19050"/>
          <a:ext cx="8305800"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0</xdr:colOff>
      <xdr:row>5</xdr:row>
      <xdr:rowOff>314325</xdr:rowOff>
    </xdr:to>
    <xdr:pic>
      <xdr:nvPicPr>
        <xdr:cNvPr id="25666" name="Picture 2">
          <a:extLst>
            <a:ext uri="{FF2B5EF4-FFF2-40B4-BE49-F238E27FC236}">
              <a16:creationId xmlns:a16="http://schemas.microsoft.com/office/drawing/2014/main" id="{FED07B97-1230-D41C-4B8E-B2CB7653D8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305800"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333375</xdr:colOff>
      <xdr:row>7</xdr:row>
      <xdr:rowOff>9525</xdr:rowOff>
    </xdr:to>
    <xdr:pic>
      <xdr:nvPicPr>
        <xdr:cNvPr id="30779" name="Picture 2">
          <a:extLst>
            <a:ext uri="{FF2B5EF4-FFF2-40B4-BE49-F238E27FC236}">
              <a16:creationId xmlns:a16="http://schemas.microsoft.com/office/drawing/2014/main" id="{16811115-A411-EF57-5A85-06D56E092E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305800"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vcglr.vic.gov.au/footer/copyright/"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6:Q228"/>
  <sheetViews>
    <sheetView workbookViewId="0">
      <selection activeCell="A7" sqref="A7"/>
    </sheetView>
  </sheetViews>
  <sheetFormatPr defaultColWidth="11.1796875" defaultRowHeight="10.5" x14ac:dyDescent="0.25"/>
  <cols>
    <col min="1" max="1" width="1.453125" style="25" customWidth="1"/>
    <col min="2" max="7" width="11.1796875" style="25"/>
    <col min="8" max="8" width="1.453125" style="25" customWidth="1"/>
    <col min="9" max="14" width="11.1796875" style="25"/>
    <col min="15" max="15" width="1.453125" style="25" customWidth="1"/>
    <col min="16" max="16384" width="11.1796875" style="25"/>
  </cols>
  <sheetData>
    <row r="6" spans="1:14" ht="30.75" customHeight="1" x14ac:dyDescent="0.25"/>
    <row r="7" spans="1:14" ht="11.25" customHeight="1" x14ac:dyDescent="0.25">
      <c r="A7" s="26"/>
      <c r="B7" s="47" t="s">
        <v>0</v>
      </c>
      <c r="C7" s="48"/>
      <c r="D7" s="48"/>
      <c r="E7" s="48"/>
      <c r="F7" s="48"/>
      <c r="G7" s="48"/>
      <c r="H7" s="51"/>
      <c r="I7" s="51"/>
      <c r="J7" s="51"/>
      <c r="K7" s="51"/>
      <c r="L7" s="51"/>
      <c r="M7" s="51"/>
      <c r="N7" s="51"/>
    </row>
    <row r="8" spans="1:14" ht="18.75" customHeight="1" x14ac:dyDescent="0.25">
      <c r="A8" s="26"/>
      <c r="B8" s="49" t="s">
        <v>1</v>
      </c>
      <c r="C8" s="50"/>
      <c r="D8" s="50"/>
      <c r="E8" s="50"/>
      <c r="F8" s="50"/>
      <c r="G8" s="50"/>
      <c r="H8" s="50"/>
      <c r="I8" s="50"/>
      <c r="J8" s="50"/>
      <c r="K8" s="50"/>
      <c r="L8" s="50"/>
      <c r="M8" s="50"/>
      <c r="N8" s="50"/>
    </row>
    <row r="9" spans="1:14" ht="18.75" customHeight="1" x14ac:dyDescent="0.25">
      <c r="A9" s="26"/>
      <c r="B9" s="50"/>
      <c r="C9" s="50"/>
      <c r="D9" s="50"/>
      <c r="E9" s="50"/>
      <c r="F9" s="50"/>
      <c r="G9" s="50"/>
      <c r="H9" s="50"/>
      <c r="I9" s="50"/>
      <c r="J9" s="50"/>
      <c r="K9" s="50"/>
      <c r="L9" s="50"/>
      <c r="M9" s="50"/>
      <c r="N9" s="50"/>
    </row>
    <row r="10" spans="1:14" ht="28.5" customHeight="1" x14ac:dyDescent="0.25">
      <c r="A10" s="26"/>
      <c r="B10" s="50"/>
      <c r="C10" s="50"/>
      <c r="D10" s="50"/>
      <c r="E10" s="50"/>
      <c r="F10" s="50"/>
      <c r="G10" s="50"/>
      <c r="H10" s="50"/>
      <c r="I10" s="50"/>
      <c r="J10" s="50"/>
      <c r="K10" s="50"/>
      <c r="L10" s="50"/>
      <c r="M10" s="50"/>
      <c r="N10" s="50"/>
    </row>
    <row r="11" spans="1:14" ht="13" x14ac:dyDescent="0.25">
      <c r="A11" s="26"/>
      <c r="B11" s="47" t="s">
        <v>2</v>
      </c>
      <c r="C11" s="48"/>
      <c r="D11" s="48"/>
      <c r="E11" s="48"/>
      <c r="F11" s="48"/>
      <c r="G11" s="48"/>
      <c r="H11" s="27"/>
      <c r="I11" s="47" t="s">
        <v>3</v>
      </c>
      <c r="J11" s="47"/>
      <c r="K11" s="47"/>
      <c r="L11" s="47"/>
      <c r="M11" s="47"/>
      <c r="N11" s="47"/>
    </row>
    <row r="12" spans="1:14" ht="23.25" customHeight="1" x14ac:dyDescent="0.25">
      <c r="A12" s="26"/>
      <c r="B12" s="49" t="s">
        <v>4</v>
      </c>
      <c r="C12" s="50"/>
      <c r="D12" s="50"/>
      <c r="E12" s="50"/>
      <c r="F12" s="50"/>
      <c r="G12" s="50"/>
      <c r="H12" s="27"/>
      <c r="I12" s="49" t="s">
        <v>5</v>
      </c>
      <c r="J12" s="49"/>
      <c r="K12" s="49"/>
      <c r="L12" s="49"/>
      <c r="M12" s="49"/>
      <c r="N12" s="49"/>
    </row>
    <row r="13" spans="1:14" ht="23.25" customHeight="1" x14ac:dyDescent="0.25">
      <c r="A13" s="26"/>
      <c r="B13" s="50"/>
      <c r="C13" s="50"/>
      <c r="D13" s="50"/>
      <c r="E13" s="50"/>
      <c r="F13" s="50"/>
      <c r="G13" s="50"/>
      <c r="H13" s="27"/>
      <c r="I13" s="49"/>
      <c r="J13" s="49"/>
      <c r="K13" s="49"/>
      <c r="L13" s="49"/>
      <c r="M13" s="49"/>
      <c r="N13" s="49"/>
    </row>
    <row r="14" spans="1:14" ht="23.25" customHeight="1" x14ac:dyDescent="0.25">
      <c r="A14" s="26"/>
      <c r="B14" s="50"/>
      <c r="C14" s="50"/>
      <c r="D14" s="50"/>
      <c r="E14" s="50"/>
      <c r="F14" s="50"/>
      <c r="G14" s="50"/>
      <c r="H14" s="27"/>
      <c r="I14" s="49"/>
      <c r="J14" s="49"/>
      <c r="K14" s="49"/>
      <c r="L14" s="49"/>
      <c r="M14" s="49"/>
      <c r="N14" s="49"/>
    </row>
    <row r="15" spans="1:14" ht="23.25" customHeight="1" x14ac:dyDescent="0.25">
      <c r="A15" s="26"/>
      <c r="B15" s="50"/>
      <c r="C15" s="50"/>
      <c r="D15" s="50"/>
      <c r="E15" s="50"/>
      <c r="F15" s="50"/>
      <c r="G15" s="50"/>
      <c r="H15" s="27"/>
      <c r="I15" s="49"/>
      <c r="J15" s="49"/>
      <c r="K15" s="49"/>
      <c r="L15" s="49"/>
      <c r="M15" s="49"/>
      <c r="N15" s="49"/>
    </row>
    <row r="16" spans="1:14" ht="23.25" customHeight="1" x14ac:dyDescent="0.25">
      <c r="A16" s="26"/>
      <c r="B16" s="50"/>
      <c r="C16" s="50"/>
      <c r="D16" s="50"/>
      <c r="E16" s="50"/>
      <c r="F16" s="50"/>
      <c r="G16" s="50"/>
      <c r="H16" s="27"/>
      <c r="I16" s="49"/>
      <c r="J16" s="49"/>
      <c r="K16" s="49"/>
      <c r="L16" s="49"/>
      <c r="M16" s="49"/>
      <c r="N16" s="49"/>
    </row>
    <row r="17" spans="1:17" ht="23.25" customHeight="1" x14ac:dyDescent="0.25">
      <c r="A17" s="26"/>
      <c r="B17" s="50"/>
      <c r="C17" s="50"/>
      <c r="D17" s="50"/>
      <c r="E17" s="50"/>
      <c r="F17" s="50"/>
      <c r="G17" s="50"/>
      <c r="H17" s="27"/>
      <c r="I17" s="49"/>
      <c r="J17" s="49"/>
      <c r="K17" s="49"/>
      <c r="L17" s="49"/>
      <c r="M17" s="49"/>
      <c r="N17" s="49"/>
    </row>
    <row r="18" spans="1:17" ht="58.5" customHeight="1" x14ac:dyDescent="0.25">
      <c r="A18" s="26"/>
      <c r="B18" s="50"/>
      <c r="C18" s="50"/>
      <c r="D18" s="50"/>
      <c r="E18" s="50"/>
      <c r="F18" s="50"/>
      <c r="G18" s="50"/>
      <c r="H18" s="27"/>
      <c r="I18" s="49"/>
      <c r="J18" s="49"/>
      <c r="K18" s="49"/>
      <c r="L18" s="49"/>
      <c r="M18" s="49"/>
      <c r="N18" s="49"/>
    </row>
    <row r="19" spans="1:17" ht="13" x14ac:dyDescent="0.25">
      <c r="A19" s="26"/>
      <c r="B19" s="47" t="s">
        <v>6</v>
      </c>
      <c r="C19" s="48"/>
      <c r="D19" s="48"/>
      <c r="E19" s="48"/>
      <c r="F19" s="48"/>
      <c r="G19" s="48"/>
      <c r="H19" s="27"/>
      <c r="I19" s="47" t="s">
        <v>7</v>
      </c>
      <c r="J19" s="48"/>
      <c r="K19" s="48"/>
      <c r="L19" s="48"/>
      <c r="M19" s="48"/>
      <c r="N19" s="48"/>
    </row>
    <row r="20" spans="1:17" ht="28.5" customHeight="1" x14ac:dyDescent="0.25">
      <c r="A20" s="27"/>
      <c r="B20" s="49" t="s">
        <v>8</v>
      </c>
      <c r="C20" s="50"/>
      <c r="D20" s="50"/>
      <c r="E20" s="50"/>
      <c r="F20" s="50"/>
      <c r="G20" s="50"/>
      <c r="H20" s="27"/>
      <c r="I20" s="49" t="s">
        <v>9</v>
      </c>
      <c r="J20" s="50"/>
      <c r="K20" s="50"/>
      <c r="L20" s="50"/>
      <c r="M20" s="50"/>
      <c r="N20" s="50"/>
    </row>
    <row r="21" spans="1:17" ht="28.5" customHeight="1" x14ac:dyDescent="0.25">
      <c r="A21" s="26"/>
      <c r="B21" s="50"/>
      <c r="C21" s="50"/>
      <c r="D21" s="50"/>
      <c r="E21" s="50"/>
      <c r="F21" s="50"/>
      <c r="G21" s="50"/>
      <c r="H21" s="27"/>
      <c r="I21" s="50"/>
      <c r="J21" s="50"/>
      <c r="K21" s="50"/>
      <c r="L21" s="50"/>
      <c r="M21" s="50"/>
      <c r="N21" s="50"/>
    </row>
    <row r="22" spans="1:17" ht="28.5" customHeight="1" x14ac:dyDescent="0.25">
      <c r="A22" s="27"/>
      <c r="B22" s="50"/>
      <c r="C22" s="50"/>
      <c r="D22" s="50"/>
      <c r="E22" s="50"/>
      <c r="F22" s="50"/>
      <c r="G22" s="50"/>
      <c r="H22" s="27"/>
      <c r="I22" s="50"/>
      <c r="J22" s="50"/>
      <c r="K22" s="50"/>
      <c r="L22" s="50"/>
      <c r="M22" s="50"/>
      <c r="N22" s="50"/>
      <c r="Q22" s="28"/>
    </row>
    <row r="23" spans="1:17" ht="28.5" customHeight="1" x14ac:dyDescent="0.25">
      <c r="A23" s="27"/>
      <c r="B23" s="50"/>
      <c r="C23" s="50"/>
      <c r="D23" s="50"/>
      <c r="E23" s="50"/>
      <c r="F23" s="50"/>
      <c r="G23" s="50"/>
      <c r="H23" s="27"/>
      <c r="I23" s="50"/>
      <c r="J23" s="50"/>
      <c r="K23" s="50"/>
      <c r="L23" s="50"/>
      <c r="M23" s="50"/>
      <c r="N23" s="50"/>
    </row>
    <row r="24" spans="1:17" ht="28.5" customHeight="1" x14ac:dyDescent="0.25">
      <c r="A24" s="27"/>
      <c r="B24" s="50"/>
      <c r="C24" s="50"/>
      <c r="D24" s="50"/>
      <c r="E24" s="50"/>
      <c r="F24" s="50"/>
      <c r="G24" s="50"/>
      <c r="H24" s="27"/>
      <c r="I24" s="50"/>
      <c r="J24" s="50"/>
      <c r="K24" s="50"/>
      <c r="L24" s="50"/>
      <c r="M24" s="50"/>
      <c r="N24" s="50"/>
    </row>
    <row r="25" spans="1:17" ht="28.5" customHeight="1" x14ac:dyDescent="0.25">
      <c r="A25" s="27"/>
      <c r="B25" s="50"/>
      <c r="C25" s="50"/>
      <c r="D25" s="50"/>
      <c r="E25" s="50"/>
      <c r="F25" s="50"/>
      <c r="G25" s="50"/>
      <c r="H25" s="27"/>
      <c r="I25" s="50"/>
      <c r="J25" s="50"/>
      <c r="K25" s="50"/>
      <c r="L25" s="50"/>
      <c r="M25" s="50"/>
      <c r="N25" s="50"/>
    </row>
    <row r="26" spans="1:17" ht="28.5" customHeight="1" x14ac:dyDescent="0.25">
      <c r="A26" s="27"/>
      <c r="B26" s="50"/>
      <c r="C26" s="50"/>
      <c r="D26" s="50"/>
      <c r="E26" s="50"/>
      <c r="F26" s="50"/>
      <c r="G26" s="50"/>
      <c r="H26" s="27"/>
      <c r="I26" s="50"/>
      <c r="J26" s="50"/>
      <c r="K26" s="50"/>
      <c r="L26" s="50"/>
      <c r="M26" s="50"/>
      <c r="N26" s="50"/>
    </row>
    <row r="27" spans="1:17" x14ac:dyDescent="0.25">
      <c r="A27" s="27"/>
      <c r="B27" s="27"/>
      <c r="C27" s="27"/>
      <c r="D27" s="27"/>
      <c r="E27" s="27"/>
      <c r="F27" s="27"/>
      <c r="G27" s="27"/>
      <c r="H27" s="27"/>
      <c r="I27" s="27"/>
      <c r="J27" s="27"/>
      <c r="K27" s="27"/>
      <c r="L27" s="27"/>
      <c r="M27" s="27"/>
    </row>
    <row r="28" spans="1:17" x14ac:dyDescent="0.25">
      <c r="A28" s="27"/>
      <c r="B28" s="27"/>
      <c r="C28" s="27"/>
      <c r="D28" s="27"/>
      <c r="E28" s="27"/>
      <c r="F28" s="27"/>
      <c r="G28" s="27"/>
      <c r="H28" s="27"/>
      <c r="I28" s="27"/>
      <c r="J28" s="27"/>
      <c r="K28" s="27"/>
      <c r="L28" s="27"/>
      <c r="M28" s="27"/>
    </row>
    <row r="29" spans="1:17" x14ac:dyDescent="0.25">
      <c r="A29" s="27"/>
      <c r="B29" s="27"/>
      <c r="C29" s="27"/>
      <c r="D29" s="27"/>
      <c r="E29" s="27"/>
      <c r="F29" s="27"/>
      <c r="G29" s="27"/>
      <c r="H29" s="27"/>
      <c r="I29" s="27"/>
      <c r="J29" s="27"/>
      <c r="K29" s="27"/>
      <c r="L29" s="27"/>
      <c r="M29" s="27"/>
    </row>
    <row r="30" spans="1:17" x14ac:dyDescent="0.25">
      <c r="A30" s="27"/>
      <c r="B30" s="27"/>
      <c r="C30" s="27"/>
      <c r="D30" s="27"/>
      <c r="E30" s="27"/>
      <c r="F30" s="27"/>
      <c r="G30" s="27"/>
      <c r="H30" s="27"/>
      <c r="I30" s="27"/>
      <c r="J30" s="27"/>
      <c r="K30" s="27"/>
      <c r="L30" s="27"/>
      <c r="M30" s="27"/>
    </row>
    <row r="31" spans="1:17" x14ac:dyDescent="0.25">
      <c r="A31" s="27"/>
      <c r="B31" s="27"/>
      <c r="C31" s="27"/>
      <c r="D31" s="27"/>
      <c r="E31" s="27"/>
      <c r="F31" s="27"/>
      <c r="G31" s="27"/>
      <c r="H31" s="27"/>
      <c r="I31" s="27"/>
      <c r="J31" s="27"/>
      <c r="K31" s="27"/>
      <c r="L31" s="27"/>
      <c r="M31" s="27"/>
    </row>
    <row r="32" spans="1:17" x14ac:dyDescent="0.25">
      <c r="A32" s="27"/>
      <c r="B32" s="27"/>
      <c r="C32" s="27"/>
      <c r="D32" s="27"/>
      <c r="E32" s="27"/>
      <c r="F32" s="27"/>
      <c r="G32" s="27"/>
      <c r="H32" s="27"/>
      <c r="I32" s="27"/>
      <c r="J32" s="27"/>
      <c r="K32" s="27"/>
      <c r="L32" s="27"/>
      <c r="M32" s="27"/>
    </row>
    <row r="33" spans="1:13" x14ac:dyDescent="0.25">
      <c r="A33" s="27"/>
      <c r="B33" s="27"/>
      <c r="C33" s="27"/>
      <c r="D33" s="27"/>
      <c r="E33" s="27"/>
      <c r="F33" s="27"/>
      <c r="G33" s="27"/>
      <c r="H33" s="27"/>
      <c r="I33" s="27"/>
      <c r="J33" s="27"/>
      <c r="K33" s="27"/>
      <c r="L33" s="27"/>
      <c r="M33" s="27"/>
    </row>
    <row r="34" spans="1:13" x14ac:dyDescent="0.25">
      <c r="A34" s="27"/>
      <c r="B34" s="27"/>
      <c r="C34" s="27"/>
      <c r="D34" s="27"/>
      <c r="E34" s="27"/>
      <c r="F34" s="27"/>
      <c r="G34" s="27"/>
      <c r="H34" s="27"/>
      <c r="I34" s="27"/>
      <c r="J34" s="27"/>
      <c r="K34" s="27"/>
      <c r="L34" s="27"/>
      <c r="M34" s="27"/>
    </row>
    <row r="35" spans="1:13" x14ac:dyDescent="0.25">
      <c r="A35" s="26"/>
      <c r="B35" s="27"/>
      <c r="C35" s="27"/>
      <c r="D35" s="27"/>
      <c r="E35" s="27"/>
      <c r="F35" s="27"/>
      <c r="G35" s="27"/>
      <c r="H35" s="27"/>
      <c r="I35" s="27"/>
      <c r="J35" s="27"/>
      <c r="K35" s="27"/>
      <c r="L35" s="27"/>
      <c r="M35" s="27"/>
    </row>
    <row r="36" spans="1:13" x14ac:dyDescent="0.25">
      <c r="A36" s="26"/>
      <c r="B36" s="27"/>
      <c r="C36" s="27"/>
      <c r="D36" s="27"/>
      <c r="E36" s="27"/>
      <c r="F36" s="27"/>
      <c r="G36" s="27"/>
      <c r="H36" s="27"/>
      <c r="I36" s="27"/>
      <c r="J36" s="27"/>
      <c r="K36" s="27"/>
      <c r="L36" s="27"/>
      <c r="M36" s="27"/>
    </row>
    <row r="37" spans="1:13" x14ac:dyDescent="0.25">
      <c r="A37" s="27"/>
      <c r="B37" s="27"/>
      <c r="C37" s="27"/>
      <c r="D37" s="27"/>
      <c r="E37" s="27"/>
      <c r="F37" s="27"/>
      <c r="G37" s="27"/>
      <c r="H37" s="27"/>
      <c r="I37" s="27"/>
      <c r="J37" s="27"/>
      <c r="K37" s="27"/>
      <c r="L37" s="27"/>
      <c r="M37" s="27"/>
    </row>
    <row r="38" spans="1:13" x14ac:dyDescent="0.25">
      <c r="A38" s="27"/>
      <c r="B38" s="27"/>
      <c r="C38" s="27"/>
      <c r="D38" s="27"/>
      <c r="E38" s="27"/>
      <c r="F38" s="27"/>
      <c r="G38" s="27"/>
      <c r="H38" s="27"/>
      <c r="I38" s="27"/>
      <c r="J38" s="27"/>
      <c r="K38" s="27"/>
      <c r="L38" s="27"/>
      <c r="M38" s="27"/>
    </row>
    <row r="39" spans="1:13" x14ac:dyDescent="0.25">
      <c r="A39" s="27"/>
      <c r="B39" s="27"/>
      <c r="C39" s="27"/>
      <c r="D39" s="27"/>
      <c r="E39" s="27"/>
      <c r="F39" s="27"/>
      <c r="G39" s="27"/>
      <c r="H39" s="27"/>
      <c r="I39" s="27"/>
      <c r="J39" s="27"/>
      <c r="K39" s="27"/>
      <c r="L39" s="27"/>
      <c r="M39" s="27"/>
    </row>
    <row r="40" spans="1:13" x14ac:dyDescent="0.25">
      <c r="A40" s="27"/>
      <c r="B40" s="27"/>
      <c r="C40" s="27"/>
      <c r="D40" s="27"/>
      <c r="E40" s="27"/>
      <c r="F40" s="27"/>
      <c r="G40" s="27"/>
      <c r="H40" s="27"/>
      <c r="I40" s="27"/>
      <c r="J40" s="27"/>
      <c r="K40" s="27"/>
      <c r="L40" s="27"/>
      <c r="M40" s="27"/>
    </row>
    <row r="41" spans="1:13" x14ac:dyDescent="0.25">
      <c r="A41" s="26"/>
      <c r="B41" s="27"/>
      <c r="C41" s="27"/>
      <c r="D41" s="27"/>
      <c r="E41" s="27"/>
      <c r="F41" s="27"/>
      <c r="G41" s="27"/>
      <c r="H41" s="27"/>
      <c r="I41" s="27"/>
      <c r="J41" s="27"/>
      <c r="K41" s="27"/>
      <c r="L41" s="27"/>
      <c r="M41" s="27"/>
    </row>
    <row r="42" spans="1:13" x14ac:dyDescent="0.25">
      <c r="A42" s="27"/>
      <c r="B42" s="27"/>
      <c r="C42" s="27"/>
      <c r="D42" s="27"/>
      <c r="E42" s="27"/>
      <c r="F42" s="27"/>
      <c r="G42" s="27"/>
      <c r="H42" s="27"/>
      <c r="I42" s="27"/>
      <c r="J42" s="27"/>
      <c r="K42" s="27"/>
      <c r="L42" s="27"/>
      <c r="M42" s="27"/>
    </row>
    <row r="43" spans="1:13" x14ac:dyDescent="0.25">
      <c r="A43" s="27"/>
      <c r="B43" s="27"/>
      <c r="C43" s="27"/>
      <c r="D43" s="27"/>
      <c r="E43" s="27"/>
      <c r="F43" s="27"/>
      <c r="G43" s="27"/>
      <c r="H43" s="27"/>
      <c r="I43" s="27"/>
      <c r="J43" s="27"/>
      <c r="K43" s="27"/>
      <c r="L43" s="27"/>
      <c r="M43" s="27"/>
    </row>
    <row r="44" spans="1:13" x14ac:dyDescent="0.25">
      <c r="A44" s="27"/>
      <c r="B44" s="27"/>
      <c r="C44" s="27"/>
      <c r="D44" s="27"/>
      <c r="E44" s="27"/>
      <c r="F44" s="27"/>
      <c r="G44" s="27"/>
      <c r="H44" s="27"/>
      <c r="I44" s="27"/>
      <c r="J44" s="27"/>
      <c r="K44" s="27"/>
      <c r="L44" s="27"/>
      <c r="M44" s="27"/>
    </row>
    <row r="45" spans="1:13" x14ac:dyDescent="0.25">
      <c r="A45" s="27"/>
      <c r="B45" s="27"/>
      <c r="C45" s="27"/>
      <c r="D45" s="27"/>
      <c r="E45" s="27"/>
      <c r="F45" s="27"/>
      <c r="G45" s="27"/>
      <c r="H45" s="27"/>
      <c r="I45" s="27"/>
      <c r="J45" s="27"/>
      <c r="K45" s="27"/>
      <c r="L45" s="27"/>
      <c r="M45" s="27"/>
    </row>
    <row r="46" spans="1:13" x14ac:dyDescent="0.25">
      <c r="A46" s="26"/>
      <c r="B46" s="27"/>
      <c r="C46" s="27"/>
      <c r="D46" s="27"/>
      <c r="E46" s="27"/>
      <c r="F46" s="27"/>
      <c r="G46" s="27"/>
      <c r="H46" s="27"/>
      <c r="I46" s="27"/>
      <c r="J46" s="27"/>
      <c r="K46" s="27"/>
      <c r="L46" s="27"/>
      <c r="M46" s="27"/>
    </row>
    <row r="47" spans="1:13" x14ac:dyDescent="0.25">
      <c r="A47" s="27"/>
      <c r="B47" s="27"/>
      <c r="C47" s="27"/>
      <c r="D47" s="27"/>
      <c r="E47" s="27"/>
      <c r="F47" s="27"/>
      <c r="G47" s="27"/>
      <c r="H47" s="27"/>
      <c r="I47" s="27"/>
      <c r="J47" s="27"/>
      <c r="K47" s="27"/>
      <c r="L47" s="27"/>
      <c r="M47" s="27"/>
    </row>
    <row r="48" spans="1:13" x14ac:dyDescent="0.25">
      <c r="A48" s="27"/>
      <c r="B48" s="27"/>
      <c r="C48" s="27"/>
      <c r="D48" s="27"/>
      <c r="E48" s="27"/>
      <c r="F48" s="27"/>
      <c r="G48" s="27"/>
      <c r="H48" s="27"/>
      <c r="I48" s="27"/>
      <c r="J48" s="27"/>
      <c r="K48" s="27"/>
      <c r="L48" s="27"/>
      <c r="M48" s="27"/>
    </row>
    <row r="49" spans="1:14" x14ac:dyDescent="0.25">
      <c r="A49" s="27"/>
      <c r="B49" s="27"/>
      <c r="C49" s="27"/>
      <c r="D49" s="27"/>
      <c r="E49" s="27"/>
      <c r="F49" s="27"/>
      <c r="G49" s="27"/>
      <c r="H49" s="27"/>
      <c r="I49" s="27"/>
      <c r="J49" s="27"/>
      <c r="K49" s="27"/>
      <c r="L49" s="27"/>
      <c r="M49" s="27"/>
    </row>
    <row r="50" spans="1:14" x14ac:dyDescent="0.25">
      <c r="A50" s="26"/>
      <c r="B50" s="27"/>
      <c r="C50" s="27"/>
      <c r="D50" s="27"/>
      <c r="E50" s="27"/>
      <c r="F50" s="27"/>
      <c r="G50" s="27"/>
      <c r="H50" s="27"/>
      <c r="I50" s="27"/>
      <c r="J50" s="27"/>
      <c r="K50" s="27"/>
      <c r="L50" s="27"/>
      <c r="M50" s="27"/>
    </row>
    <row r="51" spans="1:14" x14ac:dyDescent="0.25">
      <c r="A51" s="27"/>
      <c r="B51" s="27"/>
      <c r="C51" s="27"/>
      <c r="D51" s="27"/>
      <c r="E51" s="27"/>
      <c r="F51" s="27"/>
      <c r="G51" s="27"/>
      <c r="H51" s="27"/>
      <c r="I51" s="27"/>
      <c r="J51" s="27"/>
      <c r="K51" s="27"/>
      <c r="L51" s="27"/>
      <c r="M51" s="27"/>
    </row>
    <row r="52" spans="1:14" x14ac:dyDescent="0.25">
      <c r="A52" s="27"/>
      <c r="B52" s="27"/>
      <c r="C52" s="27"/>
      <c r="D52" s="27"/>
      <c r="E52" s="27"/>
      <c r="F52" s="27"/>
      <c r="G52" s="27"/>
      <c r="H52" s="27"/>
      <c r="I52" s="27"/>
      <c r="J52" s="27"/>
      <c r="K52" s="27"/>
      <c r="L52" s="27"/>
      <c r="M52" s="27"/>
    </row>
    <row r="53" spans="1:14" x14ac:dyDescent="0.25">
      <c r="A53" s="27"/>
      <c r="B53" s="27"/>
      <c r="C53" s="27"/>
      <c r="D53" s="27"/>
      <c r="E53" s="27"/>
      <c r="F53" s="27"/>
      <c r="G53" s="27"/>
      <c r="H53" s="27"/>
      <c r="I53" s="27"/>
      <c r="J53" s="27"/>
      <c r="K53" s="27"/>
      <c r="L53" s="27"/>
      <c r="M53" s="27"/>
    </row>
    <row r="54" spans="1:14" x14ac:dyDescent="0.25">
      <c r="A54" s="27"/>
      <c r="B54" s="27"/>
      <c r="C54" s="27"/>
      <c r="D54" s="27"/>
      <c r="E54" s="27"/>
      <c r="F54" s="27"/>
      <c r="G54" s="27"/>
      <c r="H54" s="27"/>
      <c r="I54" s="27"/>
      <c r="J54" s="27"/>
      <c r="K54" s="27"/>
      <c r="L54" s="27"/>
      <c r="M54" s="27"/>
    </row>
    <row r="55" spans="1:14" s="26" customFormat="1" x14ac:dyDescent="0.25"/>
    <row r="56" spans="1:14" s="27" customFormat="1" ht="10" x14ac:dyDescent="0.25"/>
    <row r="57" spans="1:14" s="27" customFormat="1" ht="10" x14ac:dyDescent="0.25"/>
    <row r="58" spans="1:14" s="27" customFormat="1" ht="10" x14ac:dyDescent="0.25">
      <c r="A58" s="29"/>
      <c r="B58" s="30"/>
    </row>
    <row r="59" spans="1:14" s="27" customFormat="1" ht="10" x14ac:dyDescent="0.25">
      <c r="A59" s="29"/>
      <c r="B59" s="30"/>
    </row>
    <row r="60" spans="1:14" s="27" customFormat="1" ht="10" x14ac:dyDescent="0.25">
      <c r="A60" s="29"/>
    </row>
    <row r="61" spans="1:14" x14ac:dyDescent="0.25">
      <c r="A61" s="31"/>
      <c r="B61" s="27"/>
      <c r="C61" s="27"/>
      <c r="D61" s="27"/>
      <c r="E61" s="27"/>
      <c r="F61" s="27"/>
      <c r="G61" s="27"/>
      <c r="H61" s="27"/>
      <c r="I61" s="27"/>
      <c r="J61" s="27"/>
      <c r="K61" s="27"/>
      <c r="L61" s="27"/>
      <c r="M61" s="27"/>
      <c r="N61" s="27"/>
    </row>
    <row r="62" spans="1:14" s="27" customFormat="1" ht="10" x14ac:dyDescent="0.25"/>
    <row r="63" spans="1:14" x14ac:dyDescent="0.25">
      <c r="A63" s="27"/>
      <c r="B63" s="27"/>
      <c r="C63" s="27"/>
      <c r="D63" s="27"/>
      <c r="E63" s="27"/>
      <c r="F63" s="27"/>
      <c r="G63" s="27"/>
      <c r="H63" s="27"/>
      <c r="I63" s="27"/>
      <c r="J63" s="27"/>
      <c r="K63" s="27"/>
      <c r="L63" s="27"/>
      <c r="M63" s="27"/>
    </row>
    <row r="64" spans="1:14" x14ac:dyDescent="0.25">
      <c r="A64" s="27"/>
      <c r="B64" s="27"/>
      <c r="C64" s="27"/>
      <c r="D64" s="27"/>
      <c r="E64" s="27"/>
      <c r="F64" s="27"/>
      <c r="G64" s="27"/>
      <c r="H64" s="27"/>
      <c r="I64" s="27"/>
      <c r="J64" s="27"/>
      <c r="K64" s="27"/>
      <c r="L64" s="27"/>
      <c r="M64" s="27"/>
    </row>
    <row r="65" spans="1:13" s="26" customFormat="1" x14ac:dyDescent="0.25">
      <c r="B65" s="32"/>
    </row>
    <row r="66" spans="1:13" x14ac:dyDescent="0.25">
      <c r="A66" s="27"/>
      <c r="B66" s="30"/>
      <c r="C66" s="27"/>
      <c r="D66" s="27"/>
      <c r="E66" s="27"/>
      <c r="F66" s="27"/>
      <c r="G66" s="27"/>
      <c r="H66" s="27"/>
      <c r="I66" s="27"/>
      <c r="J66" s="27"/>
      <c r="K66" s="27"/>
      <c r="L66" s="27"/>
      <c r="M66" s="27"/>
    </row>
    <row r="67" spans="1:13" x14ac:dyDescent="0.25">
      <c r="A67" s="27"/>
      <c r="B67" s="30"/>
      <c r="C67" s="27"/>
      <c r="D67" s="27"/>
      <c r="E67" s="27"/>
      <c r="F67" s="27"/>
      <c r="G67" s="27"/>
      <c r="H67" s="27"/>
      <c r="I67" s="27"/>
      <c r="J67" s="27"/>
      <c r="K67" s="27"/>
      <c r="L67" s="27"/>
      <c r="M67" s="27"/>
    </row>
    <row r="68" spans="1:13" x14ac:dyDescent="0.25">
      <c r="A68" s="33"/>
      <c r="B68" s="27"/>
      <c r="C68" s="27"/>
      <c r="D68" s="27"/>
      <c r="E68" s="27"/>
      <c r="F68" s="27"/>
      <c r="G68" s="27"/>
      <c r="H68" s="27"/>
      <c r="I68" s="27"/>
      <c r="J68" s="27"/>
      <c r="K68" s="27"/>
      <c r="L68" s="27"/>
      <c r="M68" s="27"/>
    </row>
    <row r="69" spans="1:13" x14ac:dyDescent="0.25">
      <c r="A69" s="27"/>
      <c r="B69" s="27"/>
      <c r="C69" s="27"/>
      <c r="D69" s="27"/>
      <c r="E69" s="27"/>
      <c r="F69" s="27"/>
      <c r="G69" s="27"/>
      <c r="H69" s="27"/>
      <c r="I69" s="27"/>
      <c r="J69" s="27"/>
      <c r="K69" s="27"/>
      <c r="L69" s="27"/>
      <c r="M69" s="27"/>
    </row>
    <row r="70" spans="1:13" x14ac:dyDescent="0.25">
      <c r="A70" s="27"/>
      <c r="B70" s="27"/>
      <c r="C70" s="27"/>
      <c r="D70" s="27"/>
      <c r="E70" s="27"/>
      <c r="F70" s="27"/>
      <c r="G70" s="27"/>
      <c r="H70" s="27"/>
      <c r="I70" s="27"/>
      <c r="J70" s="27"/>
      <c r="K70" s="27"/>
      <c r="L70" s="27"/>
      <c r="M70" s="27"/>
    </row>
    <row r="71" spans="1:13" x14ac:dyDescent="0.25">
      <c r="A71" s="29"/>
      <c r="B71" s="27"/>
      <c r="C71" s="27"/>
      <c r="D71" s="27"/>
      <c r="E71" s="27"/>
      <c r="F71" s="27"/>
      <c r="G71" s="27"/>
      <c r="H71" s="27"/>
      <c r="I71" s="27"/>
      <c r="J71" s="27"/>
      <c r="K71" s="27"/>
      <c r="L71" s="27"/>
      <c r="M71" s="27"/>
    </row>
    <row r="72" spans="1:13" x14ac:dyDescent="0.25">
      <c r="A72" s="29"/>
      <c r="B72" s="27"/>
      <c r="C72" s="27"/>
      <c r="D72" s="27"/>
      <c r="E72" s="27"/>
      <c r="F72" s="27"/>
      <c r="G72" s="27"/>
      <c r="H72" s="27"/>
      <c r="I72" s="27"/>
      <c r="J72" s="27"/>
      <c r="K72" s="27"/>
      <c r="L72" s="27"/>
      <c r="M72" s="27"/>
    </row>
    <row r="73" spans="1:13" x14ac:dyDescent="0.25">
      <c r="A73" s="29"/>
      <c r="B73" s="27"/>
      <c r="C73" s="27"/>
      <c r="D73" s="27"/>
      <c r="E73" s="27"/>
      <c r="F73" s="27"/>
      <c r="G73" s="27"/>
      <c r="H73" s="27"/>
      <c r="I73" s="27"/>
      <c r="J73" s="27"/>
      <c r="K73" s="27"/>
      <c r="L73" s="27"/>
      <c r="M73" s="27"/>
    </row>
    <row r="74" spans="1:13" x14ac:dyDescent="0.25">
      <c r="A74" s="29"/>
      <c r="B74" s="30"/>
      <c r="C74" s="27"/>
      <c r="D74" s="27"/>
      <c r="E74" s="27"/>
      <c r="F74" s="27"/>
      <c r="G74" s="27"/>
      <c r="H74" s="27"/>
      <c r="I74" s="27"/>
      <c r="J74" s="27"/>
      <c r="K74" s="27"/>
      <c r="L74" s="27"/>
      <c r="M74" s="27"/>
    </row>
    <row r="75" spans="1:13" x14ac:dyDescent="0.25">
      <c r="A75" s="34"/>
      <c r="B75" s="27"/>
      <c r="C75" s="27"/>
      <c r="D75" s="27"/>
      <c r="E75" s="27"/>
      <c r="F75" s="27"/>
      <c r="G75" s="27"/>
      <c r="H75" s="27"/>
      <c r="I75" s="27"/>
      <c r="J75" s="27"/>
      <c r="K75" s="27"/>
      <c r="L75" s="27"/>
      <c r="M75" s="27"/>
    </row>
    <row r="76" spans="1:13" x14ac:dyDescent="0.25">
      <c r="A76" s="34"/>
      <c r="B76" s="30"/>
      <c r="C76" s="27"/>
      <c r="D76" s="27"/>
      <c r="E76" s="27"/>
      <c r="F76" s="27"/>
      <c r="G76" s="27"/>
      <c r="H76" s="27"/>
      <c r="I76" s="27"/>
      <c r="J76" s="27"/>
      <c r="K76" s="27"/>
      <c r="L76" s="27"/>
      <c r="M76" s="27"/>
    </row>
    <row r="77" spans="1:13" x14ac:dyDescent="0.25">
      <c r="A77" s="34"/>
      <c r="B77" s="30"/>
      <c r="C77" s="27"/>
      <c r="D77" s="27"/>
      <c r="E77" s="27"/>
      <c r="F77" s="27"/>
      <c r="G77" s="27"/>
      <c r="H77" s="27"/>
      <c r="I77" s="27"/>
      <c r="J77" s="27"/>
      <c r="K77" s="27"/>
      <c r="L77" s="27"/>
      <c r="M77" s="27"/>
    </row>
    <row r="78" spans="1:13" x14ac:dyDescent="0.25">
      <c r="A78" s="27"/>
      <c r="B78" s="27"/>
      <c r="C78" s="27"/>
      <c r="D78" s="27"/>
      <c r="E78" s="27"/>
      <c r="F78" s="27"/>
      <c r="G78" s="27"/>
      <c r="H78" s="27"/>
      <c r="I78" s="27"/>
      <c r="J78" s="27"/>
      <c r="K78" s="27"/>
      <c r="L78" s="27"/>
      <c r="M78" s="27"/>
    </row>
    <row r="79" spans="1:13" x14ac:dyDescent="0.25">
      <c r="A79" s="27"/>
      <c r="B79" s="27"/>
      <c r="C79" s="27"/>
      <c r="D79" s="27"/>
      <c r="E79" s="27"/>
      <c r="F79" s="27"/>
      <c r="G79" s="27"/>
      <c r="H79" s="27"/>
      <c r="I79" s="27"/>
      <c r="J79" s="27"/>
      <c r="K79" s="27"/>
      <c r="L79" s="27"/>
      <c r="M79" s="27"/>
    </row>
    <row r="80" spans="1:13" x14ac:dyDescent="0.25">
      <c r="A80" s="27"/>
      <c r="B80" s="27"/>
      <c r="C80" s="27"/>
      <c r="D80" s="27"/>
      <c r="E80" s="27"/>
      <c r="F80" s="27"/>
      <c r="G80" s="27"/>
      <c r="H80" s="27"/>
      <c r="I80" s="27"/>
      <c r="J80" s="27"/>
      <c r="K80" s="27"/>
      <c r="L80" s="27"/>
      <c r="M80" s="27"/>
    </row>
    <row r="81" spans="1:13" x14ac:dyDescent="0.25">
      <c r="A81" s="27"/>
      <c r="B81" s="27"/>
      <c r="C81" s="27"/>
      <c r="D81" s="27"/>
      <c r="E81" s="27"/>
      <c r="F81" s="27"/>
      <c r="G81" s="27"/>
      <c r="H81" s="27"/>
      <c r="I81" s="27"/>
      <c r="J81" s="27"/>
      <c r="K81" s="27"/>
      <c r="L81" s="27"/>
      <c r="M81" s="27"/>
    </row>
    <row r="82" spans="1:13" x14ac:dyDescent="0.25">
      <c r="A82" s="27"/>
      <c r="B82" s="27"/>
      <c r="C82" s="27"/>
      <c r="D82" s="27"/>
      <c r="E82" s="27"/>
      <c r="F82" s="27"/>
      <c r="G82" s="27"/>
      <c r="H82" s="27"/>
      <c r="I82" s="27"/>
      <c r="J82" s="27"/>
      <c r="K82" s="27"/>
      <c r="L82" s="27"/>
      <c r="M82" s="27"/>
    </row>
    <row r="83" spans="1:13" x14ac:dyDescent="0.25">
      <c r="A83" s="27"/>
      <c r="B83" s="27"/>
      <c r="C83" s="27"/>
      <c r="D83" s="27"/>
      <c r="E83" s="27"/>
      <c r="F83" s="27"/>
      <c r="G83" s="27"/>
      <c r="H83" s="27"/>
      <c r="I83" s="27"/>
      <c r="J83" s="27"/>
      <c r="K83" s="27"/>
      <c r="L83" s="27"/>
      <c r="M83" s="27"/>
    </row>
    <row r="84" spans="1:13" x14ac:dyDescent="0.25">
      <c r="A84" s="27"/>
      <c r="B84" s="27"/>
      <c r="C84" s="27"/>
      <c r="D84" s="27"/>
      <c r="E84" s="27"/>
      <c r="F84" s="27"/>
      <c r="G84" s="27"/>
      <c r="H84" s="27"/>
      <c r="I84" s="27"/>
      <c r="J84" s="27"/>
      <c r="K84" s="27"/>
      <c r="L84" s="27"/>
      <c r="M84" s="27"/>
    </row>
    <row r="85" spans="1:13" x14ac:dyDescent="0.25">
      <c r="A85" s="27"/>
      <c r="B85" s="27"/>
      <c r="C85" s="27"/>
      <c r="D85" s="27"/>
      <c r="E85" s="27"/>
      <c r="F85" s="27"/>
      <c r="G85" s="27"/>
      <c r="H85" s="27"/>
      <c r="I85" s="27"/>
      <c r="J85" s="27"/>
      <c r="K85" s="27"/>
      <c r="L85" s="27"/>
      <c r="M85" s="27"/>
    </row>
    <row r="86" spans="1:13" x14ac:dyDescent="0.25">
      <c r="A86" s="27"/>
      <c r="B86" s="27"/>
      <c r="C86" s="27"/>
      <c r="D86" s="27"/>
      <c r="E86" s="27"/>
      <c r="F86" s="27"/>
      <c r="G86" s="27"/>
      <c r="H86" s="27"/>
      <c r="I86" s="27"/>
      <c r="J86" s="27"/>
      <c r="K86" s="27"/>
      <c r="L86" s="27"/>
      <c r="M86" s="27"/>
    </row>
    <row r="87" spans="1:13" x14ac:dyDescent="0.25">
      <c r="A87" s="27"/>
      <c r="B87" s="27"/>
      <c r="C87" s="27"/>
      <c r="D87" s="27"/>
      <c r="E87" s="27"/>
      <c r="F87" s="27"/>
      <c r="G87" s="27"/>
      <c r="H87" s="27"/>
      <c r="I87" s="27"/>
      <c r="J87" s="27"/>
      <c r="K87" s="27"/>
      <c r="L87" s="27"/>
      <c r="M87" s="27"/>
    </row>
    <row r="88" spans="1:13" x14ac:dyDescent="0.25">
      <c r="A88" s="27"/>
      <c r="B88" s="27"/>
      <c r="C88" s="27"/>
      <c r="D88" s="27"/>
      <c r="E88" s="27"/>
      <c r="F88" s="27"/>
      <c r="G88" s="27"/>
      <c r="H88" s="27"/>
      <c r="I88" s="27"/>
      <c r="J88" s="27"/>
      <c r="K88" s="27"/>
      <c r="L88" s="27"/>
      <c r="M88" s="27"/>
    </row>
    <row r="89" spans="1:13" x14ac:dyDescent="0.25">
      <c r="A89" s="27"/>
      <c r="B89" s="27"/>
      <c r="C89" s="27"/>
      <c r="D89" s="27"/>
      <c r="E89" s="27"/>
      <c r="F89" s="27"/>
      <c r="G89" s="27"/>
      <c r="H89" s="27"/>
      <c r="I89" s="27"/>
      <c r="J89" s="27"/>
      <c r="K89" s="27"/>
      <c r="L89" s="27"/>
      <c r="M89" s="27"/>
    </row>
    <row r="90" spans="1:13" x14ac:dyDescent="0.25">
      <c r="A90" s="27"/>
      <c r="B90" s="27"/>
      <c r="C90" s="27"/>
      <c r="D90" s="27"/>
      <c r="E90" s="27"/>
      <c r="F90" s="27"/>
      <c r="G90" s="27"/>
      <c r="H90" s="27"/>
      <c r="I90" s="27"/>
      <c r="J90" s="27"/>
      <c r="K90" s="27"/>
      <c r="L90" s="27"/>
      <c r="M90" s="27"/>
    </row>
    <row r="91" spans="1:13" x14ac:dyDescent="0.25">
      <c r="A91" s="27"/>
      <c r="B91" s="27"/>
      <c r="C91" s="27"/>
      <c r="D91" s="27"/>
      <c r="E91" s="27"/>
      <c r="F91" s="27"/>
      <c r="G91" s="27"/>
      <c r="H91" s="27"/>
      <c r="I91" s="27"/>
      <c r="J91" s="27"/>
      <c r="K91" s="27"/>
      <c r="L91" s="27"/>
      <c r="M91" s="27"/>
    </row>
    <row r="92" spans="1:13" x14ac:dyDescent="0.25">
      <c r="A92" s="27"/>
      <c r="B92" s="27"/>
      <c r="C92" s="27"/>
      <c r="D92" s="27"/>
      <c r="E92" s="27"/>
      <c r="F92" s="27"/>
      <c r="G92" s="27"/>
      <c r="H92" s="27"/>
      <c r="I92" s="27"/>
      <c r="J92" s="27"/>
      <c r="K92" s="27"/>
      <c r="L92" s="27"/>
      <c r="M92" s="27"/>
    </row>
    <row r="93" spans="1:13" x14ac:dyDescent="0.25">
      <c r="A93" s="27"/>
      <c r="B93" s="27"/>
      <c r="C93" s="27"/>
      <c r="D93" s="27"/>
      <c r="E93" s="27"/>
      <c r="F93" s="27"/>
      <c r="G93" s="27"/>
      <c r="H93" s="27"/>
      <c r="I93" s="27"/>
      <c r="J93" s="27"/>
      <c r="K93" s="27"/>
      <c r="L93" s="27"/>
      <c r="M93" s="27"/>
    </row>
    <row r="94" spans="1:13" x14ac:dyDescent="0.25">
      <c r="A94" s="27"/>
      <c r="B94" s="27"/>
      <c r="C94" s="27"/>
      <c r="D94" s="27"/>
      <c r="E94" s="27"/>
      <c r="F94" s="27"/>
      <c r="G94" s="27"/>
      <c r="H94" s="27"/>
      <c r="I94" s="27"/>
      <c r="J94" s="27"/>
      <c r="K94" s="27"/>
      <c r="L94" s="27"/>
      <c r="M94" s="27"/>
    </row>
    <row r="95" spans="1:13" x14ac:dyDescent="0.25">
      <c r="A95" s="27"/>
      <c r="B95" s="27"/>
      <c r="C95" s="27"/>
      <c r="D95" s="27"/>
      <c r="E95" s="27"/>
      <c r="F95" s="27"/>
      <c r="G95" s="27"/>
      <c r="H95" s="27"/>
      <c r="I95" s="27"/>
      <c r="J95" s="27"/>
      <c r="K95" s="27"/>
      <c r="L95" s="27"/>
      <c r="M95" s="27"/>
    </row>
    <row r="96" spans="1:13" x14ac:dyDescent="0.25">
      <c r="A96" s="27"/>
      <c r="B96" s="27"/>
      <c r="C96" s="27"/>
      <c r="D96" s="27"/>
      <c r="E96" s="27"/>
      <c r="F96" s="27"/>
      <c r="G96" s="27"/>
      <c r="H96" s="27"/>
      <c r="I96" s="27"/>
      <c r="J96" s="27"/>
      <c r="K96" s="27"/>
      <c r="L96" s="27"/>
      <c r="M96" s="27"/>
    </row>
    <row r="97" spans="1:13" x14ac:dyDescent="0.25">
      <c r="A97" s="27"/>
      <c r="B97" s="27"/>
      <c r="C97" s="27"/>
      <c r="D97" s="27"/>
      <c r="E97" s="27"/>
      <c r="F97" s="27"/>
      <c r="G97" s="27"/>
      <c r="H97" s="27"/>
      <c r="I97" s="27"/>
      <c r="J97" s="27"/>
      <c r="K97" s="27"/>
      <c r="L97" s="27"/>
      <c r="M97" s="27"/>
    </row>
    <row r="98" spans="1:13" x14ac:dyDescent="0.25">
      <c r="A98" s="27"/>
      <c r="B98" s="27"/>
      <c r="C98" s="27"/>
      <c r="D98" s="27"/>
      <c r="E98" s="27"/>
      <c r="F98" s="27"/>
      <c r="G98" s="27"/>
      <c r="H98" s="27"/>
      <c r="I98" s="27"/>
      <c r="J98" s="27"/>
      <c r="K98" s="27"/>
      <c r="L98" s="27"/>
      <c r="M98" s="27"/>
    </row>
    <row r="99" spans="1:13" x14ac:dyDescent="0.25">
      <c r="A99" s="27"/>
      <c r="B99" s="27"/>
      <c r="C99" s="27"/>
      <c r="D99" s="27"/>
      <c r="E99" s="27"/>
      <c r="F99" s="27"/>
      <c r="G99" s="27"/>
      <c r="H99" s="27"/>
      <c r="I99" s="27"/>
      <c r="J99" s="27"/>
      <c r="K99" s="27"/>
      <c r="L99" s="27"/>
      <c r="M99" s="27"/>
    </row>
    <row r="100" spans="1:13" x14ac:dyDescent="0.25">
      <c r="A100" s="27"/>
      <c r="B100" s="27"/>
      <c r="C100" s="27"/>
      <c r="D100" s="27"/>
      <c r="E100" s="27"/>
      <c r="F100" s="27"/>
      <c r="G100" s="27"/>
      <c r="H100" s="27"/>
      <c r="I100" s="27"/>
      <c r="J100" s="27"/>
      <c r="K100" s="27"/>
      <c r="L100" s="27"/>
      <c r="M100" s="27"/>
    </row>
    <row r="101" spans="1:13" x14ac:dyDescent="0.25">
      <c r="A101" s="27"/>
      <c r="B101" s="27"/>
      <c r="C101" s="27"/>
      <c r="D101" s="27"/>
      <c r="E101" s="27"/>
      <c r="F101" s="27"/>
      <c r="G101" s="27"/>
      <c r="H101" s="27"/>
      <c r="I101" s="27"/>
      <c r="J101" s="27"/>
      <c r="K101" s="27"/>
      <c r="L101" s="27"/>
      <c r="M101" s="27"/>
    </row>
    <row r="102" spans="1:13" x14ac:dyDescent="0.25">
      <c r="A102" s="27"/>
      <c r="B102" s="27"/>
      <c r="C102" s="27"/>
      <c r="D102" s="27"/>
      <c r="E102" s="27"/>
      <c r="F102" s="27"/>
      <c r="G102" s="27"/>
      <c r="H102" s="27"/>
      <c r="I102" s="27"/>
      <c r="J102" s="27"/>
      <c r="K102" s="27"/>
      <c r="L102" s="27"/>
      <c r="M102" s="27"/>
    </row>
    <row r="103" spans="1:13" x14ac:dyDescent="0.25">
      <c r="A103" s="27"/>
      <c r="B103" s="27"/>
      <c r="C103" s="27"/>
      <c r="D103" s="27"/>
      <c r="E103" s="27"/>
      <c r="F103" s="27"/>
      <c r="G103" s="27"/>
      <c r="H103" s="27"/>
      <c r="I103" s="27"/>
      <c r="J103" s="27"/>
      <c r="K103" s="27"/>
      <c r="L103" s="27"/>
      <c r="M103" s="27"/>
    </row>
    <row r="104" spans="1:13" x14ac:dyDescent="0.25">
      <c r="A104" s="27"/>
      <c r="B104" s="27"/>
      <c r="C104" s="27"/>
      <c r="D104" s="27"/>
      <c r="E104" s="27"/>
      <c r="F104" s="27"/>
      <c r="G104" s="27"/>
      <c r="H104" s="27"/>
      <c r="I104" s="27"/>
      <c r="J104" s="27"/>
      <c r="K104" s="27"/>
      <c r="L104" s="27"/>
      <c r="M104" s="27"/>
    </row>
    <row r="105" spans="1:13" x14ac:dyDescent="0.25">
      <c r="A105" s="27"/>
      <c r="B105" s="27"/>
      <c r="C105" s="27"/>
      <c r="D105" s="27"/>
      <c r="E105" s="27"/>
      <c r="F105" s="27"/>
      <c r="G105" s="27"/>
      <c r="H105" s="27"/>
      <c r="I105" s="27"/>
      <c r="J105" s="27"/>
      <c r="K105" s="27"/>
      <c r="L105" s="27"/>
      <c r="M105" s="27"/>
    </row>
    <row r="106" spans="1:13" x14ac:dyDescent="0.25">
      <c r="A106" s="27"/>
      <c r="B106" s="27"/>
      <c r="C106" s="27"/>
      <c r="D106" s="27"/>
      <c r="E106" s="27"/>
      <c r="F106" s="27"/>
      <c r="G106" s="27"/>
      <c r="H106" s="27"/>
      <c r="I106" s="27"/>
      <c r="J106" s="27"/>
      <c r="K106" s="27"/>
      <c r="L106" s="27"/>
      <c r="M106" s="27"/>
    </row>
    <row r="107" spans="1:13" x14ac:dyDescent="0.25">
      <c r="A107" s="27"/>
      <c r="B107" s="27"/>
      <c r="C107" s="27"/>
      <c r="D107" s="27"/>
      <c r="E107" s="27"/>
      <c r="F107" s="27"/>
      <c r="G107" s="27"/>
      <c r="H107" s="27"/>
      <c r="I107" s="27"/>
      <c r="J107" s="27"/>
      <c r="K107" s="27"/>
      <c r="L107" s="27"/>
      <c r="M107" s="27"/>
    </row>
    <row r="108" spans="1:13" x14ac:dyDescent="0.25">
      <c r="A108" s="27"/>
      <c r="B108" s="27"/>
      <c r="C108" s="27"/>
      <c r="D108" s="27"/>
      <c r="E108" s="27"/>
      <c r="F108" s="27"/>
      <c r="G108" s="27"/>
      <c r="H108" s="27"/>
      <c r="I108" s="27"/>
      <c r="J108" s="27"/>
      <c r="K108" s="27"/>
      <c r="L108" s="27"/>
      <c r="M108" s="27"/>
    </row>
    <row r="109" spans="1:13" x14ac:dyDescent="0.25">
      <c r="A109" s="27"/>
      <c r="B109" s="27"/>
      <c r="C109" s="27"/>
      <c r="D109" s="27"/>
      <c r="E109" s="27"/>
      <c r="F109" s="27"/>
      <c r="G109" s="27"/>
      <c r="H109" s="27"/>
      <c r="I109" s="27"/>
      <c r="J109" s="27"/>
      <c r="K109" s="27"/>
      <c r="L109" s="27"/>
      <c r="M109" s="27"/>
    </row>
    <row r="110" spans="1:13" x14ac:dyDescent="0.25">
      <c r="A110" s="27"/>
      <c r="B110" s="27"/>
      <c r="C110" s="27"/>
      <c r="D110" s="27"/>
      <c r="E110" s="27"/>
      <c r="F110" s="27"/>
      <c r="G110" s="27"/>
      <c r="H110" s="27"/>
      <c r="I110" s="27"/>
      <c r="J110" s="27"/>
      <c r="K110" s="27"/>
      <c r="L110" s="27"/>
      <c r="M110" s="27"/>
    </row>
    <row r="111" spans="1:13" x14ac:dyDescent="0.25">
      <c r="A111" s="27"/>
      <c r="B111" s="27"/>
      <c r="C111" s="27"/>
      <c r="D111" s="27"/>
      <c r="E111" s="27"/>
      <c r="F111" s="27"/>
      <c r="G111" s="27"/>
      <c r="H111" s="27"/>
      <c r="I111" s="27"/>
      <c r="J111" s="27"/>
      <c r="K111" s="27"/>
      <c r="L111" s="27"/>
      <c r="M111" s="27"/>
    </row>
    <row r="112" spans="1:13" x14ac:dyDescent="0.25">
      <c r="A112" s="27"/>
      <c r="B112" s="27"/>
      <c r="C112" s="27"/>
      <c r="D112" s="27"/>
      <c r="E112" s="27"/>
      <c r="F112" s="27"/>
      <c r="G112" s="27"/>
      <c r="H112" s="27"/>
      <c r="I112" s="27"/>
      <c r="J112" s="27"/>
      <c r="K112" s="27"/>
      <c r="L112" s="27"/>
      <c r="M112" s="27"/>
    </row>
    <row r="113" spans="1:13" x14ac:dyDescent="0.25">
      <c r="A113" s="27"/>
      <c r="B113" s="27"/>
      <c r="C113" s="27"/>
      <c r="D113" s="27"/>
      <c r="E113" s="27"/>
      <c r="F113" s="27"/>
      <c r="G113" s="27"/>
      <c r="H113" s="27"/>
      <c r="I113" s="27"/>
      <c r="J113" s="27"/>
      <c r="K113" s="27"/>
      <c r="L113" s="27"/>
      <c r="M113" s="27"/>
    </row>
    <row r="114" spans="1:13" x14ac:dyDescent="0.25">
      <c r="A114" s="27"/>
      <c r="B114" s="27"/>
      <c r="C114" s="27"/>
      <c r="D114" s="27"/>
      <c r="E114" s="27"/>
      <c r="F114" s="27"/>
      <c r="G114" s="27"/>
      <c r="H114" s="27"/>
      <c r="I114" s="27"/>
      <c r="J114" s="27"/>
      <c r="K114" s="27"/>
      <c r="L114" s="27"/>
      <c r="M114" s="27"/>
    </row>
    <row r="115" spans="1:13" x14ac:dyDescent="0.25">
      <c r="A115" s="27"/>
      <c r="B115" s="27"/>
      <c r="C115" s="27"/>
      <c r="D115" s="27"/>
      <c r="E115" s="27"/>
      <c r="F115" s="27"/>
      <c r="G115" s="27"/>
      <c r="H115" s="27"/>
      <c r="I115" s="27"/>
      <c r="J115" s="27"/>
      <c r="K115" s="27"/>
      <c r="L115" s="27"/>
      <c r="M115" s="27"/>
    </row>
    <row r="116" spans="1:13" x14ac:dyDescent="0.25">
      <c r="A116" s="27"/>
      <c r="B116" s="27"/>
      <c r="C116" s="27"/>
      <c r="D116" s="27"/>
      <c r="E116" s="27"/>
      <c r="F116" s="27"/>
      <c r="G116" s="27"/>
      <c r="H116" s="27"/>
      <c r="I116" s="27"/>
      <c r="J116" s="27"/>
      <c r="K116" s="27"/>
      <c r="L116" s="27"/>
      <c r="M116" s="27"/>
    </row>
    <row r="117" spans="1:13" x14ac:dyDescent="0.25">
      <c r="A117" s="27"/>
      <c r="B117" s="27"/>
      <c r="C117" s="27"/>
      <c r="D117" s="27"/>
      <c r="E117" s="27"/>
      <c r="F117" s="27"/>
      <c r="G117" s="27"/>
      <c r="H117" s="27"/>
      <c r="I117" s="27"/>
      <c r="J117" s="27"/>
      <c r="K117" s="27"/>
      <c r="L117" s="27"/>
      <c r="M117" s="27"/>
    </row>
    <row r="118" spans="1:13" x14ac:dyDescent="0.25">
      <c r="A118" s="27"/>
      <c r="B118" s="27"/>
      <c r="C118" s="27"/>
      <c r="D118" s="27"/>
      <c r="E118" s="27"/>
      <c r="F118" s="27"/>
      <c r="G118" s="27"/>
      <c r="H118" s="27"/>
      <c r="I118" s="27"/>
      <c r="J118" s="27"/>
      <c r="K118" s="27"/>
      <c r="L118" s="27"/>
      <c r="M118" s="27"/>
    </row>
    <row r="119" spans="1:13" x14ac:dyDescent="0.25">
      <c r="A119" s="27"/>
      <c r="B119" s="27"/>
      <c r="C119" s="27"/>
      <c r="D119" s="27"/>
      <c r="E119" s="27"/>
      <c r="F119" s="27"/>
      <c r="G119" s="27"/>
      <c r="H119" s="27"/>
      <c r="I119" s="27"/>
      <c r="J119" s="27"/>
      <c r="K119" s="27"/>
      <c r="L119" s="27"/>
      <c r="M119" s="27"/>
    </row>
    <row r="120" spans="1:13" x14ac:dyDescent="0.25">
      <c r="A120" s="27"/>
      <c r="B120" s="27"/>
      <c r="C120" s="27"/>
      <c r="D120" s="27"/>
      <c r="E120" s="27"/>
      <c r="F120" s="27"/>
      <c r="G120" s="27"/>
      <c r="H120" s="27"/>
      <c r="I120" s="27"/>
      <c r="J120" s="27"/>
      <c r="K120" s="27"/>
      <c r="L120" s="27"/>
      <c r="M120" s="27"/>
    </row>
    <row r="121" spans="1:13" x14ac:dyDescent="0.25">
      <c r="A121" s="27"/>
      <c r="B121" s="27"/>
      <c r="C121" s="27"/>
      <c r="D121" s="27"/>
      <c r="E121" s="27"/>
      <c r="F121" s="27"/>
      <c r="G121" s="27"/>
      <c r="H121" s="27"/>
      <c r="I121" s="27"/>
      <c r="J121" s="27"/>
      <c r="K121" s="27"/>
      <c r="L121" s="27"/>
      <c r="M121" s="27"/>
    </row>
    <row r="122" spans="1:13" x14ac:dyDescent="0.25">
      <c r="A122" s="27"/>
      <c r="B122" s="27"/>
      <c r="C122" s="27"/>
      <c r="D122" s="27"/>
      <c r="E122" s="27"/>
      <c r="F122" s="27"/>
      <c r="G122" s="27"/>
      <c r="H122" s="27"/>
      <c r="I122" s="27"/>
      <c r="J122" s="27"/>
      <c r="K122" s="27"/>
      <c r="L122" s="27"/>
      <c r="M122" s="27"/>
    </row>
    <row r="123" spans="1:13" x14ac:dyDescent="0.25">
      <c r="A123" s="27"/>
      <c r="B123" s="27"/>
      <c r="C123" s="27"/>
      <c r="D123" s="27"/>
      <c r="E123" s="27"/>
      <c r="F123" s="27"/>
      <c r="G123" s="27"/>
      <c r="H123" s="27"/>
      <c r="I123" s="27"/>
      <c r="J123" s="27"/>
      <c r="K123" s="27"/>
      <c r="L123" s="27"/>
      <c r="M123" s="27"/>
    </row>
    <row r="124" spans="1:13" x14ac:dyDescent="0.25">
      <c r="A124" s="27"/>
      <c r="B124" s="27"/>
      <c r="C124" s="27"/>
      <c r="D124" s="27"/>
      <c r="E124" s="27"/>
      <c r="F124" s="27"/>
      <c r="G124" s="27"/>
      <c r="H124" s="27"/>
      <c r="I124" s="27"/>
      <c r="J124" s="27"/>
      <c r="K124" s="27"/>
      <c r="L124" s="27"/>
      <c r="M124" s="27"/>
    </row>
    <row r="125" spans="1:13" x14ac:dyDescent="0.25">
      <c r="A125" s="27"/>
      <c r="B125" s="27"/>
      <c r="C125" s="27"/>
      <c r="D125" s="27"/>
      <c r="E125" s="27"/>
      <c r="F125" s="27"/>
      <c r="G125" s="27"/>
      <c r="H125" s="27"/>
      <c r="I125" s="27"/>
      <c r="J125" s="27"/>
      <c r="K125" s="27"/>
      <c r="L125" s="27"/>
      <c r="M125" s="27"/>
    </row>
    <row r="126" spans="1:13" x14ac:dyDescent="0.25">
      <c r="A126" s="27"/>
      <c r="B126" s="27"/>
      <c r="C126" s="27"/>
      <c r="D126" s="27"/>
      <c r="E126" s="27"/>
      <c r="F126" s="27"/>
      <c r="G126" s="27"/>
      <c r="H126" s="27"/>
      <c r="I126" s="27"/>
      <c r="J126" s="27"/>
      <c r="K126" s="27"/>
      <c r="L126" s="27"/>
      <c r="M126" s="27"/>
    </row>
    <row r="127" spans="1:13" x14ac:dyDescent="0.25">
      <c r="A127" s="27"/>
      <c r="B127" s="27"/>
      <c r="C127" s="27"/>
      <c r="D127" s="27"/>
      <c r="E127" s="27"/>
      <c r="F127" s="27"/>
      <c r="G127" s="27"/>
      <c r="H127" s="27"/>
      <c r="I127" s="27"/>
      <c r="J127" s="27"/>
      <c r="K127" s="27"/>
      <c r="L127" s="27"/>
      <c r="M127" s="27"/>
    </row>
    <row r="128" spans="1:13" x14ac:dyDescent="0.25">
      <c r="A128" s="27"/>
      <c r="B128" s="27"/>
      <c r="C128" s="27"/>
      <c r="D128" s="27"/>
      <c r="E128" s="27"/>
      <c r="F128" s="27"/>
      <c r="G128" s="27"/>
      <c r="H128" s="27"/>
      <c r="I128" s="27"/>
      <c r="J128" s="27"/>
      <c r="K128" s="27"/>
      <c r="L128" s="27"/>
      <c r="M128" s="27"/>
    </row>
    <row r="129" spans="1:13" x14ac:dyDescent="0.25">
      <c r="A129" s="27"/>
      <c r="B129" s="27"/>
      <c r="C129" s="27"/>
      <c r="D129" s="27"/>
      <c r="E129" s="27"/>
      <c r="F129" s="27"/>
      <c r="G129" s="27"/>
      <c r="H129" s="27"/>
      <c r="I129" s="27"/>
      <c r="J129" s="27"/>
      <c r="K129" s="27"/>
      <c r="L129" s="27"/>
      <c r="M129" s="27"/>
    </row>
    <row r="130" spans="1:13" x14ac:dyDescent="0.25">
      <c r="A130" s="27"/>
      <c r="B130" s="27"/>
      <c r="C130" s="27"/>
      <c r="D130" s="27"/>
      <c r="E130" s="27"/>
      <c r="F130" s="27"/>
      <c r="G130" s="27"/>
      <c r="H130" s="27"/>
      <c r="I130" s="27"/>
      <c r="J130" s="27"/>
      <c r="K130" s="27"/>
      <c r="L130" s="27"/>
      <c r="M130" s="27"/>
    </row>
    <row r="131" spans="1:13" x14ac:dyDescent="0.25">
      <c r="A131" s="27"/>
      <c r="B131" s="27"/>
      <c r="C131" s="27"/>
      <c r="D131" s="27"/>
      <c r="E131" s="27"/>
      <c r="F131" s="27"/>
      <c r="G131" s="27"/>
      <c r="H131" s="27"/>
      <c r="I131" s="27"/>
      <c r="J131" s="27"/>
      <c r="K131" s="27"/>
      <c r="L131" s="27"/>
      <c r="M131" s="27"/>
    </row>
    <row r="132" spans="1:13" x14ac:dyDescent="0.25">
      <c r="A132" s="27"/>
      <c r="B132" s="27"/>
      <c r="C132" s="27"/>
      <c r="D132" s="27"/>
      <c r="E132" s="27"/>
      <c r="F132" s="27"/>
      <c r="G132" s="27"/>
      <c r="H132" s="27"/>
      <c r="I132" s="27"/>
      <c r="J132" s="27"/>
      <c r="K132" s="27"/>
      <c r="L132" s="27"/>
      <c r="M132" s="27"/>
    </row>
    <row r="133" spans="1:13" x14ac:dyDescent="0.25">
      <c r="A133" s="27"/>
      <c r="B133" s="27"/>
      <c r="C133" s="27"/>
      <c r="D133" s="27"/>
      <c r="E133" s="27"/>
      <c r="F133" s="27"/>
      <c r="G133" s="27"/>
      <c r="H133" s="27"/>
      <c r="I133" s="27"/>
      <c r="J133" s="27"/>
      <c r="K133" s="27"/>
      <c r="L133" s="27"/>
      <c r="M133" s="27"/>
    </row>
    <row r="134" spans="1:13" x14ac:dyDescent="0.25">
      <c r="A134" s="27"/>
      <c r="B134" s="27"/>
      <c r="C134" s="27"/>
      <c r="D134" s="27"/>
      <c r="E134" s="27"/>
      <c r="F134" s="27"/>
      <c r="G134" s="27"/>
      <c r="H134" s="27"/>
      <c r="I134" s="27"/>
      <c r="J134" s="27"/>
      <c r="K134" s="27"/>
      <c r="L134" s="27"/>
      <c r="M134" s="27"/>
    </row>
    <row r="135" spans="1:13" x14ac:dyDescent="0.25">
      <c r="A135" s="27"/>
      <c r="B135" s="27"/>
      <c r="C135" s="27"/>
      <c r="D135" s="27"/>
      <c r="E135" s="27"/>
      <c r="F135" s="27"/>
      <c r="G135" s="27"/>
      <c r="H135" s="27"/>
      <c r="I135" s="27"/>
      <c r="J135" s="27"/>
      <c r="K135" s="27"/>
      <c r="L135" s="27"/>
      <c r="M135" s="27"/>
    </row>
    <row r="136" spans="1:13" x14ac:dyDescent="0.25">
      <c r="A136" s="27"/>
      <c r="B136" s="27"/>
      <c r="C136" s="27"/>
      <c r="D136" s="27"/>
      <c r="E136" s="27"/>
      <c r="F136" s="27"/>
      <c r="G136" s="27"/>
      <c r="H136" s="27"/>
      <c r="I136" s="27"/>
      <c r="J136" s="27"/>
      <c r="K136" s="27"/>
      <c r="L136" s="27"/>
      <c r="M136" s="27"/>
    </row>
    <row r="137" spans="1:13" x14ac:dyDescent="0.25">
      <c r="A137" s="27"/>
      <c r="B137" s="27"/>
      <c r="C137" s="27"/>
      <c r="D137" s="27"/>
      <c r="E137" s="27"/>
      <c r="F137" s="27"/>
      <c r="G137" s="27"/>
      <c r="H137" s="27"/>
      <c r="I137" s="27"/>
      <c r="J137" s="27"/>
      <c r="K137" s="27"/>
      <c r="L137" s="27"/>
      <c r="M137" s="27"/>
    </row>
    <row r="138" spans="1:13" x14ac:dyDescent="0.25">
      <c r="A138" s="27"/>
      <c r="B138" s="27"/>
      <c r="C138" s="27"/>
      <c r="D138" s="27"/>
      <c r="E138" s="27"/>
      <c r="F138" s="27"/>
      <c r="G138" s="27"/>
      <c r="H138" s="27"/>
      <c r="I138" s="27"/>
      <c r="J138" s="27"/>
      <c r="K138" s="27"/>
      <c r="L138" s="27"/>
      <c r="M138" s="27"/>
    </row>
    <row r="139" spans="1:13" x14ac:dyDescent="0.25">
      <c r="A139" s="27"/>
      <c r="B139" s="27"/>
      <c r="C139" s="27"/>
      <c r="D139" s="27"/>
      <c r="E139" s="27"/>
      <c r="F139" s="27"/>
      <c r="G139" s="27"/>
      <c r="H139" s="27"/>
      <c r="I139" s="27"/>
      <c r="J139" s="27"/>
      <c r="K139" s="27"/>
      <c r="L139" s="27"/>
      <c r="M139" s="27"/>
    </row>
    <row r="140" spans="1:13" x14ac:dyDescent="0.25">
      <c r="A140" s="27"/>
      <c r="B140" s="27"/>
      <c r="C140" s="27"/>
      <c r="D140" s="27"/>
      <c r="E140" s="27"/>
      <c r="F140" s="27"/>
      <c r="G140" s="27"/>
      <c r="H140" s="27"/>
      <c r="I140" s="27"/>
      <c r="J140" s="27"/>
      <c r="K140" s="27"/>
      <c r="L140" s="27"/>
      <c r="M140" s="27"/>
    </row>
    <row r="141" spans="1:13" x14ac:dyDescent="0.25">
      <c r="A141" s="27"/>
      <c r="B141" s="27"/>
      <c r="C141" s="27"/>
      <c r="D141" s="27"/>
      <c r="E141" s="27"/>
      <c r="F141" s="27"/>
      <c r="G141" s="27"/>
      <c r="H141" s="27"/>
      <c r="I141" s="27"/>
      <c r="J141" s="27"/>
      <c r="K141" s="27"/>
      <c r="L141" s="27"/>
      <c r="M141" s="27"/>
    </row>
    <row r="142" spans="1:13" x14ac:dyDescent="0.25">
      <c r="A142" s="27"/>
      <c r="B142" s="27"/>
      <c r="C142" s="27"/>
      <c r="D142" s="27"/>
      <c r="E142" s="27"/>
      <c r="F142" s="27"/>
      <c r="G142" s="27"/>
      <c r="H142" s="27"/>
      <c r="I142" s="27"/>
      <c r="J142" s="27"/>
      <c r="K142" s="27"/>
      <c r="L142" s="27"/>
      <c r="M142" s="27"/>
    </row>
    <row r="143" spans="1:13" x14ac:dyDescent="0.25">
      <c r="A143" s="27"/>
      <c r="B143" s="27"/>
      <c r="C143" s="27"/>
      <c r="D143" s="27"/>
      <c r="E143" s="27"/>
      <c r="F143" s="27"/>
      <c r="G143" s="27"/>
      <c r="H143" s="27"/>
      <c r="I143" s="27"/>
      <c r="J143" s="27"/>
      <c r="K143" s="27"/>
      <c r="L143" s="27"/>
      <c r="M143" s="27"/>
    </row>
    <row r="144" spans="1:13" x14ac:dyDescent="0.25">
      <c r="A144" s="27"/>
      <c r="B144" s="27"/>
      <c r="C144" s="27"/>
      <c r="D144" s="27"/>
      <c r="E144" s="27"/>
      <c r="F144" s="27"/>
      <c r="G144" s="27"/>
      <c r="H144" s="27"/>
      <c r="I144" s="27"/>
      <c r="J144" s="27"/>
      <c r="K144" s="27"/>
      <c r="L144" s="27"/>
      <c r="M144" s="27"/>
    </row>
    <row r="145" spans="1:13" x14ac:dyDescent="0.25">
      <c r="A145" s="27"/>
      <c r="B145" s="27"/>
      <c r="C145" s="27"/>
      <c r="D145" s="27"/>
      <c r="E145" s="27"/>
      <c r="F145" s="27"/>
      <c r="G145" s="27"/>
      <c r="H145" s="27"/>
      <c r="I145" s="27"/>
      <c r="J145" s="27"/>
      <c r="K145" s="27"/>
      <c r="L145" s="27"/>
      <c r="M145" s="27"/>
    </row>
    <row r="146" spans="1:13" x14ac:dyDescent="0.25">
      <c r="A146" s="27"/>
      <c r="B146" s="27"/>
      <c r="C146" s="27"/>
      <c r="D146" s="27"/>
      <c r="E146" s="27"/>
      <c r="F146" s="27"/>
      <c r="G146" s="27"/>
      <c r="H146" s="27"/>
      <c r="I146" s="27"/>
      <c r="J146" s="27"/>
      <c r="K146" s="27"/>
      <c r="L146" s="27"/>
      <c r="M146" s="27"/>
    </row>
    <row r="147" spans="1:13" x14ac:dyDescent="0.25">
      <c r="A147" s="27"/>
      <c r="B147" s="27"/>
      <c r="C147" s="27"/>
      <c r="D147" s="27"/>
      <c r="E147" s="27"/>
      <c r="F147" s="27"/>
      <c r="G147" s="27"/>
      <c r="H147" s="27"/>
      <c r="I147" s="27"/>
      <c r="J147" s="27"/>
      <c r="K147" s="27"/>
      <c r="L147" s="27"/>
      <c r="M147" s="27"/>
    </row>
    <row r="148" spans="1:13" x14ac:dyDescent="0.25">
      <c r="A148" s="27"/>
      <c r="B148" s="27"/>
      <c r="C148" s="27"/>
      <c r="D148" s="27"/>
      <c r="E148" s="27"/>
      <c r="F148" s="27"/>
      <c r="G148" s="27"/>
      <c r="H148" s="27"/>
      <c r="I148" s="27"/>
      <c r="J148" s="27"/>
      <c r="K148" s="27"/>
      <c r="L148" s="27"/>
      <c r="M148" s="27"/>
    </row>
    <row r="149" spans="1:13" x14ac:dyDescent="0.25">
      <c r="A149" s="27"/>
      <c r="B149" s="27"/>
      <c r="C149" s="27"/>
      <c r="D149" s="27"/>
      <c r="E149" s="27"/>
      <c r="F149" s="27"/>
      <c r="G149" s="27"/>
      <c r="H149" s="27"/>
      <c r="I149" s="27"/>
      <c r="J149" s="27"/>
      <c r="K149" s="27"/>
      <c r="L149" s="27"/>
      <c r="M149" s="27"/>
    </row>
    <row r="150" spans="1:13" x14ac:dyDescent="0.25">
      <c r="A150" s="27"/>
      <c r="B150" s="27"/>
      <c r="C150" s="27"/>
      <c r="D150" s="27"/>
      <c r="E150" s="27"/>
      <c r="F150" s="27"/>
      <c r="G150" s="27"/>
      <c r="H150" s="27"/>
      <c r="I150" s="27"/>
      <c r="J150" s="27"/>
      <c r="K150" s="27"/>
      <c r="L150" s="27"/>
      <c r="M150" s="27"/>
    </row>
    <row r="151" spans="1:13" x14ac:dyDescent="0.25">
      <c r="A151" s="27"/>
      <c r="B151" s="27"/>
      <c r="C151" s="27"/>
      <c r="D151" s="27"/>
      <c r="E151" s="27"/>
      <c r="F151" s="27"/>
      <c r="G151" s="27"/>
      <c r="H151" s="27"/>
      <c r="I151" s="27"/>
      <c r="J151" s="27"/>
      <c r="K151" s="27"/>
      <c r="L151" s="27"/>
      <c r="M151" s="27"/>
    </row>
    <row r="152" spans="1:13" x14ac:dyDescent="0.25">
      <c r="A152" s="27"/>
      <c r="B152" s="27"/>
      <c r="C152" s="27"/>
      <c r="D152" s="27"/>
      <c r="E152" s="27"/>
      <c r="F152" s="27"/>
      <c r="G152" s="27"/>
      <c r="H152" s="27"/>
      <c r="I152" s="27"/>
      <c r="J152" s="27"/>
      <c r="K152" s="27"/>
      <c r="L152" s="27"/>
      <c r="M152" s="27"/>
    </row>
    <row r="153" spans="1:13" x14ac:dyDescent="0.25">
      <c r="A153" s="27"/>
      <c r="B153" s="27"/>
      <c r="C153" s="27"/>
      <c r="D153" s="27"/>
      <c r="E153" s="27"/>
      <c r="F153" s="27"/>
      <c r="G153" s="27"/>
      <c r="H153" s="27"/>
      <c r="I153" s="27"/>
      <c r="J153" s="27"/>
      <c r="K153" s="27"/>
      <c r="L153" s="27"/>
      <c r="M153" s="27"/>
    </row>
    <row r="154" spans="1:13" x14ac:dyDescent="0.25">
      <c r="A154" s="27"/>
      <c r="B154" s="27"/>
      <c r="C154" s="27"/>
      <c r="D154" s="27"/>
      <c r="E154" s="27"/>
      <c r="F154" s="27"/>
      <c r="G154" s="27"/>
      <c r="H154" s="27"/>
      <c r="I154" s="27"/>
      <c r="J154" s="27"/>
      <c r="K154" s="27"/>
      <c r="L154" s="27"/>
      <c r="M154" s="27"/>
    </row>
    <row r="155" spans="1:13" x14ac:dyDescent="0.25">
      <c r="A155" s="27"/>
      <c r="B155" s="27"/>
      <c r="C155" s="27"/>
      <c r="D155" s="27"/>
      <c r="E155" s="27"/>
      <c r="F155" s="27"/>
      <c r="G155" s="27"/>
      <c r="H155" s="27"/>
      <c r="I155" s="27"/>
      <c r="J155" s="27"/>
      <c r="K155" s="27"/>
      <c r="L155" s="27"/>
      <c r="M155" s="27"/>
    </row>
    <row r="156" spans="1:13" x14ac:dyDescent="0.25">
      <c r="A156" s="27"/>
      <c r="B156" s="27"/>
      <c r="C156" s="27"/>
      <c r="D156" s="27"/>
      <c r="E156" s="27"/>
      <c r="F156" s="27"/>
      <c r="G156" s="27"/>
      <c r="H156" s="27"/>
      <c r="I156" s="27"/>
      <c r="J156" s="27"/>
      <c r="K156" s="27"/>
      <c r="L156" s="27"/>
      <c r="M156" s="27"/>
    </row>
    <row r="157" spans="1:13" x14ac:dyDescent="0.25">
      <c r="A157" s="27"/>
      <c r="B157" s="27"/>
      <c r="C157" s="27"/>
      <c r="D157" s="27"/>
      <c r="E157" s="27"/>
      <c r="F157" s="27"/>
      <c r="G157" s="27"/>
      <c r="H157" s="27"/>
      <c r="I157" s="27"/>
      <c r="J157" s="27"/>
      <c r="K157" s="27"/>
      <c r="L157" s="27"/>
      <c r="M157" s="27"/>
    </row>
    <row r="158" spans="1:13" x14ac:dyDescent="0.25">
      <c r="A158" s="27"/>
      <c r="B158" s="27"/>
      <c r="C158" s="27"/>
      <c r="D158" s="27"/>
      <c r="E158" s="27"/>
      <c r="F158" s="27"/>
      <c r="G158" s="27"/>
      <c r="H158" s="27"/>
      <c r="I158" s="27"/>
      <c r="J158" s="27"/>
      <c r="K158" s="27"/>
      <c r="L158" s="27"/>
      <c r="M158" s="27"/>
    </row>
    <row r="159" spans="1:13" x14ac:dyDescent="0.25">
      <c r="A159" s="27"/>
      <c r="B159" s="27"/>
      <c r="C159" s="27"/>
      <c r="D159" s="27"/>
      <c r="E159" s="27"/>
      <c r="F159" s="27"/>
      <c r="G159" s="27"/>
      <c r="H159" s="27"/>
      <c r="I159" s="27"/>
      <c r="J159" s="27"/>
      <c r="K159" s="27"/>
      <c r="L159" s="27"/>
      <c r="M159" s="27"/>
    </row>
    <row r="160" spans="1:13" x14ac:dyDescent="0.25">
      <c r="A160" s="27"/>
      <c r="B160" s="27"/>
      <c r="C160" s="27"/>
      <c r="D160" s="27"/>
      <c r="E160" s="27"/>
      <c r="F160" s="27"/>
      <c r="G160" s="27"/>
      <c r="H160" s="27"/>
      <c r="I160" s="27"/>
      <c r="J160" s="27"/>
      <c r="K160" s="27"/>
      <c r="L160" s="27"/>
      <c r="M160" s="27"/>
    </row>
    <row r="161" spans="1:13" x14ac:dyDescent="0.25">
      <c r="A161" s="27"/>
      <c r="B161" s="27"/>
      <c r="C161" s="27"/>
      <c r="D161" s="27"/>
      <c r="E161" s="27"/>
      <c r="F161" s="27"/>
      <c r="G161" s="27"/>
      <c r="H161" s="27"/>
      <c r="I161" s="27"/>
      <c r="J161" s="27"/>
      <c r="K161" s="27"/>
      <c r="L161" s="27"/>
      <c r="M161" s="27"/>
    </row>
    <row r="162" spans="1:13" x14ac:dyDescent="0.25">
      <c r="A162" s="27"/>
      <c r="B162" s="27"/>
      <c r="C162" s="27"/>
      <c r="D162" s="27"/>
      <c r="E162" s="27"/>
      <c r="F162" s="27"/>
      <c r="G162" s="27"/>
      <c r="H162" s="27"/>
      <c r="I162" s="27"/>
      <c r="J162" s="27"/>
      <c r="K162" s="27"/>
      <c r="L162" s="27"/>
      <c r="M162" s="27"/>
    </row>
    <row r="163" spans="1:13" x14ac:dyDescent="0.25">
      <c r="A163" s="27"/>
      <c r="B163" s="27"/>
      <c r="C163" s="27"/>
      <c r="D163" s="27"/>
      <c r="E163" s="27"/>
      <c r="F163" s="27"/>
      <c r="G163" s="27"/>
      <c r="H163" s="27"/>
      <c r="I163" s="27"/>
      <c r="J163" s="27"/>
      <c r="K163" s="27"/>
      <c r="L163" s="27"/>
      <c r="M163" s="27"/>
    </row>
    <row r="164" spans="1:13" x14ac:dyDescent="0.25">
      <c r="A164" s="27"/>
      <c r="B164" s="27"/>
      <c r="C164" s="27"/>
      <c r="D164" s="27"/>
      <c r="E164" s="27"/>
      <c r="F164" s="27"/>
      <c r="G164" s="27"/>
      <c r="H164" s="27"/>
      <c r="I164" s="27"/>
      <c r="J164" s="27"/>
      <c r="K164" s="27"/>
      <c r="L164" s="27"/>
      <c r="M164" s="27"/>
    </row>
    <row r="165" spans="1:13" x14ac:dyDescent="0.25">
      <c r="A165" s="27"/>
      <c r="B165" s="27"/>
      <c r="C165" s="27"/>
      <c r="D165" s="27"/>
      <c r="E165" s="27"/>
      <c r="F165" s="27"/>
      <c r="G165" s="27"/>
      <c r="H165" s="27"/>
      <c r="I165" s="27"/>
      <c r="J165" s="27"/>
      <c r="K165" s="27"/>
      <c r="L165" s="27"/>
      <c r="M165" s="27"/>
    </row>
    <row r="166" spans="1:13" x14ac:dyDescent="0.25">
      <c r="A166" s="27"/>
      <c r="B166" s="27"/>
      <c r="C166" s="27"/>
      <c r="D166" s="27"/>
      <c r="E166" s="27"/>
      <c r="F166" s="27"/>
      <c r="G166" s="27"/>
      <c r="H166" s="27"/>
      <c r="I166" s="27"/>
      <c r="J166" s="27"/>
      <c r="K166" s="27"/>
      <c r="L166" s="27"/>
      <c r="M166" s="27"/>
    </row>
    <row r="167" spans="1:13" x14ac:dyDescent="0.25">
      <c r="A167" s="27"/>
      <c r="B167" s="27"/>
      <c r="C167" s="27"/>
      <c r="D167" s="27"/>
      <c r="E167" s="27"/>
      <c r="F167" s="27"/>
      <c r="G167" s="27"/>
      <c r="H167" s="27"/>
      <c r="I167" s="27"/>
      <c r="J167" s="27"/>
      <c r="K167" s="27"/>
      <c r="L167" s="27"/>
      <c r="M167" s="27"/>
    </row>
    <row r="168" spans="1:13" x14ac:dyDescent="0.25">
      <c r="A168" s="27"/>
      <c r="B168" s="27"/>
      <c r="C168" s="27"/>
      <c r="D168" s="27"/>
      <c r="E168" s="27"/>
      <c r="F168" s="27"/>
      <c r="G168" s="27"/>
      <c r="H168" s="27"/>
      <c r="I168" s="27"/>
      <c r="J168" s="27"/>
      <c r="K168" s="27"/>
      <c r="L168" s="27"/>
      <c r="M168" s="27"/>
    </row>
    <row r="169" spans="1:13" x14ac:dyDescent="0.25">
      <c r="A169" s="27"/>
      <c r="B169" s="27"/>
      <c r="C169" s="27"/>
      <c r="D169" s="27"/>
      <c r="E169" s="27"/>
      <c r="F169" s="27"/>
      <c r="G169" s="27"/>
      <c r="H169" s="27"/>
      <c r="I169" s="27"/>
      <c r="J169" s="27"/>
      <c r="K169" s="27"/>
      <c r="L169" s="27"/>
      <c r="M169" s="27"/>
    </row>
    <row r="170" spans="1:13" x14ac:dyDescent="0.25">
      <c r="A170" s="27"/>
      <c r="B170" s="27"/>
      <c r="C170" s="27"/>
      <c r="D170" s="27"/>
      <c r="E170" s="27"/>
      <c r="F170" s="27"/>
      <c r="G170" s="27"/>
      <c r="H170" s="27"/>
      <c r="I170" s="27"/>
      <c r="J170" s="27"/>
      <c r="K170" s="27"/>
      <c r="L170" s="27"/>
      <c r="M170" s="27"/>
    </row>
    <row r="171" spans="1:13" x14ac:dyDescent="0.25">
      <c r="A171" s="27"/>
      <c r="B171" s="27"/>
      <c r="C171" s="27"/>
      <c r="D171" s="27"/>
      <c r="E171" s="27"/>
      <c r="F171" s="27"/>
      <c r="G171" s="27"/>
      <c r="H171" s="27"/>
      <c r="I171" s="27"/>
      <c r="J171" s="27"/>
      <c r="K171" s="27"/>
      <c r="L171" s="27"/>
      <c r="M171" s="27"/>
    </row>
    <row r="172" spans="1:13" x14ac:dyDescent="0.25">
      <c r="A172" s="27"/>
      <c r="B172" s="27"/>
      <c r="C172" s="27"/>
      <c r="D172" s="27"/>
      <c r="E172" s="27"/>
      <c r="F172" s="27"/>
      <c r="G172" s="27"/>
      <c r="H172" s="27"/>
      <c r="I172" s="27"/>
      <c r="J172" s="27"/>
      <c r="K172" s="27"/>
      <c r="L172" s="27"/>
      <c r="M172" s="27"/>
    </row>
    <row r="173" spans="1:13" x14ac:dyDescent="0.25">
      <c r="A173" s="27"/>
      <c r="B173" s="27"/>
      <c r="C173" s="27"/>
      <c r="D173" s="27"/>
      <c r="E173" s="27"/>
      <c r="F173" s="27"/>
      <c r="G173" s="27"/>
      <c r="H173" s="27"/>
      <c r="I173" s="27"/>
      <c r="J173" s="27"/>
      <c r="K173" s="27"/>
      <c r="L173" s="27"/>
      <c r="M173" s="27"/>
    </row>
    <row r="174" spans="1:13" x14ac:dyDescent="0.25">
      <c r="A174" s="27"/>
      <c r="B174" s="27"/>
      <c r="C174" s="27"/>
      <c r="D174" s="27"/>
      <c r="E174" s="27"/>
      <c r="F174" s="27"/>
      <c r="G174" s="27"/>
      <c r="H174" s="27"/>
      <c r="I174" s="27"/>
      <c r="J174" s="27"/>
      <c r="K174" s="27"/>
      <c r="L174" s="27"/>
      <c r="M174" s="27"/>
    </row>
    <row r="175" spans="1:13" x14ac:dyDescent="0.25">
      <c r="A175" s="27"/>
      <c r="B175" s="27"/>
      <c r="C175" s="27"/>
      <c r="D175" s="27"/>
      <c r="E175" s="27"/>
      <c r="F175" s="27"/>
      <c r="G175" s="27"/>
      <c r="H175" s="27"/>
      <c r="I175" s="27"/>
      <c r="J175" s="27"/>
      <c r="K175" s="27"/>
      <c r="L175" s="27"/>
      <c r="M175" s="27"/>
    </row>
    <row r="176" spans="1:13" x14ac:dyDescent="0.25">
      <c r="A176" s="27"/>
      <c r="B176" s="27"/>
      <c r="C176" s="27"/>
      <c r="D176" s="27"/>
      <c r="E176" s="27"/>
      <c r="F176" s="27"/>
      <c r="G176" s="27"/>
      <c r="H176" s="27"/>
      <c r="I176" s="27"/>
      <c r="J176" s="27"/>
      <c r="K176" s="27"/>
      <c r="L176" s="27"/>
      <c r="M176" s="27"/>
    </row>
    <row r="177" spans="1:13" x14ac:dyDescent="0.25">
      <c r="A177" s="27"/>
      <c r="B177" s="27"/>
      <c r="C177" s="27"/>
      <c r="D177" s="27"/>
      <c r="E177" s="27"/>
      <c r="F177" s="27"/>
      <c r="G177" s="27"/>
      <c r="H177" s="27"/>
      <c r="I177" s="27"/>
      <c r="J177" s="27"/>
      <c r="K177" s="27"/>
      <c r="L177" s="27"/>
      <c r="M177" s="27"/>
    </row>
    <row r="178" spans="1:13" x14ac:dyDescent="0.25">
      <c r="A178" s="27"/>
      <c r="B178" s="27"/>
      <c r="C178" s="27"/>
      <c r="D178" s="27"/>
      <c r="E178" s="27"/>
      <c r="F178" s="27"/>
      <c r="G178" s="27"/>
      <c r="H178" s="27"/>
      <c r="I178" s="27"/>
      <c r="J178" s="27"/>
      <c r="K178" s="27"/>
      <c r="L178" s="27"/>
      <c r="M178" s="27"/>
    </row>
    <row r="179" spans="1:13" x14ac:dyDescent="0.25">
      <c r="A179" s="27"/>
      <c r="B179" s="27"/>
      <c r="C179" s="27"/>
      <c r="D179" s="27"/>
      <c r="E179" s="27"/>
      <c r="F179" s="27"/>
      <c r="G179" s="27"/>
      <c r="H179" s="27"/>
      <c r="I179" s="27"/>
      <c r="J179" s="27"/>
      <c r="K179" s="27"/>
      <c r="L179" s="27"/>
      <c r="M179" s="27"/>
    </row>
    <row r="180" spans="1:13" x14ac:dyDescent="0.25">
      <c r="A180" s="27"/>
      <c r="B180" s="27"/>
      <c r="C180" s="27"/>
      <c r="D180" s="27"/>
      <c r="E180" s="27"/>
      <c r="F180" s="27"/>
      <c r="G180" s="27"/>
      <c r="H180" s="27"/>
      <c r="I180" s="27"/>
      <c r="J180" s="27"/>
      <c r="K180" s="27"/>
      <c r="L180" s="27"/>
      <c r="M180" s="27"/>
    </row>
    <row r="181" spans="1:13" x14ac:dyDescent="0.25">
      <c r="A181" s="27"/>
      <c r="B181" s="27"/>
      <c r="C181" s="27"/>
      <c r="D181" s="27"/>
      <c r="E181" s="27"/>
      <c r="F181" s="27"/>
      <c r="G181" s="27"/>
      <c r="H181" s="27"/>
      <c r="I181" s="27"/>
      <c r="J181" s="27"/>
      <c r="K181" s="27"/>
      <c r="L181" s="27"/>
      <c r="M181" s="27"/>
    </row>
    <row r="182" spans="1:13" x14ac:dyDescent="0.25">
      <c r="A182" s="27"/>
      <c r="B182" s="27"/>
      <c r="C182" s="27"/>
      <c r="D182" s="27"/>
      <c r="E182" s="27"/>
      <c r="F182" s="27"/>
      <c r="G182" s="27"/>
      <c r="H182" s="27"/>
      <c r="I182" s="27"/>
      <c r="J182" s="27"/>
      <c r="K182" s="27"/>
      <c r="L182" s="27"/>
      <c r="M182" s="27"/>
    </row>
    <row r="183" spans="1:13" x14ac:dyDescent="0.25">
      <c r="A183" s="27"/>
      <c r="B183" s="27"/>
      <c r="C183" s="27"/>
      <c r="D183" s="27"/>
      <c r="E183" s="27"/>
      <c r="F183" s="27"/>
      <c r="G183" s="27"/>
      <c r="H183" s="27"/>
      <c r="I183" s="27"/>
      <c r="J183" s="27"/>
      <c r="K183" s="27"/>
      <c r="L183" s="27"/>
      <c r="M183" s="27"/>
    </row>
    <row r="184" spans="1:13" x14ac:dyDescent="0.25">
      <c r="A184" s="27"/>
      <c r="B184" s="27"/>
      <c r="C184" s="27"/>
      <c r="D184" s="27"/>
      <c r="E184" s="27"/>
      <c r="F184" s="27"/>
      <c r="G184" s="27"/>
      <c r="H184" s="27"/>
      <c r="I184" s="27"/>
      <c r="J184" s="27"/>
      <c r="K184" s="27"/>
      <c r="L184" s="27"/>
      <c r="M184" s="27"/>
    </row>
    <row r="185" spans="1:13" x14ac:dyDescent="0.25">
      <c r="A185" s="27"/>
      <c r="B185" s="27"/>
      <c r="C185" s="27"/>
      <c r="D185" s="27"/>
      <c r="E185" s="27"/>
      <c r="F185" s="27"/>
      <c r="G185" s="27"/>
      <c r="H185" s="27"/>
      <c r="I185" s="27"/>
      <c r="J185" s="27"/>
      <c r="K185" s="27"/>
      <c r="L185" s="27"/>
      <c r="M185" s="27"/>
    </row>
    <row r="186" spans="1:13" x14ac:dyDescent="0.25">
      <c r="A186" s="27"/>
      <c r="B186" s="27"/>
      <c r="C186" s="27"/>
      <c r="D186" s="27"/>
      <c r="E186" s="27"/>
      <c r="F186" s="27"/>
      <c r="G186" s="27"/>
      <c r="H186" s="27"/>
      <c r="I186" s="27"/>
      <c r="J186" s="27"/>
      <c r="K186" s="27"/>
      <c r="L186" s="27"/>
      <c r="M186" s="27"/>
    </row>
    <row r="187" spans="1:13" x14ac:dyDescent="0.25">
      <c r="A187" s="27"/>
      <c r="B187" s="27"/>
      <c r="C187" s="27"/>
      <c r="D187" s="27"/>
      <c r="E187" s="27"/>
      <c r="F187" s="27"/>
      <c r="G187" s="27"/>
      <c r="H187" s="27"/>
      <c r="I187" s="27"/>
      <c r="J187" s="27"/>
      <c r="K187" s="27"/>
      <c r="L187" s="27"/>
      <c r="M187" s="27"/>
    </row>
    <row r="188" spans="1:13" x14ac:dyDescent="0.25">
      <c r="A188" s="27"/>
      <c r="B188" s="27"/>
      <c r="C188" s="27"/>
      <c r="D188" s="27"/>
      <c r="E188" s="27"/>
      <c r="F188" s="27"/>
      <c r="G188" s="27"/>
      <c r="H188" s="27"/>
      <c r="I188" s="27"/>
      <c r="J188" s="27"/>
      <c r="K188" s="27"/>
      <c r="L188" s="27"/>
      <c r="M188" s="27"/>
    </row>
    <row r="189" spans="1:13" x14ac:dyDescent="0.25">
      <c r="A189" s="27"/>
      <c r="B189" s="27"/>
      <c r="C189" s="27"/>
      <c r="D189" s="27"/>
      <c r="E189" s="27"/>
      <c r="F189" s="27"/>
      <c r="G189" s="27"/>
      <c r="H189" s="27"/>
      <c r="I189" s="27"/>
      <c r="J189" s="27"/>
      <c r="K189" s="27"/>
      <c r="L189" s="27"/>
      <c r="M189" s="27"/>
    </row>
    <row r="190" spans="1:13" x14ac:dyDescent="0.25">
      <c r="A190" s="27"/>
      <c r="B190" s="27"/>
      <c r="C190" s="27"/>
      <c r="D190" s="27"/>
      <c r="E190" s="27"/>
      <c r="F190" s="27"/>
      <c r="G190" s="27"/>
      <c r="H190" s="27"/>
      <c r="I190" s="27"/>
      <c r="J190" s="27"/>
      <c r="K190" s="27"/>
      <c r="L190" s="27"/>
      <c r="M190" s="27"/>
    </row>
    <row r="191" spans="1:13" x14ac:dyDescent="0.25">
      <c r="A191" s="27"/>
      <c r="B191" s="27"/>
      <c r="C191" s="27"/>
      <c r="D191" s="27"/>
      <c r="E191" s="27"/>
      <c r="F191" s="27"/>
      <c r="G191" s="27"/>
      <c r="H191" s="27"/>
      <c r="I191" s="27"/>
      <c r="J191" s="27"/>
      <c r="K191" s="27"/>
      <c r="L191" s="27"/>
      <c r="M191" s="27"/>
    </row>
    <row r="192" spans="1:13" x14ac:dyDescent="0.25">
      <c r="A192" s="27"/>
      <c r="B192" s="27"/>
      <c r="C192" s="27"/>
      <c r="D192" s="27"/>
      <c r="E192" s="27"/>
      <c r="F192" s="27"/>
      <c r="G192" s="27"/>
      <c r="H192" s="27"/>
      <c r="I192" s="27"/>
      <c r="J192" s="27"/>
      <c r="K192" s="27"/>
      <c r="L192" s="27"/>
      <c r="M192" s="27"/>
    </row>
    <row r="193" spans="1:13" x14ac:dyDescent="0.25">
      <c r="A193" s="27"/>
      <c r="B193" s="27"/>
      <c r="C193" s="27"/>
      <c r="D193" s="27"/>
      <c r="E193" s="27"/>
      <c r="F193" s="27"/>
      <c r="G193" s="27"/>
      <c r="H193" s="27"/>
      <c r="I193" s="27"/>
      <c r="J193" s="27"/>
      <c r="K193" s="27"/>
      <c r="L193" s="27"/>
      <c r="M193" s="27"/>
    </row>
    <row r="194" spans="1:13" x14ac:dyDescent="0.25">
      <c r="A194" s="27"/>
      <c r="B194" s="27"/>
      <c r="C194" s="27"/>
      <c r="D194" s="27"/>
      <c r="E194" s="27"/>
      <c r="F194" s="27"/>
      <c r="G194" s="27"/>
      <c r="H194" s="27"/>
      <c r="I194" s="27"/>
      <c r="J194" s="27"/>
      <c r="K194" s="27"/>
      <c r="L194" s="27"/>
      <c r="M194" s="27"/>
    </row>
    <row r="195" spans="1:13" x14ac:dyDescent="0.25">
      <c r="A195" s="27"/>
      <c r="B195" s="27"/>
      <c r="C195" s="27"/>
      <c r="D195" s="27"/>
      <c r="E195" s="27"/>
      <c r="F195" s="27"/>
      <c r="G195" s="27"/>
      <c r="H195" s="27"/>
      <c r="I195" s="27"/>
      <c r="J195" s="27"/>
      <c r="K195" s="27"/>
      <c r="L195" s="27"/>
      <c r="M195" s="27"/>
    </row>
    <row r="196" spans="1:13" x14ac:dyDescent="0.25">
      <c r="A196" s="27"/>
      <c r="B196" s="27"/>
      <c r="C196" s="27"/>
      <c r="D196" s="27"/>
      <c r="E196" s="27"/>
      <c r="F196" s="27"/>
      <c r="G196" s="27"/>
      <c r="H196" s="27"/>
      <c r="I196" s="27"/>
      <c r="J196" s="27"/>
      <c r="K196" s="27"/>
      <c r="L196" s="27"/>
      <c r="M196" s="27"/>
    </row>
    <row r="197" spans="1:13" x14ac:dyDescent="0.25">
      <c r="A197" s="27"/>
      <c r="B197" s="27"/>
      <c r="C197" s="27"/>
      <c r="D197" s="27"/>
      <c r="E197" s="27"/>
      <c r="F197" s="27"/>
      <c r="G197" s="27"/>
      <c r="H197" s="27"/>
      <c r="I197" s="27"/>
      <c r="J197" s="27"/>
      <c r="K197" s="27"/>
      <c r="L197" s="27"/>
      <c r="M197" s="27"/>
    </row>
    <row r="198" spans="1:13" x14ac:dyDescent="0.25">
      <c r="A198" s="27"/>
      <c r="B198" s="27"/>
      <c r="C198" s="27"/>
      <c r="D198" s="27"/>
      <c r="E198" s="27"/>
      <c r="F198" s="27"/>
      <c r="G198" s="27"/>
      <c r="H198" s="27"/>
      <c r="I198" s="27"/>
      <c r="J198" s="27"/>
      <c r="K198" s="27"/>
      <c r="L198" s="27"/>
      <c r="M198" s="27"/>
    </row>
    <row r="199" spans="1:13" x14ac:dyDescent="0.25">
      <c r="A199" s="27"/>
      <c r="B199" s="27"/>
      <c r="C199" s="27"/>
      <c r="D199" s="27"/>
      <c r="E199" s="27"/>
      <c r="F199" s="27"/>
      <c r="G199" s="27"/>
      <c r="H199" s="27"/>
      <c r="I199" s="27"/>
      <c r="J199" s="27"/>
      <c r="K199" s="27"/>
      <c r="L199" s="27"/>
      <c r="M199" s="27"/>
    </row>
    <row r="200" spans="1:13" x14ac:dyDescent="0.25">
      <c r="A200" s="27"/>
      <c r="B200" s="27"/>
      <c r="C200" s="27"/>
      <c r="D200" s="27"/>
      <c r="E200" s="27"/>
      <c r="F200" s="27"/>
      <c r="G200" s="27"/>
      <c r="H200" s="27"/>
      <c r="I200" s="27"/>
      <c r="J200" s="27"/>
      <c r="K200" s="27"/>
      <c r="L200" s="27"/>
      <c r="M200" s="27"/>
    </row>
    <row r="201" spans="1:13" x14ac:dyDescent="0.25">
      <c r="A201" s="27"/>
      <c r="B201" s="27"/>
      <c r="C201" s="27"/>
      <c r="D201" s="27"/>
      <c r="E201" s="27"/>
      <c r="F201" s="27"/>
      <c r="G201" s="27"/>
      <c r="H201" s="27"/>
      <c r="I201" s="27"/>
      <c r="J201" s="27"/>
      <c r="K201" s="27"/>
      <c r="L201" s="27"/>
      <c r="M201" s="27"/>
    </row>
    <row r="202" spans="1:13" x14ac:dyDescent="0.25">
      <c r="A202" s="27"/>
      <c r="B202" s="27"/>
      <c r="C202" s="27"/>
      <c r="D202" s="27"/>
      <c r="E202" s="27"/>
      <c r="F202" s="27"/>
      <c r="G202" s="27"/>
      <c r="H202" s="27"/>
      <c r="I202" s="27"/>
      <c r="J202" s="27"/>
      <c r="K202" s="27"/>
      <c r="L202" s="27"/>
      <c r="M202" s="27"/>
    </row>
    <row r="203" spans="1:13" x14ac:dyDescent="0.25">
      <c r="A203" s="27"/>
      <c r="B203" s="27"/>
      <c r="C203" s="27"/>
      <c r="D203" s="27"/>
      <c r="E203" s="27"/>
      <c r="F203" s="27"/>
      <c r="G203" s="27"/>
      <c r="H203" s="27"/>
      <c r="I203" s="27"/>
      <c r="J203" s="27"/>
      <c r="K203" s="27"/>
      <c r="L203" s="27"/>
      <c r="M203" s="27"/>
    </row>
    <row r="204" spans="1:13" x14ac:dyDescent="0.25">
      <c r="A204" s="27"/>
      <c r="B204" s="27"/>
      <c r="C204" s="27"/>
      <c r="D204" s="27"/>
      <c r="E204" s="27"/>
      <c r="F204" s="27"/>
      <c r="G204" s="27"/>
      <c r="H204" s="27"/>
      <c r="I204" s="27"/>
      <c r="J204" s="27"/>
      <c r="K204" s="27"/>
      <c r="L204" s="27"/>
      <c r="M204" s="27"/>
    </row>
    <row r="205" spans="1:13" x14ac:dyDescent="0.25">
      <c r="A205" s="27"/>
      <c r="B205" s="27"/>
      <c r="C205" s="27"/>
      <c r="D205" s="27"/>
      <c r="E205" s="27"/>
      <c r="F205" s="27"/>
      <c r="G205" s="27"/>
      <c r="H205" s="27"/>
      <c r="I205" s="27"/>
      <c r="J205" s="27"/>
      <c r="K205" s="27"/>
      <c r="L205" s="27"/>
      <c r="M205" s="27"/>
    </row>
    <row r="206" spans="1:13" x14ac:dyDescent="0.25">
      <c r="A206" s="27"/>
      <c r="B206" s="27"/>
      <c r="C206" s="27"/>
      <c r="D206" s="27"/>
      <c r="E206" s="27"/>
      <c r="F206" s="27"/>
      <c r="G206" s="27"/>
      <c r="H206" s="27"/>
      <c r="I206" s="27"/>
      <c r="J206" s="27"/>
      <c r="K206" s="27"/>
      <c r="L206" s="27"/>
      <c r="M206" s="27"/>
    </row>
    <row r="207" spans="1:13" x14ac:dyDescent="0.25">
      <c r="A207" s="27"/>
      <c r="B207" s="27"/>
      <c r="C207" s="27"/>
      <c r="D207" s="27"/>
      <c r="E207" s="27"/>
      <c r="F207" s="27"/>
      <c r="G207" s="27"/>
      <c r="H207" s="27"/>
      <c r="I207" s="27"/>
      <c r="J207" s="27"/>
      <c r="K207" s="27"/>
      <c r="L207" s="27"/>
      <c r="M207" s="27"/>
    </row>
    <row r="208" spans="1:13" x14ac:dyDescent="0.25">
      <c r="A208" s="27"/>
      <c r="B208" s="27"/>
      <c r="C208" s="27"/>
      <c r="D208" s="27"/>
      <c r="E208" s="27"/>
      <c r="F208" s="27"/>
      <c r="G208" s="27"/>
      <c r="H208" s="27"/>
      <c r="I208" s="27"/>
      <c r="J208" s="27"/>
      <c r="K208" s="27"/>
      <c r="L208" s="27"/>
      <c r="M208" s="27"/>
    </row>
    <row r="209" spans="1:13" x14ac:dyDescent="0.25">
      <c r="A209" s="27"/>
      <c r="B209" s="27"/>
      <c r="C209" s="27"/>
      <c r="D209" s="27"/>
      <c r="E209" s="27"/>
      <c r="F209" s="27"/>
      <c r="G209" s="27"/>
      <c r="H209" s="27"/>
      <c r="I209" s="27"/>
      <c r="J209" s="27"/>
      <c r="K209" s="27"/>
      <c r="L209" s="27"/>
      <c r="M209" s="27"/>
    </row>
    <row r="210" spans="1:13" x14ac:dyDescent="0.25">
      <c r="A210" s="27"/>
      <c r="B210" s="27"/>
      <c r="C210" s="27"/>
      <c r="D210" s="27"/>
      <c r="E210" s="27"/>
      <c r="F210" s="27"/>
      <c r="G210" s="27"/>
      <c r="H210" s="27"/>
      <c r="I210" s="27"/>
      <c r="J210" s="27"/>
      <c r="K210" s="27"/>
      <c r="L210" s="27"/>
      <c r="M210" s="27"/>
    </row>
    <row r="211" spans="1:13" x14ac:dyDescent="0.25">
      <c r="A211" s="27"/>
      <c r="B211" s="27"/>
      <c r="C211" s="27"/>
      <c r="D211" s="27"/>
      <c r="E211" s="27"/>
      <c r="F211" s="27"/>
      <c r="G211" s="27"/>
      <c r="H211" s="27"/>
      <c r="I211" s="27"/>
      <c r="J211" s="27"/>
      <c r="K211" s="27"/>
      <c r="L211" s="27"/>
      <c r="M211" s="27"/>
    </row>
    <row r="212" spans="1:13" x14ac:dyDescent="0.25">
      <c r="A212" s="27"/>
      <c r="B212" s="27"/>
      <c r="C212" s="27"/>
      <c r="D212" s="27"/>
      <c r="E212" s="27"/>
      <c r="F212" s="27"/>
      <c r="G212" s="27"/>
      <c r="H212" s="27"/>
      <c r="I212" s="27"/>
      <c r="J212" s="27"/>
      <c r="K212" s="27"/>
      <c r="L212" s="27"/>
      <c r="M212" s="27"/>
    </row>
    <row r="213" spans="1:13" x14ac:dyDescent="0.25">
      <c r="A213" s="27"/>
      <c r="B213" s="27"/>
      <c r="C213" s="27"/>
      <c r="D213" s="27"/>
      <c r="E213" s="27"/>
      <c r="F213" s="27"/>
      <c r="G213" s="27"/>
      <c r="H213" s="27"/>
      <c r="I213" s="27"/>
      <c r="J213" s="27"/>
      <c r="K213" s="27"/>
      <c r="L213" s="27"/>
      <c r="M213" s="27"/>
    </row>
    <row r="214" spans="1:13" x14ac:dyDescent="0.25">
      <c r="A214" s="27"/>
      <c r="B214" s="27"/>
      <c r="C214" s="27"/>
      <c r="D214" s="27"/>
      <c r="E214" s="27"/>
      <c r="F214" s="27"/>
      <c r="G214" s="27"/>
      <c r="H214" s="27"/>
      <c r="I214" s="27"/>
      <c r="J214" s="27"/>
      <c r="K214" s="27"/>
      <c r="L214" s="27"/>
      <c r="M214" s="27"/>
    </row>
    <row r="215" spans="1:13" x14ac:dyDescent="0.25">
      <c r="A215" s="27"/>
      <c r="B215" s="27"/>
      <c r="C215" s="27"/>
      <c r="D215" s="27"/>
      <c r="E215" s="27"/>
      <c r="F215" s="27"/>
      <c r="G215" s="27"/>
      <c r="H215" s="27"/>
      <c r="I215" s="27"/>
      <c r="J215" s="27"/>
      <c r="K215" s="27"/>
      <c r="L215" s="27"/>
      <c r="M215" s="27"/>
    </row>
    <row r="216" spans="1:13" x14ac:dyDescent="0.25">
      <c r="A216" s="27"/>
      <c r="B216" s="27"/>
      <c r="C216" s="27"/>
      <c r="D216" s="27"/>
      <c r="E216" s="27"/>
      <c r="F216" s="27"/>
      <c r="G216" s="27"/>
      <c r="H216" s="27"/>
      <c r="I216" s="27"/>
      <c r="J216" s="27"/>
      <c r="K216" s="27"/>
      <c r="L216" s="27"/>
      <c r="M216" s="27"/>
    </row>
    <row r="217" spans="1:13" x14ac:dyDescent="0.25">
      <c r="A217" s="27"/>
      <c r="B217" s="27"/>
      <c r="C217" s="27"/>
      <c r="D217" s="27"/>
      <c r="E217" s="27"/>
      <c r="F217" s="27"/>
      <c r="G217" s="27"/>
      <c r="H217" s="27"/>
      <c r="I217" s="27"/>
      <c r="J217" s="27"/>
      <c r="K217" s="27"/>
      <c r="L217" s="27"/>
      <c r="M217" s="27"/>
    </row>
    <row r="218" spans="1:13" x14ac:dyDescent="0.25">
      <c r="A218" s="27"/>
      <c r="B218" s="27"/>
      <c r="C218" s="27"/>
      <c r="D218" s="27"/>
      <c r="E218" s="27"/>
      <c r="F218" s="27"/>
      <c r="G218" s="27"/>
      <c r="H218" s="27"/>
      <c r="I218" s="27"/>
      <c r="J218" s="27"/>
      <c r="K218" s="27"/>
      <c r="L218" s="27"/>
      <c r="M218" s="27"/>
    </row>
    <row r="219" spans="1:13" x14ac:dyDescent="0.25">
      <c r="A219" s="27"/>
      <c r="B219" s="27"/>
      <c r="C219" s="27"/>
      <c r="D219" s="27"/>
      <c r="E219" s="27"/>
      <c r="F219" s="27"/>
      <c r="G219" s="27"/>
      <c r="H219" s="27"/>
      <c r="I219" s="27"/>
      <c r="J219" s="27"/>
      <c r="K219" s="27"/>
      <c r="L219" s="27"/>
      <c r="M219" s="27"/>
    </row>
    <row r="220" spans="1:13" x14ac:dyDescent="0.25">
      <c r="A220" s="27"/>
      <c r="B220" s="27"/>
      <c r="C220" s="27"/>
      <c r="D220" s="27"/>
      <c r="E220" s="27"/>
      <c r="F220" s="27"/>
      <c r="G220" s="27"/>
      <c r="H220" s="27"/>
      <c r="I220" s="27"/>
      <c r="J220" s="27"/>
      <c r="K220" s="27"/>
      <c r="L220" s="27"/>
      <c r="M220" s="27"/>
    </row>
    <row r="221" spans="1:13" x14ac:dyDescent="0.25">
      <c r="A221" s="27"/>
      <c r="B221" s="27"/>
      <c r="C221" s="27"/>
      <c r="D221" s="27"/>
      <c r="E221" s="27"/>
      <c r="F221" s="27"/>
      <c r="G221" s="27"/>
      <c r="H221" s="27"/>
      <c r="I221" s="27"/>
      <c r="J221" s="27"/>
      <c r="K221" s="27"/>
      <c r="L221" s="27"/>
      <c r="M221" s="27"/>
    </row>
    <row r="222" spans="1:13" x14ac:dyDescent="0.25">
      <c r="A222" s="27"/>
      <c r="B222" s="27"/>
      <c r="C222" s="27"/>
      <c r="D222" s="27"/>
      <c r="E222" s="27"/>
      <c r="F222" s="27"/>
      <c r="G222" s="27"/>
      <c r="H222" s="27"/>
      <c r="I222" s="27"/>
      <c r="J222" s="27"/>
      <c r="K222" s="27"/>
      <c r="L222" s="27"/>
      <c r="M222" s="27"/>
    </row>
    <row r="223" spans="1:13" x14ac:dyDescent="0.25">
      <c r="A223" s="27"/>
      <c r="B223" s="27"/>
      <c r="C223" s="27"/>
      <c r="D223" s="27"/>
      <c r="E223" s="27"/>
      <c r="F223" s="27"/>
      <c r="G223" s="27"/>
      <c r="H223" s="27"/>
      <c r="I223" s="27"/>
      <c r="J223" s="27"/>
      <c r="K223" s="27"/>
      <c r="L223" s="27"/>
      <c r="M223" s="27"/>
    </row>
    <row r="224" spans="1:13" x14ac:dyDescent="0.25">
      <c r="A224" s="27"/>
      <c r="B224" s="27"/>
      <c r="C224" s="27"/>
      <c r="D224" s="27"/>
      <c r="E224" s="27"/>
      <c r="F224" s="27"/>
      <c r="G224" s="27"/>
      <c r="H224" s="27"/>
      <c r="I224" s="27"/>
      <c r="J224" s="27"/>
      <c r="K224" s="27"/>
      <c r="L224" s="27"/>
      <c r="M224" s="27"/>
    </row>
    <row r="225" spans="1:13" x14ac:dyDescent="0.25">
      <c r="A225" s="27"/>
      <c r="B225" s="27"/>
      <c r="C225" s="27"/>
      <c r="D225" s="27"/>
      <c r="E225" s="27"/>
      <c r="F225" s="27"/>
      <c r="G225" s="27"/>
      <c r="H225" s="27"/>
      <c r="I225" s="27"/>
      <c r="J225" s="27"/>
      <c r="K225" s="27"/>
      <c r="L225" s="27"/>
      <c r="M225" s="27"/>
    </row>
    <row r="226" spans="1:13" x14ac:dyDescent="0.25">
      <c r="A226" s="27"/>
      <c r="B226" s="27"/>
      <c r="C226" s="27"/>
      <c r="D226" s="27"/>
      <c r="E226" s="27"/>
      <c r="F226" s="27"/>
      <c r="G226" s="27"/>
      <c r="H226" s="27"/>
      <c r="I226" s="27"/>
      <c r="J226" s="27"/>
      <c r="K226" s="27"/>
      <c r="L226" s="27"/>
      <c r="M226" s="27"/>
    </row>
    <row r="227" spans="1:13" x14ac:dyDescent="0.25">
      <c r="A227" s="27"/>
      <c r="B227" s="27"/>
      <c r="C227" s="27"/>
      <c r="D227" s="27"/>
      <c r="E227" s="27"/>
      <c r="F227" s="27"/>
      <c r="G227" s="27"/>
      <c r="H227" s="27"/>
      <c r="I227" s="27"/>
      <c r="J227" s="27"/>
      <c r="K227" s="27"/>
      <c r="L227" s="27"/>
      <c r="M227" s="27"/>
    </row>
    <row r="228" spans="1:13" x14ac:dyDescent="0.25">
      <c r="A228" s="27"/>
      <c r="B228" s="27"/>
      <c r="C228" s="27"/>
      <c r="D228" s="27"/>
      <c r="E228" s="27"/>
      <c r="F228" s="27"/>
      <c r="G228" s="27"/>
      <c r="H228" s="27"/>
      <c r="I228" s="27"/>
      <c r="J228" s="27"/>
      <c r="K228" s="27"/>
      <c r="L228" s="27"/>
      <c r="M228" s="27"/>
    </row>
  </sheetData>
  <mergeCells count="10">
    <mergeCell ref="B19:G19"/>
    <mergeCell ref="I19:N19"/>
    <mergeCell ref="B20:G26"/>
    <mergeCell ref="I20:N26"/>
    <mergeCell ref="B7:N7"/>
    <mergeCell ref="B8:N10"/>
    <mergeCell ref="B11:G11"/>
    <mergeCell ref="I11:N11"/>
    <mergeCell ref="B12:G18"/>
    <mergeCell ref="I12:N18"/>
  </mergeCells>
  <phoneticPr fontId="2" type="noConversion"/>
  <hyperlinks>
    <hyperlink ref="A69" r:id="rId1" display="© State of Victoria through the Victorian Commission for Gambling and Liquor Regulation" xr:uid="{00000000-0004-0000-0000-000000000000}"/>
  </hyperlinks>
  <pageMargins left="0.75" right="0.75" top="1" bottom="1" header="0.5" footer="0.5"/>
  <pageSetup paperSize="9" scale="80" orientation="portrait" r:id="rId2"/>
  <headerFooter alignWithMargins="0">
    <oddHeader>&amp;C&amp;"Calibri"&amp;10&amp;K000000 OFFICIAL&amp;1#_x000D_</oddHead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T108"/>
  <sheetViews>
    <sheetView workbookViewId="0">
      <selection activeCell="A8" sqref="A8"/>
    </sheetView>
  </sheetViews>
  <sheetFormatPr defaultColWidth="8.81640625" defaultRowHeight="10" x14ac:dyDescent="0.2"/>
  <cols>
    <col min="1" max="1" width="11.7265625" style="2" bestFit="1" customWidth="1"/>
    <col min="2" max="2" width="13.453125" style="2" bestFit="1" customWidth="1"/>
    <col min="3" max="3" width="18.81640625" style="2" customWidth="1"/>
    <col min="4" max="14" width="13.453125" style="2" bestFit="1" customWidth="1"/>
    <col min="15" max="16" width="8.81640625" style="2"/>
    <col min="17" max="17" width="22" style="2" bestFit="1" customWidth="1"/>
    <col min="18" max="18" width="2.26953125" style="2" bestFit="1" customWidth="1"/>
    <col min="19" max="37" width="8.81640625" style="2"/>
    <col min="38" max="38" width="22" style="2" bestFit="1" customWidth="1"/>
    <col min="39" max="39" width="2.26953125" style="2" bestFit="1" customWidth="1"/>
    <col min="40" max="40" width="8.81640625" style="4"/>
    <col min="41" max="41" width="29.26953125" style="39" bestFit="1" customWidth="1"/>
    <col min="42" max="42" width="2.26953125" style="4" bestFit="1" customWidth="1"/>
    <col min="43" max="44" width="8.81640625" style="4"/>
    <col min="45" max="45" width="22" style="2" bestFit="1" customWidth="1"/>
    <col min="46" max="46" width="2.26953125" style="2" bestFit="1" customWidth="1"/>
    <col min="47" max="16384" width="8.81640625" style="2"/>
  </cols>
  <sheetData>
    <row r="1" spans="1:42" ht="11.5" x14ac:dyDescent="0.25">
      <c r="AN1" s="9"/>
      <c r="AO1" s="3" t="s">
        <v>10</v>
      </c>
      <c r="AP1" s="5"/>
    </row>
    <row r="2" spans="1:42" ht="11.5" x14ac:dyDescent="0.25">
      <c r="AN2" s="9"/>
      <c r="AO2" s="3" t="s">
        <v>11</v>
      </c>
      <c r="AP2" s="5"/>
    </row>
    <row r="3" spans="1:42" ht="11.5" x14ac:dyDescent="0.25">
      <c r="AN3" s="9"/>
      <c r="AO3" s="3" t="s">
        <v>12</v>
      </c>
      <c r="AP3" s="5"/>
    </row>
    <row r="4" spans="1:42" ht="11.5" x14ac:dyDescent="0.25">
      <c r="AN4" s="9"/>
      <c r="AO4" s="3" t="s">
        <v>13</v>
      </c>
      <c r="AP4" s="5"/>
    </row>
    <row r="5" spans="1:42" ht="11.5" x14ac:dyDescent="0.25">
      <c r="AN5" s="9"/>
      <c r="AO5" s="3" t="s">
        <v>14</v>
      </c>
      <c r="AP5" s="5"/>
    </row>
    <row r="6" spans="1:42" ht="26.5" customHeight="1" x14ac:dyDescent="0.35">
      <c r="A6" s="53" t="s">
        <v>15</v>
      </c>
      <c r="B6" s="53"/>
      <c r="C6" s="53"/>
      <c r="D6" s="53"/>
      <c r="AN6" s="5"/>
      <c r="AO6" s="3" t="s">
        <v>16</v>
      </c>
      <c r="AP6" s="5"/>
    </row>
    <row r="7" spans="1:42" ht="14" x14ac:dyDescent="0.3">
      <c r="A7" s="6"/>
      <c r="AN7" s="5"/>
      <c r="AO7" s="3" t="s">
        <v>17</v>
      </c>
      <c r="AP7" s="5"/>
    </row>
    <row r="8" spans="1:42" ht="19" x14ac:dyDescent="0.4">
      <c r="B8" s="52" t="s">
        <v>18</v>
      </c>
      <c r="C8" s="52"/>
      <c r="D8" s="52"/>
      <c r="E8" s="52"/>
      <c r="AN8" s="5"/>
      <c r="AO8" s="3" t="s">
        <v>19</v>
      </c>
      <c r="AP8" s="5"/>
    </row>
    <row r="9" spans="1:42" ht="11.5" x14ac:dyDescent="0.25">
      <c r="AN9" s="5"/>
      <c r="AO9" s="3" t="s">
        <v>20</v>
      </c>
      <c r="AP9" s="5"/>
    </row>
    <row r="10" spans="1:42" ht="12" thickBot="1" x14ac:dyDescent="0.3">
      <c r="AN10" s="5"/>
      <c r="AO10" s="3" t="s">
        <v>21</v>
      </c>
      <c r="AP10" s="5"/>
    </row>
    <row r="11" spans="1:42" ht="12" thickBot="1" x14ac:dyDescent="0.3">
      <c r="C11" s="45" t="s">
        <v>10</v>
      </c>
      <c r="AN11" s="5"/>
      <c r="AO11" s="3" t="s">
        <v>22</v>
      </c>
      <c r="AP11" s="5"/>
    </row>
    <row r="12" spans="1:42" ht="13.5" customHeight="1" thickBot="1" x14ac:dyDescent="0.3">
      <c r="AN12" s="7"/>
      <c r="AO12" s="3" t="s">
        <v>23</v>
      </c>
      <c r="AP12" s="5"/>
    </row>
    <row r="13" spans="1:42" ht="13.5" customHeight="1" thickBot="1" x14ac:dyDescent="0.4">
      <c r="B13" s="44" t="s">
        <v>24</v>
      </c>
      <c r="C13" s="46" t="s">
        <v>25</v>
      </c>
      <c r="D13" s="42"/>
      <c r="E13" s="42"/>
      <c r="F13" s="42"/>
      <c r="G13" s="42"/>
      <c r="H13" s="17"/>
      <c r="I13" s="17"/>
      <c r="J13" s="17"/>
      <c r="K13" s="17"/>
      <c r="L13" s="17"/>
      <c r="M13" s="17"/>
      <c r="N13" s="17"/>
      <c r="AN13" s="7"/>
      <c r="AO13" s="3" t="s">
        <v>26</v>
      </c>
      <c r="AP13" s="5"/>
    </row>
    <row r="14" spans="1:42" ht="12" customHeight="1" x14ac:dyDescent="0.25">
      <c r="B14" s="10"/>
      <c r="C14" s="12"/>
      <c r="D14" s="11"/>
      <c r="E14" s="11"/>
      <c r="F14" s="11"/>
      <c r="G14" s="11"/>
      <c r="H14" s="11"/>
      <c r="I14" s="11"/>
      <c r="J14" s="11"/>
      <c r="K14" s="11"/>
      <c r="L14" s="11"/>
      <c r="M14" s="11"/>
      <c r="N14" s="11"/>
      <c r="P14" s="7"/>
      <c r="Q14" s="5"/>
      <c r="AN14" s="7"/>
      <c r="AO14" s="8" t="s">
        <v>27</v>
      </c>
      <c r="AP14" s="5"/>
    </row>
    <row r="15" spans="1:42" ht="12" customHeight="1" x14ac:dyDescent="0.25">
      <c r="B15" s="40" t="s">
        <v>28</v>
      </c>
      <c r="C15" s="35">
        <f>_xlfn.IFNA(VLOOKUP($C$11,'2010-2023'!A:O,15,0),0)</f>
        <v>147446870.57999998</v>
      </c>
      <c r="D15" s="11"/>
      <c r="E15" s="11"/>
      <c r="F15" s="11"/>
      <c r="G15" s="11"/>
      <c r="H15" s="11"/>
      <c r="I15" s="11"/>
      <c r="J15" s="11"/>
      <c r="K15" s="11"/>
      <c r="L15" s="11"/>
      <c r="M15" s="11"/>
      <c r="N15" s="11"/>
      <c r="P15" s="7"/>
      <c r="Q15" s="5"/>
      <c r="AN15" s="7"/>
      <c r="AO15" s="8"/>
      <c r="AP15" s="5"/>
    </row>
    <row r="16" spans="1:42" ht="12" customHeight="1" x14ac:dyDescent="0.25">
      <c r="B16" s="40" t="s">
        <v>29</v>
      </c>
      <c r="C16" s="35">
        <f>_xlfn.IFNA(VLOOKUP($C$11,'2010-2023'!A:N,14,0),0)</f>
        <v>104910002.18000001</v>
      </c>
      <c r="D16" s="11"/>
      <c r="E16" s="11"/>
      <c r="F16" s="11"/>
      <c r="G16" s="11"/>
      <c r="H16" s="11"/>
      <c r="I16" s="11"/>
      <c r="J16" s="11"/>
      <c r="K16" s="11"/>
      <c r="L16" s="11"/>
      <c r="M16" s="11"/>
      <c r="N16" s="11"/>
      <c r="P16" s="7"/>
      <c r="Q16" s="5"/>
      <c r="AN16" s="7"/>
      <c r="AO16" s="8"/>
      <c r="AP16" s="5"/>
    </row>
    <row r="17" spans="1:44" ht="12" customHeight="1" x14ac:dyDescent="0.35">
      <c r="A17" s="9"/>
      <c r="B17" s="40" t="s">
        <v>30</v>
      </c>
      <c r="C17" s="35">
        <f>_xlfn.IFNA(VLOOKUP($C$11,'2010-2023'!A:M,13,0),0)</f>
        <v>72128889.570000008</v>
      </c>
      <c r="D17" s="11"/>
      <c r="E17" s="11"/>
      <c r="F17" s="11"/>
      <c r="G17" s="11"/>
      <c r="H17" s="11"/>
      <c r="I17" s="11"/>
      <c r="J17" s="11"/>
      <c r="K17" s="11"/>
      <c r="L17" s="11"/>
      <c r="M17" s="11"/>
      <c r="N17" s="11"/>
      <c r="O17" s="17"/>
      <c r="P17" s="7"/>
      <c r="Q17" s="5"/>
      <c r="R17" s="5"/>
      <c r="AN17" s="2"/>
      <c r="AO17" s="8" t="s">
        <v>31</v>
      </c>
      <c r="AP17" s="2"/>
      <c r="AQ17" s="2"/>
      <c r="AR17" s="2"/>
    </row>
    <row r="18" spans="1:44" s="9" customFormat="1" ht="12" customHeight="1" x14ac:dyDescent="0.25">
      <c r="B18" s="40" t="s">
        <v>32</v>
      </c>
      <c r="C18" s="35">
        <f>_xlfn.IFNA(VLOOKUP($C$11,'2010-2023'!A:L,12,0),0)</f>
        <v>91066518.950000018</v>
      </c>
      <c r="D18" s="41"/>
      <c r="E18" s="41"/>
      <c r="F18" s="41"/>
      <c r="G18" s="41"/>
      <c r="H18" s="2"/>
      <c r="I18" s="2"/>
      <c r="J18" s="2"/>
      <c r="K18" s="2"/>
      <c r="L18" s="2"/>
      <c r="M18" s="2"/>
      <c r="N18" s="2"/>
      <c r="O18" s="11"/>
      <c r="P18" s="7"/>
      <c r="Q18" s="5"/>
      <c r="R18" s="5"/>
      <c r="AO18" s="8" t="s">
        <v>33</v>
      </c>
    </row>
    <row r="19" spans="1:44" s="9" customFormat="1" ht="12" customHeight="1" x14ac:dyDescent="0.25">
      <c r="A19" s="2"/>
      <c r="B19" s="40" t="s">
        <v>34</v>
      </c>
      <c r="C19" s="35">
        <f>_xlfn.IFNA(VLOOKUP($C$11,'2010-2023'!A:K,11,0),0)</f>
        <v>120706255.98999999</v>
      </c>
      <c r="D19" s="41"/>
      <c r="E19" s="41"/>
      <c r="F19" s="41"/>
      <c r="G19" s="41"/>
      <c r="H19" s="2"/>
      <c r="I19" s="2"/>
      <c r="J19" s="2"/>
      <c r="K19" s="2"/>
      <c r="L19" s="2"/>
      <c r="M19" s="2"/>
      <c r="N19" s="2"/>
      <c r="O19" s="11"/>
      <c r="P19" s="7"/>
      <c r="Q19" s="5"/>
      <c r="R19" s="5"/>
      <c r="AO19" s="8" t="s">
        <v>35</v>
      </c>
    </row>
    <row r="20" spans="1:44" ht="12" customHeight="1" x14ac:dyDescent="0.25">
      <c r="B20" s="40" t="s">
        <v>36</v>
      </c>
      <c r="C20" s="35">
        <f>_xlfn.IFNA(VLOOKUP($C$11,'2010-2023'!A:J,10,0),0)</f>
        <v>118475586.27000001</v>
      </c>
      <c r="D20" s="41"/>
      <c r="E20" s="41"/>
      <c r="F20" s="41"/>
      <c r="G20" s="41"/>
      <c r="P20" s="7"/>
      <c r="Q20" s="5"/>
      <c r="R20" s="5"/>
      <c r="AN20" s="2"/>
      <c r="AO20" s="8" t="s">
        <v>37</v>
      </c>
      <c r="AP20" s="2"/>
      <c r="AQ20" s="2"/>
      <c r="AR20" s="2"/>
    </row>
    <row r="21" spans="1:44" ht="12" customHeight="1" x14ac:dyDescent="0.25">
      <c r="B21" s="40" t="s">
        <v>38</v>
      </c>
      <c r="C21" s="35">
        <f>_xlfn.IFNA(VLOOKUP($C$11,'2010-2023'!A:I,9,0),0)</f>
        <v>115293165.35999998</v>
      </c>
      <c r="D21" s="41"/>
      <c r="E21" s="41"/>
      <c r="F21" s="41"/>
      <c r="G21" s="41"/>
      <c r="P21" s="7"/>
      <c r="Q21" s="5"/>
      <c r="R21" s="5"/>
      <c r="AN21" s="2"/>
      <c r="AO21" s="8" t="s">
        <v>39</v>
      </c>
      <c r="AP21" s="2"/>
      <c r="AQ21" s="2"/>
      <c r="AR21" s="2"/>
    </row>
    <row r="22" spans="1:44" ht="12" customHeight="1" x14ac:dyDescent="0.25">
      <c r="B22" s="40" t="s">
        <v>40</v>
      </c>
      <c r="C22" s="35">
        <f>_xlfn.IFNA(VLOOKUP($C$11,'2010-2023'!A:H,8,0),0)</f>
        <v>111651602.38999999</v>
      </c>
      <c r="D22" s="41"/>
      <c r="E22" s="41"/>
      <c r="F22" s="41"/>
      <c r="G22" s="41"/>
      <c r="P22" s="7"/>
      <c r="Q22" s="5"/>
      <c r="R22" s="5"/>
      <c r="AN22" s="2"/>
      <c r="AO22" s="8" t="s">
        <v>41</v>
      </c>
      <c r="AP22" s="2"/>
      <c r="AQ22" s="2"/>
      <c r="AR22" s="2"/>
    </row>
    <row r="23" spans="1:44" ht="12" customHeight="1" x14ac:dyDescent="0.25">
      <c r="B23" s="40" t="s">
        <v>42</v>
      </c>
      <c r="C23" s="35">
        <f>_xlfn.IFNA(VLOOKUP($C$11,'2010-2023'!A:M,7,0),0)</f>
        <v>109161212.02</v>
      </c>
      <c r="D23" s="41"/>
      <c r="E23" s="41"/>
      <c r="F23" s="41"/>
      <c r="G23" s="41"/>
      <c r="P23" s="7"/>
      <c r="Q23" s="5"/>
      <c r="R23" s="5"/>
      <c r="AN23" s="2"/>
      <c r="AO23" s="8" t="s">
        <v>43</v>
      </c>
      <c r="AP23" s="2"/>
      <c r="AQ23" s="2"/>
      <c r="AR23" s="2"/>
    </row>
    <row r="24" spans="1:44" ht="12" customHeight="1" x14ac:dyDescent="0.25">
      <c r="B24" s="40" t="s">
        <v>44</v>
      </c>
      <c r="C24" s="35">
        <f>_xlfn.IFNA(VLOOKUP($C$11,'2010-2023'!A:M,6,0),0)</f>
        <v>103500568.12</v>
      </c>
      <c r="D24" s="41"/>
      <c r="E24" s="41"/>
      <c r="F24" s="41"/>
      <c r="G24" s="41"/>
      <c r="P24" s="7"/>
      <c r="Q24" s="5"/>
      <c r="R24" s="5"/>
      <c r="AN24" s="2"/>
      <c r="AO24" s="8" t="s">
        <v>45</v>
      </c>
      <c r="AP24" s="2"/>
      <c r="AQ24" s="2"/>
      <c r="AR24" s="2"/>
    </row>
    <row r="25" spans="1:44" ht="12" customHeight="1" x14ac:dyDescent="0.25">
      <c r="B25" s="40" t="s">
        <v>46</v>
      </c>
      <c r="C25" s="35">
        <f>_xlfn.IFNA(VLOOKUP($C$11,'2010-2023'!A:M,5,0),0)</f>
        <v>101000103.43000001</v>
      </c>
      <c r="D25" s="41"/>
      <c r="E25" s="41"/>
      <c r="F25" s="41"/>
      <c r="G25" s="41"/>
      <c r="P25" s="7"/>
      <c r="Q25" s="5"/>
      <c r="R25" s="5"/>
      <c r="AN25" s="2"/>
      <c r="AO25" s="8" t="s">
        <v>47</v>
      </c>
      <c r="AP25" s="2"/>
      <c r="AQ25" s="2"/>
      <c r="AR25" s="2"/>
    </row>
    <row r="26" spans="1:44" ht="12" customHeight="1" x14ac:dyDescent="0.25">
      <c r="B26" s="40" t="s">
        <v>48</v>
      </c>
      <c r="C26" s="35">
        <f>_xlfn.IFNA(VLOOKUP($C$11,'2010-2023'!A:M,4,0),0)</f>
        <v>111583555.14</v>
      </c>
      <c r="D26" s="41"/>
      <c r="E26" s="41"/>
      <c r="F26" s="41"/>
      <c r="G26" s="41"/>
      <c r="P26" s="7"/>
      <c r="Q26" s="5"/>
      <c r="R26" s="5"/>
      <c r="AN26" s="2"/>
      <c r="AO26" s="8" t="s">
        <v>49</v>
      </c>
      <c r="AP26" s="2"/>
      <c r="AQ26" s="2"/>
      <c r="AR26" s="2"/>
    </row>
    <row r="27" spans="1:44" ht="12" customHeight="1" x14ac:dyDescent="0.25">
      <c r="B27" s="40" t="s">
        <v>50</v>
      </c>
      <c r="C27" s="35">
        <f>_xlfn.IFNA(VLOOKUP($C$11,'2010-2023'!A:M,3,0),0)</f>
        <v>109542887.94</v>
      </c>
      <c r="D27" s="41"/>
      <c r="E27" s="41"/>
      <c r="F27" s="41"/>
      <c r="G27" s="41"/>
      <c r="P27" s="7"/>
      <c r="Q27" s="5"/>
      <c r="R27" s="5"/>
      <c r="AN27" s="2"/>
      <c r="AO27" s="8" t="s">
        <v>51</v>
      </c>
      <c r="AP27" s="2"/>
      <c r="AQ27" s="2"/>
      <c r="AR27" s="2"/>
    </row>
    <row r="28" spans="1:44" ht="12" customHeight="1" x14ac:dyDescent="0.25">
      <c r="B28" s="40" t="s">
        <v>52</v>
      </c>
      <c r="C28" s="35" t="e">
        <f>_xlfn.IFNA(VLOOKUP($C$11,#REF!,10,0),0)</f>
        <v>#REF!</v>
      </c>
      <c r="D28" s="41"/>
      <c r="E28" s="41"/>
      <c r="F28" s="41"/>
      <c r="G28" s="41"/>
      <c r="P28" s="7"/>
      <c r="Q28" s="5"/>
      <c r="R28" s="5"/>
      <c r="AN28" s="2"/>
      <c r="AO28" s="8" t="s">
        <v>53</v>
      </c>
      <c r="AP28" s="2"/>
      <c r="AQ28" s="2"/>
      <c r="AR28" s="2"/>
    </row>
    <row r="29" spans="1:44" ht="12" customHeight="1" x14ac:dyDescent="0.25">
      <c r="B29" s="40" t="s">
        <v>54</v>
      </c>
      <c r="C29" s="35" t="e">
        <f>_xlfn.IFNA(VLOOKUP($C$11,#REF!,9,0),0)</f>
        <v>#REF!</v>
      </c>
      <c r="D29" s="41"/>
      <c r="E29" s="41"/>
      <c r="F29" s="41"/>
      <c r="G29" s="41"/>
      <c r="P29" s="7"/>
      <c r="Q29" s="5"/>
      <c r="R29" s="5"/>
      <c r="AN29" s="2"/>
      <c r="AO29" s="8"/>
      <c r="AP29" s="2"/>
      <c r="AQ29" s="2"/>
      <c r="AR29" s="2"/>
    </row>
    <row r="30" spans="1:44" ht="12" customHeight="1" x14ac:dyDescent="0.25">
      <c r="B30" s="40" t="s">
        <v>55</v>
      </c>
      <c r="C30" s="35" t="e">
        <f>_xlfn.IFNA(VLOOKUP($C$11,#REF!,8,0),0)</f>
        <v>#REF!</v>
      </c>
      <c r="D30" s="41"/>
      <c r="E30" s="41"/>
      <c r="F30" s="41"/>
      <c r="G30" s="41"/>
      <c r="P30" s="7"/>
      <c r="Q30" s="5"/>
      <c r="R30" s="5"/>
      <c r="AN30" s="2"/>
      <c r="AO30" s="8"/>
      <c r="AP30" s="2"/>
      <c r="AQ30" s="2"/>
      <c r="AR30" s="2"/>
    </row>
    <row r="31" spans="1:44" ht="12" customHeight="1" x14ac:dyDescent="0.25">
      <c r="B31" s="40" t="s">
        <v>56</v>
      </c>
      <c r="C31" s="35" t="e">
        <f>_xlfn.IFNA(VLOOKUP($C$11,#REF!,7,0),0)</f>
        <v>#REF!</v>
      </c>
      <c r="D31" s="41"/>
      <c r="E31" s="41"/>
      <c r="F31" s="41"/>
      <c r="G31" s="41"/>
      <c r="P31" s="7"/>
      <c r="Q31" s="5"/>
      <c r="R31" s="5"/>
      <c r="AN31" s="2"/>
      <c r="AO31" s="8"/>
      <c r="AP31" s="2"/>
      <c r="AQ31" s="2"/>
      <c r="AR31" s="2"/>
    </row>
    <row r="32" spans="1:44" ht="12" customHeight="1" x14ac:dyDescent="0.25">
      <c r="B32" s="40" t="s">
        <v>57</v>
      </c>
      <c r="C32" s="35" t="e">
        <f>_xlfn.IFNA(VLOOKUP($C$11,#REF!,6,0),0)</f>
        <v>#REF!</v>
      </c>
      <c r="D32" s="41"/>
      <c r="E32" s="41"/>
      <c r="F32" s="41"/>
      <c r="G32" s="41"/>
      <c r="P32" s="7"/>
      <c r="Q32" s="5"/>
      <c r="R32" s="5"/>
      <c r="AN32" s="2"/>
      <c r="AO32" s="8"/>
      <c r="AP32" s="2"/>
      <c r="AQ32" s="2"/>
      <c r="AR32" s="2"/>
    </row>
    <row r="33" spans="1:44" ht="12" customHeight="1" x14ac:dyDescent="0.25">
      <c r="B33" s="40" t="s">
        <v>58</v>
      </c>
      <c r="C33" s="35" t="e">
        <f>_xlfn.IFNA(VLOOKUP($C$11,#REF!,5,0),0)</f>
        <v>#REF!</v>
      </c>
      <c r="D33" s="41"/>
      <c r="E33" s="41"/>
      <c r="F33" s="41"/>
      <c r="G33" s="41"/>
      <c r="P33" s="7"/>
      <c r="Q33" s="5"/>
      <c r="R33" s="5"/>
      <c r="AN33" s="2"/>
      <c r="AO33" s="8"/>
      <c r="AP33" s="2"/>
      <c r="AQ33" s="2"/>
      <c r="AR33" s="2"/>
    </row>
    <row r="34" spans="1:44" ht="12" customHeight="1" x14ac:dyDescent="0.25">
      <c r="B34" s="40" t="s">
        <v>59</v>
      </c>
      <c r="C34" s="35" t="e">
        <f>_xlfn.IFNA(VLOOKUP($C$11,#REF!,4,0),0)</f>
        <v>#REF!</v>
      </c>
      <c r="D34" s="41"/>
      <c r="E34" s="41"/>
      <c r="F34" s="41"/>
      <c r="G34" s="41"/>
      <c r="P34" s="7"/>
      <c r="Q34" s="5"/>
      <c r="R34" s="5"/>
      <c r="AN34" s="2"/>
      <c r="AO34" s="8"/>
      <c r="AP34" s="2"/>
      <c r="AQ34" s="2"/>
      <c r="AR34" s="2"/>
    </row>
    <row r="35" spans="1:44" ht="12" customHeight="1" x14ac:dyDescent="0.25">
      <c r="B35" s="40" t="s">
        <v>60</v>
      </c>
      <c r="C35" s="35" t="e">
        <f>_xlfn.IFNA(VLOOKUP($C$11,#REF!,3,0),0)</f>
        <v>#REF!</v>
      </c>
      <c r="D35" s="41"/>
      <c r="E35" s="41"/>
      <c r="F35" s="41"/>
      <c r="G35" s="41"/>
      <c r="P35" s="5"/>
      <c r="Q35" s="7"/>
      <c r="R35" s="5"/>
      <c r="AN35" s="2"/>
      <c r="AO35" s="8" t="s">
        <v>61</v>
      </c>
      <c r="AP35" s="2"/>
      <c r="AQ35" s="2"/>
      <c r="AR35" s="2"/>
    </row>
    <row r="36" spans="1:44" ht="12" customHeight="1" thickBot="1" x14ac:dyDescent="0.3">
      <c r="B36" s="14"/>
      <c r="C36" s="13"/>
      <c r="D36" s="41"/>
      <c r="E36" s="41"/>
      <c r="F36" s="41"/>
      <c r="G36" s="41"/>
      <c r="P36" s="5"/>
      <c r="Q36" s="7"/>
      <c r="R36" s="5"/>
      <c r="AN36" s="2"/>
      <c r="AO36" s="8" t="s">
        <v>62</v>
      </c>
      <c r="AP36" s="2"/>
      <c r="AQ36" s="2"/>
      <c r="AR36" s="2"/>
    </row>
    <row r="37" spans="1:44" ht="12" thickBot="1" x14ac:dyDescent="0.3">
      <c r="B37" s="15" t="s">
        <v>63</v>
      </c>
      <c r="C37" s="36" t="e">
        <f>SUM(C15:C36)</f>
        <v>#REF!</v>
      </c>
      <c r="P37" s="5"/>
      <c r="Q37" s="7"/>
      <c r="R37" s="5"/>
      <c r="AN37" s="2"/>
      <c r="AO37" s="8"/>
      <c r="AP37" s="2"/>
      <c r="AQ37" s="2"/>
      <c r="AR37" s="2"/>
    </row>
    <row r="38" spans="1:44" ht="11.5" x14ac:dyDescent="0.25">
      <c r="D38" s="43"/>
      <c r="E38" s="43"/>
      <c r="F38" s="43"/>
      <c r="G38" s="43"/>
      <c r="P38" s="5"/>
      <c r="Q38" s="7"/>
      <c r="R38" s="5"/>
      <c r="AN38" s="2"/>
      <c r="AO38" s="8" t="s">
        <v>64</v>
      </c>
      <c r="AP38" s="2"/>
      <c r="AQ38" s="2"/>
      <c r="AR38" s="2"/>
    </row>
    <row r="39" spans="1:44" ht="11.5" x14ac:dyDescent="0.25">
      <c r="C39" s="7"/>
      <c r="P39" s="5"/>
      <c r="Q39" s="7"/>
      <c r="R39" s="5"/>
      <c r="AN39" s="2"/>
      <c r="AO39" s="3" t="s">
        <v>65</v>
      </c>
      <c r="AP39" s="2"/>
      <c r="AQ39" s="2"/>
      <c r="AR39" s="2"/>
    </row>
    <row r="40" spans="1:44" ht="15.5" x14ac:dyDescent="0.35">
      <c r="B40" s="17"/>
      <c r="C40" s="7"/>
      <c r="R40" s="5"/>
      <c r="AN40" s="2"/>
      <c r="AO40" s="3" t="s">
        <v>66</v>
      </c>
      <c r="AP40" s="2"/>
      <c r="AQ40" s="2"/>
      <c r="AR40" s="2"/>
    </row>
    <row r="41" spans="1:44" ht="15.5" x14ac:dyDescent="0.35">
      <c r="B41" s="11"/>
      <c r="C41" s="7"/>
      <c r="D41" s="17"/>
      <c r="E41" s="17"/>
      <c r="F41" s="17"/>
      <c r="G41" s="17"/>
      <c r="H41" s="17"/>
      <c r="I41" s="17"/>
      <c r="J41" s="17"/>
      <c r="K41" s="17"/>
      <c r="L41" s="17"/>
      <c r="M41" s="17"/>
      <c r="N41" s="17"/>
      <c r="O41" s="17"/>
      <c r="P41" s="17"/>
      <c r="Q41" s="17"/>
      <c r="Z41" s="7"/>
      <c r="AA41" s="3" t="s">
        <v>67</v>
      </c>
      <c r="AB41" s="5"/>
      <c r="AN41" s="2"/>
      <c r="AO41" s="2"/>
      <c r="AP41" s="2"/>
      <c r="AQ41" s="2"/>
      <c r="AR41" s="2"/>
    </row>
    <row r="42" spans="1:44" ht="15.5" x14ac:dyDescent="0.35">
      <c r="A42" s="17"/>
      <c r="B42" s="11"/>
      <c r="C42" s="7"/>
      <c r="D42" s="11"/>
      <c r="E42" s="11"/>
      <c r="F42" s="11"/>
      <c r="G42" s="11"/>
      <c r="H42" s="11"/>
      <c r="I42" s="11"/>
      <c r="J42" s="11"/>
      <c r="K42" s="11"/>
      <c r="L42" s="11"/>
      <c r="M42" s="11"/>
      <c r="N42" s="11"/>
      <c r="O42" s="11"/>
      <c r="P42" s="11"/>
      <c r="Q42" s="11"/>
      <c r="R42" s="17"/>
      <c r="S42" s="17"/>
      <c r="T42" s="17"/>
      <c r="U42" s="17"/>
      <c r="V42" s="17"/>
      <c r="W42" s="7"/>
      <c r="X42" s="8"/>
      <c r="Y42" s="5"/>
      <c r="AA42" s="3" t="s">
        <v>68</v>
      </c>
      <c r="AN42" s="2"/>
      <c r="AO42" s="2"/>
      <c r="AP42" s="2"/>
      <c r="AQ42" s="2"/>
      <c r="AR42" s="2"/>
    </row>
    <row r="43" spans="1:44" s="9" customFormat="1" ht="11.5" x14ac:dyDescent="0.25">
      <c r="A43" s="11"/>
      <c r="B43" s="2"/>
      <c r="C43" s="7"/>
      <c r="D43" s="11"/>
      <c r="E43" s="11"/>
      <c r="F43" s="11"/>
      <c r="G43" s="11"/>
      <c r="H43" s="11"/>
      <c r="I43" s="11"/>
      <c r="J43" s="11"/>
      <c r="K43" s="11"/>
      <c r="L43" s="11"/>
      <c r="M43" s="11"/>
      <c r="N43" s="11"/>
      <c r="O43" s="11"/>
      <c r="P43" s="11"/>
      <c r="Q43" s="11"/>
      <c r="R43" s="11"/>
      <c r="S43" s="11"/>
      <c r="T43" s="11"/>
      <c r="U43" s="11"/>
      <c r="V43" s="11"/>
      <c r="W43" s="7"/>
      <c r="X43" s="8"/>
      <c r="Y43" s="5"/>
      <c r="AA43" s="3" t="s">
        <v>69</v>
      </c>
    </row>
    <row r="44" spans="1:44" s="9" customFormat="1" ht="11.5" x14ac:dyDescent="0.25">
      <c r="A44" s="11"/>
      <c r="B44" s="2"/>
      <c r="C44" s="7"/>
      <c r="D44" s="2"/>
      <c r="E44" s="2"/>
      <c r="F44" s="2"/>
      <c r="G44" s="2"/>
      <c r="H44" s="2"/>
      <c r="I44" s="2"/>
      <c r="J44" s="2"/>
      <c r="K44" s="2"/>
      <c r="L44" s="2"/>
      <c r="M44" s="2"/>
      <c r="N44" s="2"/>
      <c r="O44" s="2"/>
      <c r="P44" s="2"/>
      <c r="Q44" s="2"/>
      <c r="R44" s="11"/>
      <c r="S44" s="11"/>
      <c r="T44" s="11"/>
      <c r="U44" s="11"/>
      <c r="V44" s="11"/>
      <c r="W44" s="7"/>
      <c r="X44" s="8"/>
      <c r="Y44" s="5"/>
      <c r="AA44" s="3" t="s">
        <v>70</v>
      </c>
    </row>
    <row r="45" spans="1:44" ht="11.5" x14ac:dyDescent="0.25">
      <c r="C45" s="7"/>
      <c r="W45" s="7"/>
      <c r="X45" s="8"/>
      <c r="Y45" s="5"/>
      <c r="AA45" s="3" t="s">
        <v>71</v>
      </c>
      <c r="AN45" s="2"/>
      <c r="AO45" s="2"/>
      <c r="AP45" s="2"/>
      <c r="AQ45" s="2"/>
      <c r="AR45" s="2"/>
    </row>
    <row r="46" spans="1:44" ht="11.5" x14ac:dyDescent="0.25">
      <c r="C46" s="7"/>
      <c r="W46" s="7"/>
      <c r="X46" s="8"/>
      <c r="Y46" s="5"/>
      <c r="AA46" s="3" t="s">
        <v>72</v>
      </c>
      <c r="AN46" s="2"/>
      <c r="AO46" s="2"/>
      <c r="AP46" s="2"/>
      <c r="AQ46" s="2"/>
      <c r="AR46" s="2"/>
    </row>
    <row r="47" spans="1:44" ht="11.5" x14ac:dyDescent="0.25">
      <c r="C47" s="7"/>
      <c r="W47" s="7"/>
      <c r="X47" s="8"/>
      <c r="Y47" s="5"/>
      <c r="AA47" s="3" t="s">
        <v>73</v>
      </c>
      <c r="AN47" s="2"/>
      <c r="AO47" s="2"/>
      <c r="AP47" s="2"/>
      <c r="AQ47" s="2"/>
      <c r="AR47" s="2"/>
    </row>
    <row r="48" spans="1:44" ht="11.5" x14ac:dyDescent="0.25">
      <c r="C48" s="7"/>
      <c r="W48" s="7"/>
      <c r="X48" s="8"/>
      <c r="Y48" s="5"/>
      <c r="AA48" s="3" t="s">
        <v>74</v>
      </c>
      <c r="AN48" s="2"/>
      <c r="AO48" s="2"/>
      <c r="AP48" s="2"/>
      <c r="AQ48" s="2"/>
      <c r="AR48" s="2"/>
    </row>
    <row r="49" spans="1:46" ht="11.5" x14ac:dyDescent="0.25">
      <c r="C49" s="7"/>
      <c r="W49" s="7"/>
      <c r="X49" s="8"/>
      <c r="Y49" s="5"/>
      <c r="AA49" s="3" t="s">
        <v>75</v>
      </c>
      <c r="AN49" s="2"/>
      <c r="AO49" s="2"/>
      <c r="AP49" s="2"/>
      <c r="AQ49" s="2"/>
      <c r="AR49" s="2"/>
    </row>
    <row r="50" spans="1:46" ht="11.5" x14ac:dyDescent="0.25">
      <c r="C50" s="7"/>
      <c r="W50" s="7"/>
      <c r="X50" s="8"/>
      <c r="Y50" s="5"/>
      <c r="AA50" s="3" t="s">
        <v>76</v>
      </c>
      <c r="AN50" s="2"/>
      <c r="AO50" s="2"/>
      <c r="AP50" s="2"/>
      <c r="AQ50" s="2"/>
      <c r="AR50" s="2"/>
    </row>
    <row r="51" spans="1:46" ht="11.5" x14ac:dyDescent="0.25">
      <c r="C51" s="5"/>
      <c r="W51" s="7"/>
      <c r="X51" s="8"/>
      <c r="Y51" s="5"/>
      <c r="AA51" s="3" t="s">
        <v>77</v>
      </c>
      <c r="AN51" s="2"/>
      <c r="AO51" s="2"/>
      <c r="AP51" s="2"/>
      <c r="AQ51" s="2"/>
      <c r="AR51" s="2"/>
    </row>
    <row r="52" spans="1:46" ht="11.5" x14ac:dyDescent="0.25">
      <c r="C52" s="5"/>
      <c r="W52" s="7"/>
      <c r="X52" s="8"/>
      <c r="Y52" s="5"/>
      <c r="AA52" s="3" t="s">
        <v>78</v>
      </c>
      <c r="AN52" s="2"/>
      <c r="AO52" s="2"/>
      <c r="AP52" s="2"/>
      <c r="AQ52" s="2"/>
      <c r="AR52" s="2"/>
    </row>
    <row r="53" spans="1:46" ht="11.5" x14ac:dyDescent="0.25">
      <c r="C53" s="5"/>
      <c r="W53" s="7"/>
      <c r="X53" s="8"/>
      <c r="Y53" s="5"/>
      <c r="AA53" s="3" t="s">
        <v>79</v>
      </c>
      <c r="AN53" s="2"/>
      <c r="AO53" s="2"/>
      <c r="AP53" s="2"/>
      <c r="AQ53" s="2"/>
      <c r="AR53" s="2"/>
    </row>
    <row r="54" spans="1:46" ht="11.5" x14ac:dyDescent="0.25">
      <c r="C54" s="5"/>
      <c r="W54" s="7"/>
      <c r="X54" s="8"/>
      <c r="Y54" s="5"/>
      <c r="AA54" s="3" t="s">
        <v>80</v>
      </c>
      <c r="AN54" s="2"/>
      <c r="AO54" s="2"/>
      <c r="AP54" s="2"/>
      <c r="AQ54" s="2"/>
      <c r="AR54" s="2"/>
    </row>
    <row r="55" spans="1:46" ht="11.5" x14ac:dyDescent="0.25">
      <c r="C55" s="5"/>
      <c r="W55" s="5"/>
      <c r="X55" s="8"/>
      <c r="Y55" s="5"/>
      <c r="AA55" s="3" t="s">
        <v>81</v>
      </c>
      <c r="AN55" s="2"/>
      <c r="AO55" s="2"/>
      <c r="AP55" s="2"/>
      <c r="AQ55" s="2"/>
      <c r="AR55" s="2"/>
    </row>
    <row r="56" spans="1:46" ht="11.5" x14ac:dyDescent="0.25">
      <c r="W56" s="5"/>
      <c r="X56" s="8"/>
      <c r="Y56" s="5"/>
      <c r="AA56" s="3" t="s">
        <v>82</v>
      </c>
      <c r="AN56" s="2"/>
      <c r="AO56" s="2"/>
      <c r="AP56" s="2"/>
      <c r="AQ56" s="2"/>
      <c r="AR56" s="2"/>
    </row>
    <row r="57" spans="1:46" ht="11.5" x14ac:dyDescent="0.25">
      <c r="B57" s="16"/>
      <c r="Q57" s="5"/>
      <c r="W57" s="5"/>
      <c r="X57" s="8"/>
      <c r="Y57" s="5"/>
      <c r="AA57" s="3" t="s">
        <v>83</v>
      </c>
      <c r="AN57" s="2"/>
      <c r="AO57" s="2"/>
      <c r="AP57" s="2"/>
      <c r="AQ57" s="2"/>
      <c r="AR57" s="2"/>
    </row>
    <row r="58" spans="1:46" ht="11.5" x14ac:dyDescent="0.25">
      <c r="Q58" s="5"/>
      <c r="AK58" s="5"/>
      <c r="AL58" s="3"/>
      <c r="AM58" s="5"/>
      <c r="AN58" s="2"/>
      <c r="AO58" s="3" t="s">
        <v>84</v>
      </c>
      <c r="AP58" s="2"/>
      <c r="AQ58" s="2"/>
      <c r="AR58" s="2"/>
    </row>
    <row r="59" spans="1:46" ht="15.5" x14ac:dyDescent="0.35">
      <c r="P59" s="17"/>
      <c r="Q59" s="5"/>
      <c r="AN59" s="7"/>
      <c r="AO59" s="3" t="s">
        <v>85</v>
      </c>
      <c r="AP59" s="5"/>
      <c r="AQ59" s="2"/>
      <c r="AR59" s="2"/>
    </row>
    <row r="60" spans="1:46" ht="15.5" x14ac:dyDescent="0.35">
      <c r="P60" s="11"/>
      <c r="Q60" s="5"/>
      <c r="R60" s="17"/>
      <c r="S60" s="17"/>
      <c r="T60" s="17"/>
      <c r="U60" s="17"/>
      <c r="V60" s="17"/>
      <c r="W60" s="17"/>
      <c r="X60" s="17"/>
      <c r="Y60" s="17"/>
      <c r="Z60" s="17"/>
      <c r="AA60" s="17"/>
      <c r="AB60" s="17"/>
      <c r="AC60" s="17"/>
      <c r="AD60" s="17"/>
      <c r="AE60" s="17"/>
      <c r="AF60" s="17"/>
      <c r="AG60" s="17"/>
      <c r="AH60" s="17"/>
      <c r="AI60" s="17"/>
      <c r="AJ60" s="17"/>
      <c r="AK60" s="17"/>
      <c r="AL60" s="17"/>
      <c r="AM60" s="17"/>
      <c r="AN60" s="17"/>
      <c r="AO60" s="3" t="s">
        <v>86</v>
      </c>
      <c r="AP60" s="17"/>
      <c r="AQ60" s="17"/>
      <c r="AR60" s="7"/>
      <c r="AS60" s="8"/>
      <c r="AT60" s="5"/>
    </row>
    <row r="61" spans="1:46" s="9" customFormat="1" ht="11.5" x14ac:dyDescent="0.25">
      <c r="A61" s="2"/>
      <c r="B61" s="2"/>
      <c r="C61" s="2"/>
      <c r="D61" s="2"/>
      <c r="E61" s="2"/>
      <c r="F61" s="2"/>
      <c r="G61" s="2"/>
      <c r="H61" s="2"/>
      <c r="I61" s="2"/>
      <c r="J61" s="2"/>
      <c r="K61" s="2"/>
      <c r="L61" s="2"/>
      <c r="M61" s="2"/>
      <c r="N61" s="2"/>
      <c r="O61" s="2"/>
      <c r="P61" s="11"/>
      <c r="Q61" s="5"/>
      <c r="R61" s="11"/>
      <c r="S61" s="11"/>
      <c r="T61" s="11"/>
      <c r="U61" s="11"/>
      <c r="V61" s="11"/>
      <c r="W61" s="11"/>
      <c r="X61" s="11"/>
      <c r="Y61" s="11"/>
      <c r="Z61" s="11"/>
      <c r="AA61" s="11"/>
      <c r="AB61" s="11"/>
      <c r="AC61" s="11"/>
      <c r="AD61" s="11"/>
      <c r="AE61" s="11"/>
      <c r="AF61" s="11"/>
      <c r="AG61" s="11"/>
      <c r="AH61" s="11"/>
      <c r="AI61" s="11"/>
      <c r="AJ61" s="11"/>
      <c r="AK61" s="11"/>
      <c r="AL61" s="11"/>
      <c r="AM61" s="11"/>
      <c r="AN61" s="11"/>
      <c r="AO61" s="3" t="s">
        <v>87</v>
      </c>
      <c r="AP61" s="11"/>
      <c r="AQ61" s="11"/>
      <c r="AR61" s="7"/>
      <c r="AS61" s="8"/>
      <c r="AT61" s="5"/>
    </row>
    <row r="62" spans="1:46" s="9" customFormat="1" ht="11.5" x14ac:dyDescent="0.25">
      <c r="A62" s="2"/>
      <c r="B62" s="2"/>
      <c r="C62" s="2"/>
      <c r="D62" s="2"/>
      <c r="E62" s="2"/>
      <c r="F62" s="2"/>
      <c r="G62" s="2"/>
      <c r="H62" s="2"/>
      <c r="I62" s="2"/>
      <c r="J62" s="2"/>
      <c r="K62" s="2"/>
      <c r="L62" s="2"/>
      <c r="M62" s="2"/>
      <c r="N62" s="2"/>
      <c r="O62" s="2"/>
      <c r="P62" s="2"/>
      <c r="Q62" s="5"/>
      <c r="R62" s="11"/>
      <c r="S62" s="11"/>
      <c r="T62" s="11"/>
      <c r="U62" s="11"/>
      <c r="V62" s="11"/>
      <c r="W62" s="11"/>
      <c r="X62" s="11"/>
      <c r="Y62" s="11"/>
      <c r="Z62" s="11"/>
      <c r="AA62" s="11"/>
      <c r="AB62" s="11"/>
      <c r="AC62" s="11"/>
      <c r="AD62" s="11"/>
      <c r="AE62" s="11"/>
      <c r="AF62" s="11"/>
      <c r="AG62" s="11"/>
      <c r="AH62" s="11"/>
      <c r="AI62" s="11"/>
      <c r="AJ62" s="11"/>
      <c r="AK62" s="11"/>
      <c r="AL62" s="11"/>
      <c r="AM62" s="11"/>
      <c r="AN62" s="11"/>
      <c r="AO62" s="3" t="s">
        <v>88</v>
      </c>
      <c r="AP62" s="11"/>
      <c r="AQ62" s="11"/>
      <c r="AR62" s="7"/>
      <c r="AS62" s="8"/>
      <c r="AT62" s="5"/>
    </row>
    <row r="63" spans="1:46" ht="11.5" x14ac:dyDescent="0.25">
      <c r="Q63" s="5"/>
      <c r="AN63" s="2"/>
      <c r="AO63" s="3" t="s">
        <v>89</v>
      </c>
      <c r="AP63" s="2"/>
      <c r="AQ63" s="2"/>
      <c r="AR63" s="7"/>
      <c r="AS63" s="8"/>
      <c r="AT63" s="5"/>
    </row>
    <row r="64" spans="1:46" ht="11.5" x14ac:dyDescent="0.25">
      <c r="Q64" s="5"/>
      <c r="AN64" s="2"/>
      <c r="AO64" s="3" t="s">
        <v>90</v>
      </c>
      <c r="AP64" s="2"/>
      <c r="AQ64" s="2"/>
      <c r="AR64" s="7"/>
      <c r="AS64" s="8"/>
      <c r="AT64" s="5"/>
    </row>
    <row r="65" spans="17:46" ht="11.5" x14ac:dyDescent="0.25">
      <c r="Q65" s="5"/>
      <c r="AN65" s="2"/>
      <c r="AO65" s="3" t="s">
        <v>91</v>
      </c>
      <c r="AP65" s="2"/>
      <c r="AQ65" s="2"/>
      <c r="AR65" s="7"/>
      <c r="AS65" s="8"/>
      <c r="AT65" s="5"/>
    </row>
    <row r="66" spans="17:46" ht="11.5" x14ac:dyDescent="0.25">
      <c r="Q66" s="5"/>
      <c r="AN66" s="2"/>
      <c r="AO66" s="3" t="s">
        <v>92</v>
      </c>
      <c r="AP66" s="2"/>
      <c r="AQ66" s="2"/>
      <c r="AR66" s="7"/>
      <c r="AS66" s="8"/>
      <c r="AT66" s="5"/>
    </row>
    <row r="67" spans="17:46" ht="12.5" x14ac:dyDescent="0.25">
      <c r="Q67" s="5"/>
      <c r="AN67" s="2"/>
      <c r="AO67" s="37" t="s">
        <v>93</v>
      </c>
      <c r="AP67" s="2"/>
      <c r="AQ67" s="2"/>
      <c r="AR67" s="7"/>
      <c r="AS67" s="8"/>
      <c r="AT67" s="5"/>
    </row>
    <row r="68" spans="17:46" ht="12.5" x14ac:dyDescent="0.25">
      <c r="Q68" s="5"/>
      <c r="AN68" s="2"/>
      <c r="AO68" s="37" t="s">
        <v>94</v>
      </c>
      <c r="AP68" s="2"/>
      <c r="AQ68" s="2"/>
      <c r="AR68" s="7"/>
      <c r="AS68" s="8"/>
      <c r="AT68" s="5"/>
    </row>
    <row r="69" spans="17:46" ht="12.5" x14ac:dyDescent="0.25">
      <c r="Q69" s="5"/>
      <c r="AN69" s="2"/>
      <c r="AO69" s="37" t="s">
        <v>95</v>
      </c>
      <c r="AP69" s="2"/>
      <c r="AQ69" s="2"/>
      <c r="AR69" s="7"/>
      <c r="AS69" s="8"/>
      <c r="AT69" s="5"/>
    </row>
    <row r="70" spans="17:46" ht="12.5" x14ac:dyDescent="0.25">
      <c r="Q70" s="5"/>
      <c r="AN70" s="2"/>
      <c r="AO70" t="s">
        <v>96</v>
      </c>
      <c r="AP70" s="2"/>
      <c r="AQ70" s="2"/>
      <c r="AR70" s="7"/>
      <c r="AS70" s="8"/>
      <c r="AT70" s="5"/>
    </row>
    <row r="71" spans="17:46" ht="12.5" x14ac:dyDescent="0.25">
      <c r="Q71" s="5"/>
      <c r="AN71" s="2"/>
      <c r="AO71" t="s">
        <v>97</v>
      </c>
      <c r="AP71" s="2"/>
      <c r="AQ71" s="2"/>
      <c r="AR71" s="7"/>
      <c r="AS71" s="8"/>
      <c r="AT71" s="5"/>
    </row>
    <row r="72" spans="17:46" ht="11.5" x14ac:dyDescent="0.25">
      <c r="Q72" s="5"/>
      <c r="AN72" s="2"/>
      <c r="AO72" s="38"/>
      <c r="AP72" s="2"/>
      <c r="AQ72" s="2"/>
      <c r="AR72" s="7"/>
      <c r="AS72" s="8"/>
      <c r="AT72" s="5"/>
    </row>
    <row r="73" spans="17:46" ht="11.5" x14ac:dyDescent="0.25">
      <c r="Q73" s="5"/>
      <c r="AN73" s="2"/>
      <c r="AO73" s="38"/>
      <c r="AP73" s="2"/>
      <c r="AQ73" s="2"/>
      <c r="AR73" s="5"/>
      <c r="AS73" s="8"/>
      <c r="AT73" s="5"/>
    </row>
    <row r="74" spans="17:46" ht="11.5" x14ac:dyDescent="0.25">
      <c r="Q74" s="5"/>
      <c r="AN74" s="2"/>
      <c r="AO74" s="38"/>
      <c r="AP74" s="2"/>
      <c r="AQ74" s="2"/>
      <c r="AR74" s="5"/>
      <c r="AS74" s="8"/>
      <c r="AT74" s="5"/>
    </row>
    <row r="75" spans="17:46" ht="11.5" x14ac:dyDescent="0.25">
      <c r="Q75" s="5"/>
      <c r="AN75" s="2"/>
      <c r="AO75" s="38"/>
      <c r="AP75" s="2"/>
      <c r="AQ75" s="2"/>
      <c r="AR75" s="5"/>
      <c r="AS75" s="8"/>
      <c r="AT75" s="5"/>
    </row>
    <row r="76" spans="17:46" ht="11.5" x14ac:dyDescent="0.25">
      <c r="Q76" s="5"/>
      <c r="AN76" s="2"/>
      <c r="AO76" s="38"/>
      <c r="AP76" s="2"/>
      <c r="AQ76" s="2"/>
      <c r="AR76" s="5"/>
      <c r="AS76" s="3"/>
      <c r="AT76" s="5"/>
    </row>
    <row r="77" spans="17:46" ht="11.5" x14ac:dyDescent="0.25">
      <c r="Q77" s="5"/>
      <c r="AN77" s="5"/>
      <c r="AO77" s="3"/>
      <c r="AP77" s="5"/>
      <c r="AQ77" s="2"/>
      <c r="AR77" s="2"/>
    </row>
    <row r="78" spans="17:46" ht="11.5" customHeight="1" x14ac:dyDescent="0.25">
      <c r="Q78" s="5"/>
      <c r="AN78" s="5"/>
      <c r="AO78" s="3"/>
      <c r="AP78" s="5"/>
      <c r="AQ78" s="2"/>
      <c r="AR78" s="2"/>
    </row>
    <row r="79" spans="17:46" ht="11.5" x14ac:dyDescent="0.25">
      <c r="Q79" s="5"/>
      <c r="AN79" s="5"/>
      <c r="AO79" s="3"/>
      <c r="AP79" s="5"/>
      <c r="AQ79" s="2"/>
      <c r="AR79" s="2"/>
    </row>
    <row r="80" spans="17:46" ht="11.5" x14ac:dyDescent="0.25">
      <c r="AN80" s="5"/>
      <c r="AO80" s="3"/>
      <c r="AP80" s="5"/>
      <c r="AQ80" s="2"/>
      <c r="AR80" s="2"/>
    </row>
    <row r="81" spans="40:42" ht="11.5" x14ac:dyDescent="0.25">
      <c r="AN81" s="5"/>
      <c r="AO81" s="3"/>
      <c r="AP81" s="5"/>
    </row>
    <row r="82" spans="40:42" ht="11.5" x14ac:dyDescent="0.25">
      <c r="AN82" s="5"/>
      <c r="AO82" s="3"/>
      <c r="AP82" s="5"/>
    </row>
    <row r="83" spans="40:42" ht="11.5" x14ac:dyDescent="0.25">
      <c r="AN83" s="5"/>
      <c r="AO83" s="3"/>
      <c r="AP83" s="5"/>
    </row>
    <row r="84" spans="40:42" ht="11.5" x14ac:dyDescent="0.25">
      <c r="AN84" s="5"/>
      <c r="AO84" s="3"/>
      <c r="AP84" s="5"/>
    </row>
    <row r="85" spans="40:42" ht="11.5" x14ac:dyDescent="0.25">
      <c r="AN85" s="5"/>
      <c r="AO85" s="3"/>
      <c r="AP85" s="5"/>
    </row>
    <row r="86" spans="40:42" ht="11.5" x14ac:dyDescent="0.25">
      <c r="AN86" s="5"/>
      <c r="AO86" s="3"/>
      <c r="AP86" s="5"/>
    </row>
    <row r="87" spans="40:42" ht="11.5" x14ac:dyDescent="0.25">
      <c r="AN87" s="5"/>
      <c r="AO87" s="3"/>
      <c r="AP87" s="5"/>
    </row>
    <row r="88" spans="40:42" ht="11.5" x14ac:dyDescent="0.25">
      <c r="AN88" s="5"/>
      <c r="AO88" s="3"/>
      <c r="AP88" s="5"/>
    </row>
    <row r="89" spans="40:42" ht="11.5" x14ac:dyDescent="0.25">
      <c r="AN89" s="5"/>
      <c r="AO89" s="3"/>
      <c r="AP89" s="5"/>
    </row>
    <row r="90" spans="40:42" ht="11.5" x14ac:dyDescent="0.25">
      <c r="AN90" s="5"/>
      <c r="AO90" s="3"/>
      <c r="AP90" s="5"/>
    </row>
    <row r="91" spans="40:42" ht="11.5" x14ac:dyDescent="0.25">
      <c r="AN91" s="5"/>
      <c r="AO91" s="3"/>
      <c r="AP91" s="5"/>
    </row>
    <row r="92" spans="40:42" ht="11.5" x14ac:dyDescent="0.25">
      <c r="AN92" s="5"/>
      <c r="AO92" s="3"/>
      <c r="AP92" s="5"/>
    </row>
    <row r="93" spans="40:42" ht="11.5" x14ac:dyDescent="0.25">
      <c r="AN93" s="5"/>
      <c r="AO93" s="3"/>
      <c r="AP93" s="5"/>
    </row>
    <row r="94" spans="40:42" ht="11.5" x14ac:dyDescent="0.25">
      <c r="AN94" s="5"/>
      <c r="AO94" s="3"/>
      <c r="AP94" s="5"/>
    </row>
    <row r="95" spans="40:42" ht="11.5" x14ac:dyDescent="0.25">
      <c r="AN95" s="5"/>
      <c r="AO95" s="3"/>
      <c r="AP95" s="5"/>
    </row>
    <row r="96" spans="40:42" ht="11.5" x14ac:dyDescent="0.25">
      <c r="AN96" s="5"/>
      <c r="AO96" s="3"/>
      <c r="AP96" s="5"/>
    </row>
    <row r="97" spans="40:42" ht="11.5" x14ac:dyDescent="0.25">
      <c r="AN97" s="5"/>
      <c r="AO97" s="3"/>
      <c r="AP97" s="5"/>
    </row>
    <row r="98" spans="40:42" ht="11.5" x14ac:dyDescent="0.25">
      <c r="AN98" s="5"/>
      <c r="AO98" s="3"/>
      <c r="AP98" s="5"/>
    </row>
    <row r="99" spans="40:42" ht="11.5" x14ac:dyDescent="0.25">
      <c r="AN99" s="5"/>
      <c r="AO99" s="3"/>
      <c r="AP99" s="5"/>
    </row>
    <row r="100" spans="40:42" ht="11.5" x14ac:dyDescent="0.25">
      <c r="AN100" s="5"/>
      <c r="AO100" s="3"/>
      <c r="AP100" s="5"/>
    </row>
    <row r="101" spans="40:42" ht="11.5" x14ac:dyDescent="0.25">
      <c r="AN101" s="5"/>
      <c r="AO101" s="3"/>
      <c r="AP101" s="5"/>
    </row>
    <row r="102" spans="40:42" ht="11.5" x14ac:dyDescent="0.25">
      <c r="AN102" s="5"/>
      <c r="AO102" s="3"/>
      <c r="AP102" s="5"/>
    </row>
    <row r="103" spans="40:42" ht="11.5" x14ac:dyDescent="0.25">
      <c r="AN103" s="5"/>
      <c r="AO103" s="3"/>
      <c r="AP103" s="5"/>
    </row>
    <row r="104" spans="40:42" ht="11.5" x14ac:dyDescent="0.25">
      <c r="AN104" s="5"/>
      <c r="AO104" s="3"/>
      <c r="AP104" s="5"/>
    </row>
    <row r="105" spans="40:42" ht="11.5" x14ac:dyDescent="0.25">
      <c r="AN105" s="5"/>
      <c r="AO105" s="3"/>
      <c r="AP105" s="5"/>
    </row>
    <row r="106" spans="40:42" ht="11.5" x14ac:dyDescent="0.25">
      <c r="AN106" s="2"/>
      <c r="AO106" s="3"/>
      <c r="AP106" s="5"/>
    </row>
    <row r="107" spans="40:42" ht="11.5" x14ac:dyDescent="0.25">
      <c r="AN107" s="2"/>
      <c r="AO107" s="3"/>
      <c r="AP107" s="5"/>
    </row>
    <row r="108" spans="40:42" ht="11.5" x14ac:dyDescent="0.25">
      <c r="AN108" s="2"/>
      <c r="AO108" s="3"/>
      <c r="AP108" s="5"/>
    </row>
  </sheetData>
  <mergeCells count="2">
    <mergeCell ref="B8:E8"/>
    <mergeCell ref="A6:D6"/>
  </mergeCells>
  <phoneticPr fontId="2" type="noConversion"/>
  <dataValidations count="1">
    <dataValidation type="list" allowBlank="1" showInputMessage="1" showErrorMessage="1" sqref="C11" xr:uid="{00000000-0002-0000-0100-000000000000}">
      <formula1>$AO:$AO</formula1>
    </dataValidation>
  </dataValidations>
  <pageMargins left="0.75" right="0.75" top="1" bottom="1" header="0.5" footer="0.5"/>
  <pageSetup paperSize="9" orientation="portrait" r:id="rId1"/>
  <headerFooter alignWithMargins="0">
    <oddHeader>&amp;C&amp;"Calibri"&amp;10&amp;K000000 OFFICIAL&amp;1#_x000D_</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90"/>
  <sheetViews>
    <sheetView tabSelected="1" topLeftCell="A2" workbookViewId="0">
      <selection activeCell="H8" sqref="H8"/>
    </sheetView>
  </sheetViews>
  <sheetFormatPr defaultRowHeight="12.5" x14ac:dyDescent="0.25"/>
  <cols>
    <col min="1" max="1" width="37.54296875" customWidth="1"/>
    <col min="3" max="4" width="19.7265625" bestFit="1" customWidth="1"/>
    <col min="5" max="8" width="16.7265625" bestFit="1" customWidth="1"/>
    <col min="9" max="10" width="16.26953125" customWidth="1"/>
    <col min="11" max="11" width="16.54296875" bestFit="1" customWidth="1"/>
    <col min="12" max="12" width="16.7265625" bestFit="1" customWidth="1"/>
    <col min="13" max="15" width="18.1796875" customWidth="1"/>
  </cols>
  <sheetData>
    <row r="1" spans="1:15" s="5" customFormat="1" ht="11.5" x14ac:dyDescent="0.25"/>
    <row r="2" spans="1:15" s="5" customFormat="1" ht="11.5" x14ac:dyDescent="0.25"/>
    <row r="3" spans="1:15" s="5" customFormat="1" ht="11.5" x14ac:dyDescent="0.25"/>
    <row r="4" spans="1:15" s="5" customFormat="1" ht="11.5" x14ac:dyDescent="0.25"/>
    <row r="5" spans="1:15" s="5" customFormat="1" ht="11.5" x14ac:dyDescent="0.25"/>
    <row r="6" spans="1:15" s="5" customFormat="1" ht="11.5" x14ac:dyDescent="0.25"/>
    <row r="7" spans="1:15" s="5" customFormat="1" ht="11.5" x14ac:dyDescent="0.25"/>
    <row r="8" spans="1:15" ht="31.5" customHeight="1" x14ac:dyDescent="0.5">
      <c r="A8" s="20" t="s">
        <v>98</v>
      </c>
    </row>
    <row r="9" spans="1:15" ht="15.75" customHeight="1" x14ac:dyDescent="0.5">
      <c r="A9" s="20"/>
    </row>
    <row r="10" spans="1:15" s="5" customFormat="1" ht="29.25" customHeight="1" x14ac:dyDescent="0.25">
      <c r="A10" s="19" t="s">
        <v>99</v>
      </c>
      <c r="B10" s="18" t="s">
        <v>100</v>
      </c>
      <c r="C10" s="18" t="s">
        <v>101</v>
      </c>
      <c r="D10" s="18" t="s">
        <v>102</v>
      </c>
      <c r="E10" s="18" t="s">
        <v>103</v>
      </c>
      <c r="F10" s="18" t="s">
        <v>104</v>
      </c>
      <c r="G10" s="18" t="s">
        <v>105</v>
      </c>
      <c r="H10" s="18" t="s">
        <v>106</v>
      </c>
      <c r="I10" s="18" t="s">
        <v>107</v>
      </c>
      <c r="J10" s="18" t="s">
        <v>108</v>
      </c>
      <c r="K10" s="18" t="s">
        <v>109</v>
      </c>
      <c r="L10" s="18" t="s">
        <v>110</v>
      </c>
      <c r="M10" s="18" t="s">
        <v>111</v>
      </c>
      <c r="N10" s="18" t="s">
        <v>112</v>
      </c>
      <c r="O10" s="18" t="s">
        <v>113</v>
      </c>
    </row>
    <row r="11" spans="1:15" x14ac:dyDescent="0.25">
      <c r="A11" s="5" t="s">
        <v>10</v>
      </c>
      <c r="B11" s="5" t="s">
        <v>114</v>
      </c>
      <c r="C11" s="21">
        <v>109542887.94</v>
      </c>
      <c r="D11" s="21">
        <v>111583555.14</v>
      </c>
      <c r="E11" s="21">
        <v>101000103.43000001</v>
      </c>
      <c r="F11" s="21">
        <v>103500568.12</v>
      </c>
      <c r="G11" s="21">
        <v>109161212.02</v>
      </c>
      <c r="H11" s="21">
        <v>111651602.38999999</v>
      </c>
      <c r="I11" s="21">
        <v>115293165.35999998</v>
      </c>
      <c r="J11" s="21">
        <v>118475586.27000001</v>
      </c>
      <c r="K11" s="21">
        <v>120706255.98999999</v>
      </c>
      <c r="L11" s="21">
        <v>91066518.950000018</v>
      </c>
      <c r="M11" s="21">
        <v>72128889.570000008</v>
      </c>
      <c r="N11" s="21">
        <v>104910002.18000001</v>
      </c>
      <c r="O11" s="21">
        <v>147446870.57999998</v>
      </c>
    </row>
    <row r="12" spans="1:15" x14ac:dyDescent="0.25">
      <c r="A12" s="5" t="s">
        <v>11</v>
      </c>
      <c r="B12" s="5" t="s">
        <v>115</v>
      </c>
      <c r="C12" s="21">
        <v>10717934.530000001</v>
      </c>
      <c r="D12" s="21">
        <v>11219410.93</v>
      </c>
      <c r="E12" s="21">
        <v>10141415.480000002</v>
      </c>
      <c r="F12" s="21">
        <v>10350645.469999999</v>
      </c>
      <c r="G12" s="21">
        <v>10037879.85</v>
      </c>
      <c r="H12" s="21">
        <v>9050693.2400000002</v>
      </c>
      <c r="I12" s="21">
        <v>9105582.1000000015</v>
      </c>
      <c r="J12" s="21">
        <v>9720508.2199999988</v>
      </c>
      <c r="K12" s="21">
        <v>9200584.379999999</v>
      </c>
      <c r="L12" s="21">
        <v>7004272.3599999994</v>
      </c>
      <c r="M12" s="21">
        <v>5460348.5300000003</v>
      </c>
      <c r="N12" s="21">
        <v>7816159.3000000007</v>
      </c>
      <c r="O12" s="21">
        <v>11093669.879999997</v>
      </c>
    </row>
    <row r="13" spans="1:15" x14ac:dyDescent="0.25">
      <c r="A13" s="5" t="s">
        <v>12</v>
      </c>
      <c r="B13" s="5" t="s">
        <v>115</v>
      </c>
      <c r="C13" s="21">
        <v>118468590.99000001</v>
      </c>
      <c r="D13" s="21">
        <v>118316078.11999999</v>
      </c>
      <c r="E13" s="21">
        <v>109719648.52000001</v>
      </c>
      <c r="F13" s="21">
        <v>111628148</v>
      </c>
      <c r="G13" s="21">
        <v>113020950.20999999</v>
      </c>
      <c r="H13" s="21">
        <v>113204988.03999999</v>
      </c>
      <c r="I13" s="21">
        <v>115418843.88</v>
      </c>
      <c r="J13" s="21">
        <v>118832442.66</v>
      </c>
      <c r="K13" s="21">
        <v>120385434.81</v>
      </c>
      <c r="L13" s="21">
        <v>89137264.730000004</v>
      </c>
      <c r="M13" s="21">
        <v>70561866.769999996</v>
      </c>
      <c r="N13" s="21">
        <v>105501925.25</v>
      </c>
      <c r="O13" s="21">
        <v>135596633.05000001</v>
      </c>
    </row>
    <row r="14" spans="1:15" x14ac:dyDescent="0.25">
      <c r="A14" s="5" t="s">
        <v>13</v>
      </c>
      <c r="B14" s="5" t="s">
        <v>115</v>
      </c>
      <c r="C14" s="21">
        <v>11056415.140000001</v>
      </c>
      <c r="D14" s="21">
        <v>10916081.310000001</v>
      </c>
      <c r="E14" s="21">
        <v>10194614.630000001</v>
      </c>
      <c r="F14" s="21">
        <v>10074894.08</v>
      </c>
      <c r="G14" s="21">
        <v>10263298.65</v>
      </c>
      <c r="H14" s="21">
        <v>10162887.940000001</v>
      </c>
      <c r="I14" s="21">
        <v>10230950.600000001</v>
      </c>
      <c r="J14" s="21">
        <v>10242791.799999999</v>
      </c>
      <c r="K14" s="21">
        <v>10751619.42</v>
      </c>
      <c r="L14" s="21">
        <v>8316806.7600000007</v>
      </c>
      <c r="M14" s="21">
        <v>5925575.8599999985</v>
      </c>
      <c r="N14" s="21">
        <v>9067925.2799999993</v>
      </c>
      <c r="O14" s="21">
        <v>11022904.449999999</v>
      </c>
    </row>
    <row r="15" spans="1:15" x14ac:dyDescent="0.25">
      <c r="A15" s="5" t="s">
        <v>14</v>
      </c>
      <c r="B15" s="5" t="s">
        <v>115</v>
      </c>
      <c r="C15" s="21">
        <v>10837412.1</v>
      </c>
      <c r="D15" s="21">
        <v>11165340.5</v>
      </c>
      <c r="E15" s="21">
        <v>10546450.85</v>
      </c>
      <c r="F15" s="21">
        <v>10309883.229999999</v>
      </c>
      <c r="G15" s="21">
        <v>10575644.5</v>
      </c>
      <c r="H15" s="21">
        <v>10613374.380000001</v>
      </c>
      <c r="I15" s="21">
        <v>11395789.529999999</v>
      </c>
      <c r="J15" s="21">
        <v>11962064.640000001</v>
      </c>
      <c r="K15" s="21">
        <v>12340743.819999998</v>
      </c>
      <c r="L15" s="21">
        <v>9631820.6799999997</v>
      </c>
      <c r="M15" s="21">
        <v>7713038.6699999999</v>
      </c>
      <c r="N15" s="21">
        <v>12140068.1</v>
      </c>
      <c r="O15" s="21">
        <v>14509078.130000001</v>
      </c>
    </row>
    <row r="16" spans="1:15" x14ac:dyDescent="0.25">
      <c r="A16" s="5" t="s">
        <v>16</v>
      </c>
      <c r="B16" s="5" t="s">
        <v>115</v>
      </c>
      <c r="C16" s="21">
        <v>11389480.970000001</v>
      </c>
      <c r="D16" s="21">
        <v>11129718.119999999</v>
      </c>
      <c r="E16" s="21">
        <v>10303788.609999999</v>
      </c>
      <c r="F16" s="21">
        <v>10384719.190000001</v>
      </c>
      <c r="G16" s="21">
        <v>10099589.970000001</v>
      </c>
      <c r="H16" s="21">
        <v>10221024.560000001</v>
      </c>
      <c r="I16" s="21">
        <v>10148425.77</v>
      </c>
      <c r="J16" s="21">
        <v>10591443.59</v>
      </c>
      <c r="K16" s="21">
        <v>10448696.000000002</v>
      </c>
      <c r="L16" s="21">
        <v>7997284.5699999994</v>
      </c>
      <c r="M16" s="21">
        <v>5732436.8100000005</v>
      </c>
      <c r="N16" s="21">
        <v>9212945.0200000014</v>
      </c>
      <c r="O16" s="21">
        <v>11589001.010000002</v>
      </c>
    </row>
    <row r="17" spans="1:15" x14ac:dyDescent="0.25">
      <c r="A17" s="5" t="s">
        <v>17</v>
      </c>
      <c r="B17" s="5" t="s">
        <v>115</v>
      </c>
      <c r="C17" s="21">
        <v>18210903.550000001</v>
      </c>
      <c r="D17" s="21">
        <v>18356183.699999999</v>
      </c>
      <c r="E17" s="21">
        <v>17618178.379999999</v>
      </c>
      <c r="F17" s="21">
        <v>17680395.370000001</v>
      </c>
      <c r="G17" s="21">
        <v>18874667.760000005</v>
      </c>
      <c r="H17" s="21">
        <v>19214040.619999997</v>
      </c>
      <c r="I17" s="21">
        <v>20409503.820000004</v>
      </c>
      <c r="J17" s="21">
        <v>21904937.819999997</v>
      </c>
      <c r="K17" s="21">
        <v>21919912.880000003</v>
      </c>
      <c r="L17" s="21">
        <v>15072872.430000002</v>
      </c>
      <c r="M17" s="21">
        <v>12006435.949999999</v>
      </c>
      <c r="N17" s="21">
        <v>18423896.039999999</v>
      </c>
      <c r="O17" s="21">
        <v>24272458.220000003</v>
      </c>
    </row>
    <row r="18" spans="1:15" x14ac:dyDescent="0.25">
      <c r="A18" s="5" t="s">
        <v>19</v>
      </c>
      <c r="B18" s="5" t="s">
        <v>115</v>
      </c>
      <c r="C18" s="21">
        <v>3618982.9999999995</v>
      </c>
      <c r="D18" s="21">
        <v>3280220.48</v>
      </c>
      <c r="E18" s="21">
        <v>3012874.7699999996</v>
      </c>
      <c r="F18" s="21">
        <v>3119936.04</v>
      </c>
      <c r="G18" s="21">
        <v>3120455.72</v>
      </c>
      <c r="H18" s="21">
        <v>2517169.5000000005</v>
      </c>
      <c r="I18" s="21">
        <v>2571123.7200000002</v>
      </c>
      <c r="J18" s="21">
        <v>2457035.73</v>
      </c>
      <c r="K18" s="21">
        <v>2304602.0399999996</v>
      </c>
      <c r="L18" s="21">
        <v>1892293.33</v>
      </c>
      <c r="M18" s="21">
        <v>1713340.14</v>
      </c>
      <c r="N18" s="21">
        <v>2636675.46</v>
      </c>
      <c r="O18" s="21">
        <v>3082046.3399999994</v>
      </c>
    </row>
    <row r="19" spans="1:15" x14ac:dyDescent="0.25">
      <c r="A19" s="5" t="s">
        <v>20</v>
      </c>
      <c r="B19" s="5" t="s">
        <v>115</v>
      </c>
      <c r="C19" s="21">
        <v>8570520.7699999996</v>
      </c>
      <c r="D19" s="21">
        <v>8333757.7699999996</v>
      </c>
      <c r="E19" s="21">
        <v>9556487.1600000001</v>
      </c>
      <c r="F19" s="21">
        <v>10150100.660000002</v>
      </c>
      <c r="G19" s="21">
        <v>10059504.850000001</v>
      </c>
      <c r="H19" s="21">
        <v>10804029.59</v>
      </c>
      <c r="I19" s="21">
        <v>10078993.199999997</v>
      </c>
      <c r="J19" s="21">
        <v>10824258.949999999</v>
      </c>
      <c r="K19" s="21">
        <v>11077898.860000001</v>
      </c>
      <c r="L19" s="21">
        <v>8887679.379999999</v>
      </c>
      <c r="M19" s="21">
        <v>6976762.71</v>
      </c>
      <c r="N19" s="21">
        <v>12092336.550000001</v>
      </c>
      <c r="O19" s="21">
        <v>14516476.389999997</v>
      </c>
    </row>
    <row r="20" spans="1:15" x14ac:dyDescent="0.25">
      <c r="A20" s="5" t="s">
        <v>21</v>
      </c>
      <c r="B20" s="5" t="s">
        <v>115</v>
      </c>
      <c r="C20" s="21">
        <v>9156894.8300000001</v>
      </c>
      <c r="D20" s="21">
        <v>9670758.3699999992</v>
      </c>
      <c r="E20" s="21">
        <v>8755316.6699999999</v>
      </c>
      <c r="F20" s="21">
        <v>8884033.8500000015</v>
      </c>
      <c r="G20" s="21">
        <v>9658435.6699999981</v>
      </c>
      <c r="H20" s="21">
        <v>10077587.280000001</v>
      </c>
      <c r="I20" s="21">
        <v>10476051</v>
      </c>
      <c r="J20" s="21">
        <v>10180943.42</v>
      </c>
      <c r="K20" s="21">
        <v>10805342.539999999</v>
      </c>
      <c r="L20" s="21">
        <v>8330467.0099999998</v>
      </c>
      <c r="M20" s="21">
        <v>6719168.5200000005</v>
      </c>
      <c r="N20" s="21">
        <v>10990169.66</v>
      </c>
      <c r="O20" s="21">
        <v>13033028.359999999</v>
      </c>
    </row>
    <row r="21" spans="1:15" x14ac:dyDescent="0.25">
      <c r="A21" s="5" t="s">
        <v>22</v>
      </c>
      <c r="B21" s="5" t="s">
        <v>115</v>
      </c>
      <c r="C21" s="21">
        <v>13379123.460000001</v>
      </c>
      <c r="D21" s="21">
        <v>14285793.620000001</v>
      </c>
      <c r="E21" s="21">
        <v>13559711.750000002</v>
      </c>
      <c r="F21" s="21">
        <v>12746480.799999997</v>
      </c>
      <c r="G21" s="21">
        <v>13184327.24</v>
      </c>
      <c r="H21" s="21">
        <v>12441099.280000001</v>
      </c>
      <c r="I21" s="21">
        <v>12768517.91</v>
      </c>
      <c r="J21" s="21">
        <v>12968196.82</v>
      </c>
      <c r="K21" s="21">
        <v>13278938.960000001</v>
      </c>
      <c r="L21" s="21">
        <v>10312488.699999999</v>
      </c>
      <c r="M21" s="21">
        <v>8635520.0999999996</v>
      </c>
      <c r="N21" s="21">
        <v>12712481.419999998</v>
      </c>
      <c r="O21" s="21">
        <v>15630865.109999999</v>
      </c>
    </row>
    <row r="22" spans="1:15" x14ac:dyDescent="0.25">
      <c r="A22" s="5" t="s">
        <v>23</v>
      </c>
      <c r="B22" s="5" t="s">
        <v>115</v>
      </c>
      <c r="C22" s="21">
        <v>23571363.129999999</v>
      </c>
      <c r="D22" s="21">
        <v>23543015.310000006</v>
      </c>
      <c r="E22" s="21">
        <v>21947483.5</v>
      </c>
      <c r="F22" s="21">
        <v>21566360.32</v>
      </c>
      <c r="G22" s="21">
        <v>21450507.969999999</v>
      </c>
      <c r="H22" s="21">
        <v>21744942.040000003</v>
      </c>
      <c r="I22" s="21">
        <v>21829657.870000001</v>
      </c>
      <c r="J22" s="21">
        <v>21260639.200000003</v>
      </c>
      <c r="K22" s="21">
        <v>21540735.759999998</v>
      </c>
      <c r="L22" s="21">
        <v>17095751.310000002</v>
      </c>
      <c r="M22" s="21">
        <v>13030736.570000002</v>
      </c>
      <c r="N22" s="21">
        <v>20999867.27</v>
      </c>
      <c r="O22" s="21">
        <v>25934121.440000005</v>
      </c>
    </row>
    <row r="23" spans="1:15" x14ac:dyDescent="0.25">
      <c r="A23" s="5" t="s">
        <v>26</v>
      </c>
      <c r="B23" s="5" t="s">
        <v>115</v>
      </c>
      <c r="C23" s="21">
        <v>8244785.6400000006</v>
      </c>
      <c r="D23" s="21">
        <v>7450526.2800000003</v>
      </c>
      <c r="E23" s="21">
        <v>7235537.3599999994</v>
      </c>
      <c r="F23" s="21">
        <v>6900172.9600000009</v>
      </c>
      <c r="G23" s="21">
        <v>7472194.9199999999</v>
      </c>
      <c r="H23" s="21">
        <v>7664502.6400000006</v>
      </c>
      <c r="I23" s="21">
        <v>7517544.6500000004</v>
      </c>
      <c r="J23" s="21">
        <v>7768079.8600000003</v>
      </c>
      <c r="K23" s="21">
        <v>7643162.8299999982</v>
      </c>
      <c r="L23" s="21">
        <v>6203088.8499999996</v>
      </c>
      <c r="M23" s="21">
        <v>4263903.67</v>
      </c>
      <c r="N23" s="21">
        <v>9192349.5600000005</v>
      </c>
      <c r="O23" s="21">
        <v>10728931.739999998</v>
      </c>
    </row>
    <row r="24" spans="1:15" x14ac:dyDescent="0.25">
      <c r="A24" s="7" t="s">
        <v>27</v>
      </c>
      <c r="B24" s="5" t="s">
        <v>115</v>
      </c>
      <c r="C24" s="21">
        <v>19525284.579999998</v>
      </c>
      <c r="D24" s="21">
        <v>18639839.689999998</v>
      </c>
      <c r="E24" s="21">
        <v>16367438.670000002</v>
      </c>
      <c r="F24" s="21">
        <v>17318805.250000004</v>
      </c>
      <c r="G24" s="21">
        <v>18222763.259999998</v>
      </c>
      <c r="H24" s="21">
        <v>18542341.259999998</v>
      </c>
      <c r="I24" s="21">
        <v>18794442.23</v>
      </c>
      <c r="J24" s="21">
        <v>19072936.030000001</v>
      </c>
      <c r="K24" s="21">
        <v>19365548.919999998</v>
      </c>
      <c r="L24" s="21">
        <v>15064562.02</v>
      </c>
      <c r="M24" s="21">
        <v>12680130.48</v>
      </c>
      <c r="N24" s="21">
        <v>18449318.050000001</v>
      </c>
      <c r="O24" s="21">
        <v>23206800.960000001</v>
      </c>
    </row>
    <row r="25" spans="1:15" x14ac:dyDescent="0.25">
      <c r="A25" s="7" t="s">
        <v>31</v>
      </c>
      <c r="B25" s="5" t="s">
        <v>115</v>
      </c>
      <c r="C25" s="21">
        <v>45531126.700000003</v>
      </c>
      <c r="D25" s="21">
        <v>47459788.260000005</v>
      </c>
      <c r="E25" s="21">
        <v>45393331.249999993</v>
      </c>
      <c r="F25" s="21">
        <v>46243389.759999998</v>
      </c>
      <c r="G25" s="21">
        <v>47678424.57</v>
      </c>
      <c r="H25" s="21">
        <v>48696383.969999999</v>
      </c>
      <c r="I25" s="21">
        <v>47754127.199999988</v>
      </c>
      <c r="J25" s="21">
        <v>49335223.889999993</v>
      </c>
      <c r="K25" s="21">
        <v>50671967.859999999</v>
      </c>
      <c r="L25" s="21">
        <v>37393438.340000004</v>
      </c>
      <c r="M25" s="21">
        <v>29801121.080000002</v>
      </c>
      <c r="N25" s="21">
        <v>45975301.00999999</v>
      </c>
      <c r="O25" s="21">
        <v>59081305.950000003</v>
      </c>
    </row>
    <row r="26" spans="1:15" x14ac:dyDescent="0.25">
      <c r="A26" s="7" t="s">
        <v>33</v>
      </c>
      <c r="B26" s="5" t="s">
        <v>115</v>
      </c>
      <c r="C26" s="21">
        <v>55697119.249999993</v>
      </c>
      <c r="D26" s="21">
        <v>55938278.700000003</v>
      </c>
      <c r="E26" s="21">
        <v>52533913.090000004</v>
      </c>
      <c r="F26" s="21">
        <v>53642391.940000005</v>
      </c>
      <c r="G26" s="21">
        <v>53623993.630000003</v>
      </c>
      <c r="H26" s="21">
        <v>54611247.319999993</v>
      </c>
      <c r="I26" s="21">
        <v>54568804.350000001</v>
      </c>
      <c r="J26" s="21">
        <v>55763965.379999995</v>
      </c>
      <c r="K26" s="21">
        <v>57540687.410000004</v>
      </c>
      <c r="L26" s="21">
        <v>43713216.259999998</v>
      </c>
      <c r="M26" s="21">
        <v>33712291.209999993</v>
      </c>
      <c r="N26" s="21">
        <v>51177397.900000006</v>
      </c>
      <c r="O26" s="21">
        <v>64360765.839999996</v>
      </c>
    </row>
    <row r="27" spans="1:15" x14ac:dyDescent="0.25">
      <c r="A27" s="7" t="s">
        <v>35</v>
      </c>
      <c r="B27" s="5" t="s">
        <v>115</v>
      </c>
      <c r="C27" s="21">
        <v>6672689</v>
      </c>
      <c r="D27" s="21">
        <v>7193380.2599999998</v>
      </c>
      <c r="E27" s="21">
        <v>7079880.7199999997</v>
      </c>
      <c r="F27" s="21">
        <v>6678962.6500000013</v>
      </c>
      <c r="G27" s="21">
        <v>6532534.5299999993</v>
      </c>
      <c r="H27" s="21">
        <v>7527429.3099999996</v>
      </c>
      <c r="I27" s="21">
        <v>7439367.75</v>
      </c>
      <c r="J27" s="21">
        <v>8074233.8899999978</v>
      </c>
      <c r="K27" s="21">
        <v>8486157.8399999999</v>
      </c>
      <c r="L27" s="21">
        <v>5971315.0299999984</v>
      </c>
      <c r="M27" s="21">
        <v>5538862.6199999992</v>
      </c>
      <c r="N27" s="21">
        <v>8307399.7599999998</v>
      </c>
      <c r="O27" s="21">
        <v>10168792.5</v>
      </c>
    </row>
    <row r="28" spans="1:15" x14ac:dyDescent="0.25">
      <c r="A28" s="7" t="s">
        <v>37</v>
      </c>
      <c r="B28" s="5" t="s">
        <v>115</v>
      </c>
      <c r="C28" s="21">
        <v>30281878.189999998</v>
      </c>
      <c r="D28" s="21">
        <v>30565582.379999999</v>
      </c>
      <c r="E28" s="21">
        <v>29023614.490000002</v>
      </c>
      <c r="F28" s="21">
        <v>29376039.780000001</v>
      </c>
      <c r="G28" s="21">
        <v>31380787.260000005</v>
      </c>
      <c r="H28" s="21">
        <v>31422084.520000003</v>
      </c>
      <c r="I28" s="21">
        <v>31147764.240000002</v>
      </c>
      <c r="J28" s="21">
        <v>33343094.199999999</v>
      </c>
      <c r="K28" s="21">
        <v>34161100.280000001</v>
      </c>
      <c r="L28" s="21">
        <v>24979550.940000001</v>
      </c>
      <c r="M28" s="21">
        <v>23211491.039999999</v>
      </c>
      <c r="N28" s="21">
        <v>32827395.800000001</v>
      </c>
      <c r="O28" s="21">
        <v>42728660.050000012</v>
      </c>
    </row>
    <row r="29" spans="1:15" x14ac:dyDescent="0.25">
      <c r="A29" s="7" t="s">
        <v>39</v>
      </c>
      <c r="B29" s="5" t="s">
        <v>115</v>
      </c>
      <c r="C29" s="21">
        <v>24133492.569999997</v>
      </c>
      <c r="D29" s="21">
        <v>25255276.399999999</v>
      </c>
      <c r="E29" s="21">
        <v>24827820.969999999</v>
      </c>
      <c r="F29" s="21">
        <v>24700237.300000001</v>
      </c>
      <c r="G29" s="21">
        <v>25640869.010000005</v>
      </c>
      <c r="H29" s="21">
        <v>25711760.390000001</v>
      </c>
      <c r="I29" s="21">
        <v>25309607.489999998</v>
      </c>
      <c r="J29" s="21">
        <v>28052968.579999998</v>
      </c>
      <c r="K29" s="21">
        <v>29990565.100000001</v>
      </c>
      <c r="L29" s="21">
        <v>22534278.340000004</v>
      </c>
      <c r="M29" s="21">
        <v>17537958.219999999</v>
      </c>
      <c r="N29" s="21">
        <v>29180379.620000001</v>
      </c>
      <c r="O29" s="21">
        <v>38482548.470000006</v>
      </c>
    </row>
    <row r="30" spans="1:15" x14ac:dyDescent="0.25">
      <c r="A30" s="7" t="s">
        <v>41</v>
      </c>
      <c r="B30" s="5" t="s">
        <v>115</v>
      </c>
      <c r="C30" s="21">
        <v>24561856.990000002</v>
      </c>
      <c r="D30" s="21">
        <v>24314026.839999996</v>
      </c>
      <c r="E30" s="21">
        <v>21432405.189999998</v>
      </c>
      <c r="F30" s="21">
        <v>22323581.830000006</v>
      </c>
      <c r="G30" s="21">
        <v>22343699.93</v>
      </c>
      <c r="H30" s="21">
        <v>23639559.169999998</v>
      </c>
      <c r="I30" s="21">
        <v>23472196.09</v>
      </c>
      <c r="J30" s="21">
        <v>24387766.16</v>
      </c>
      <c r="K30" s="21">
        <v>25103671.729999997</v>
      </c>
      <c r="L30" s="21">
        <v>19870189.939999998</v>
      </c>
      <c r="M30" s="21">
        <v>15826004.790000001</v>
      </c>
      <c r="N30" s="21">
        <v>23643779.68</v>
      </c>
      <c r="O30" s="21">
        <v>30590741.449999996</v>
      </c>
    </row>
    <row r="31" spans="1:15" x14ac:dyDescent="0.25">
      <c r="A31" s="7" t="s">
        <v>43</v>
      </c>
      <c r="B31" s="5" t="s">
        <v>115</v>
      </c>
      <c r="C31" s="21">
        <v>19026580.859999999</v>
      </c>
      <c r="D31" s="21">
        <v>19134332.549999997</v>
      </c>
      <c r="E31" s="21">
        <v>15111575.390000002</v>
      </c>
      <c r="F31" s="21">
        <v>15087373.600000001</v>
      </c>
      <c r="G31" s="21">
        <v>15851964.940000001</v>
      </c>
      <c r="H31" s="21">
        <v>16321155.470000001</v>
      </c>
      <c r="I31" s="21">
        <v>16126066.609999999</v>
      </c>
      <c r="J31" s="21">
        <v>17675542.300000001</v>
      </c>
      <c r="K31" s="21">
        <v>17616911.380000003</v>
      </c>
      <c r="L31" s="21">
        <v>13044199.82</v>
      </c>
      <c r="M31" s="21">
        <v>10212163.439999999</v>
      </c>
      <c r="N31" s="21">
        <v>14665494.59</v>
      </c>
      <c r="O31" s="21">
        <v>19745740.010000002</v>
      </c>
    </row>
    <row r="32" spans="1:15" x14ac:dyDescent="0.25">
      <c r="A32" s="7" t="s">
        <v>45</v>
      </c>
      <c r="B32" s="5" t="s">
        <v>115</v>
      </c>
      <c r="C32" s="21">
        <v>47439259.420000002</v>
      </c>
      <c r="D32" s="21">
        <v>47329538.5</v>
      </c>
      <c r="E32" s="21">
        <v>43758066.919999994</v>
      </c>
      <c r="F32" s="21">
        <v>44333812.329999998</v>
      </c>
      <c r="G32" s="21">
        <v>43613709.090000004</v>
      </c>
      <c r="H32" s="21">
        <v>43563001.390000001</v>
      </c>
      <c r="I32" s="21">
        <v>43552057.129999988</v>
      </c>
      <c r="J32" s="21">
        <v>44669216.68</v>
      </c>
      <c r="K32" s="21">
        <v>46054599.850000001</v>
      </c>
      <c r="L32" s="21">
        <v>34582777.340000004</v>
      </c>
      <c r="M32" s="21">
        <v>26146188.129999999</v>
      </c>
      <c r="N32" s="21">
        <v>39035645.810000002</v>
      </c>
      <c r="O32" s="21">
        <v>49944157.129999995</v>
      </c>
    </row>
    <row r="33" spans="1:15" x14ac:dyDescent="0.25">
      <c r="A33" s="7" t="s">
        <v>47</v>
      </c>
      <c r="B33" s="5" t="s">
        <v>115</v>
      </c>
      <c r="C33" s="21">
        <v>3967750.1400000006</v>
      </c>
      <c r="D33" s="21">
        <v>3698923.57</v>
      </c>
      <c r="E33" s="21">
        <v>2878670.79</v>
      </c>
      <c r="F33" s="21">
        <v>2855819.51</v>
      </c>
      <c r="G33" s="21">
        <v>2818479.72</v>
      </c>
      <c r="H33" s="21">
        <v>2854155.9400000009</v>
      </c>
      <c r="I33" s="21">
        <v>2924662.2100000004</v>
      </c>
      <c r="J33" s="21">
        <v>3171443.6399999997</v>
      </c>
      <c r="K33" s="21">
        <v>3639388.08</v>
      </c>
      <c r="L33" s="21">
        <v>2960696.5599999996</v>
      </c>
      <c r="M33" s="21">
        <v>2230907.9600000004</v>
      </c>
      <c r="N33" s="21">
        <v>3378700.17</v>
      </c>
      <c r="O33" s="21">
        <v>4124204.8499999992</v>
      </c>
    </row>
    <row r="34" spans="1:15" x14ac:dyDescent="0.25">
      <c r="A34" s="7" t="s">
        <v>49</v>
      </c>
      <c r="B34" s="5" t="s">
        <v>115</v>
      </c>
      <c r="C34" s="21">
        <v>6493549.5999999996</v>
      </c>
      <c r="D34" s="21">
        <v>6618473.5700000003</v>
      </c>
      <c r="E34" s="21">
        <v>6669516.9700000007</v>
      </c>
      <c r="F34" s="21">
        <v>6514572.4100000001</v>
      </c>
      <c r="G34" s="21">
        <v>6592483.6699999999</v>
      </c>
      <c r="H34" s="21">
        <v>6565792.4199999999</v>
      </c>
      <c r="I34" s="21">
        <v>6575894.8300000001</v>
      </c>
      <c r="J34" s="21">
        <v>6302670.6399999987</v>
      </c>
      <c r="K34" s="21">
        <v>6396812.5700000003</v>
      </c>
      <c r="L34" s="21">
        <v>5146148.9899999993</v>
      </c>
      <c r="M34" s="21">
        <v>3544095.2300000004</v>
      </c>
      <c r="N34" s="21">
        <v>6366275.3099999987</v>
      </c>
      <c r="O34" s="21">
        <v>7104088.5999999987</v>
      </c>
    </row>
    <row r="35" spans="1:15" x14ac:dyDescent="0.25">
      <c r="A35" s="7" t="s">
        <v>51</v>
      </c>
      <c r="B35" s="5" t="s">
        <v>115</v>
      </c>
      <c r="C35" s="21">
        <v>9485033.6400000006</v>
      </c>
      <c r="D35" s="21">
        <v>9489139.0199999996</v>
      </c>
      <c r="E35" s="21">
        <v>9144677.3399999999</v>
      </c>
      <c r="F35" s="21">
        <v>8360298.9100000001</v>
      </c>
      <c r="G35" s="21">
        <v>8656079.0500000007</v>
      </c>
      <c r="H35" s="21">
        <v>9179543.8099999987</v>
      </c>
      <c r="I35" s="21">
        <v>9526013.6900000013</v>
      </c>
      <c r="J35" s="21">
        <v>9557852.5399999991</v>
      </c>
      <c r="K35" s="21">
        <v>9594189.7899999991</v>
      </c>
      <c r="L35" s="21">
        <v>6875014.4900000002</v>
      </c>
      <c r="M35" s="21">
        <v>5293105.4700000007</v>
      </c>
      <c r="N35" s="21">
        <v>7741945.7399999993</v>
      </c>
      <c r="O35" s="21">
        <v>9089731.0399999991</v>
      </c>
    </row>
    <row r="36" spans="1:15" x14ac:dyDescent="0.25">
      <c r="A36" s="7" t="s">
        <v>53</v>
      </c>
      <c r="B36" s="5" t="s">
        <v>115</v>
      </c>
      <c r="C36" s="21">
        <v>9384387.8099999987</v>
      </c>
      <c r="D36" s="21">
        <v>9295864.6999999993</v>
      </c>
      <c r="E36" s="21">
        <v>9291228.290000001</v>
      </c>
      <c r="F36" s="21">
        <v>9498045.3300000001</v>
      </c>
      <c r="G36" s="21">
        <v>9531130.75</v>
      </c>
      <c r="H36" s="21">
        <v>9269919.8599999994</v>
      </c>
      <c r="I36" s="21">
        <v>9202786.8900000006</v>
      </c>
      <c r="J36" s="21">
        <v>9511776.1600000001</v>
      </c>
      <c r="K36" s="21">
        <v>9923476.1099999994</v>
      </c>
      <c r="L36" s="21">
        <v>7232445.1400000006</v>
      </c>
      <c r="M36" s="21">
        <v>5859438.0999999996</v>
      </c>
      <c r="N36" s="21">
        <v>8918822.7699999996</v>
      </c>
      <c r="O36" s="21">
        <v>11664955.060000001</v>
      </c>
    </row>
    <row r="37" spans="1:15" x14ac:dyDescent="0.25">
      <c r="A37" s="7" t="s">
        <v>61</v>
      </c>
      <c r="B37" s="5" t="s">
        <v>115</v>
      </c>
      <c r="C37" s="21">
        <v>12687411.43</v>
      </c>
      <c r="D37" s="21">
        <v>13146890.43</v>
      </c>
      <c r="E37" s="21">
        <v>12138619.079999998</v>
      </c>
      <c r="F37" s="21">
        <v>12641199.170000002</v>
      </c>
      <c r="G37" s="21">
        <v>13295313.539999999</v>
      </c>
      <c r="H37" s="21">
        <v>14661092.830000002</v>
      </c>
      <c r="I37" s="21">
        <v>15586093.220000001</v>
      </c>
      <c r="J37" s="21">
        <v>16428073.799999999</v>
      </c>
      <c r="K37" s="21">
        <v>17178584.59</v>
      </c>
      <c r="L37" s="21">
        <v>12615876.949999999</v>
      </c>
      <c r="M37" s="21">
        <v>9658709.6899999995</v>
      </c>
      <c r="N37" s="21">
        <v>15653601.5</v>
      </c>
      <c r="O37" s="21">
        <v>19841779.189999998</v>
      </c>
    </row>
    <row r="38" spans="1:15" x14ac:dyDescent="0.25">
      <c r="A38" s="7" t="s">
        <v>62</v>
      </c>
      <c r="B38" s="5" t="s">
        <v>115</v>
      </c>
      <c r="C38" s="21">
        <v>8185219.6899999995</v>
      </c>
      <c r="D38" s="21">
        <v>8255931.1299999999</v>
      </c>
      <c r="E38" s="21">
        <v>7756823.5200000014</v>
      </c>
      <c r="F38" s="21">
        <v>7856837.79</v>
      </c>
      <c r="G38" s="21">
        <v>8128251.0500000007</v>
      </c>
      <c r="H38" s="21">
        <v>8236834.0899999989</v>
      </c>
      <c r="I38" s="21">
        <v>8712157.8299999982</v>
      </c>
      <c r="J38" s="21">
        <v>8725929.2999999989</v>
      </c>
      <c r="K38" s="21">
        <v>8873355.7399999984</v>
      </c>
      <c r="L38" s="21">
        <v>6958810.6699999999</v>
      </c>
      <c r="M38" s="21">
        <v>5239122.0600000005</v>
      </c>
      <c r="N38" s="21">
        <v>8688279.8899999987</v>
      </c>
      <c r="O38" s="21">
        <v>10874190.789999999</v>
      </c>
    </row>
    <row r="39" spans="1:15" x14ac:dyDescent="0.25">
      <c r="A39" s="7" t="s">
        <v>64</v>
      </c>
      <c r="B39" s="5" t="s">
        <v>114</v>
      </c>
      <c r="C39" s="21">
        <v>66493684.620000005</v>
      </c>
      <c r="D39" s="21">
        <v>70308561.850000009</v>
      </c>
      <c r="E39" s="21">
        <v>70739983.129999995</v>
      </c>
      <c r="F39" s="21">
        <v>72707033.109999999</v>
      </c>
      <c r="G39" s="21">
        <v>75868075.109999999</v>
      </c>
      <c r="H39" s="21">
        <v>79770052.63000001</v>
      </c>
      <c r="I39" s="21">
        <v>80349220.840000004</v>
      </c>
      <c r="J39" s="21">
        <v>83992700.400000006</v>
      </c>
      <c r="K39" s="21">
        <v>84505931.590000018</v>
      </c>
      <c r="L39" s="21">
        <v>60550927.449999996</v>
      </c>
      <c r="M39" s="21">
        <v>41502500.309999995</v>
      </c>
      <c r="N39" s="21">
        <v>61112470.649999999</v>
      </c>
      <c r="O39" s="21">
        <v>86325377.170000002</v>
      </c>
    </row>
    <row r="40" spans="1:15" x14ac:dyDescent="0.25">
      <c r="A40" s="5" t="s">
        <v>65</v>
      </c>
      <c r="B40" s="5" t="s">
        <v>114</v>
      </c>
      <c r="C40" s="21">
        <v>69419769.949999988</v>
      </c>
      <c r="D40" s="21">
        <v>69605532.519999996</v>
      </c>
      <c r="E40" s="21">
        <v>63669829.729999997</v>
      </c>
      <c r="F40" s="21">
        <v>63642789.100000001</v>
      </c>
      <c r="G40" s="21">
        <v>63521371.649999999</v>
      </c>
      <c r="H40" s="21">
        <v>63531110.680000007</v>
      </c>
      <c r="I40" s="21">
        <v>61627685.480000004</v>
      </c>
      <c r="J40" s="21">
        <v>64168977.159999996</v>
      </c>
      <c r="K40" s="21">
        <v>63544651.199999996</v>
      </c>
      <c r="L40" s="21">
        <v>45240802.690000005</v>
      </c>
      <c r="M40" s="21">
        <v>34684437.159999996</v>
      </c>
      <c r="N40" s="21">
        <v>46210631.849999994</v>
      </c>
      <c r="O40" s="21">
        <v>62063452.720000006</v>
      </c>
    </row>
    <row r="41" spans="1:15" x14ac:dyDescent="0.25">
      <c r="A41" s="5" t="s">
        <v>66</v>
      </c>
      <c r="B41" s="5" t="s">
        <v>114</v>
      </c>
      <c r="C41" s="21">
        <v>89028981.750000015</v>
      </c>
      <c r="D41" s="21">
        <v>89265723.150000006</v>
      </c>
      <c r="E41" s="21">
        <v>82386001.170000002</v>
      </c>
      <c r="F41" s="21">
        <v>82359807.150000006</v>
      </c>
      <c r="G41" s="21">
        <v>83857397.070000008</v>
      </c>
      <c r="H41" s="21">
        <v>84324281.520000011</v>
      </c>
      <c r="I41" s="21">
        <v>81112259.789999992</v>
      </c>
      <c r="J41" s="21">
        <v>82129607.699999988</v>
      </c>
      <c r="K41" s="21">
        <v>81576110.090000018</v>
      </c>
      <c r="L41" s="21">
        <v>56942296.110000007</v>
      </c>
      <c r="M41" s="21">
        <v>46800933.560000002</v>
      </c>
      <c r="N41" s="21">
        <v>63516201.149999991</v>
      </c>
      <c r="O41" s="21">
        <v>85837107.13000001</v>
      </c>
    </row>
    <row r="42" spans="1:15" x14ac:dyDescent="0.25">
      <c r="A42" s="5" t="s">
        <v>67</v>
      </c>
      <c r="B42" s="5" t="s">
        <v>114</v>
      </c>
      <c r="C42" s="21">
        <v>20272378.779999997</v>
      </c>
      <c r="D42" s="21">
        <v>20182384.370000001</v>
      </c>
      <c r="E42" s="21">
        <v>19132153.5</v>
      </c>
      <c r="F42" s="21">
        <v>19414918.539999999</v>
      </c>
      <c r="G42" s="21">
        <v>20957038.260000002</v>
      </c>
      <c r="H42" s="21">
        <v>19997261.390000004</v>
      </c>
      <c r="I42" s="21">
        <v>19330775.500000004</v>
      </c>
      <c r="J42" s="21">
        <v>20325757.289999995</v>
      </c>
      <c r="K42" s="21">
        <v>20450974.239999998</v>
      </c>
      <c r="L42" s="21">
        <v>13839655.640000001</v>
      </c>
      <c r="M42" s="21">
        <v>9345847.2800000012</v>
      </c>
      <c r="N42" s="21">
        <v>13129434.809999999</v>
      </c>
      <c r="O42" s="21">
        <v>18797009.460000001</v>
      </c>
    </row>
    <row r="43" spans="1:15" x14ac:dyDescent="0.25">
      <c r="A43" s="5" t="s">
        <v>68</v>
      </c>
      <c r="B43" s="5" t="s">
        <v>114</v>
      </c>
      <c r="C43" s="21">
        <v>55868897.509999998</v>
      </c>
      <c r="D43" s="21">
        <v>55013142.670000009</v>
      </c>
      <c r="E43" s="21">
        <v>50781660.090000004</v>
      </c>
      <c r="F43" s="21">
        <v>51944253.640000001</v>
      </c>
      <c r="G43" s="21">
        <v>51581759.5</v>
      </c>
      <c r="H43" s="21">
        <v>53182056.729999997</v>
      </c>
      <c r="I43" s="21">
        <v>52884289.659999996</v>
      </c>
      <c r="J43" s="21">
        <v>53601233.779999994</v>
      </c>
      <c r="K43" s="21">
        <v>52795623.890000008</v>
      </c>
      <c r="L43" s="21">
        <v>37533801.120000005</v>
      </c>
      <c r="M43" s="21">
        <v>28744018.470000003</v>
      </c>
      <c r="N43" s="21">
        <v>39610147.310000002</v>
      </c>
      <c r="O43" s="21">
        <v>56114551.280000001</v>
      </c>
    </row>
    <row r="44" spans="1:15" x14ac:dyDescent="0.25">
      <c r="A44" s="5" t="s">
        <v>69</v>
      </c>
      <c r="B44" s="5" t="s">
        <v>114</v>
      </c>
      <c r="C44" s="21">
        <v>65263769.540000007</v>
      </c>
      <c r="D44" s="21">
        <v>65318584.659999996</v>
      </c>
      <c r="E44" s="21">
        <v>58313226.929999992</v>
      </c>
      <c r="F44" s="21">
        <v>55677479.580000006</v>
      </c>
      <c r="G44" s="21">
        <v>56406754.759999998</v>
      </c>
      <c r="H44" s="21">
        <v>56271032.239999995</v>
      </c>
      <c r="I44" s="21">
        <v>54170062.460000001</v>
      </c>
      <c r="J44" s="21">
        <v>58387460.550000004</v>
      </c>
      <c r="K44" s="21">
        <v>56358630.190000005</v>
      </c>
      <c r="L44" s="21">
        <v>40882396.549999997</v>
      </c>
      <c r="M44" s="21">
        <v>30479034.109999996</v>
      </c>
      <c r="N44" s="21">
        <v>44169839.07</v>
      </c>
      <c r="O44" s="21">
        <v>60358350.799999997</v>
      </c>
    </row>
    <row r="45" spans="1:15" x14ac:dyDescent="0.25">
      <c r="A45" s="5" t="s">
        <v>70</v>
      </c>
      <c r="B45" s="5" t="s">
        <v>114</v>
      </c>
      <c r="C45" s="21">
        <v>58356211.419999994</v>
      </c>
      <c r="D45" s="21">
        <v>57804745.479999997</v>
      </c>
      <c r="E45" s="21">
        <v>55261443.420000002</v>
      </c>
      <c r="F45" s="21">
        <v>55019402.309999995</v>
      </c>
      <c r="G45" s="21">
        <v>54512648.719999999</v>
      </c>
      <c r="H45" s="21">
        <v>55979946.780000009</v>
      </c>
      <c r="I45" s="21">
        <v>55820854.07</v>
      </c>
      <c r="J45" s="21">
        <v>58536906.890000001</v>
      </c>
      <c r="K45" s="21">
        <v>57758108.750000007</v>
      </c>
      <c r="L45" s="21">
        <v>42485587.539999992</v>
      </c>
      <c r="M45" s="21">
        <v>30820598.420000002</v>
      </c>
      <c r="N45" s="21">
        <v>39933306.920000002</v>
      </c>
      <c r="O45" s="21">
        <v>57169938.57</v>
      </c>
    </row>
    <row r="46" spans="1:15" x14ac:dyDescent="0.25">
      <c r="A46" s="5" t="s">
        <v>71</v>
      </c>
      <c r="B46" s="5" t="s">
        <v>114</v>
      </c>
      <c r="C46" s="21">
        <v>68684420.189999983</v>
      </c>
      <c r="D46" s="21">
        <v>66782903.160000004</v>
      </c>
      <c r="E46" s="21">
        <v>62415124.119999997</v>
      </c>
      <c r="F46" s="21">
        <v>62294867.290000007</v>
      </c>
      <c r="G46" s="21">
        <v>61694366.5</v>
      </c>
      <c r="H46" s="21">
        <v>65184083.079999998</v>
      </c>
      <c r="I46" s="21">
        <v>65114897.859999992</v>
      </c>
      <c r="J46" s="21">
        <v>65326363.450000003</v>
      </c>
      <c r="K46" s="21">
        <v>62861488.649999991</v>
      </c>
      <c r="L46" s="21">
        <v>45231944.009999998</v>
      </c>
      <c r="M46" s="21">
        <v>33757179.789999999</v>
      </c>
      <c r="N46" s="21">
        <v>45922626.480000004</v>
      </c>
      <c r="O46" s="21">
        <v>62283768.150000006</v>
      </c>
    </row>
    <row r="47" spans="1:15" x14ac:dyDescent="0.25">
      <c r="A47" s="5" t="s">
        <v>72</v>
      </c>
      <c r="B47" s="5" t="s">
        <v>114</v>
      </c>
      <c r="C47" s="21">
        <v>84037698.459999993</v>
      </c>
      <c r="D47" s="21">
        <v>85588265.069999993</v>
      </c>
      <c r="E47" s="21">
        <v>74895446.680000007</v>
      </c>
      <c r="F47" s="21">
        <v>74200233.900000006</v>
      </c>
      <c r="G47" s="21">
        <v>73362492.120000005</v>
      </c>
      <c r="H47" s="21">
        <v>73822339.930000007</v>
      </c>
      <c r="I47" s="21">
        <v>75061924.489999995</v>
      </c>
      <c r="J47" s="21">
        <v>75860234.519999996</v>
      </c>
      <c r="K47" s="21">
        <v>73890071.239999995</v>
      </c>
      <c r="L47" s="21">
        <v>53495581.380000003</v>
      </c>
      <c r="M47" s="21">
        <v>40314103.479999989</v>
      </c>
      <c r="N47" s="21">
        <v>56216977.910000004</v>
      </c>
      <c r="O47" s="21">
        <v>78302496.929999992</v>
      </c>
    </row>
    <row r="48" spans="1:15" x14ac:dyDescent="0.25">
      <c r="A48" s="5" t="s">
        <v>73</v>
      </c>
      <c r="B48" s="5" t="s">
        <v>114</v>
      </c>
      <c r="C48" s="21">
        <v>122053303.67</v>
      </c>
      <c r="D48" s="21">
        <v>122352426.15000002</v>
      </c>
      <c r="E48" s="21">
        <v>112663385.34999999</v>
      </c>
      <c r="F48" s="21">
        <v>109202526.58</v>
      </c>
      <c r="G48" s="21">
        <v>114356289.27</v>
      </c>
      <c r="H48" s="21">
        <v>111391123.95</v>
      </c>
      <c r="I48" s="21">
        <v>109200787.09999999</v>
      </c>
      <c r="J48" s="21">
        <v>111942285.37000002</v>
      </c>
      <c r="K48" s="21">
        <v>110209894.94</v>
      </c>
      <c r="L48" s="21">
        <v>80541622.780000001</v>
      </c>
      <c r="M48" s="21">
        <v>62312856.439999998</v>
      </c>
      <c r="N48" s="21">
        <v>84931441.710000008</v>
      </c>
      <c r="O48" s="21">
        <v>122500822.52</v>
      </c>
    </row>
    <row r="49" spans="1:15" x14ac:dyDescent="0.25">
      <c r="A49" s="5" t="s">
        <v>74</v>
      </c>
      <c r="B49" s="5" t="s">
        <v>114</v>
      </c>
      <c r="C49" s="21">
        <v>28553964.600000001</v>
      </c>
      <c r="D49" s="21">
        <v>27583235.030000001</v>
      </c>
      <c r="E49" s="21">
        <v>24788263.899999999</v>
      </c>
      <c r="F49" s="21">
        <v>26153986.770000003</v>
      </c>
      <c r="G49" s="21">
        <v>28842530.389999997</v>
      </c>
      <c r="H49" s="21">
        <v>28095943.280000001</v>
      </c>
      <c r="I49" s="21">
        <v>27466983.75</v>
      </c>
      <c r="J49" s="21">
        <v>27496648.159999996</v>
      </c>
      <c r="K49" s="21">
        <v>28426650.630000003</v>
      </c>
      <c r="L49" s="21">
        <v>21478127.170000002</v>
      </c>
      <c r="M49" s="21">
        <v>16253249.020000001</v>
      </c>
      <c r="N49" s="21">
        <v>20898871.629999999</v>
      </c>
      <c r="O49" s="21">
        <v>28494636.089999996</v>
      </c>
    </row>
    <row r="50" spans="1:15" x14ac:dyDescent="0.25">
      <c r="A50" s="5" t="s">
        <v>75</v>
      </c>
      <c r="B50" s="5" t="s">
        <v>114</v>
      </c>
      <c r="C50" s="21">
        <v>86304046.999999985</v>
      </c>
      <c r="D50" s="21">
        <v>86504008.269999996</v>
      </c>
      <c r="E50" s="21">
        <v>78986274.549999997</v>
      </c>
      <c r="F50" s="21">
        <v>79825384.390000001</v>
      </c>
      <c r="G50" s="21">
        <v>81509892.750000015</v>
      </c>
      <c r="H50" s="21">
        <v>83473105.910000011</v>
      </c>
      <c r="I50" s="21">
        <v>83016928.479999989</v>
      </c>
      <c r="J50" s="21">
        <v>86280868.829999998</v>
      </c>
      <c r="K50" s="21">
        <v>85701350.430000007</v>
      </c>
      <c r="L50" s="21">
        <v>62080320.770000003</v>
      </c>
      <c r="M50" s="21">
        <v>44194025.609999999</v>
      </c>
      <c r="N50" s="21">
        <v>62540617.510000005</v>
      </c>
      <c r="O50" s="21">
        <v>86005189.189999983</v>
      </c>
    </row>
    <row r="51" spans="1:15" x14ac:dyDescent="0.25">
      <c r="A51" s="5" t="s">
        <v>76</v>
      </c>
      <c r="B51" s="5" t="s">
        <v>114</v>
      </c>
      <c r="C51" s="21">
        <v>117262476.71999998</v>
      </c>
      <c r="D51" s="21">
        <v>117556980.97999999</v>
      </c>
      <c r="E51" s="21">
        <v>109299013.48</v>
      </c>
      <c r="F51" s="21">
        <v>110134642.60999998</v>
      </c>
      <c r="G51" s="21">
        <v>117004770.07000001</v>
      </c>
      <c r="H51" s="21">
        <v>118836649.17999999</v>
      </c>
      <c r="I51" s="21">
        <v>118190093.03</v>
      </c>
      <c r="J51" s="21">
        <v>121420072.78</v>
      </c>
      <c r="K51" s="21">
        <v>119311877.92999999</v>
      </c>
      <c r="L51" s="21">
        <v>87430092.379999995</v>
      </c>
      <c r="M51" s="21">
        <v>72841673.060000017</v>
      </c>
      <c r="N51" s="21">
        <v>102478691.05</v>
      </c>
      <c r="O51" s="21">
        <v>137397858.69</v>
      </c>
    </row>
    <row r="52" spans="1:15" x14ac:dyDescent="0.25">
      <c r="A52" s="5" t="s">
        <v>77</v>
      </c>
      <c r="B52" s="5" t="s">
        <v>114</v>
      </c>
      <c r="C52" s="21">
        <v>69950584.459999993</v>
      </c>
      <c r="D52" s="21">
        <v>71286100.349999994</v>
      </c>
      <c r="E52" s="21">
        <v>62225277.189999998</v>
      </c>
      <c r="F52" s="21">
        <v>60249332.640000001</v>
      </c>
      <c r="G52" s="21">
        <v>62065687.290000007</v>
      </c>
      <c r="H52" s="21">
        <v>62900685.339999996</v>
      </c>
      <c r="I52" s="21">
        <v>62408098.640000008</v>
      </c>
      <c r="J52" s="21">
        <v>64622291.400000006</v>
      </c>
      <c r="K52" s="21">
        <v>62253454.900000006</v>
      </c>
      <c r="L52" s="21">
        <v>46303077.789999999</v>
      </c>
      <c r="M52" s="21">
        <v>35642677.390000001</v>
      </c>
      <c r="N52" s="21">
        <v>49706086.400000006</v>
      </c>
      <c r="O52" s="21">
        <v>67668174.450000003</v>
      </c>
    </row>
    <row r="53" spans="1:15" x14ac:dyDescent="0.25">
      <c r="A53" s="5" t="s">
        <v>78</v>
      </c>
      <c r="B53" s="5" t="s">
        <v>114</v>
      </c>
      <c r="C53" s="21">
        <v>124027120.08</v>
      </c>
      <c r="D53" s="21">
        <v>125835347.02000001</v>
      </c>
      <c r="E53" s="21">
        <v>114485606.97</v>
      </c>
      <c r="F53" s="21">
        <v>113243208.09999999</v>
      </c>
      <c r="G53" s="21">
        <v>119384478.72</v>
      </c>
      <c r="H53" s="21">
        <v>124817967.32999998</v>
      </c>
      <c r="I53" s="21">
        <v>127093891.89</v>
      </c>
      <c r="J53" s="21">
        <v>131514174.63999999</v>
      </c>
      <c r="K53" s="21">
        <v>132360621.95999999</v>
      </c>
      <c r="L53" s="21">
        <v>98000778.709999979</v>
      </c>
      <c r="M53" s="21">
        <v>80234395.169999987</v>
      </c>
      <c r="N53" s="21">
        <v>114664060.25999999</v>
      </c>
      <c r="O53" s="21">
        <v>159240363.24999997</v>
      </c>
    </row>
    <row r="54" spans="1:15" x14ac:dyDescent="0.25">
      <c r="A54" s="5" t="s">
        <v>79</v>
      </c>
      <c r="B54" s="5" t="s">
        <v>114</v>
      </c>
      <c r="C54" s="21">
        <v>20768966.52</v>
      </c>
      <c r="D54" s="21">
        <v>21875156.159999996</v>
      </c>
      <c r="E54" s="21">
        <v>20595653.84</v>
      </c>
      <c r="F54" s="21">
        <v>21217863.099999998</v>
      </c>
      <c r="G54" s="21">
        <v>23259238.899999999</v>
      </c>
      <c r="H54" s="21">
        <v>25041008.449999996</v>
      </c>
      <c r="I54" s="21">
        <v>27045323.57</v>
      </c>
      <c r="J54" s="21">
        <v>29046899.530000001</v>
      </c>
      <c r="K54" s="21">
        <v>28545146.740000006</v>
      </c>
      <c r="L54" s="21">
        <v>21286227.939999998</v>
      </c>
      <c r="M54" s="21">
        <v>16533978.52</v>
      </c>
      <c r="N54" s="21">
        <v>24313333.940000001</v>
      </c>
      <c r="O54" s="21">
        <v>35041656.680000007</v>
      </c>
    </row>
    <row r="55" spans="1:15" x14ac:dyDescent="0.25">
      <c r="A55" s="5" t="s">
        <v>80</v>
      </c>
      <c r="B55" s="5" t="s">
        <v>114</v>
      </c>
      <c r="C55" s="21">
        <v>31325668.059999999</v>
      </c>
      <c r="D55" s="21">
        <v>30695265.340000004</v>
      </c>
      <c r="E55" s="21">
        <v>26013535.349999998</v>
      </c>
      <c r="F55" s="21">
        <v>26635127.98</v>
      </c>
      <c r="G55" s="21">
        <v>28786766.799999997</v>
      </c>
      <c r="H55" s="21">
        <v>28793677.629999999</v>
      </c>
      <c r="I55" s="21">
        <v>28850082.090000004</v>
      </c>
      <c r="J55" s="21">
        <v>29300516.119999997</v>
      </c>
      <c r="K55" s="21">
        <v>29226804.27</v>
      </c>
      <c r="L55" s="21">
        <v>21194989.289999999</v>
      </c>
      <c r="M55" s="21">
        <v>15836711.73</v>
      </c>
      <c r="N55" s="21">
        <v>21873008.93</v>
      </c>
      <c r="O55" s="21">
        <v>30291015.589999996</v>
      </c>
    </row>
    <row r="56" spans="1:15" x14ac:dyDescent="0.25">
      <c r="A56" s="5" t="s">
        <v>81</v>
      </c>
      <c r="B56" s="5" t="s">
        <v>114</v>
      </c>
      <c r="C56" s="21">
        <v>102718846.47999999</v>
      </c>
      <c r="D56" s="21">
        <v>103993534.42999998</v>
      </c>
      <c r="E56" s="21">
        <v>98760072.209999993</v>
      </c>
      <c r="F56" s="21">
        <v>101822277.67999999</v>
      </c>
      <c r="G56" s="21">
        <v>104943985.94999999</v>
      </c>
      <c r="H56" s="21">
        <v>106043755.03</v>
      </c>
      <c r="I56" s="21">
        <v>105766409.57000001</v>
      </c>
      <c r="J56" s="21">
        <v>109623804.76999998</v>
      </c>
      <c r="K56" s="21">
        <v>111695894.08</v>
      </c>
      <c r="L56" s="21">
        <v>85935114.719999984</v>
      </c>
      <c r="M56" s="21">
        <v>72199630.769999996</v>
      </c>
      <c r="N56" s="21">
        <v>104550447.16000001</v>
      </c>
      <c r="O56" s="21">
        <v>139030851.80999997</v>
      </c>
    </row>
    <row r="57" spans="1:15" x14ac:dyDescent="0.25">
      <c r="A57" s="5" t="s">
        <v>82</v>
      </c>
      <c r="B57" s="5" t="s">
        <v>114</v>
      </c>
      <c r="C57" s="21">
        <v>139385098.31999999</v>
      </c>
      <c r="D57" s="21">
        <v>145619089.80000001</v>
      </c>
      <c r="E57" s="21">
        <v>137637439.13</v>
      </c>
      <c r="F57" s="21">
        <v>138542665.59</v>
      </c>
      <c r="G57" s="21">
        <v>141609226.77000001</v>
      </c>
      <c r="H57" s="21">
        <v>143045743.47999999</v>
      </c>
      <c r="I57" s="21">
        <v>134141671.84999999</v>
      </c>
      <c r="J57" s="21">
        <v>139507225.15000001</v>
      </c>
      <c r="K57" s="21">
        <v>142904247.84</v>
      </c>
      <c r="L57" s="21">
        <v>101974223.76000001</v>
      </c>
      <c r="M57" s="21">
        <v>92071306.399999991</v>
      </c>
      <c r="N57" s="21">
        <v>128396442.01000001</v>
      </c>
      <c r="O57" s="21">
        <v>172895893.57000002</v>
      </c>
    </row>
    <row r="58" spans="1:15" x14ac:dyDescent="0.25">
      <c r="A58" s="5" t="s">
        <v>83</v>
      </c>
      <c r="B58" s="5" t="s">
        <v>114</v>
      </c>
      <c r="C58" s="21">
        <v>49346853.599999994</v>
      </c>
      <c r="D58" s="21">
        <v>56522260.260000005</v>
      </c>
      <c r="E58" s="21">
        <v>53565855.910000011</v>
      </c>
      <c r="F58" s="21">
        <v>54211051.129999988</v>
      </c>
      <c r="G58" s="21">
        <v>57349284.439999998</v>
      </c>
      <c r="H58" s="21">
        <v>60035038.009999998</v>
      </c>
      <c r="I58" s="21">
        <v>61157311.670000009</v>
      </c>
      <c r="J58" s="21">
        <v>66052977.770000003</v>
      </c>
      <c r="K58" s="21">
        <v>67781774.820000008</v>
      </c>
      <c r="L58" s="21">
        <v>51592384.790000007</v>
      </c>
      <c r="M58" s="21">
        <v>42096239.840000004</v>
      </c>
      <c r="N58" s="21">
        <v>61122751.25999999</v>
      </c>
      <c r="O58" s="21">
        <v>86742697.919999987</v>
      </c>
    </row>
    <row r="59" spans="1:15" x14ac:dyDescent="0.25">
      <c r="A59" s="5" t="s">
        <v>84</v>
      </c>
      <c r="B59" s="5" t="s">
        <v>114</v>
      </c>
      <c r="C59" s="21">
        <v>51364711.590000004</v>
      </c>
      <c r="D59" s="21">
        <v>52632388.380000003</v>
      </c>
      <c r="E59" s="21">
        <v>47861113.630000003</v>
      </c>
      <c r="F59" s="21">
        <v>47196551.189999998</v>
      </c>
      <c r="G59" s="21">
        <v>46430981.960000001</v>
      </c>
      <c r="H59" s="21">
        <v>46829609.25</v>
      </c>
      <c r="I59" s="21">
        <v>46908518.850000001</v>
      </c>
      <c r="J59" s="21">
        <v>47437370.43</v>
      </c>
      <c r="K59" s="21">
        <v>47042973.650000006</v>
      </c>
      <c r="L59" s="21">
        <v>34611658.770000003</v>
      </c>
      <c r="M59" s="21">
        <v>25889811.179999996</v>
      </c>
      <c r="N59" s="21">
        <v>34829848.629999995</v>
      </c>
      <c r="O59" s="21">
        <v>47950388.969999999</v>
      </c>
    </row>
    <row r="60" spans="1:15" x14ac:dyDescent="0.25">
      <c r="A60" s="5" t="s">
        <v>85</v>
      </c>
      <c r="B60" s="5" t="s">
        <v>114</v>
      </c>
      <c r="C60" s="21">
        <v>85988380.86999999</v>
      </c>
      <c r="D60" s="21">
        <v>88533566.150000006</v>
      </c>
      <c r="E60" s="21">
        <v>87822812.060000002</v>
      </c>
      <c r="F60" s="21">
        <v>90342545.319999993</v>
      </c>
      <c r="G60" s="21">
        <v>93116687.859999999</v>
      </c>
      <c r="H60" s="21">
        <v>97384531.849999994</v>
      </c>
      <c r="I60" s="21">
        <v>97761233.600000009</v>
      </c>
      <c r="J60" s="21">
        <v>105458372.16</v>
      </c>
      <c r="K60" s="21">
        <v>106057102.17999999</v>
      </c>
      <c r="L60" s="21">
        <v>75755561.989999995</v>
      </c>
      <c r="M60" s="21">
        <v>61629448.790000007</v>
      </c>
      <c r="N60" s="21">
        <v>87520355.840000004</v>
      </c>
      <c r="O60" s="21">
        <v>124903632.06000002</v>
      </c>
    </row>
    <row r="61" spans="1:15" x14ac:dyDescent="0.25">
      <c r="A61" s="5" t="s">
        <v>86</v>
      </c>
      <c r="B61" s="5" t="s">
        <v>114</v>
      </c>
      <c r="C61" s="21">
        <v>83220508.820000008</v>
      </c>
      <c r="D61" s="21">
        <v>83581310.210000008</v>
      </c>
      <c r="E61" s="21">
        <v>78899226.329999998</v>
      </c>
      <c r="F61" s="21">
        <v>79046839.169999987</v>
      </c>
      <c r="G61" s="21">
        <v>79400240.340000004</v>
      </c>
      <c r="H61" s="21">
        <v>82381143.150000021</v>
      </c>
      <c r="I61" s="21">
        <v>82563313.290000007</v>
      </c>
      <c r="J61" s="21">
        <v>83996241.790000007</v>
      </c>
      <c r="K61" s="21">
        <v>83357567.150000006</v>
      </c>
      <c r="L61" s="21">
        <v>63053341.439999998</v>
      </c>
      <c r="M61" s="21">
        <v>49342514.789999999</v>
      </c>
      <c r="N61" s="21">
        <v>67412975.049999997</v>
      </c>
      <c r="O61" s="21">
        <v>90344068.260000005</v>
      </c>
    </row>
    <row r="62" spans="1:15" x14ac:dyDescent="0.25">
      <c r="A62" s="5" t="s">
        <v>87</v>
      </c>
      <c r="B62" s="5" t="s">
        <v>114</v>
      </c>
      <c r="C62" s="21">
        <v>31854316.710000001</v>
      </c>
      <c r="D62" s="21">
        <v>31424190.889999993</v>
      </c>
      <c r="E62" s="21">
        <v>29671353.130000003</v>
      </c>
      <c r="F62" s="21">
        <v>30077711.860000003</v>
      </c>
      <c r="G62" s="21">
        <v>31084714.550000001</v>
      </c>
      <c r="H62" s="21">
        <v>32992353.389999997</v>
      </c>
      <c r="I62" s="21">
        <v>30801195.800000008</v>
      </c>
      <c r="J62" s="21">
        <v>31076310.569999997</v>
      </c>
      <c r="K62" s="21">
        <v>30265707.48</v>
      </c>
      <c r="L62" s="21">
        <v>22747249.32</v>
      </c>
      <c r="M62" s="21">
        <v>17170351.84</v>
      </c>
      <c r="N62" s="21">
        <v>23037269.579999994</v>
      </c>
      <c r="O62" s="21">
        <v>30411152.369999997</v>
      </c>
    </row>
    <row r="63" spans="1:15" x14ac:dyDescent="0.25">
      <c r="A63" s="5" t="s">
        <v>88</v>
      </c>
      <c r="B63" s="5" t="s">
        <v>114</v>
      </c>
      <c r="C63" s="21">
        <v>56630431.919999987</v>
      </c>
      <c r="D63" s="21">
        <v>56099418.109999992</v>
      </c>
      <c r="E63" s="21">
        <v>52788996.000000007</v>
      </c>
      <c r="F63" s="21">
        <v>52905865.710000001</v>
      </c>
      <c r="G63" s="21">
        <v>52994016.090000004</v>
      </c>
      <c r="H63" s="21">
        <v>53735025.139999993</v>
      </c>
      <c r="I63" s="21">
        <v>54068510.530000009</v>
      </c>
      <c r="J63" s="21">
        <v>54924962.829999998</v>
      </c>
      <c r="K63" s="21">
        <v>57257924.75</v>
      </c>
      <c r="L63" s="21">
        <v>42243207.830000006</v>
      </c>
      <c r="M63" s="21">
        <v>35704081.490000002</v>
      </c>
      <c r="N63" s="21">
        <v>50134080.440000005</v>
      </c>
      <c r="O63" s="21">
        <v>66119496.539999999</v>
      </c>
    </row>
    <row r="64" spans="1:15" x14ac:dyDescent="0.25">
      <c r="A64" s="5" t="s">
        <v>89</v>
      </c>
      <c r="B64" s="5" t="s">
        <v>114</v>
      </c>
      <c r="C64" s="21">
        <v>22317740.949999999</v>
      </c>
      <c r="D64" s="21">
        <v>23511315.729999997</v>
      </c>
      <c r="E64" s="21">
        <v>21423048.699999999</v>
      </c>
      <c r="F64" s="21">
        <v>21575746.540000003</v>
      </c>
      <c r="G64" s="21">
        <v>23019972.590000004</v>
      </c>
      <c r="H64" s="21">
        <v>23443276.629999999</v>
      </c>
      <c r="I64" s="21">
        <v>23032562.789999999</v>
      </c>
      <c r="J64" s="21">
        <v>20852827.550000001</v>
      </c>
      <c r="K64" s="21">
        <v>19862345.300000001</v>
      </c>
      <c r="L64" s="21">
        <v>14118284.77</v>
      </c>
      <c r="M64" s="21">
        <v>11185349.520000001</v>
      </c>
      <c r="N64" s="21">
        <v>15247317.24</v>
      </c>
      <c r="O64" s="21">
        <v>20327117.510000002</v>
      </c>
    </row>
    <row r="65" spans="1:15" x14ac:dyDescent="0.25">
      <c r="A65" s="5" t="s">
        <v>90</v>
      </c>
      <c r="B65" s="5" t="s">
        <v>114</v>
      </c>
      <c r="C65" s="21">
        <v>75772778.800000012</v>
      </c>
      <c r="D65" s="21">
        <v>74342426.780000001</v>
      </c>
      <c r="E65" s="21">
        <v>71085293.039999992</v>
      </c>
      <c r="F65" s="21">
        <v>72059137.189999998</v>
      </c>
      <c r="G65" s="21">
        <v>73555920.900000006</v>
      </c>
      <c r="H65" s="21">
        <v>76214352.310000002</v>
      </c>
      <c r="I65" s="21">
        <v>76259820.189999998</v>
      </c>
      <c r="J65" s="21">
        <v>77171466.400000006</v>
      </c>
      <c r="K65" s="21">
        <v>74244676.719999999</v>
      </c>
      <c r="L65" s="21">
        <v>54025303.760000013</v>
      </c>
      <c r="M65" s="21">
        <v>39194938.600000001</v>
      </c>
      <c r="N65" s="21">
        <v>51391551.210000008</v>
      </c>
      <c r="O65" s="21">
        <v>70499276.129999995</v>
      </c>
    </row>
    <row r="66" spans="1:15" x14ac:dyDescent="0.25">
      <c r="A66" s="5" t="s">
        <v>91</v>
      </c>
      <c r="B66" s="5" t="s">
        <v>114</v>
      </c>
      <c r="C66" s="21">
        <v>18161762.82</v>
      </c>
      <c r="D66" s="21">
        <v>18137210.890000001</v>
      </c>
      <c r="E66" s="21">
        <v>15823311.670000002</v>
      </c>
      <c r="F66" s="21">
        <v>15788451.25</v>
      </c>
      <c r="G66" s="21">
        <v>15813241.530000001</v>
      </c>
      <c r="H66" s="21">
        <v>13615020.660000004</v>
      </c>
      <c r="I66" s="21">
        <v>14710079.109999999</v>
      </c>
      <c r="J66" s="21">
        <v>15378669.220000001</v>
      </c>
      <c r="K66" s="21">
        <v>13807869.639999999</v>
      </c>
      <c r="L66" s="21">
        <v>10227125.75</v>
      </c>
      <c r="M66" s="21">
        <v>7420858.1999999993</v>
      </c>
      <c r="N66" s="21">
        <v>10161035.99</v>
      </c>
      <c r="O66" s="21">
        <v>13886353.15</v>
      </c>
    </row>
    <row r="67" spans="1:15" x14ac:dyDescent="0.25">
      <c r="A67" s="5" t="s">
        <v>92</v>
      </c>
      <c r="B67" s="5" t="s">
        <v>114</v>
      </c>
      <c r="C67" s="21">
        <v>77097074.930000022</v>
      </c>
      <c r="D67" s="21">
        <v>77910935.199999988</v>
      </c>
      <c r="E67" s="21">
        <v>71499311.560000002</v>
      </c>
      <c r="F67" s="21">
        <v>72123897.079999998</v>
      </c>
      <c r="G67" s="21">
        <v>74747047.290000021</v>
      </c>
      <c r="H67" s="21">
        <v>75401077.510000005</v>
      </c>
      <c r="I67" s="21">
        <v>75679083.210000008</v>
      </c>
      <c r="J67" s="21">
        <v>78589175.420000002</v>
      </c>
      <c r="K67" s="21">
        <v>77650758.560000002</v>
      </c>
      <c r="L67" s="21">
        <v>57497773.729999997</v>
      </c>
      <c r="M67" s="21">
        <v>43672024.93</v>
      </c>
      <c r="N67" s="21">
        <v>62465544.32</v>
      </c>
      <c r="O67" s="21">
        <v>85197625.769999996</v>
      </c>
    </row>
    <row r="68" spans="1:15" x14ac:dyDescent="0.25">
      <c r="C68" s="21"/>
      <c r="D68" s="21"/>
    </row>
    <row r="70" spans="1:15" ht="13" thickBot="1" x14ac:dyDescent="0.3">
      <c r="C70" s="22">
        <f t="shared" ref="C70:L70" si="0">SUM(C11:C69)</f>
        <v>2651368385.0599999</v>
      </c>
      <c r="D70" s="22">
        <f t="shared" si="0"/>
        <v>2681451714.71</v>
      </c>
      <c r="E70" s="22">
        <f t="shared" si="0"/>
        <v>2490488906.5599999</v>
      </c>
      <c r="F70" s="22">
        <f t="shared" si="0"/>
        <v>2504343302.1500001</v>
      </c>
      <c r="G70" s="22">
        <f t="shared" si="0"/>
        <v>2571926031.480001</v>
      </c>
      <c r="H70" s="22">
        <f t="shared" si="0"/>
        <v>2616703495.71</v>
      </c>
      <c r="I70" s="22">
        <f t="shared" si="0"/>
        <v>2609530060.3300004</v>
      </c>
      <c r="J70" s="22">
        <f t="shared" si="0"/>
        <v>2695284024.7999997</v>
      </c>
      <c r="K70" s="22">
        <f t="shared" si="0"/>
        <v>2698707179.3500004</v>
      </c>
      <c r="L70" s="22">
        <f t="shared" si="0"/>
        <v>1988190589.8399999</v>
      </c>
      <c r="M70" s="22">
        <f>SUM(M11:M69)</f>
        <v>1565234389.26</v>
      </c>
      <c r="N70" s="22">
        <f t="shared" ref="N70:O70" si="1">SUM(N11:N69)</f>
        <v>2237203905</v>
      </c>
      <c r="O70" s="22">
        <f t="shared" si="1"/>
        <v>3021664869.3200006</v>
      </c>
    </row>
    <row r="71" spans="1:15" ht="13" thickTop="1" x14ac:dyDescent="0.25">
      <c r="C71" s="24"/>
      <c r="D71" s="24"/>
      <c r="H71" s="21"/>
      <c r="I71" s="21"/>
      <c r="J71" s="21"/>
    </row>
    <row r="73" spans="1:15" ht="13" x14ac:dyDescent="0.3">
      <c r="A73" s="1" t="s">
        <v>116</v>
      </c>
      <c r="B73" s="23" t="s">
        <v>117</v>
      </c>
    </row>
    <row r="74" spans="1:15" ht="13" x14ac:dyDescent="0.3">
      <c r="A74" s="1"/>
      <c r="B74" s="3" t="s">
        <v>118</v>
      </c>
    </row>
    <row r="75" spans="1:15" x14ac:dyDescent="0.25">
      <c r="B75" s="3" t="s">
        <v>119</v>
      </c>
    </row>
    <row r="76" spans="1:15" x14ac:dyDescent="0.25">
      <c r="B76" s="3" t="s">
        <v>120</v>
      </c>
    </row>
    <row r="77" spans="1:15" ht="13" x14ac:dyDescent="0.3">
      <c r="A77" s="1"/>
      <c r="B77" s="3" t="s">
        <v>121</v>
      </c>
    </row>
    <row r="78" spans="1:15" x14ac:dyDescent="0.25">
      <c r="B78" s="3" t="s">
        <v>122</v>
      </c>
    </row>
    <row r="79" spans="1:15" x14ac:dyDescent="0.25">
      <c r="B79" s="3" t="s">
        <v>123</v>
      </c>
    </row>
    <row r="80" spans="1:15" x14ac:dyDescent="0.25">
      <c r="B80" s="3" t="s">
        <v>124</v>
      </c>
    </row>
    <row r="81" spans="2:12" x14ac:dyDescent="0.25">
      <c r="B81" s="3" t="s">
        <v>125</v>
      </c>
    </row>
    <row r="82" spans="2:12" x14ac:dyDescent="0.25">
      <c r="B82" s="3" t="s">
        <v>126</v>
      </c>
    </row>
    <row r="83" spans="2:12" x14ac:dyDescent="0.25">
      <c r="B83" s="3" t="s">
        <v>127</v>
      </c>
    </row>
    <row r="84" spans="2:12" x14ac:dyDescent="0.25">
      <c r="B84" s="3" t="s">
        <v>128</v>
      </c>
    </row>
    <row r="86" spans="2:12" x14ac:dyDescent="0.25">
      <c r="B86" s="3" t="s">
        <v>129</v>
      </c>
    </row>
    <row r="87" spans="2:12" x14ac:dyDescent="0.25">
      <c r="B87" s="3"/>
    </row>
    <row r="90" spans="2:12" x14ac:dyDescent="0.25">
      <c r="L90" s="24"/>
    </row>
  </sheetData>
  <pageMargins left="0.7" right="0.7" top="0.75" bottom="0.75" header="0.3" footer="0.3"/>
  <headerFooter>
    <oddHeader>&amp;C&amp;"Calibri"&amp;10&amp;K000000 OFFICIAL&amp;1#_x000D_</oddHeader>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haredContentType xmlns="Microsoft.SharePoint.Taxonomy.ContentTypeSync" SourceId="d8b19950-0ea3-4d3a-9120-e673673a55cb" ContentTypeId="0x0101008A44E5F2E185C243B9CC25F7EC197F84" PreviousValue="false" LastSyncTimeStamp="2023-08-18T06:31:05.557Z"/>
</file>

<file path=customXml/item2.xml><?xml version="1.0" encoding="utf-8"?>
<ct:contentTypeSchema xmlns:ct="http://schemas.microsoft.com/office/2006/metadata/contentType" xmlns:ma="http://schemas.microsoft.com/office/2006/metadata/properties/metaAttributes" ct:_="" ma:_="" ma:contentTypeName="VGCCC Document" ma:contentTypeID="0x0101008A44E5F2E185C243B9CC25F7EC197F8400A4F5568F7D23DA40B9991D9B68C4A7A1" ma:contentTypeVersion="4" ma:contentTypeDescription="" ma:contentTypeScope="" ma:versionID="dbde147389031499c11ebc1d2e880a2e">
  <xsd:schema xmlns:xsd="http://www.w3.org/2001/XMLSchema" xmlns:xs="http://www.w3.org/2001/XMLSchema" xmlns:p="http://schemas.microsoft.com/office/2006/metadata/properties" xmlns:ns2="236b3a9f-a140-4b1e-93e8-cdba4b02ab7f" xmlns:ns3="008ced81-bb59-45e2-a4a0-ee95ac48c905" targetNamespace="http://schemas.microsoft.com/office/2006/metadata/properties" ma:root="true" ma:fieldsID="55b86e7e59789d4560a7200cb1e4aa15" ns2:_="" ns3:_="">
    <xsd:import namespace="236b3a9f-a140-4b1e-93e8-cdba4b02ab7f"/>
    <xsd:import namespace="008ced81-bb59-45e2-a4a0-ee95ac48c905"/>
    <xsd:element name="properties">
      <xsd:complexType>
        <xsd:sequence>
          <xsd:element name="documentManagement">
            <xsd:complexType>
              <xsd:all>
                <xsd:element ref="ns2:vDocumentOwner" minOccurs="0"/>
                <xsd:element ref="ns2:vReviewDate" minOccurs="0"/>
                <xsd:element ref="ns2:ffc20068c61344328f6425e2f123910f" minOccurs="0"/>
                <xsd:element ref="ns2:TaxCatchAll" minOccurs="0"/>
                <xsd:element ref="ns2:TaxCatchAllLabel" minOccurs="0"/>
                <xsd:element ref="ns2:j9c9af152e78497ebd8e653ad89faba3" minOccurs="0"/>
                <xsd:element ref="ns2:a4184bf09a5a4bb294578a3b239a1cbd" minOccurs="0"/>
                <xsd:element ref="ns2:k7635a9acc204deaa2fb1368d6ffe404"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6b3a9f-a140-4b1e-93e8-cdba4b02ab7f" elementFormDefault="qualified">
    <xsd:import namespace="http://schemas.microsoft.com/office/2006/documentManagement/types"/>
    <xsd:import namespace="http://schemas.microsoft.com/office/infopath/2007/PartnerControls"/>
    <xsd:element name="vDocumentOwner" ma:index="5" nillable="true" ma:displayName="Document Owner" ma:hidden="true" ma:list="UserInfo" ma:SharePointGroup="0" ma:internalName="vDocumentOwne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vReviewDate" ma:index="6" nillable="true" ma:displayName="Review Date" ma:format="DateOnly" ma:hidden="true" ma:internalName="vReviewDate" ma:readOnly="false">
      <xsd:simpleType>
        <xsd:restriction base="dms:DateTime"/>
      </xsd:simpleType>
    </xsd:element>
    <xsd:element name="ffc20068c61344328f6425e2f123910f" ma:index="8" nillable="true" ma:taxonomy="true" ma:internalName="ffc20068c61344328f6425e2f123910f" ma:taxonomyFieldName="vTopic" ma:displayName="Topic" ma:readOnly="false" ma:default="" ma:fieldId="{ffc20068-c613-4432-8f64-25e2f123910f}" ma:sspId="d8b19950-0ea3-4d3a-9120-e673673a55cb" ma:termSetId="50007d85-21c5-4945-a70a-c1f0027d4ce4"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28348afb-9cf5-4987-97f9-53eeb4f6b0c2}" ma:internalName="TaxCatchAll" ma:showField="CatchAllData" ma:web="008ced81-bb59-45e2-a4a0-ee95ac48c90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28348afb-9cf5-4987-97f9-53eeb4f6b0c2}" ma:internalName="TaxCatchAllLabel" ma:readOnly="true" ma:showField="CatchAllDataLabel" ma:web="008ced81-bb59-45e2-a4a0-ee95ac48c905">
      <xsd:complexType>
        <xsd:complexContent>
          <xsd:extension base="dms:MultiChoiceLookup">
            <xsd:sequence>
              <xsd:element name="Value" type="dms:Lookup" maxOccurs="unbounded" minOccurs="0" nillable="true"/>
            </xsd:sequence>
          </xsd:extension>
        </xsd:complexContent>
      </xsd:complexType>
    </xsd:element>
    <xsd:element name="j9c9af152e78497ebd8e653ad89faba3" ma:index="12" nillable="true" ma:taxonomy="true" ma:internalName="j9c9af152e78497ebd8e653ad89faba3" ma:taxonomyFieldName="vDocumentType" ma:displayName="Document Type" ma:readOnly="false" ma:default="" ma:fieldId="{39c9af15-2e78-497e-bd8e-653ad89faba3}" ma:sspId="d8b19950-0ea3-4d3a-9120-e673673a55cb" ma:termSetId="a79524c0-978b-4610-a7fe-ca1901d3c88a" ma:anchorId="00000000-0000-0000-0000-000000000000" ma:open="false" ma:isKeyword="false">
      <xsd:complexType>
        <xsd:sequence>
          <xsd:element ref="pc:Terms" minOccurs="0" maxOccurs="1"/>
        </xsd:sequence>
      </xsd:complexType>
    </xsd:element>
    <xsd:element name="a4184bf09a5a4bb294578a3b239a1cbd" ma:index="14" nillable="true" ma:taxonomy="true" ma:internalName="a4184bf09a5a4bb294578a3b239a1cbd" ma:taxonomyFieldName="vDivision" ma:displayName="Division" ma:readOnly="false" ma:default="" ma:fieldId="{a4184bf0-9a5a-4bb2-9457-8a3b239a1cbd}" ma:sspId="d8b19950-0ea3-4d3a-9120-e673673a55cb" ma:termSetId="e2209b3f-f03d-4d63-9365-925d8af193b2" ma:anchorId="00000000-0000-0000-0000-000000000000" ma:open="false" ma:isKeyword="false">
      <xsd:complexType>
        <xsd:sequence>
          <xsd:element ref="pc:Terms" minOccurs="0" maxOccurs="1"/>
        </xsd:sequence>
      </xsd:complexType>
    </xsd:element>
    <xsd:element name="k7635a9acc204deaa2fb1368d6ffe404" ma:index="18" nillable="true" ma:taxonomy="true" ma:internalName="k7635a9acc204deaa2fb1368d6ffe404" ma:taxonomyFieldName="BCS" ma:displayName="BCS" ma:indexed="true" ma:readOnly="false" ma:default="8;#Unclassified|1bd2f106-ce50-4f92-9580-2ba01857d201" ma:fieldId="{47635a9a-cc20-4dea-a2fb-1368d6ffe404}" ma:sspId="d8b19950-0ea3-4d3a-9120-e673673a55cb" ma:termSetId="09d5a374-7d7e-4ba4-9180-5dc3c3e4e03c"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08ced81-bb59-45e2-a4a0-ee95ac48c905"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dexed="true"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vReviewDate xmlns="236b3a9f-a140-4b1e-93e8-cdba4b02ab7f" xsi:nil="true"/>
    <j9c9af152e78497ebd8e653ad89faba3 xmlns="236b3a9f-a140-4b1e-93e8-cdba4b02ab7f">
      <Terms xmlns="http://schemas.microsoft.com/office/infopath/2007/PartnerControls"/>
    </j9c9af152e78497ebd8e653ad89faba3>
    <a4184bf09a5a4bb294578a3b239a1cbd xmlns="236b3a9f-a140-4b1e-93e8-cdba4b02ab7f">
      <Terms xmlns="http://schemas.microsoft.com/office/infopath/2007/PartnerControls"/>
    </a4184bf09a5a4bb294578a3b239a1cbd>
    <ffc20068c61344328f6425e2f123910f xmlns="236b3a9f-a140-4b1e-93e8-cdba4b02ab7f">
      <Terms xmlns="http://schemas.microsoft.com/office/infopath/2007/PartnerControls"/>
    </ffc20068c61344328f6425e2f123910f>
    <vDocumentOwner xmlns="236b3a9f-a140-4b1e-93e8-cdba4b02ab7f">
      <UserInfo>
        <DisplayName/>
        <AccountId xsi:nil="true"/>
        <AccountType/>
      </UserInfo>
    </vDocumentOwner>
    <TaxCatchAll xmlns="236b3a9f-a140-4b1e-93e8-cdba4b02ab7f">
      <Value>8</Value>
    </TaxCatchAll>
    <k7635a9acc204deaa2fb1368d6ffe404 xmlns="236b3a9f-a140-4b1e-93e8-cdba4b02ab7f">
      <Terms xmlns="http://schemas.microsoft.com/office/infopath/2007/PartnerControls">
        <TermInfo xmlns="http://schemas.microsoft.com/office/infopath/2007/PartnerControls">
          <TermName xmlns="http://schemas.microsoft.com/office/infopath/2007/PartnerControls">Unclassified</TermName>
          <TermId xmlns="http://schemas.microsoft.com/office/infopath/2007/PartnerControls">1bd2f106-ce50-4f92-9580-2ba01857d201</TermId>
        </TermInfo>
      </Terms>
    </k7635a9acc204deaa2fb1368d6ffe404>
    <_dlc_DocId xmlns="008ced81-bb59-45e2-a4a0-ee95ac48c905">VGCCC-959767282-392484</_dlc_DocId>
    <_dlc_DocIdUrl xmlns="008ced81-bb59-45e2-a4a0-ee95ac48c905">
      <Url>https://vgcccvicgovau.sharepoint.com/sites/SDIV-IntelligenceInsights/_layouts/15/DocIdRedir.aspx?ID=VGCCC-959767282-392484</Url>
      <Description>VGCCC-959767282-392484</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EA2DAE00-E456-40E0-B9E0-278BD35C1824}">
  <ds:schemaRefs>
    <ds:schemaRef ds:uri="Microsoft.SharePoint.Taxonomy.ContentTypeSync"/>
  </ds:schemaRefs>
</ds:datastoreItem>
</file>

<file path=customXml/itemProps2.xml><?xml version="1.0" encoding="utf-8"?>
<ds:datastoreItem xmlns:ds="http://schemas.openxmlformats.org/officeDocument/2006/customXml" ds:itemID="{14210A24-AB83-4704-8A3B-F1B331A58A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36b3a9f-a140-4b1e-93e8-cdba4b02ab7f"/>
    <ds:schemaRef ds:uri="008ced81-bb59-45e2-a4a0-ee95ac48c9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5BA6567-0348-4A4A-834D-43F65EF30D32}">
  <ds:schemaRefs>
    <ds:schemaRef ds:uri="http://schemas.microsoft.com/office/2006/metadata/properties"/>
    <ds:schemaRef ds:uri="http://schemas.microsoft.com/office/infopath/2007/PartnerControls"/>
    <ds:schemaRef ds:uri="236b3a9f-a140-4b1e-93e8-cdba4b02ab7f"/>
    <ds:schemaRef ds:uri="008ced81-bb59-45e2-a4a0-ee95ac48c905"/>
  </ds:schemaRefs>
</ds:datastoreItem>
</file>

<file path=customXml/itemProps4.xml><?xml version="1.0" encoding="utf-8"?>
<ds:datastoreItem xmlns:ds="http://schemas.openxmlformats.org/officeDocument/2006/customXml" ds:itemID="{F30FC628-6F2C-490E-9D66-D3238E064B7F}">
  <ds:schemaRefs>
    <ds:schemaRef ds:uri="http://schemas.microsoft.com/sharepoint/v3/contenttype/forms"/>
  </ds:schemaRefs>
</ds:datastoreItem>
</file>

<file path=customXml/itemProps5.xml><?xml version="1.0" encoding="utf-8"?>
<ds:datastoreItem xmlns:ds="http://schemas.openxmlformats.org/officeDocument/2006/customXml" ds:itemID="{FCFBF45A-05EA-483E-9362-06A479159C95}">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Key Definitions</vt:lpstr>
      <vt:lpstr>SUMMARY</vt:lpstr>
      <vt:lpstr>2010-2023</vt:lpstr>
    </vt:vector>
  </TitlesOfParts>
  <Manager/>
  <Company>Victorian Commission for Gambling Regulation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VCGLR-User</dc:creator>
  <cp:keywords/>
  <dc:description/>
  <cp:lastModifiedBy>Selvamaran Selvamany</cp:lastModifiedBy>
  <cp:revision/>
  <dcterms:created xsi:type="dcterms:W3CDTF">2013-06-27T00:47:44Z</dcterms:created>
  <dcterms:modified xsi:type="dcterms:W3CDTF">2025-10-24T09:51:13Z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9e7efd5-7a26-428e-a0b1-b03ce3e67d24_Enabled">
    <vt:lpwstr>true</vt:lpwstr>
  </property>
  <property fmtid="{D5CDD505-2E9C-101B-9397-08002B2CF9AE}" pid="3" name="MSIP_Label_49e7efd5-7a26-428e-a0b1-b03ce3e67d24_SetDate">
    <vt:lpwstr>2024-08-08T01:58:27Z</vt:lpwstr>
  </property>
  <property fmtid="{D5CDD505-2E9C-101B-9397-08002B2CF9AE}" pid="4" name="MSIP_Label_49e7efd5-7a26-428e-a0b1-b03ce3e67d24_Method">
    <vt:lpwstr>Standard</vt:lpwstr>
  </property>
  <property fmtid="{D5CDD505-2E9C-101B-9397-08002B2CF9AE}" pid="5" name="MSIP_Label_49e7efd5-7a26-428e-a0b1-b03ce3e67d24_Name">
    <vt:lpwstr>OFFICIAL</vt:lpwstr>
  </property>
  <property fmtid="{D5CDD505-2E9C-101B-9397-08002B2CF9AE}" pid="6" name="MSIP_Label_49e7efd5-7a26-428e-a0b1-b03ce3e67d24_SiteId">
    <vt:lpwstr>73fefd30-d091-4581-b618-c9725afb4ab9</vt:lpwstr>
  </property>
  <property fmtid="{D5CDD505-2E9C-101B-9397-08002B2CF9AE}" pid="7" name="MSIP_Label_49e7efd5-7a26-428e-a0b1-b03ce3e67d24_ActionId">
    <vt:lpwstr>5ca1de59-1883-471b-9141-674efedbe9c8</vt:lpwstr>
  </property>
  <property fmtid="{D5CDD505-2E9C-101B-9397-08002B2CF9AE}" pid="8" name="MSIP_Label_49e7efd5-7a26-428e-a0b1-b03ce3e67d24_ContentBits">
    <vt:lpwstr>1</vt:lpwstr>
  </property>
  <property fmtid="{D5CDD505-2E9C-101B-9397-08002B2CF9AE}" pid="9" name="ContentTypeId">
    <vt:lpwstr>0x0101008A44E5F2E185C243B9CC25F7EC197F8400A4F5568F7D23DA40B9991D9B68C4A7A1</vt:lpwstr>
  </property>
  <property fmtid="{D5CDD505-2E9C-101B-9397-08002B2CF9AE}" pid="10" name="BCS">
    <vt:lpwstr>8;#Unclassified|1bd2f106-ce50-4f92-9580-2ba01857d201</vt:lpwstr>
  </property>
  <property fmtid="{D5CDD505-2E9C-101B-9397-08002B2CF9AE}" pid="11" name="_dlc_DocIdItemGuid">
    <vt:lpwstr>82e44668-caf2-4f35-baee-2c6c1c654b72</vt:lpwstr>
  </property>
  <property fmtid="{D5CDD505-2E9C-101B-9397-08002B2CF9AE}" pid="12" name="vTopic">
    <vt:lpwstr/>
  </property>
  <property fmtid="{D5CDD505-2E9C-101B-9397-08002B2CF9AE}" pid="13" name="vDocumentType">
    <vt:lpwstr/>
  </property>
  <property fmtid="{D5CDD505-2E9C-101B-9397-08002B2CF9AE}" pid="14" name="vDivision">
    <vt:lpwstr/>
  </property>
  <property fmtid="{D5CDD505-2E9C-101B-9397-08002B2CF9AE}" pid="15" name="MediaServiceImageTags">
    <vt:lpwstr/>
  </property>
  <property fmtid="{D5CDD505-2E9C-101B-9397-08002B2CF9AE}" pid="16" name="lcf76f155ced4ddcb4097134ff3c332f">
    <vt:lpwstr/>
  </property>
</Properties>
</file>