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lcolm\Documents\Excel Templates\"/>
    </mc:Choice>
  </mc:AlternateContent>
  <bookViews>
    <workbookView xWindow="0" yWindow="0" windowWidth="17370" windowHeight="7965"/>
  </bookViews>
  <sheets>
    <sheet name="Overview" sheetId="5" r:id="rId1"/>
    <sheet name="Allowance 2014" sheetId="1" r:id="rId2"/>
    <sheet name="Mileage km" sheetId="3" r:id="rId3"/>
    <sheet name="Pay it Forward" sheetId="4" r:id="rId4"/>
    <sheet name="Defaults" sheetId="2" r:id="rId5"/>
  </sheets>
  <calcPr calcId="162913"/>
</workbook>
</file>

<file path=xl/calcChain.xml><?xml version="1.0" encoding="utf-8"?>
<calcChain xmlns="http://schemas.openxmlformats.org/spreadsheetml/2006/main">
  <c r="D2" i="5" l="1"/>
  <c r="R3" i="1"/>
  <c r="R2" i="1"/>
  <c r="R1" i="1"/>
  <c r="B26" i="1"/>
  <c r="B27" i="1"/>
  <c r="B28" i="1"/>
  <c r="B29" i="1"/>
  <c r="B30" i="1"/>
  <c r="B31" i="1"/>
  <c r="B32" i="1"/>
  <c r="B25" i="1"/>
  <c r="B4" i="1"/>
  <c r="B5" i="1"/>
  <c r="B6" i="1"/>
  <c r="B7" i="1"/>
  <c r="B8" i="1"/>
  <c r="B9" i="1"/>
  <c r="B10" i="1"/>
  <c r="B3" i="1"/>
  <c r="B5" i="3"/>
  <c r="B6" i="3"/>
  <c r="B7" i="3"/>
  <c r="B8" i="3"/>
  <c r="B9" i="3"/>
  <c r="B10" i="3"/>
  <c r="B11" i="3"/>
  <c r="B4" i="3"/>
  <c r="B5" i="4"/>
  <c r="B6" i="4"/>
  <c r="B7" i="4"/>
  <c r="B8" i="4"/>
  <c r="B9" i="4"/>
  <c r="B10" i="4"/>
  <c r="B11" i="4"/>
  <c r="B4" i="4"/>
  <c r="B24" i="2"/>
  <c r="B25" i="2"/>
  <c r="B26" i="2"/>
  <c r="B27" i="2"/>
  <c r="B28" i="2"/>
  <c r="B29" i="2"/>
  <c r="B23" i="2"/>
  <c r="B22" i="2"/>
  <c r="D4" i="2" l="1"/>
  <c r="Y6" i="4"/>
  <c r="Y7" i="4"/>
  <c r="Y8" i="4"/>
  <c r="Y9" i="4"/>
  <c r="Y10" i="4"/>
  <c r="Y11" i="4"/>
  <c r="W6" i="4"/>
  <c r="W7" i="4"/>
  <c r="W8" i="4"/>
  <c r="W9" i="4"/>
  <c r="W10" i="4"/>
  <c r="W11" i="4"/>
  <c r="U6" i="4"/>
  <c r="U7" i="4"/>
  <c r="U8" i="4"/>
  <c r="U9" i="4"/>
  <c r="U10" i="4"/>
  <c r="U11" i="4"/>
  <c r="S6" i="4"/>
  <c r="S7" i="4"/>
  <c r="S8" i="4"/>
  <c r="S9" i="4"/>
  <c r="S10" i="4"/>
  <c r="S11" i="4"/>
  <c r="Q6" i="4"/>
  <c r="Q7" i="4"/>
  <c r="Q8" i="4"/>
  <c r="Q9" i="4"/>
  <c r="Q10" i="4"/>
  <c r="Q11" i="4"/>
  <c r="O6" i="4"/>
  <c r="O7" i="4"/>
  <c r="O8" i="4"/>
  <c r="O9" i="4"/>
  <c r="O10" i="4"/>
  <c r="O11" i="4"/>
  <c r="M6" i="4"/>
  <c r="M7" i="4"/>
  <c r="M8" i="4"/>
  <c r="M9" i="4"/>
  <c r="M10" i="4"/>
  <c r="M11" i="4"/>
  <c r="K6" i="4"/>
  <c r="K7" i="4"/>
  <c r="K8" i="4"/>
  <c r="K9" i="4"/>
  <c r="K10" i="4"/>
  <c r="K11" i="4"/>
  <c r="I6" i="4"/>
  <c r="I7" i="4"/>
  <c r="I8" i="4"/>
  <c r="I9" i="4"/>
  <c r="I10" i="4"/>
  <c r="I11" i="4"/>
  <c r="G6" i="4"/>
  <c r="G7" i="4"/>
  <c r="G8" i="4"/>
  <c r="G9" i="4"/>
  <c r="G10" i="4"/>
  <c r="G11" i="4"/>
  <c r="Y4" i="4"/>
  <c r="W4" i="4"/>
  <c r="U4" i="4"/>
  <c r="S4" i="4"/>
  <c r="Q4" i="4"/>
  <c r="O4" i="4"/>
  <c r="M4" i="4"/>
  <c r="K4" i="4"/>
  <c r="I4" i="4"/>
  <c r="E6" i="4"/>
  <c r="E7" i="4"/>
  <c r="E8" i="4"/>
  <c r="E9" i="4"/>
  <c r="E10" i="4"/>
  <c r="E11" i="4"/>
  <c r="E4" i="4"/>
  <c r="G4" i="4"/>
  <c r="G26" i="1"/>
  <c r="M5" i="4" s="1"/>
  <c r="F26" i="1"/>
  <c r="K5" i="4" s="1"/>
  <c r="H2" i="5"/>
  <c r="C26" i="1" l="1"/>
  <c r="E5" i="4" s="1"/>
  <c r="D26" i="1"/>
  <c r="E26" i="1"/>
  <c r="I5" i="4" s="1"/>
  <c r="H26" i="1"/>
  <c r="O5" i="4" s="1"/>
  <c r="I26" i="1"/>
  <c r="J26" i="1"/>
  <c r="K26" i="1"/>
  <c r="U5" i="4" s="1"/>
  <c r="L26" i="1"/>
  <c r="W5" i="4" s="1"/>
  <c r="M26" i="1"/>
  <c r="Y5" i="4" s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D25" i="1"/>
  <c r="E25" i="1"/>
  <c r="F25" i="1"/>
  <c r="G25" i="1"/>
  <c r="H25" i="1"/>
  <c r="I25" i="1"/>
  <c r="J25" i="1"/>
  <c r="K25" i="1"/>
  <c r="L25" i="1"/>
  <c r="M25" i="1"/>
  <c r="N25" i="1"/>
  <c r="C25" i="1"/>
  <c r="E4" i="2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3" i="2"/>
  <c r="E3" i="2" s="1"/>
  <c r="G5" i="4" l="1"/>
  <c r="G4" i="1"/>
  <c r="H4" i="1" s="1"/>
  <c r="Q5" i="4"/>
  <c r="S5" i="4"/>
  <c r="G3" i="1"/>
  <c r="H3" i="1" s="1"/>
  <c r="G7" i="1"/>
  <c r="H7" i="1" s="1"/>
  <c r="G10" i="1"/>
  <c r="H10" i="1" s="1"/>
  <c r="G8" i="1"/>
  <c r="H8" i="1" s="1"/>
  <c r="G5" i="1"/>
  <c r="H5" i="1" s="1"/>
  <c r="G9" i="1"/>
  <c r="H9" i="1" s="1"/>
  <c r="G6" i="1"/>
  <c r="H6" i="1" s="1"/>
  <c r="C17" i="2"/>
  <c r="E7" i="5" l="1"/>
  <c r="C7" i="5"/>
  <c r="F23" i="2"/>
  <c r="F25" i="2"/>
  <c r="F27" i="2"/>
  <c r="F29" i="2"/>
  <c r="E23" i="2"/>
  <c r="E25" i="2"/>
  <c r="E27" i="2"/>
  <c r="E29" i="2"/>
  <c r="D23" i="2"/>
  <c r="D25" i="2"/>
  <c r="D27" i="2"/>
  <c r="D29" i="2"/>
  <c r="C23" i="2"/>
  <c r="C25" i="2"/>
  <c r="C27" i="2"/>
  <c r="C29" i="2"/>
  <c r="F24" i="2"/>
  <c r="F26" i="2"/>
  <c r="F28" i="2"/>
  <c r="F22" i="2"/>
  <c r="E24" i="2"/>
  <c r="E26" i="2"/>
  <c r="E28" i="2"/>
  <c r="E22" i="2"/>
  <c r="D24" i="2"/>
  <c r="D26" i="2"/>
  <c r="D28" i="2"/>
  <c r="D22" i="2"/>
  <c r="C24" i="2"/>
  <c r="C26" i="2"/>
  <c r="C28" i="2"/>
  <c r="C22" i="2"/>
  <c r="C18" i="2"/>
  <c r="C3" i="1" l="1"/>
  <c r="E4" i="1"/>
  <c r="F4" i="1" s="1"/>
  <c r="E6" i="1"/>
  <c r="F6" i="1" s="1"/>
  <c r="E8" i="1"/>
  <c r="F8" i="1" s="1"/>
  <c r="E10" i="1"/>
  <c r="F10" i="1" s="1"/>
  <c r="E5" i="1"/>
  <c r="F5" i="1" s="1"/>
  <c r="E7" i="1"/>
  <c r="F7" i="1" s="1"/>
  <c r="E9" i="1"/>
  <c r="F9" i="1" s="1"/>
  <c r="E3" i="1"/>
  <c r="F3" i="1" s="1"/>
  <c r="D5" i="1"/>
  <c r="D7" i="1"/>
  <c r="D9" i="1"/>
  <c r="D3" i="1"/>
  <c r="D4" i="1"/>
  <c r="D6" i="1"/>
  <c r="D8" i="1"/>
  <c r="D10" i="1"/>
  <c r="C6" i="1"/>
  <c r="C9" i="1"/>
  <c r="C10" i="1"/>
  <c r="C5" i="1"/>
  <c r="C8" i="1"/>
  <c r="C4" i="1"/>
  <c r="C7" i="1"/>
  <c r="E6" i="5" l="1"/>
  <c r="J3" i="5" s="1"/>
  <c r="C6" i="5"/>
  <c r="G3" i="5" s="1"/>
</calcChain>
</file>

<file path=xl/sharedStrings.xml><?xml version="1.0" encoding="utf-8"?>
<sst xmlns="http://schemas.openxmlformats.org/spreadsheetml/2006/main" count="185" uniqueCount="51">
  <si>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</si>
  <si>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</si>
  <si>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</si>
  <si>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</si>
  <si>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</si>
  <si>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</si>
  <si>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</si>
  <si>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</si>
  <si>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</si>
  <si>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</si>
  <si>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</si>
  <si>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</si>
  <si>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</si>
  <si>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</si>
  <si>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</si>
  <si>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</si>
  <si>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Per Quarter</t>
  </si>
  <si>
    <t>Per Year</t>
  </si>
  <si>
    <t>Month</t>
  </si>
  <si>
    <t>Quarter</t>
  </si>
  <si>
    <t>Year</t>
  </si>
  <si>
    <t>Conversion Rate</t>
  </si>
  <si>
    <t>Date</t>
  </si>
  <si>
    <t>C</t>
  </si>
  <si>
    <t>K</t>
  </si>
  <si>
    <t>It is</t>
  </si>
  <si>
    <t>Warnings:</t>
  </si>
  <si>
    <t>Over:</t>
  </si>
  <si>
    <t>Over</t>
  </si>
  <si>
    <t>You Currently Have</t>
  </si>
  <si>
    <t>Warnings</t>
  </si>
  <si>
    <t>and</t>
  </si>
  <si>
    <t>YOU ROCK</t>
  </si>
  <si>
    <t>UH OH</t>
  </si>
  <si>
    <t>Why do you hate me so?</t>
  </si>
  <si>
    <t>Allow. CHQ</t>
  </si>
  <si>
    <t>Mil./Month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</si>
  <si>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</si>
  <si>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</si>
  <si>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</si>
  <si>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</si>
  <si>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</si>
  <si>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</si>
  <si>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</si>
  <si>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</si>
  <si>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Warning Messages</t>
  </si>
  <si>
    <t>Good:</t>
  </si>
  <si>
    <t>Warning:</t>
  </si>
  <si>
    <t>User Name:</t>
  </si>
  <si>
    <t>NAME</t>
  </si>
  <si>
    <t>Goodmorning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</si>
</sst>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0" fillId="2" borderId="0" xfId="0" applyFill="1"/>
    <xf numFmtId="0" fontId="0" fillId="2" borderId="23" xfId="0" applyFill="1" applyBorder="1"/>
    <xf numFmtId="0" fontId="0" fillId="2" borderId="22" xfId="0" applyFill="1" applyBorder="1"/>
    <xf numFmtId="44" fontId="0" fillId="2" borderId="0" xfId="0" applyNumberFormat="1" applyFill="1"/>
    <xf numFmtId="0" fontId="0" fillId="2" borderId="2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44" fontId="0" fillId="3" borderId="27" xfId="0" applyNumberFormat="1" applyFill="1" applyBorder="1"/>
    <xf numFmtId="0" fontId="0" fillId="3" borderId="14" xfId="0" applyFill="1" applyBorder="1"/>
    <xf numFmtId="0" fontId="0" fillId="3" borderId="13" xfId="0" applyFill="1" applyBorder="1"/>
    <xf numFmtId="0" fontId="0" fillId="3" borderId="27" xfId="0" applyFill="1" applyBorder="1"/>
    <xf numFmtId="44" fontId="0" fillId="3" borderId="5" xfId="0" applyNumberFormat="1" applyFill="1" applyBorder="1"/>
    <xf numFmtId="44" fontId="0" fillId="3" borderId="7" xfId="0" applyNumberFormat="1" applyFill="1" applyBorder="1"/>
    <xf numFmtId="0" fontId="0" fillId="7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44" fontId="0" fillId="3" borderId="2" xfId="0" applyNumberFormat="1" applyFill="1" applyBorder="1"/>
    <xf numFmtId="44" fontId="0" fillId="3" borderId="3" xfId="0" applyNumberFormat="1" applyFill="1" applyBorder="1"/>
    <xf numFmtId="44" fontId="0" fillId="3" borderId="4" xfId="0" applyNumberFormat="1" applyFill="1" applyBorder="1"/>
    <xf numFmtId="44" fontId="0" fillId="3" borderId="1" xfId="0" applyNumberFormat="1" applyFill="1" applyBorder="1"/>
    <xf numFmtId="44" fontId="0" fillId="3" borderId="6" xfId="0" applyNumberFormat="1" applyFill="1" applyBorder="1"/>
    <xf numFmtId="44" fontId="0" fillId="3" borderId="8" xfId="0" applyNumberFormat="1" applyFill="1" applyBorder="1"/>
    <xf numFmtId="44" fontId="0" fillId="3" borderId="9" xfId="0" applyNumberForma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44" fontId="0" fillId="3" borderId="2" xfId="1" applyFont="1" applyFill="1" applyBorder="1" applyProtection="1">
      <protection locked="0"/>
    </xf>
    <xf numFmtId="44" fontId="0" fillId="3" borderId="5" xfId="1" applyFont="1" applyFill="1" applyBorder="1" applyProtection="1">
      <protection locked="0"/>
    </xf>
    <xf numFmtId="44" fontId="0" fillId="3" borderId="7" xfId="1" applyFont="1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9" xfId="0" applyFill="1" applyBorder="1" applyProtection="1">
      <protection locked="0"/>
    </xf>
    <xf numFmtId="44" fontId="0" fillId="3" borderId="3" xfId="1" applyFont="1" applyFill="1" applyBorder="1" applyProtection="1"/>
    <xf numFmtId="44" fontId="0" fillId="3" borderId="4" xfId="1" applyFont="1" applyFill="1" applyBorder="1" applyProtection="1"/>
    <xf numFmtId="44" fontId="0" fillId="3" borderId="1" xfId="1" applyFont="1" applyFill="1" applyBorder="1" applyProtection="1"/>
    <xf numFmtId="44" fontId="0" fillId="3" borderId="6" xfId="1" applyFont="1" applyFill="1" applyBorder="1" applyProtection="1"/>
    <xf numFmtId="44" fontId="0" fillId="3" borderId="8" xfId="1" applyFont="1" applyFill="1" applyBorder="1" applyProtection="1"/>
    <xf numFmtId="44" fontId="0" fillId="3" borderId="9" xfId="1" applyFont="1" applyFill="1" applyBorder="1" applyProtection="1"/>
    <xf numFmtId="0" fontId="0" fillId="10" borderId="21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44" fontId="0" fillId="3" borderId="13" xfId="1" applyFont="1" applyFill="1" applyBorder="1" applyAlignment="1">
      <alignment horizontal="center"/>
    </xf>
    <xf numFmtId="44" fontId="0" fillId="3" borderId="27" xfId="1" applyFont="1" applyFill="1" applyBorder="1" applyProtection="1">
      <protection locked="0"/>
    </xf>
    <xf numFmtId="44" fontId="0" fillId="3" borderId="13" xfId="1" applyFont="1" applyFill="1" applyBorder="1" applyProtection="1">
      <protection locked="0"/>
    </xf>
    <xf numFmtId="44" fontId="0" fillId="3" borderId="15" xfId="1" applyFont="1" applyFill="1" applyBorder="1" applyProtection="1">
      <protection locked="0"/>
    </xf>
    <xf numFmtId="44" fontId="0" fillId="3" borderId="14" xfId="1" applyFont="1" applyFill="1" applyBorder="1" applyProtection="1">
      <protection locked="0"/>
    </xf>
    <xf numFmtId="44" fontId="0" fillId="3" borderId="1" xfId="1" applyFont="1" applyFill="1" applyBorder="1" applyProtection="1">
      <protection locked="0"/>
    </xf>
    <xf numFmtId="44" fontId="0" fillId="3" borderId="6" xfId="1" applyFont="1" applyFill="1" applyBorder="1" applyProtection="1">
      <protection locked="0"/>
    </xf>
    <xf numFmtId="44" fontId="0" fillId="3" borderId="11" xfId="1" applyFont="1" applyFill="1" applyBorder="1" applyProtection="1">
      <protection locked="0"/>
    </xf>
    <xf numFmtId="44" fontId="0" fillId="3" borderId="8" xfId="1" applyFont="1" applyFill="1" applyBorder="1" applyProtection="1">
      <protection locked="0"/>
    </xf>
    <xf numFmtId="44" fontId="0" fillId="3" borderId="9" xfId="1" applyFont="1" applyFill="1" applyBorder="1" applyProtection="1">
      <protection locked="0"/>
    </xf>
    <xf numFmtId="44" fontId="0" fillId="3" borderId="12" xfId="1" applyFont="1" applyFill="1" applyBorder="1" applyProtection="1">
      <protection locked="0"/>
    </xf>
    <xf numFmtId="0" fontId="0" fillId="4" borderId="2" xfId="0" applyFill="1" applyBorder="1"/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20" xfId="0" applyFill="1" applyBorder="1" applyAlignment="1">
      <alignment horizontal="right"/>
    </xf>
    <xf numFmtId="0" fontId="0" fillId="2" borderId="0" xfId="0" applyFill="1" applyBorder="1"/>
    <xf numFmtId="0" fontId="0" fillId="3" borderId="14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4" borderId="7" xfId="0" applyFill="1" applyBorder="1"/>
    <xf numFmtId="0" fontId="0" fillId="3" borderId="4" xfId="0" applyFill="1" applyBorder="1"/>
    <xf numFmtId="0" fontId="0" fillId="11" borderId="7" xfId="0" applyFill="1" applyBorder="1"/>
    <xf numFmtId="0" fontId="0" fillId="4" borderId="4" xfId="0" applyFill="1" applyBorder="1"/>
    <xf numFmtId="0" fontId="0" fillId="4" borderId="9" xfId="0" applyFill="1" applyBorder="1"/>
    <xf numFmtId="44" fontId="0" fillId="12" borderId="14" xfId="1" applyFont="1" applyFill="1" applyBorder="1"/>
    <xf numFmtId="44" fontId="0" fillId="12" borderId="13" xfId="1" applyFont="1" applyFill="1" applyBorder="1"/>
    <xf numFmtId="44" fontId="0" fillId="12" borderId="11" xfId="1" applyFont="1" applyFill="1" applyBorder="1"/>
    <xf numFmtId="44" fontId="0" fillId="12" borderId="1" xfId="1" applyFont="1" applyFill="1" applyBorder="1"/>
    <xf numFmtId="44" fontId="0" fillId="12" borderId="12" xfId="1" applyFont="1" applyFill="1" applyBorder="1"/>
    <xf numFmtId="44" fontId="0" fillId="12" borderId="8" xfId="1" applyFont="1" applyFill="1" applyBorder="1"/>
    <xf numFmtId="44" fontId="1" fillId="12" borderId="13" xfId="1" applyFont="1" applyFill="1" applyBorder="1"/>
    <xf numFmtId="44" fontId="1" fillId="12" borderId="1" xfId="1" applyFont="1" applyFill="1" applyBorder="1"/>
    <xf numFmtId="44" fontId="1" fillId="12" borderId="8" xfId="1" applyFont="1" applyFill="1" applyBorder="1"/>
    <xf numFmtId="44" fontId="0" fillId="12" borderId="27" xfId="1" applyFont="1" applyFill="1" applyBorder="1"/>
    <xf numFmtId="44" fontId="0" fillId="12" borderId="15" xfId="1" applyFont="1" applyFill="1" applyBorder="1"/>
    <xf numFmtId="44" fontId="0" fillId="12" borderId="5" xfId="1" applyFont="1" applyFill="1" applyBorder="1"/>
    <xf numFmtId="44" fontId="0" fillId="12" borderId="6" xfId="1" applyFont="1" applyFill="1" applyBorder="1"/>
    <xf numFmtId="44" fontId="0" fillId="12" borderId="7" xfId="1" applyFont="1" applyFill="1" applyBorder="1"/>
    <xf numFmtId="44" fontId="0" fillId="12" borderId="9" xfId="1" applyFont="1" applyFill="1" applyBorder="1"/>
    <xf numFmtId="164" fontId="3" fillId="4" borderId="3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12" borderId="8" xfId="0" applyFont="1" applyFill="1" applyBorder="1"/>
    <xf numFmtId="0" fontId="0" fillId="12" borderId="8" xfId="0" applyFill="1" applyBorder="1"/>
    <xf numFmtId="0" fontId="0" fillId="12" borderId="9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12" borderId="5" xfId="0" applyFont="1" applyFill="1" applyBorder="1"/>
    <xf numFmtId="0" fontId="0" fillId="12" borderId="1" xfId="0" applyFont="1" applyFill="1" applyBorder="1"/>
    <xf numFmtId="0" fontId="0" fillId="12" borderId="6" xfId="0" applyFont="1" applyFill="1" applyBorder="1"/>
    <xf numFmtId="0" fontId="0" fillId="12" borderId="7" xfId="0" applyFont="1" applyFill="1" applyBorder="1"/>
    <xf numFmtId="0" fontId="0" fillId="12" borderId="8" xfId="0" applyFont="1" applyFill="1" applyBorder="1"/>
    <xf numFmtId="0" fontId="0" fillId="12" borderId="9" xfId="0" applyFont="1" applyFill="1" applyBorder="1"/>
    <xf numFmtId="0" fontId="0" fillId="3" borderId="9" xfId="0" applyFill="1" applyBorder="1" applyAlignment="1" applyProtection="1">
      <alignment horizontal="left"/>
      <protection locked="0"/>
    </xf>
    <xf numFmtId="0" fontId="3" fillId="4" borderId="2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164" fontId="3" fillId="4" borderId="29" xfId="0" applyNumberFormat="1" applyFont="1" applyFill="1" applyBorder="1" applyAlignment="1">
      <alignment horizontal="center"/>
    </xf>
    <xf numFmtId="0" fontId="3" fillId="4" borderId="28" xfId="0" applyFont="1" applyFill="1" applyBorder="1"/>
  </cellXfs>
  <cellStyles count="2">
    <cellStyle name="Currency" xfId="1" builtinId="4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7"/>
  <sheetViews>
    <sheetView tabSelected="1" workbookViewId="0">
      <selection activeCell="B3" sqref="B3"/>
    </sheetView>
  </sheetViews>
  <sheetFormatPr defaultRowHeight="15" x14ac:dyDescent="0.25"/>
  <cols>
    <col min="2" max="2" width="15" customWidth="1"/>
    <col min="3" max="3" width="6.42578125" customWidth="1"/>
    <col min="4" max="4" width="7.85546875" bestFit="1" customWidth="1"/>
    <col min="5" max="5" width="6.28515625" customWidth="1"/>
    <col min="6" max="6" width="7" bestFit="1" customWidth="1"/>
    <col min="7" max="7" width="6.28515625" bestFit="1" customWidth="1"/>
    <col min="8" max="8" width="10.42578125" customWidth="1"/>
    <col min="10" max="10" width="5.28515625" customWidth="1"/>
  </cols>
  <sheetData>
    <row r="1" spans="2:13" ht="15.75" thickBot="1" x14ac:dyDescent="0.3"/>
    <row r="2" spans="2:13" ht="23.25" x14ac:dyDescent="0.35">
      <c r="B2" s="144" t="s">
        <v>50</v>
      </c>
      <c r="C2" s="147"/>
      <c r="D2" s="145" t="str">
        <f>Defaults!C14</f>
        <v>NAME</v>
      </c>
      <c r="E2" s="146"/>
      <c r="F2" s="147"/>
      <c r="G2" s="149" t="s">
        <v>25</v>
      </c>
      <c r="H2" s="148">
        <f ca="1">TODAY()</f>
        <v>43117</v>
      </c>
      <c r="I2" s="129"/>
      <c r="J2" s="129"/>
      <c r="K2" s="129"/>
      <c r="L2" s="129"/>
      <c r="M2" s="130"/>
    </row>
    <row r="3" spans="2:13" ht="15.75" thickBot="1" x14ac:dyDescent="0.3">
      <c r="B3" s="111"/>
      <c r="C3" s="131" t="s">
        <v>29</v>
      </c>
      <c r="D3" s="131"/>
      <c r="E3" s="131"/>
      <c r="F3" s="131"/>
      <c r="G3" s="132">
        <f>SUM(C6:C7)</f>
        <v>1</v>
      </c>
      <c r="H3" s="132" t="s">
        <v>30</v>
      </c>
      <c r="I3" s="132" t="s">
        <v>31</v>
      </c>
      <c r="J3" s="132">
        <f>SUM(E6:E7)</f>
        <v>2</v>
      </c>
      <c r="K3" s="132" t="s">
        <v>28</v>
      </c>
      <c r="L3" s="133"/>
      <c r="M3" s="134"/>
    </row>
    <row r="4" spans="2:13" ht="15.75" thickBot="1" x14ac:dyDescent="0.3">
      <c r="C4" s="45"/>
      <c r="D4" s="45"/>
      <c r="E4" s="45"/>
      <c r="F4" s="45"/>
      <c r="G4" s="44"/>
      <c r="H4" s="44"/>
      <c r="I4" s="44"/>
      <c r="J4" s="44"/>
      <c r="K4" s="44"/>
    </row>
    <row r="5" spans="2:13" x14ac:dyDescent="0.25">
      <c r="B5" s="135" t="s">
        <v>26</v>
      </c>
      <c r="C5" s="136"/>
      <c r="D5" s="136" t="s">
        <v>27</v>
      </c>
      <c r="E5" s="112"/>
    </row>
    <row r="6" spans="2:13" x14ac:dyDescent="0.25">
      <c r="B6" s="137" t="s">
        <v>19</v>
      </c>
      <c r="C6" s="138">
        <f>COUNTIF('Allowance 2014'!F3:F10,Defaults!B33)</f>
        <v>1</v>
      </c>
      <c r="D6" s="138" t="s">
        <v>19</v>
      </c>
      <c r="E6" s="139">
        <f>COUNTIF('Allowance 2014'!F3:F10,Defaults!B34)</f>
        <v>1</v>
      </c>
    </row>
    <row r="7" spans="2:13" ht="15.75" thickBot="1" x14ac:dyDescent="0.3">
      <c r="B7" s="140" t="s">
        <v>20</v>
      </c>
      <c r="C7" s="141">
        <f>COUNTIF('Allowance 2014'!H3:J10,Defaults!B33)</f>
        <v>0</v>
      </c>
      <c r="D7" s="141" t="s">
        <v>20</v>
      </c>
      <c r="E7" s="142">
        <f>COUNTIF('Allowance 2014'!H3:J10,Defaults!B34)</f>
        <v>1</v>
      </c>
    </row>
  </sheetData>
  <sheetProtection formatCells="0" formatColumns="0" formatRows="0"/>
  <mergeCells count="4">
    <mergeCell ref="C3:F3"/>
    <mergeCell ref="H2:M2"/>
    <mergeCell ref="D2:F2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32"/>
  <sheetViews>
    <sheetView workbookViewId="0">
      <selection activeCell="F21" sqref="F21"/>
    </sheetView>
  </sheetViews>
  <sheetFormatPr defaultRowHeight="15" x14ac:dyDescent="0.25"/>
  <cols>
    <col min="1" max="1" width="9.140625" style="1"/>
    <col min="2" max="2" width="13.85546875" style="1" bestFit="1" customWidth="1"/>
    <col min="3" max="3" width="11" style="1" bestFit="1" customWidth="1"/>
    <col min="4" max="4" width="11.140625" style="1" bestFit="1" customWidth="1"/>
    <col min="5" max="5" width="11.28515625" style="1" bestFit="1" customWidth="1"/>
    <col min="6" max="6" width="24.42578125" style="1" bestFit="1" customWidth="1"/>
    <col min="7" max="7" width="11.28515625" style="1" bestFit="1" customWidth="1"/>
    <col min="8" max="8" width="10.42578125" style="1" customWidth="1"/>
    <col min="9" max="10" width="9.140625" style="1"/>
    <col min="11" max="11" width="10.85546875" style="1" bestFit="1" customWidth="1"/>
    <col min="12" max="12" width="9.140625" style="1"/>
    <col min="13" max="13" width="10.42578125" style="1" bestFit="1" customWidth="1"/>
    <col min="14" max="14" width="10.140625" style="1" bestFit="1" customWidth="1"/>
    <col min="15" max="17" width="9.140625" style="1"/>
    <col min="18" max="18" width="0" style="1" hidden="1" customWidth="1"/>
    <col min="19" max="16384" width="9.140625" style="1"/>
  </cols>
  <sheetData>
    <row r="1" spans="2:18" ht="15.75" thickBot="1" x14ac:dyDescent="0.3">
      <c r="R1" s="1" t="str">
        <f>Defaults!B32</f>
        <v>YOU ROCK</v>
      </c>
    </row>
    <row r="2" spans="2:18" ht="15.75" thickBot="1" x14ac:dyDescent="0.3">
      <c r="B2" s="3"/>
      <c r="C2" s="21" t="s">
        <v>35</v>
      </c>
      <c r="D2" s="22" t="s">
        <v>36</v>
      </c>
      <c r="E2" s="65" t="s">
        <v>16</v>
      </c>
      <c r="F2" s="68"/>
      <c r="G2" s="65" t="s">
        <v>17</v>
      </c>
      <c r="H2" s="66"/>
      <c r="I2" s="66"/>
      <c r="J2" s="67"/>
      <c r="R2" s="1" t="str">
        <f>Defaults!B33</f>
        <v>UH OH</v>
      </c>
    </row>
    <row r="3" spans="2:18" x14ac:dyDescent="0.25">
      <c r="B3" s="23" t="str">
        <f>Defaults!B3</f>
        <v>Employee 1</v>
      </c>
      <c r="C3" s="114">
        <f>IF(Defaults!$C$18="Q1",Defaults!C3-Defaults!C22,IF(Defaults!$C$18="Q2",Defaults!C3-Defaults!D22,IF(Defaults!$C$18="Q3",Defaults!C3-Defaults!E22,IF(Defaults!$C$18="Q4",Defaults!C3-Defaults!F22,"You Need Help"))))</f>
        <v>659</v>
      </c>
      <c r="D3" s="115">
        <f>IF(Defaults!$C$18="Q1",Defaults!C22,IF(Defaults!$C$18="Q2",Defaults!D22,IF(Defaults!$C$18="Q3",Defaults!E22,IF(Defaults!$C$18="Q4",Defaults!F22,"You Need Help"))))</f>
        <v>141</v>
      </c>
      <c r="E3" s="115">
        <f>IF(Defaults!$C$18="Q1",Defaults!D3-SUM('Allowance 2014'!C25:E25),IF(Defaults!$C$18="Q2",Defaults!D3-SUM('Allowance 2014'!F25:H25),IF(Defaults!$C$18="Q3",Defaults!D3-SUM('Allowance 2014'!I25:K25),Defaults!D3-SUM('Allowance 2014'!L25:N25))))</f>
        <v>2259</v>
      </c>
      <c r="F3" s="87" t="str">
        <f>IF(E3&lt;0,Defaults!$B$34,IF(E3&lt;Defaults!D3/3,Defaults!$B$33,Defaults!$B$32))</f>
        <v>YOU ROCK</v>
      </c>
      <c r="G3" s="120">
        <f>Defaults!E3-SUM('Allowance 2014'!C25:N25)</f>
        <v>9459</v>
      </c>
      <c r="H3" s="72" t="str">
        <f>IF(G3&lt;0,Defaults!$B$34,IF(G3&lt;Defaults!E3/4,Defaults!$B$33,Defaults!$B$32))</f>
        <v>YOU ROCK</v>
      </c>
      <c r="I3" s="72"/>
      <c r="J3" s="73"/>
      <c r="R3" s="1" t="str">
        <f>Defaults!B34</f>
        <v>Why do you hate me so?</v>
      </c>
    </row>
    <row r="4" spans="2:18" x14ac:dyDescent="0.25">
      <c r="B4" s="24" t="str">
        <f>Defaults!B4</f>
        <v>Employee 2</v>
      </c>
      <c r="C4" s="116">
        <f>IF(Defaults!$C$18="Q1",Defaults!C4-Defaults!C23,IF(Defaults!$C$18="Q2",Defaults!C4-Defaults!D23,IF(Defaults!$C$18="Q3",Defaults!C4-Defaults!E23,IF(Defaults!$C$18="Q4",Defaults!C4-Defaults!F23,"You Need Help"))))</f>
        <v>230</v>
      </c>
      <c r="D4" s="117">
        <f>IF(Defaults!$C$18="Q1",Defaults!C23,IF(Defaults!$C$18="Q2",Defaults!D23,IF(Defaults!$C$18="Q3",Defaults!E23,IF(Defaults!$C$18="Q4",Defaults!F23,"You Need Help"))))</f>
        <v>470</v>
      </c>
      <c r="E4" s="117">
        <f>IF(Defaults!$C$18="Q1",Defaults!D4-SUM('Allowance 2014'!C26:E26),IF(Defaults!$C$18="Q2",Defaults!D4-SUM('Allowance 2014'!F26:H26),IF(Defaults!$C$18="Q3",Defaults!D4-SUM('Allowance 2014'!I26:K26),Defaults!D4-SUM('Allowance 2014'!L26:N26))))</f>
        <v>1630</v>
      </c>
      <c r="F4" s="87" t="str">
        <f>IF(E4&lt;0,Defaults!$B$34,IF(E4&lt;Defaults!D4/3,Defaults!$B$33,Defaults!$B$32))</f>
        <v>YOU ROCK</v>
      </c>
      <c r="G4" s="121">
        <f>Defaults!E4-SUM('Allowance 2014'!C26:N26)</f>
        <v>7930</v>
      </c>
      <c r="H4" s="72" t="str">
        <f>IF(G4&lt;0,Defaults!$B$34,IF(G4&lt;Defaults!E4/4,Defaults!$B$33,Defaults!$B$32))</f>
        <v>YOU ROCK</v>
      </c>
      <c r="I4" s="72"/>
      <c r="J4" s="73"/>
    </row>
    <row r="5" spans="2:18" x14ac:dyDescent="0.25">
      <c r="B5" s="24" t="str">
        <f>Defaults!B5</f>
        <v>Employee 3</v>
      </c>
      <c r="C5" s="116">
        <f>IF(Defaults!$C$18="Q1",Defaults!C5-Defaults!C24,IF(Defaults!$C$18="Q2",Defaults!C5-Defaults!D24,IF(Defaults!$C$18="Q3",Defaults!C5-Defaults!E24,IF(Defaults!$C$18="Q4",Defaults!C5-Defaults!F24,"You Need Help"))))</f>
        <v>365</v>
      </c>
      <c r="D5" s="117">
        <f>IF(Defaults!$C$18="Q1",Defaults!C24,IF(Defaults!$C$18="Q2",Defaults!D24,IF(Defaults!$C$18="Q3",Defaults!E24,IF(Defaults!$C$18="Q4",Defaults!F24,"You Need Help"))))</f>
        <v>235</v>
      </c>
      <c r="E5" s="117">
        <f>IF(Defaults!$C$18="Q1",Defaults!D5-SUM('Allowance 2014'!C27:E27),IF(Defaults!$C$18="Q2",Defaults!D5-SUM('Allowance 2014'!F27:H27),IF(Defaults!$C$18="Q3",Defaults!D5-SUM('Allowance 2014'!I27:K27),Defaults!D5-SUM('Allowance 2014'!L27:N27))))</f>
        <v>1565</v>
      </c>
      <c r="F5" s="87" t="str">
        <f>IF(E5&lt;0,Defaults!$B$34,IF(E5&lt;Defaults!D5/3,Defaults!$B$33,Defaults!$B$32))</f>
        <v>YOU ROCK</v>
      </c>
      <c r="G5" s="121">
        <f>Defaults!E5-SUM('Allowance 2014'!C27:N27)</f>
        <v>6965</v>
      </c>
      <c r="H5" s="72" t="str">
        <f>IF(G5&lt;0,Defaults!$B$34,IF(G5&lt;Defaults!E5/4,Defaults!$B$33,Defaults!$B$32))</f>
        <v>YOU ROCK</v>
      </c>
      <c r="I5" s="72"/>
      <c r="J5" s="73"/>
    </row>
    <row r="6" spans="2:18" x14ac:dyDescent="0.25">
      <c r="B6" s="24" t="str">
        <f>Defaults!B6</f>
        <v>Employee 4</v>
      </c>
      <c r="C6" s="116">
        <f>IF(Defaults!$C$18="Q1",Defaults!C6-Defaults!C25,IF(Defaults!$C$18="Q2",Defaults!C6-Defaults!D25,IF(Defaults!$C$18="Q3",Defaults!C6-Defaults!E25,IF(Defaults!$C$18="Q4",Defaults!C6-Defaults!F25,"You Need Help"))))</f>
        <v>218</v>
      </c>
      <c r="D6" s="117">
        <f>IF(Defaults!$C$18="Q1",Defaults!C25,IF(Defaults!$C$18="Q2",Defaults!D25,IF(Defaults!$C$18="Q3",Defaults!E25,IF(Defaults!$C$18="Q4",Defaults!F25,"You Need Help"))))</f>
        <v>282</v>
      </c>
      <c r="E6" s="117">
        <f>IF(Defaults!$C$18="Q1",Defaults!D6-SUM('Allowance 2014'!C28:E28),IF(Defaults!$C$18="Q2",Defaults!D6-SUM('Allowance 2014'!F28:H28),IF(Defaults!$C$18="Q3",Defaults!D6-SUM('Allowance 2014'!I28:K28),Defaults!D6-SUM('Allowance 2014'!L28:N28))))</f>
        <v>1218</v>
      </c>
      <c r="F6" s="87" t="str">
        <f>IF(E6&lt;0,Defaults!$B$34,IF(E6&lt;Defaults!D6/3,Defaults!$B$33,Defaults!$B$32))</f>
        <v>YOU ROCK</v>
      </c>
      <c r="G6" s="121">
        <f>Defaults!E6-SUM('Allowance 2014'!C28:N28)</f>
        <v>5718</v>
      </c>
      <c r="H6" s="72" t="str">
        <f>IF(G6&lt;0,Defaults!$B$34,IF(G6&lt;Defaults!E6/4,Defaults!$B$33,Defaults!$B$32))</f>
        <v>YOU ROCK</v>
      </c>
      <c r="I6" s="72"/>
      <c r="J6" s="73"/>
    </row>
    <row r="7" spans="2:18" x14ac:dyDescent="0.25">
      <c r="B7" s="24" t="str">
        <f>Defaults!B7</f>
        <v>Employee 5</v>
      </c>
      <c r="C7" s="116">
        <f>IF(Defaults!$C$18="Q1",Defaults!C7-Defaults!C26,IF(Defaults!$C$18="Q2",Defaults!C7-Defaults!D26,IF(Defaults!$C$18="Q3",Defaults!C7-Defaults!E26,IF(Defaults!$C$18="Q4",Defaults!C7-Defaults!F26,"You Need Help"))))</f>
        <v>306</v>
      </c>
      <c r="D7" s="117">
        <f>IF(Defaults!$C$18="Q1",Defaults!C26,IF(Defaults!$C$18="Q2",Defaults!D26,IF(Defaults!$C$18="Q3",Defaults!E26,IF(Defaults!$C$18="Q4",Defaults!F26,"You Need Help"))))</f>
        <v>94</v>
      </c>
      <c r="E7" s="117">
        <f>IF(Defaults!$C$18="Q1",Defaults!D7-SUM('Allowance 2014'!C29:E29),IF(Defaults!$C$18="Q2",Defaults!D7-SUM('Allowance 2014'!F29:H29),IF(Defaults!$C$18="Q3",Defaults!D7-SUM('Allowance 2014'!I29:K29),Defaults!D7-SUM('Allowance 2014'!L29:N29))))</f>
        <v>1106</v>
      </c>
      <c r="F7" s="87" t="str">
        <f>IF(E7&lt;0,Defaults!$B$34,IF(E7&lt;Defaults!D7/3,Defaults!$B$33,Defaults!$B$32))</f>
        <v>YOU ROCK</v>
      </c>
      <c r="G7" s="121">
        <f>Defaults!E7-SUM('Allowance 2014'!C29:N29)</f>
        <v>4706</v>
      </c>
      <c r="H7" s="72" t="str">
        <f>IF(G7&lt;0,Defaults!$B$34,IF(G7&lt;Defaults!E7/4,Defaults!$B$33,Defaults!$B$32))</f>
        <v>YOU ROCK</v>
      </c>
      <c r="I7" s="72"/>
      <c r="J7" s="73"/>
    </row>
    <row r="8" spans="2:18" x14ac:dyDescent="0.25">
      <c r="B8" s="24" t="str">
        <f>Defaults!B8</f>
        <v>Employee 6</v>
      </c>
      <c r="C8" s="116">
        <f>IF(Defaults!$C$18="Q1",Defaults!C8-Defaults!C27,IF(Defaults!$C$18="Q2",Defaults!C8-Defaults!D27,IF(Defaults!$C$18="Q3",Defaults!C8-Defaults!E27,IF(Defaults!$C$18="Q4",Defaults!C8-Defaults!F27,"You Need Help"))))</f>
        <v>-123</v>
      </c>
      <c r="D8" s="117">
        <f>IF(Defaults!$C$18="Q1",Defaults!C27,IF(Defaults!$C$18="Q2",Defaults!D27,IF(Defaults!$C$18="Q3",Defaults!E27,IF(Defaults!$C$18="Q4",Defaults!F27,"You Need Help"))))</f>
        <v>423</v>
      </c>
      <c r="E8" s="117">
        <f>IF(Defaults!$C$18="Q1",Defaults!D8-SUM('Allowance 2014'!C30:E30),IF(Defaults!$C$18="Q2",Defaults!D8-SUM('Allowance 2014'!F30:H30),IF(Defaults!$C$18="Q3",Defaults!D8-SUM('Allowance 2014'!I30:K30),Defaults!D8-SUM('Allowance 2014'!L30:N30))))</f>
        <v>477</v>
      </c>
      <c r="F8" s="87" t="str">
        <f>IF(E8&lt;0,Defaults!$B$34,IF(E8&lt;Defaults!D8/3,Defaults!$B$33,Defaults!$B$32))</f>
        <v>YOU ROCK</v>
      </c>
      <c r="G8" s="121">
        <f>Defaults!E8-SUM('Allowance 2014'!C30:N30)</f>
        <v>3177</v>
      </c>
      <c r="H8" s="72" t="str">
        <f>IF(G8&lt;0,Defaults!$B$34,IF(G8&lt;Defaults!E8/4,Defaults!$B$33,Defaults!$B$32))</f>
        <v>YOU ROCK</v>
      </c>
      <c r="I8" s="72"/>
      <c r="J8" s="73"/>
    </row>
    <row r="9" spans="2:18" x14ac:dyDescent="0.25">
      <c r="B9" s="24" t="str">
        <f>Defaults!B9</f>
        <v>Employee 7</v>
      </c>
      <c r="C9" s="116">
        <f>IF(Defaults!$C$18="Q1",Defaults!C9-Defaults!C28,IF(Defaults!$C$18="Q2",Defaults!C9-Defaults!D28,IF(Defaults!$C$18="Q3",Defaults!C9-Defaults!E28,IF(Defaults!$C$18="Q4",Defaults!C9-Defaults!F28,"You Need Help"))))</f>
        <v>-4500</v>
      </c>
      <c r="D9" s="117">
        <f>IF(Defaults!$C$18="Q1",Defaults!C28,IF(Defaults!$C$18="Q2",Defaults!D28,IF(Defaults!$C$18="Q3",Defaults!E28,IF(Defaults!$C$18="Q4",Defaults!F28,"You Need Help"))))</f>
        <v>4700</v>
      </c>
      <c r="E9" s="117">
        <f>IF(Defaults!$C$18="Q1",Defaults!D9-SUM('Allowance 2014'!C31:E31),IF(Defaults!$C$18="Q2",Defaults!D9-SUM('Allowance 2014'!F31:H31),IF(Defaults!$C$18="Q3",Defaults!D9-SUM('Allowance 2014'!I31:K31),Defaults!D9-SUM('Allowance 2014'!L31:N31))))</f>
        <v>-4100</v>
      </c>
      <c r="F9" s="87" t="str">
        <f>IF(E9&lt;0,Defaults!$B$34,IF(E9&lt;Defaults!D9/3,Defaults!$B$33,Defaults!$B$32))</f>
        <v>Why do you hate me so?</v>
      </c>
      <c r="G9" s="121">
        <f>Defaults!E9-SUM('Allowance 2014'!C31:N31)</f>
        <v>-2300</v>
      </c>
      <c r="H9" s="72" t="str">
        <f>IF(G9&lt;0,Defaults!$B$34,IF(G9&lt;Defaults!E9/4,Defaults!$B$33,Defaults!$B$32))</f>
        <v>Why do you hate me so?</v>
      </c>
      <c r="I9" s="72"/>
      <c r="J9" s="73"/>
    </row>
    <row r="10" spans="2:18" ht="15.75" thickBot="1" x14ac:dyDescent="0.3">
      <c r="B10" s="25" t="str">
        <f>Defaults!B10</f>
        <v>Employee 8</v>
      </c>
      <c r="C10" s="118">
        <f>IF(Defaults!$C$18="Q1",Defaults!C10-Defaults!C29,IF(Defaults!$C$18="Q2",Defaults!C10-Defaults!D29,IF(Defaults!$C$18="Q3",Defaults!C10-Defaults!E29,IF(Defaults!$C$18="Q4",Defaults!C10-Defaults!F29,"You Need Help"))))</f>
        <v>-182</v>
      </c>
      <c r="D10" s="119">
        <f>IF(Defaults!$C$18="Q1",Defaults!C29,IF(Defaults!$C$18="Q2",Defaults!D29,IF(Defaults!$C$18="Q3",Defaults!E29,IF(Defaults!$C$18="Q4",Defaults!F29,"You Need Help"))))</f>
        <v>282</v>
      </c>
      <c r="E10" s="119">
        <f>IF(Defaults!$C$18="Q1",Defaults!D10-SUM('Allowance 2014'!C32:E32),IF(Defaults!$C$18="Q2",Defaults!D10-SUM('Allowance 2014'!F32:H32),IF(Defaults!$C$18="Q3",Defaults!D10-SUM('Allowance 2014'!I32:K32),Defaults!D10-SUM('Allowance 2014'!L32:N32))))</f>
        <v>18</v>
      </c>
      <c r="F10" s="87" t="str">
        <f>IF(E10&lt;0,Defaults!$B$34,IF(E10&lt;Defaults!D10/3,Defaults!$B$33,Defaults!$B$32))</f>
        <v>UH OH</v>
      </c>
      <c r="G10" s="122">
        <f>Defaults!E10-SUM('Allowance 2014'!C32:N32)</f>
        <v>918</v>
      </c>
      <c r="H10" s="72" t="str">
        <f>IF(G10&lt;0,Defaults!$B$34,IF(G10&lt;Defaults!E10/4,Defaults!$B$33,Defaults!$B$32))</f>
        <v>YOU ROCK</v>
      </c>
      <c r="I10" s="72"/>
      <c r="J10" s="73"/>
    </row>
    <row r="22" spans="2:14" ht="15.75" thickBot="1" x14ac:dyDescent="0.3"/>
    <row r="23" spans="2:14" ht="15.75" thickBot="1" x14ac:dyDescent="0.3">
      <c r="B23" s="2"/>
      <c r="C23" s="74" t="s">
        <v>12</v>
      </c>
      <c r="D23" s="70"/>
      <c r="E23" s="71"/>
      <c r="F23" s="74" t="s">
        <v>13</v>
      </c>
      <c r="G23" s="70"/>
      <c r="H23" s="71"/>
      <c r="I23" s="74" t="s">
        <v>14</v>
      </c>
      <c r="J23" s="70"/>
      <c r="K23" s="71"/>
      <c r="L23" s="69" t="s">
        <v>15</v>
      </c>
      <c r="M23" s="70"/>
      <c r="N23" s="71"/>
    </row>
    <row r="24" spans="2:14" ht="15.75" thickBot="1" x14ac:dyDescent="0.3">
      <c r="B24" s="3"/>
      <c r="C24" s="17" t="s">
        <v>0</v>
      </c>
      <c r="D24" s="18" t="s">
        <v>1</v>
      </c>
      <c r="E24" s="33" t="s">
        <v>2</v>
      </c>
      <c r="F24" s="20" t="s">
        <v>3</v>
      </c>
      <c r="G24" s="10" t="s">
        <v>4</v>
      </c>
      <c r="H24" s="34" t="s">
        <v>5</v>
      </c>
      <c r="I24" s="19" t="s">
        <v>6</v>
      </c>
      <c r="J24" s="11" t="s">
        <v>7</v>
      </c>
      <c r="K24" s="14" t="s">
        <v>8</v>
      </c>
      <c r="L24" s="35" t="s">
        <v>9</v>
      </c>
      <c r="M24" s="12" t="s">
        <v>10</v>
      </c>
      <c r="N24" s="13" t="s">
        <v>11</v>
      </c>
    </row>
    <row r="25" spans="2:14" x14ac:dyDescent="0.25">
      <c r="B25" s="23" t="str">
        <f>Defaults!B3</f>
        <v>Employee 1</v>
      </c>
      <c r="C25" s="123">
        <f>'Mileage km'!C4*Defaults!$C$15</f>
        <v>141</v>
      </c>
      <c r="D25" s="115">
        <f>'Mileage km'!D4*Defaults!$C$15</f>
        <v>0</v>
      </c>
      <c r="E25" s="124">
        <f>'Mileage km'!E4*Defaults!$C$15</f>
        <v>0</v>
      </c>
      <c r="F25" s="123">
        <f>'Mileage km'!F4*Defaults!$C$15</f>
        <v>0</v>
      </c>
      <c r="G25" s="115">
        <f>'Mileage km'!G4*Defaults!$C$15</f>
        <v>0</v>
      </c>
      <c r="H25" s="124">
        <f>'Mileage km'!H4*Defaults!$C$15</f>
        <v>0</v>
      </c>
      <c r="I25" s="123">
        <f>'Mileage km'!I4*Defaults!$C$15</f>
        <v>0</v>
      </c>
      <c r="J25" s="115">
        <f>'Mileage km'!J4*Defaults!$C$15</f>
        <v>0</v>
      </c>
      <c r="K25" s="124">
        <f>'Mileage km'!K4*Defaults!$C$15</f>
        <v>0</v>
      </c>
      <c r="L25" s="114">
        <f>'Mileage km'!L4*Defaults!$C$15</f>
        <v>0</v>
      </c>
      <c r="M25" s="115">
        <f>'Mileage km'!M4*Defaults!$C$15</f>
        <v>0</v>
      </c>
      <c r="N25" s="124">
        <f>'Mileage km'!N4*Defaults!$C$15</f>
        <v>0</v>
      </c>
    </row>
    <row r="26" spans="2:14" x14ac:dyDescent="0.25">
      <c r="B26" s="24" t="str">
        <f>Defaults!B4</f>
        <v>Employee 2</v>
      </c>
      <c r="C26" s="125">
        <f>'Mileage km'!C5*Defaults!$C$15</f>
        <v>470</v>
      </c>
      <c r="D26" s="117">
        <f>'Mileage km'!D5*Defaults!$C$15</f>
        <v>0</v>
      </c>
      <c r="E26" s="126">
        <f>'Mileage km'!E5*Defaults!$C$15</f>
        <v>0</v>
      </c>
      <c r="F26" s="125">
        <f>'Mileage km'!F5*Defaults!$C$15</f>
        <v>0</v>
      </c>
      <c r="G26" s="117">
        <f>'Mileage km'!G5*Defaults!$C$15</f>
        <v>0</v>
      </c>
      <c r="H26" s="126">
        <f>'Mileage km'!H5*Defaults!$C$15</f>
        <v>0</v>
      </c>
      <c r="I26" s="125">
        <f>'Mileage km'!I5*Defaults!$C$15</f>
        <v>0</v>
      </c>
      <c r="J26" s="117">
        <f>'Mileage km'!J5*Defaults!$C$15</f>
        <v>0</v>
      </c>
      <c r="K26" s="126">
        <f>'Mileage km'!K5*Defaults!$C$15</f>
        <v>0</v>
      </c>
      <c r="L26" s="116">
        <f>'Mileage km'!L5*Defaults!$C$15</f>
        <v>0</v>
      </c>
      <c r="M26" s="117">
        <f>'Mileage km'!M5*Defaults!$C$15</f>
        <v>0</v>
      </c>
      <c r="N26" s="126">
        <f>'Mileage km'!N5*Defaults!$C$15</f>
        <v>0</v>
      </c>
    </row>
    <row r="27" spans="2:14" x14ac:dyDescent="0.25">
      <c r="B27" s="24" t="str">
        <f>Defaults!B5</f>
        <v>Employee 3</v>
      </c>
      <c r="C27" s="125">
        <f>'Mileage km'!C6*Defaults!$C$15</f>
        <v>235</v>
      </c>
      <c r="D27" s="117">
        <f>'Mileage km'!D6*Defaults!$C$15</f>
        <v>0</v>
      </c>
      <c r="E27" s="126">
        <f>'Mileage km'!E6*Defaults!$C$15</f>
        <v>0</v>
      </c>
      <c r="F27" s="125">
        <f>'Mileage km'!F6*Defaults!$C$15</f>
        <v>0</v>
      </c>
      <c r="G27" s="117">
        <f>'Mileage km'!G6*Defaults!$C$15</f>
        <v>0</v>
      </c>
      <c r="H27" s="126">
        <f>'Mileage km'!H6*Defaults!$C$15</f>
        <v>0</v>
      </c>
      <c r="I27" s="125">
        <f>'Mileage km'!I6*Defaults!$C$15</f>
        <v>0</v>
      </c>
      <c r="J27" s="117">
        <f>'Mileage km'!J6*Defaults!$C$15</f>
        <v>0</v>
      </c>
      <c r="K27" s="126">
        <f>'Mileage km'!K6*Defaults!$C$15</f>
        <v>0</v>
      </c>
      <c r="L27" s="116">
        <f>'Mileage km'!L6*Defaults!$C$15</f>
        <v>0</v>
      </c>
      <c r="M27" s="117">
        <f>'Mileage km'!M6*Defaults!$C$15</f>
        <v>0</v>
      </c>
      <c r="N27" s="126">
        <f>'Mileage km'!N6*Defaults!$C$15</f>
        <v>0</v>
      </c>
    </row>
    <row r="28" spans="2:14" x14ac:dyDescent="0.25">
      <c r="B28" s="24" t="str">
        <f>Defaults!B6</f>
        <v>Employee 4</v>
      </c>
      <c r="C28" s="125">
        <f>'Mileage km'!C7*Defaults!$C$15</f>
        <v>282</v>
      </c>
      <c r="D28" s="117">
        <f>'Mileage km'!D7*Defaults!$C$15</f>
        <v>0</v>
      </c>
      <c r="E28" s="126">
        <f>'Mileage km'!E7*Defaults!$C$15</f>
        <v>0</v>
      </c>
      <c r="F28" s="125">
        <f>'Mileage km'!F7*Defaults!$C$15</f>
        <v>0</v>
      </c>
      <c r="G28" s="117">
        <f>'Mileage km'!G7*Defaults!$C$15</f>
        <v>0</v>
      </c>
      <c r="H28" s="126">
        <f>'Mileage km'!H7*Defaults!$C$15</f>
        <v>0</v>
      </c>
      <c r="I28" s="125">
        <f>'Mileage km'!I7*Defaults!$C$15</f>
        <v>0</v>
      </c>
      <c r="J28" s="117">
        <f>'Mileage km'!J7*Defaults!$C$15</f>
        <v>0</v>
      </c>
      <c r="K28" s="126">
        <f>'Mileage km'!K7*Defaults!$C$15</f>
        <v>0</v>
      </c>
      <c r="L28" s="116">
        <f>'Mileage km'!L7*Defaults!$C$15</f>
        <v>0</v>
      </c>
      <c r="M28" s="117">
        <f>'Mileage km'!M7*Defaults!$C$15</f>
        <v>0</v>
      </c>
      <c r="N28" s="126">
        <f>'Mileage km'!N7*Defaults!$C$15</f>
        <v>0</v>
      </c>
    </row>
    <row r="29" spans="2:14" x14ac:dyDescent="0.25">
      <c r="B29" s="24" t="str">
        <f>Defaults!B7</f>
        <v>Employee 5</v>
      </c>
      <c r="C29" s="125">
        <f>'Mileage km'!C8*Defaults!$C$15</f>
        <v>94</v>
      </c>
      <c r="D29" s="117">
        <f>'Mileage km'!D8*Defaults!$C$15</f>
        <v>0</v>
      </c>
      <c r="E29" s="126">
        <f>'Mileage km'!E8*Defaults!$C$15</f>
        <v>0</v>
      </c>
      <c r="F29" s="125">
        <f>'Mileage km'!F8*Defaults!$C$15</f>
        <v>0</v>
      </c>
      <c r="G29" s="117">
        <f>'Mileage km'!G8*Defaults!$C$15</f>
        <v>0</v>
      </c>
      <c r="H29" s="126">
        <f>'Mileage km'!H8*Defaults!$C$15</f>
        <v>0</v>
      </c>
      <c r="I29" s="125">
        <f>'Mileage km'!I8*Defaults!$C$15</f>
        <v>0</v>
      </c>
      <c r="J29" s="117">
        <f>'Mileage km'!J8*Defaults!$C$15</f>
        <v>0</v>
      </c>
      <c r="K29" s="126">
        <f>'Mileage km'!K8*Defaults!$C$15</f>
        <v>0</v>
      </c>
      <c r="L29" s="116">
        <f>'Mileage km'!L8*Defaults!$C$15</f>
        <v>0</v>
      </c>
      <c r="M29" s="117">
        <f>'Mileage km'!M8*Defaults!$C$15</f>
        <v>0</v>
      </c>
      <c r="N29" s="126">
        <f>'Mileage km'!N8*Defaults!$C$15</f>
        <v>0</v>
      </c>
    </row>
    <row r="30" spans="2:14" x14ac:dyDescent="0.25">
      <c r="B30" s="24" t="str">
        <f>Defaults!B8</f>
        <v>Employee 6</v>
      </c>
      <c r="C30" s="125">
        <f>'Mileage km'!C9*Defaults!$C$15</f>
        <v>423</v>
      </c>
      <c r="D30" s="117">
        <f>'Mileage km'!D9*Defaults!$C$15</f>
        <v>0</v>
      </c>
      <c r="E30" s="126">
        <f>'Mileage km'!E9*Defaults!$C$15</f>
        <v>0</v>
      </c>
      <c r="F30" s="125">
        <f>'Mileage km'!F9*Defaults!$C$15</f>
        <v>0</v>
      </c>
      <c r="G30" s="117">
        <f>'Mileage km'!G9*Defaults!$C$15</f>
        <v>0</v>
      </c>
      <c r="H30" s="126">
        <f>'Mileage km'!H9*Defaults!$C$15</f>
        <v>0</v>
      </c>
      <c r="I30" s="125">
        <f>'Mileage km'!I9*Defaults!$C$15</f>
        <v>0</v>
      </c>
      <c r="J30" s="117">
        <f>'Mileage km'!J9*Defaults!$C$15</f>
        <v>0</v>
      </c>
      <c r="K30" s="126">
        <f>'Mileage km'!K9*Defaults!$C$15</f>
        <v>0</v>
      </c>
      <c r="L30" s="116">
        <f>'Mileage km'!L9*Defaults!$C$15</f>
        <v>0</v>
      </c>
      <c r="M30" s="117">
        <f>'Mileage km'!M9*Defaults!$C$15</f>
        <v>0</v>
      </c>
      <c r="N30" s="126">
        <f>'Mileage km'!N9*Defaults!$C$15</f>
        <v>0</v>
      </c>
    </row>
    <row r="31" spans="2:14" x14ac:dyDescent="0.25">
      <c r="B31" s="24" t="str">
        <f>Defaults!B9</f>
        <v>Employee 7</v>
      </c>
      <c r="C31" s="125">
        <f>'Mileage km'!C10*Defaults!$C$15</f>
        <v>4700</v>
      </c>
      <c r="D31" s="117">
        <f>'Mileage km'!D10*Defaults!$C$15</f>
        <v>0</v>
      </c>
      <c r="E31" s="126">
        <f>'Mileage km'!E10*Defaults!$C$15</f>
        <v>0</v>
      </c>
      <c r="F31" s="125">
        <f>'Mileage km'!F10*Defaults!$C$15</f>
        <v>0</v>
      </c>
      <c r="G31" s="117">
        <f>'Mileage km'!G10*Defaults!$C$15</f>
        <v>0</v>
      </c>
      <c r="H31" s="126">
        <f>'Mileage km'!H10*Defaults!$C$15</f>
        <v>0</v>
      </c>
      <c r="I31" s="125">
        <f>'Mileage km'!I10*Defaults!$C$15</f>
        <v>0</v>
      </c>
      <c r="J31" s="117">
        <f>'Mileage km'!J10*Defaults!$C$15</f>
        <v>0</v>
      </c>
      <c r="K31" s="126">
        <f>'Mileage km'!K10*Defaults!$C$15</f>
        <v>0</v>
      </c>
      <c r="L31" s="116">
        <f>'Mileage km'!L10*Defaults!$C$15</f>
        <v>0</v>
      </c>
      <c r="M31" s="117">
        <f>'Mileage km'!M10*Defaults!$C$15</f>
        <v>0</v>
      </c>
      <c r="N31" s="126">
        <f>'Mileage km'!N10*Defaults!$C$15</f>
        <v>0</v>
      </c>
    </row>
    <row r="32" spans="2:14" ht="15.75" thickBot="1" x14ac:dyDescent="0.3">
      <c r="B32" s="25" t="str">
        <f>Defaults!B10</f>
        <v>Employee 8</v>
      </c>
      <c r="C32" s="127">
        <f>'Mileage km'!C11*Defaults!$C$15</f>
        <v>282</v>
      </c>
      <c r="D32" s="119">
        <f>'Mileage km'!D11*Defaults!$C$15</f>
        <v>0</v>
      </c>
      <c r="E32" s="128">
        <f>'Mileage km'!E11*Defaults!$C$15</f>
        <v>0</v>
      </c>
      <c r="F32" s="127">
        <f>'Mileage km'!F11*Defaults!$C$15</f>
        <v>0</v>
      </c>
      <c r="G32" s="119">
        <f>'Mileage km'!G11*Defaults!$C$15</f>
        <v>0</v>
      </c>
      <c r="H32" s="128">
        <f>'Mileage km'!H11*Defaults!$C$15</f>
        <v>0</v>
      </c>
      <c r="I32" s="127">
        <f>'Mileage km'!I11*Defaults!$C$15</f>
        <v>0</v>
      </c>
      <c r="J32" s="119">
        <f>'Mileage km'!J11*Defaults!$C$15</f>
        <v>0</v>
      </c>
      <c r="K32" s="128">
        <f>'Mileage km'!K11*Defaults!$C$15</f>
        <v>0</v>
      </c>
      <c r="L32" s="118">
        <f>'Mileage km'!L11*Defaults!$C$15</f>
        <v>0</v>
      </c>
      <c r="M32" s="119">
        <f>'Mileage km'!M11*Defaults!$C$15</f>
        <v>0</v>
      </c>
      <c r="N32" s="128">
        <f>'Mileage km'!N11*Defaults!$C$15</f>
        <v>0</v>
      </c>
    </row>
  </sheetData>
  <sheetProtection formatCells="0" formatColumns="0" formatRows="0"/>
  <mergeCells count="14">
    <mergeCell ref="G2:J2"/>
    <mergeCell ref="E2:F2"/>
    <mergeCell ref="L23:N23"/>
    <mergeCell ref="H3:J3"/>
    <mergeCell ref="H4:J4"/>
    <mergeCell ref="H5:J5"/>
    <mergeCell ref="H6:J6"/>
    <mergeCell ref="H7:J7"/>
    <mergeCell ref="H8:J8"/>
    <mergeCell ref="H9:J9"/>
    <mergeCell ref="H10:J10"/>
    <mergeCell ref="C23:E23"/>
    <mergeCell ref="F23:H23"/>
    <mergeCell ref="I23:K23"/>
  </mergeCells>
  <conditionalFormatting sqref="F3:F10 H3:J10">
    <cfRule type="cellIs" dxfId="1" priority="2" operator="equal">
      <formula>$R$2</formula>
    </cfRule>
    <cfRule type="cellIs" dxfId="0" priority="3" operator="equal">
      <formula>$R$1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DC60EBB-E929-401E-8669-9F0711268BC6}">
            <xm:f>NOT(ISERROR(SEARCH($R$3,F3)))</xm:f>
            <xm:f>$R$3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F3:F10 H3:J10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11"/>
  <sheetViews>
    <sheetView workbookViewId="0">
      <selection activeCell="F7" sqref="F7"/>
    </sheetView>
  </sheetViews>
  <sheetFormatPr defaultRowHeight="15" x14ac:dyDescent="0.25"/>
  <cols>
    <col min="1" max="1" width="9.140625" style="1"/>
    <col min="2" max="2" width="14.5703125" style="6" bestFit="1" customWidth="1"/>
    <col min="3" max="3" width="11.5703125" style="1" bestFit="1" customWidth="1"/>
    <col min="4" max="4" width="9.140625" style="1"/>
    <col min="5" max="5" width="9.5703125" style="1" bestFit="1" customWidth="1"/>
    <col min="6" max="6" width="11.5703125" style="1" bestFit="1" customWidth="1"/>
    <col min="7" max="7" width="9.5703125" style="1" bestFit="1" customWidth="1"/>
    <col min="8" max="8" width="9.140625" style="1"/>
    <col min="9" max="9" width="10.5703125" style="1" bestFit="1" customWidth="1"/>
    <col min="10" max="10" width="9.140625" style="1"/>
    <col min="11" max="11" width="10.85546875" style="1" bestFit="1" customWidth="1"/>
    <col min="12" max="12" width="9.140625" style="1"/>
    <col min="13" max="13" width="11.5703125" style="1" bestFit="1" customWidth="1"/>
    <col min="14" max="14" width="10.140625" style="1" bestFit="1" customWidth="1"/>
    <col min="15" max="16384" width="9.140625" style="1"/>
  </cols>
  <sheetData>
    <row r="1" spans="2:14" ht="15.75" thickBot="1" x14ac:dyDescent="0.3"/>
    <row r="2" spans="2:14" ht="15.75" thickBot="1" x14ac:dyDescent="0.3">
      <c r="B2" s="7"/>
      <c r="C2" s="74" t="s">
        <v>12</v>
      </c>
      <c r="D2" s="70"/>
      <c r="E2" s="71"/>
      <c r="F2" s="74" t="s">
        <v>13</v>
      </c>
      <c r="G2" s="70"/>
      <c r="H2" s="71"/>
      <c r="I2" s="74" t="s">
        <v>14</v>
      </c>
      <c r="J2" s="70"/>
      <c r="K2" s="71"/>
      <c r="L2" s="69" t="s">
        <v>15</v>
      </c>
      <c r="M2" s="70"/>
      <c r="N2" s="71"/>
    </row>
    <row r="3" spans="2:14" s="6" customFormat="1" ht="15.75" thickBot="1" x14ac:dyDescent="0.3">
      <c r="B3" s="5"/>
      <c r="C3" s="8" t="s">
        <v>0</v>
      </c>
      <c r="D3" s="9" t="s">
        <v>1</v>
      </c>
      <c r="E3" s="32" t="s">
        <v>2</v>
      </c>
      <c r="F3" s="20" t="s">
        <v>3</v>
      </c>
      <c r="G3" s="10" t="s">
        <v>4</v>
      </c>
      <c r="H3" s="34" t="s">
        <v>5</v>
      </c>
      <c r="I3" s="19" t="s">
        <v>6</v>
      </c>
      <c r="J3" s="11" t="s">
        <v>7</v>
      </c>
      <c r="K3" s="14" t="s">
        <v>8</v>
      </c>
      <c r="L3" s="64" t="s">
        <v>9</v>
      </c>
      <c r="M3" s="15" t="s">
        <v>10</v>
      </c>
      <c r="N3" s="16" t="s">
        <v>11</v>
      </c>
    </row>
    <row r="4" spans="2:14" x14ac:dyDescent="0.25">
      <c r="B4" s="23" t="str">
        <f>Defaults!B3</f>
        <v>Employee 1</v>
      </c>
      <c r="C4" s="88">
        <v>300</v>
      </c>
      <c r="D4" s="89"/>
      <c r="E4" s="90"/>
      <c r="F4" s="88"/>
      <c r="G4" s="89"/>
      <c r="H4" s="90"/>
      <c r="I4" s="88"/>
      <c r="J4" s="89"/>
      <c r="K4" s="90"/>
      <c r="L4" s="91"/>
      <c r="M4" s="89"/>
      <c r="N4" s="90"/>
    </row>
    <row r="5" spans="2:14" x14ac:dyDescent="0.25">
      <c r="B5" s="24" t="str">
        <f>Defaults!B4</f>
        <v>Employee 2</v>
      </c>
      <c r="C5" s="47">
        <v>1000</v>
      </c>
      <c r="D5" s="92"/>
      <c r="E5" s="93"/>
      <c r="F5" s="47"/>
      <c r="G5" s="92"/>
      <c r="H5" s="93"/>
      <c r="I5" s="47"/>
      <c r="J5" s="92"/>
      <c r="K5" s="93"/>
      <c r="L5" s="94"/>
      <c r="M5" s="92"/>
      <c r="N5" s="93"/>
    </row>
    <row r="6" spans="2:14" x14ac:dyDescent="0.25">
      <c r="B6" s="24" t="str">
        <f>Defaults!B5</f>
        <v>Employee 3</v>
      </c>
      <c r="C6" s="47">
        <v>500</v>
      </c>
      <c r="D6" s="92"/>
      <c r="E6" s="93"/>
      <c r="F6" s="47"/>
      <c r="G6" s="92"/>
      <c r="H6" s="93"/>
      <c r="I6" s="47"/>
      <c r="J6" s="92"/>
      <c r="K6" s="93"/>
      <c r="L6" s="94"/>
      <c r="M6" s="92"/>
      <c r="N6" s="93"/>
    </row>
    <row r="7" spans="2:14" x14ac:dyDescent="0.25">
      <c r="B7" s="24" t="str">
        <f>Defaults!B6</f>
        <v>Employee 4</v>
      </c>
      <c r="C7" s="47">
        <v>600</v>
      </c>
      <c r="D7" s="92"/>
      <c r="E7" s="93"/>
      <c r="F7" s="47"/>
      <c r="G7" s="92"/>
      <c r="H7" s="93"/>
      <c r="I7" s="47"/>
      <c r="J7" s="92"/>
      <c r="K7" s="93"/>
      <c r="L7" s="94"/>
      <c r="M7" s="92"/>
      <c r="N7" s="93"/>
    </row>
    <row r="8" spans="2:14" x14ac:dyDescent="0.25">
      <c r="B8" s="24" t="str">
        <f>Defaults!B7</f>
        <v>Employee 5</v>
      </c>
      <c r="C8" s="47">
        <v>200</v>
      </c>
      <c r="D8" s="92"/>
      <c r="E8" s="93"/>
      <c r="F8" s="47"/>
      <c r="G8" s="92"/>
      <c r="H8" s="93"/>
      <c r="I8" s="47"/>
      <c r="J8" s="92"/>
      <c r="K8" s="93"/>
      <c r="L8" s="94"/>
      <c r="M8" s="92"/>
      <c r="N8" s="93"/>
    </row>
    <row r="9" spans="2:14" x14ac:dyDescent="0.25">
      <c r="B9" s="24" t="str">
        <f>Defaults!B8</f>
        <v>Employee 6</v>
      </c>
      <c r="C9" s="47">
        <v>900</v>
      </c>
      <c r="D9" s="92"/>
      <c r="E9" s="93"/>
      <c r="F9" s="47"/>
      <c r="G9" s="92"/>
      <c r="H9" s="93"/>
      <c r="I9" s="47"/>
      <c r="J9" s="92"/>
      <c r="K9" s="93"/>
      <c r="L9" s="94"/>
      <c r="M9" s="92"/>
      <c r="N9" s="93"/>
    </row>
    <row r="10" spans="2:14" x14ac:dyDescent="0.25">
      <c r="B10" s="24" t="str">
        <f>Defaults!B9</f>
        <v>Employee 7</v>
      </c>
      <c r="C10" s="47">
        <v>10000</v>
      </c>
      <c r="D10" s="92"/>
      <c r="E10" s="93"/>
      <c r="F10" s="47"/>
      <c r="G10" s="92"/>
      <c r="H10" s="93"/>
      <c r="I10" s="47"/>
      <c r="J10" s="92"/>
      <c r="K10" s="93"/>
      <c r="L10" s="94"/>
      <c r="M10" s="92"/>
      <c r="N10" s="93"/>
    </row>
    <row r="11" spans="2:14" ht="15.75" thickBot="1" x14ac:dyDescent="0.3">
      <c r="B11" s="25" t="str">
        <f>Defaults!B10</f>
        <v>Employee 8</v>
      </c>
      <c r="C11" s="48">
        <v>600</v>
      </c>
      <c r="D11" s="95"/>
      <c r="E11" s="96"/>
      <c r="F11" s="48"/>
      <c r="G11" s="95"/>
      <c r="H11" s="96"/>
      <c r="I11" s="48"/>
      <c r="J11" s="95"/>
      <c r="K11" s="96"/>
      <c r="L11" s="97"/>
      <c r="M11" s="95"/>
      <c r="N11" s="96"/>
    </row>
  </sheetData>
  <sheetProtection formatCells="0" formatColumns="0" formatRows="0"/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E11"/>
  <sheetViews>
    <sheetView workbookViewId="0">
      <selection activeCell="E7" sqref="E7"/>
    </sheetView>
  </sheetViews>
  <sheetFormatPr defaultRowHeight="15" x14ac:dyDescent="0.25"/>
  <cols>
    <col min="1" max="1" width="9.140625" style="1"/>
    <col min="2" max="2" width="14.5703125" style="1" bestFit="1" customWidth="1"/>
    <col min="3" max="3" width="9.140625" style="1"/>
    <col min="4" max="4" width="2.140625" style="1" bestFit="1" customWidth="1"/>
    <col min="5" max="5" width="9.140625" style="1"/>
    <col min="6" max="6" width="2.140625" style="1" bestFit="1" customWidth="1"/>
    <col min="7" max="7" width="9.140625" style="1"/>
    <col min="8" max="8" width="2.140625" style="1" bestFit="1" customWidth="1"/>
    <col min="9" max="9" width="9.140625" style="1"/>
    <col min="10" max="10" width="2.140625" style="1" bestFit="1" customWidth="1"/>
    <col min="11" max="11" width="9.140625" style="1"/>
    <col min="12" max="12" width="2.140625" style="1" bestFit="1" customWidth="1"/>
    <col min="13" max="13" width="9.140625" style="1"/>
    <col min="14" max="14" width="2.140625" style="1" bestFit="1" customWidth="1"/>
    <col min="15" max="15" width="9.140625" style="1"/>
    <col min="16" max="16" width="2.140625" style="1" bestFit="1" customWidth="1"/>
    <col min="17" max="17" width="9.140625" style="1"/>
    <col min="18" max="18" width="2.140625" style="1" bestFit="1" customWidth="1"/>
    <col min="19" max="19" width="9.140625" style="1"/>
    <col min="20" max="20" width="2.140625" style="1" bestFit="1" customWidth="1"/>
    <col min="21" max="21" width="9.140625" style="1"/>
    <col min="22" max="22" width="2.140625" style="1" bestFit="1" customWidth="1"/>
    <col min="23" max="23" width="9.140625" style="1"/>
    <col min="24" max="24" width="2.140625" style="1" bestFit="1" customWidth="1"/>
    <col min="25" max="25" width="9.140625" style="1"/>
    <col min="26" max="26" width="2.140625" style="1" bestFit="1" customWidth="1"/>
    <col min="27" max="30" width="9.140625" style="1"/>
    <col min="31" max="31" width="13.42578125" style="1" bestFit="1" customWidth="1"/>
    <col min="32" max="16384" width="9.140625" style="1"/>
  </cols>
  <sheetData>
    <row r="2" spans="2:31" ht="15.75" thickBot="1" x14ac:dyDescent="0.3"/>
    <row r="3" spans="2:31" ht="15.75" thickBot="1" x14ac:dyDescent="0.3">
      <c r="B3" s="3"/>
      <c r="C3" s="77" t="s">
        <v>0</v>
      </c>
      <c r="D3" s="78"/>
      <c r="E3" s="78" t="s">
        <v>1</v>
      </c>
      <c r="F3" s="78"/>
      <c r="G3" s="78" t="s">
        <v>2</v>
      </c>
      <c r="H3" s="79"/>
      <c r="I3" s="80" t="s">
        <v>3</v>
      </c>
      <c r="J3" s="81"/>
      <c r="K3" s="81" t="s">
        <v>4</v>
      </c>
      <c r="L3" s="81"/>
      <c r="M3" s="81" t="s">
        <v>5</v>
      </c>
      <c r="N3" s="82"/>
      <c r="O3" s="83" t="s">
        <v>6</v>
      </c>
      <c r="P3" s="84"/>
      <c r="Q3" s="84" t="s">
        <v>7</v>
      </c>
      <c r="R3" s="84"/>
      <c r="S3" s="84" t="s">
        <v>8</v>
      </c>
      <c r="T3" s="85"/>
      <c r="U3" s="86" t="s">
        <v>9</v>
      </c>
      <c r="V3" s="75"/>
      <c r="W3" s="75" t="s">
        <v>10</v>
      </c>
      <c r="X3" s="75"/>
      <c r="Y3" s="75" t="s">
        <v>11</v>
      </c>
      <c r="Z3" s="76"/>
      <c r="AE3" s="1" t="s">
        <v>24</v>
      </c>
    </row>
    <row r="4" spans="2:31" x14ac:dyDescent="0.25">
      <c r="B4" s="23" t="str">
        <f>Defaults!B3</f>
        <v>Employee 1</v>
      </c>
      <c r="C4" s="26">
        <v>0</v>
      </c>
      <c r="D4" s="49" t="s">
        <v>24</v>
      </c>
      <c r="E4" s="28">
        <f>IF(D4="K",0,IF('Allowance 2014'!C25-Defaults!C3&gt;0,'Allowance 2014'!C25-Defaults!C3,0))</f>
        <v>0</v>
      </c>
      <c r="F4" s="52" t="s">
        <v>24</v>
      </c>
      <c r="G4" s="28">
        <f>IF(F4="K",0,IF('Allowance 2014'!D25-Defaults!C3&gt;0,'Allowance 2014'!D25-Defaults!C3,0))</f>
        <v>0</v>
      </c>
      <c r="H4" s="55" t="s">
        <v>24</v>
      </c>
      <c r="I4" s="29">
        <f>IF(H4="K",0,IF('Allowance 2014'!E25-Defaults!C3&gt;0,'Allowance 2014'!E25-Defaults!C3,0))</f>
        <v>0</v>
      </c>
      <c r="J4" s="52" t="s">
        <v>24</v>
      </c>
      <c r="K4" s="28">
        <f>IF(J4="K",0,IF('Allowance 2014'!F25-Defaults!C3&gt;0,'Allowance 2014'!F25-Defaults!C3,0))</f>
        <v>0</v>
      </c>
      <c r="L4" s="52" t="s">
        <v>24</v>
      </c>
      <c r="M4" s="28">
        <f>IF(L4="K",0,IF('Allowance 2014'!G25-Defaults!C3&gt;0,'Allowance 2014'!G25-Defaults!C3,0))</f>
        <v>0</v>
      </c>
      <c r="N4" s="55" t="s">
        <v>24</v>
      </c>
      <c r="O4" s="29">
        <f>IF(N4="K",0,IF('Allowance 2014'!H25-Defaults!C3&gt;0,'Allowance 2014'!H25-Defaults!C3,0))</f>
        <v>0</v>
      </c>
      <c r="P4" s="52" t="s">
        <v>24</v>
      </c>
      <c r="Q4" s="28">
        <f>IF(P4="K",0,IF('Allowance 2014'!I25-Defaults!C3&gt;0,'Allowance 2014'!I25-Defaults!C3,0))</f>
        <v>0</v>
      </c>
      <c r="R4" s="52" t="s">
        <v>24</v>
      </c>
      <c r="S4" s="28">
        <f>IF(R4="K",0,IF('Allowance 2014'!I25-Defaults!C3&gt;0,'Allowance 2014'!I25-Defaults!C3,0))</f>
        <v>0</v>
      </c>
      <c r="T4" s="55" t="s">
        <v>24</v>
      </c>
      <c r="U4" s="27">
        <f>IF(T4="K",0,IF('Allowance 2014'!K25-Defaults!C3&gt;0,'Allowance 2014'!K25-Defaults!C3,0))</f>
        <v>0</v>
      </c>
      <c r="V4" s="52" t="s">
        <v>24</v>
      </c>
      <c r="W4" s="28">
        <f>IF(V4="K",0,IF('Allowance 2014'!L25-Defaults!C3&gt;0,'Allowance 2014'!L25-Defaults!C3,0))</f>
        <v>0</v>
      </c>
      <c r="X4" s="52" t="s">
        <v>24</v>
      </c>
      <c r="Y4" s="28">
        <f>IF(X4="K",0,IF('Allowance 2014'!M25-Defaults!C3&gt;0,'Allowance 2014'!M25-Defaults!C3,0))</f>
        <v>0</v>
      </c>
      <c r="Z4" s="55" t="s">
        <v>24</v>
      </c>
      <c r="AE4" s="1" t="s">
        <v>23</v>
      </c>
    </row>
    <row r="5" spans="2:31" x14ac:dyDescent="0.25">
      <c r="B5" s="24" t="str">
        <f>Defaults!B4</f>
        <v>Employee 2</v>
      </c>
      <c r="C5" s="26">
        <v>0</v>
      </c>
      <c r="D5" s="50" t="s">
        <v>23</v>
      </c>
      <c r="E5" s="28">
        <f>IF(D5="K",0,IF('Allowance 2014'!C26-Defaults!C4&gt;0,'Allowance 2014'!C26-Defaults!C4,0))</f>
        <v>0</v>
      </c>
      <c r="F5" s="53" t="s">
        <v>23</v>
      </c>
      <c r="G5" s="28">
        <f>IF(F5="K",0,IF('Allowance 2014'!D26-Defaults!C4&gt;0,'Allowance 2014'!D26-Defaults!C4,0))</f>
        <v>0</v>
      </c>
      <c r="H5" s="56" t="s">
        <v>23</v>
      </c>
      <c r="I5" s="29">
        <f>IF(H5="K",0,IF('Allowance 2014'!E26-Defaults!C4&gt;0,'Allowance 2014'!E26-Defaults!C4,0))</f>
        <v>0</v>
      </c>
      <c r="J5" s="53" t="s">
        <v>23</v>
      </c>
      <c r="K5" s="28">
        <f>IF(J5="K",0,IF('Allowance 2014'!F26-Defaults!C4&gt;0,'Allowance 2014'!F26-Defaults!C4,0))</f>
        <v>0</v>
      </c>
      <c r="L5" s="53" t="s">
        <v>23</v>
      </c>
      <c r="M5" s="28">
        <f>IF(L5="K",0,IF('Allowance 2014'!G26-Defaults!C4&gt;0,'Allowance 2014'!G26-Defaults!C4,0))</f>
        <v>0</v>
      </c>
      <c r="N5" s="56" t="s">
        <v>23</v>
      </c>
      <c r="O5" s="29">
        <f>IF(N5="K",0,IF('Allowance 2014'!H26-Defaults!C4&gt;0,'Allowance 2014'!H26-Defaults!C4,0))</f>
        <v>0</v>
      </c>
      <c r="P5" s="53" t="s">
        <v>23</v>
      </c>
      <c r="Q5" s="28">
        <f>IF(P5="K",0,IF('Allowance 2014'!I26-Defaults!C4&gt;0,'Allowance 2014'!I26-Defaults!C4,0))</f>
        <v>0</v>
      </c>
      <c r="R5" s="53" t="s">
        <v>23</v>
      </c>
      <c r="S5" s="28">
        <f>IF(R5="K",0,IF('Allowance 2014'!I26-Defaults!C4&gt;0,'Allowance 2014'!I26-Defaults!C4,0))</f>
        <v>0</v>
      </c>
      <c r="T5" s="56" t="s">
        <v>23</v>
      </c>
      <c r="U5" s="27">
        <f>IF(T5="K",0,IF('Allowance 2014'!K26-Defaults!C4&gt;0,'Allowance 2014'!K26-Defaults!C4,0))</f>
        <v>0</v>
      </c>
      <c r="V5" s="53" t="s">
        <v>23</v>
      </c>
      <c r="W5" s="28">
        <f>IF(V5="K",0,IF('Allowance 2014'!L26-Defaults!C4&gt;0,'Allowance 2014'!L26-Defaults!C4,0))</f>
        <v>0</v>
      </c>
      <c r="X5" s="53" t="s">
        <v>23</v>
      </c>
      <c r="Y5" s="28">
        <f>IF(X5="K",0,IF('Allowance 2014'!M26-Defaults!C4&gt;0,'Allowance 2014'!M26-Defaults!C4,0))</f>
        <v>0</v>
      </c>
      <c r="Z5" s="56" t="s">
        <v>23</v>
      </c>
    </row>
    <row r="6" spans="2:31" x14ac:dyDescent="0.25">
      <c r="B6" s="24" t="str">
        <f>Defaults!B5</f>
        <v>Employee 3</v>
      </c>
      <c r="C6" s="26">
        <v>0</v>
      </c>
      <c r="D6" s="50" t="s">
        <v>24</v>
      </c>
      <c r="E6" s="28">
        <f>IF(D6="K",0,IF('Allowance 2014'!C27-Defaults!C5&gt;0,'Allowance 2014'!C27-Defaults!C5,0))</f>
        <v>0</v>
      </c>
      <c r="F6" s="53" t="s">
        <v>24</v>
      </c>
      <c r="G6" s="28">
        <f>IF(F6="K",0,IF('Allowance 2014'!D27-Defaults!C5&gt;0,'Allowance 2014'!D27-Defaults!C5,0))</f>
        <v>0</v>
      </c>
      <c r="H6" s="56" t="s">
        <v>24</v>
      </c>
      <c r="I6" s="29">
        <f>IF(H6="K",0,IF('Allowance 2014'!E27-Defaults!C5&gt;0,'Allowance 2014'!E27-Defaults!C5,0))</f>
        <v>0</v>
      </c>
      <c r="J6" s="53" t="s">
        <v>24</v>
      </c>
      <c r="K6" s="28">
        <f>IF(J6="K",0,IF('Allowance 2014'!F27-Defaults!C5&gt;0,'Allowance 2014'!F27-Defaults!C5,0))</f>
        <v>0</v>
      </c>
      <c r="L6" s="53" t="s">
        <v>24</v>
      </c>
      <c r="M6" s="28">
        <f>IF(L6="K",0,IF('Allowance 2014'!G27-Defaults!C5&gt;0,'Allowance 2014'!G27-Defaults!C5,0))</f>
        <v>0</v>
      </c>
      <c r="N6" s="56" t="s">
        <v>24</v>
      </c>
      <c r="O6" s="29">
        <f>IF(N6="K",0,IF('Allowance 2014'!H27-Defaults!C5&gt;0,'Allowance 2014'!H27-Defaults!C5,0))</f>
        <v>0</v>
      </c>
      <c r="P6" s="53" t="s">
        <v>24</v>
      </c>
      <c r="Q6" s="28">
        <f>IF(P6="K",0,IF('Allowance 2014'!I27-Defaults!C5&gt;0,'Allowance 2014'!I27-Defaults!C5,0))</f>
        <v>0</v>
      </c>
      <c r="R6" s="53" t="s">
        <v>24</v>
      </c>
      <c r="S6" s="28">
        <f>IF(R6="K",0,IF('Allowance 2014'!I27-Defaults!C5&gt;0,'Allowance 2014'!I27-Defaults!C5,0))</f>
        <v>0</v>
      </c>
      <c r="T6" s="56" t="s">
        <v>24</v>
      </c>
      <c r="U6" s="27">
        <f>IF(T6="K",0,IF('Allowance 2014'!K27-Defaults!C5&gt;0,'Allowance 2014'!K27-Defaults!C5,0))</f>
        <v>0</v>
      </c>
      <c r="V6" s="53" t="s">
        <v>24</v>
      </c>
      <c r="W6" s="28">
        <f>IF(V6="K",0,IF('Allowance 2014'!L27-Defaults!C5&gt;0,'Allowance 2014'!L27-Defaults!C5,0))</f>
        <v>0</v>
      </c>
      <c r="X6" s="53" t="s">
        <v>24</v>
      </c>
      <c r="Y6" s="28">
        <f>IF(X6="K",0,IF('Allowance 2014'!M27-Defaults!C5&gt;0,'Allowance 2014'!M27-Defaults!C5,0))</f>
        <v>0</v>
      </c>
      <c r="Z6" s="56" t="s">
        <v>24</v>
      </c>
    </row>
    <row r="7" spans="2:31" x14ac:dyDescent="0.25">
      <c r="B7" s="24" t="str">
        <f>Defaults!B6</f>
        <v>Employee 4</v>
      </c>
      <c r="C7" s="26">
        <v>0</v>
      </c>
      <c r="D7" s="50" t="s">
        <v>24</v>
      </c>
      <c r="E7" s="28">
        <f>IF(D7="K",0,IF('Allowance 2014'!C28-Defaults!C6&gt;0,'Allowance 2014'!C28-Defaults!C6,0))</f>
        <v>0</v>
      </c>
      <c r="F7" s="53" t="s">
        <v>24</v>
      </c>
      <c r="G7" s="28">
        <f>IF(F7="K",0,IF('Allowance 2014'!D28-Defaults!C6&gt;0,'Allowance 2014'!D28-Defaults!C6,0))</f>
        <v>0</v>
      </c>
      <c r="H7" s="56" t="s">
        <v>24</v>
      </c>
      <c r="I7" s="29">
        <f>IF(H7="K",0,IF('Allowance 2014'!E28-Defaults!C6&gt;0,'Allowance 2014'!E28-Defaults!C6,0))</f>
        <v>0</v>
      </c>
      <c r="J7" s="53" t="s">
        <v>24</v>
      </c>
      <c r="K7" s="28">
        <f>IF(J7="K",0,IF('Allowance 2014'!F28-Defaults!C6&gt;0,'Allowance 2014'!F28-Defaults!C6,0))</f>
        <v>0</v>
      </c>
      <c r="L7" s="53" t="s">
        <v>24</v>
      </c>
      <c r="M7" s="28">
        <f>IF(L7="K",0,IF('Allowance 2014'!G28-Defaults!C6&gt;0,'Allowance 2014'!G28-Defaults!C6,0))</f>
        <v>0</v>
      </c>
      <c r="N7" s="56" t="s">
        <v>24</v>
      </c>
      <c r="O7" s="29">
        <f>IF(N7="K",0,IF('Allowance 2014'!H28-Defaults!C6&gt;0,'Allowance 2014'!H28-Defaults!C6,0))</f>
        <v>0</v>
      </c>
      <c r="P7" s="53" t="s">
        <v>24</v>
      </c>
      <c r="Q7" s="28">
        <f>IF(P7="K",0,IF('Allowance 2014'!I28-Defaults!C6&gt;0,'Allowance 2014'!I28-Defaults!C6,0))</f>
        <v>0</v>
      </c>
      <c r="R7" s="53" t="s">
        <v>24</v>
      </c>
      <c r="S7" s="28">
        <f>IF(R7="K",0,IF('Allowance 2014'!I28-Defaults!C6&gt;0,'Allowance 2014'!I28-Defaults!C6,0))</f>
        <v>0</v>
      </c>
      <c r="T7" s="56" t="s">
        <v>24</v>
      </c>
      <c r="U7" s="27">
        <f>IF(T7="K",0,IF('Allowance 2014'!K28-Defaults!C6&gt;0,'Allowance 2014'!K28-Defaults!C6,0))</f>
        <v>0</v>
      </c>
      <c r="V7" s="53" t="s">
        <v>24</v>
      </c>
      <c r="W7" s="28">
        <f>IF(V7="K",0,IF('Allowance 2014'!L28-Defaults!C6&gt;0,'Allowance 2014'!L28-Defaults!C6,0))</f>
        <v>0</v>
      </c>
      <c r="X7" s="53" t="s">
        <v>24</v>
      </c>
      <c r="Y7" s="28">
        <f>IF(X7="K",0,IF('Allowance 2014'!M28-Defaults!C6&gt;0,'Allowance 2014'!M28-Defaults!C6,0))</f>
        <v>0</v>
      </c>
      <c r="Z7" s="56" t="s">
        <v>24</v>
      </c>
    </row>
    <row r="8" spans="2:31" x14ac:dyDescent="0.25">
      <c r="B8" s="24" t="str">
        <f>Defaults!B7</f>
        <v>Employee 5</v>
      </c>
      <c r="C8" s="26">
        <v>0</v>
      </c>
      <c r="D8" s="50" t="s">
        <v>24</v>
      </c>
      <c r="E8" s="28">
        <f>IF(D8="K",0,IF('Allowance 2014'!C29-Defaults!C7&gt;0,'Allowance 2014'!C29-Defaults!C7,0))</f>
        <v>0</v>
      </c>
      <c r="F8" s="53" t="s">
        <v>24</v>
      </c>
      <c r="G8" s="28">
        <f>IF(F8="K",0,IF('Allowance 2014'!D29-Defaults!C7&gt;0,'Allowance 2014'!D29-Defaults!C7,0))</f>
        <v>0</v>
      </c>
      <c r="H8" s="56" t="s">
        <v>24</v>
      </c>
      <c r="I8" s="29">
        <f>IF(H8="K",0,IF('Allowance 2014'!E29-Defaults!C7&gt;0,'Allowance 2014'!E29-Defaults!C7,0))</f>
        <v>0</v>
      </c>
      <c r="J8" s="53" t="s">
        <v>24</v>
      </c>
      <c r="K8" s="28">
        <f>IF(J8="K",0,IF('Allowance 2014'!F29-Defaults!C7&gt;0,'Allowance 2014'!F29-Defaults!C7,0))</f>
        <v>0</v>
      </c>
      <c r="L8" s="53" t="s">
        <v>24</v>
      </c>
      <c r="M8" s="28">
        <f>IF(L8="K",0,IF('Allowance 2014'!G29-Defaults!C7&gt;0,'Allowance 2014'!G29-Defaults!C7,0))</f>
        <v>0</v>
      </c>
      <c r="N8" s="56" t="s">
        <v>24</v>
      </c>
      <c r="O8" s="29">
        <f>IF(N8="K",0,IF('Allowance 2014'!H29-Defaults!C7&gt;0,'Allowance 2014'!H29-Defaults!C7,0))</f>
        <v>0</v>
      </c>
      <c r="P8" s="53" t="s">
        <v>24</v>
      </c>
      <c r="Q8" s="28">
        <f>IF(P8="K",0,IF('Allowance 2014'!I29-Defaults!C7&gt;0,'Allowance 2014'!I29-Defaults!C7,0))</f>
        <v>0</v>
      </c>
      <c r="R8" s="53" t="s">
        <v>24</v>
      </c>
      <c r="S8" s="28">
        <f>IF(R8="K",0,IF('Allowance 2014'!I29-Defaults!C7&gt;0,'Allowance 2014'!I29-Defaults!C7,0))</f>
        <v>0</v>
      </c>
      <c r="T8" s="56" t="s">
        <v>24</v>
      </c>
      <c r="U8" s="27">
        <f>IF(T8="K",0,IF('Allowance 2014'!K29-Defaults!C7&gt;0,'Allowance 2014'!K29-Defaults!C7,0))</f>
        <v>0</v>
      </c>
      <c r="V8" s="53" t="s">
        <v>24</v>
      </c>
      <c r="W8" s="28">
        <f>IF(V8="K",0,IF('Allowance 2014'!L29-Defaults!C7&gt;0,'Allowance 2014'!L29-Defaults!C7,0))</f>
        <v>0</v>
      </c>
      <c r="X8" s="53" t="s">
        <v>24</v>
      </c>
      <c r="Y8" s="28">
        <f>IF(X8="K",0,IF('Allowance 2014'!M29-Defaults!C7&gt;0,'Allowance 2014'!M29-Defaults!C7,0))</f>
        <v>0</v>
      </c>
      <c r="Z8" s="56" t="s">
        <v>24</v>
      </c>
    </row>
    <row r="9" spans="2:31" x14ac:dyDescent="0.25">
      <c r="B9" s="24" t="str">
        <f>Defaults!B8</f>
        <v>Employee 6</v>
      </c>
      <c r="C9" s="26">
        <v>0</v>
      </c>
      <c r="D9" s="50" t="s">
        <v>24</v>
      </c>
      <c r="E9" s="28">
        <f>IF(D9="K",0,IF('Allowance 2014'!C30-Defaults!C8&gt;0,'Allowance 2014'!C30-Defaults!C8,0))</f>
        <v>0</v>
      </c>
      <c r="F9" s="53" t="s">
        <v>24</v>
      </c>
      <c r="G9" s="28">
        <f>IF(F9="K",0,IF('Allowance 2014'!D30-Defaults!C8&gt;0,'Allowance 2014'!D30-Defaults!C8,0))</f>
        <v>0</v>
      </c>
      <c r="H9" s="56" t="s">
        <v>24</v>
      </c>
      <c r="I9" s="29">
        <f>IF(H9="K",0,IF('Allowance 2014'!E30-Defaults!C8&gt;0,'Allowance 2014'!E30-Defaults!C8,0))</f>
        <v>0</v>
      </c>
      <c r="J9" s="53" t="s">
        <v>24</v>
      </c>
      <c r="K9" s="28">
        <f>IF(J9="K",0,IF('Allowance 2014'!F30-Defaults!C8&gt;0,'Allowance 2014'!F30-Defaults!C8,0))</f>
        <v>0</v>
      </c>
      <c r="L9" s="53" t="s">
        <v>24</v>
      </c>
      <c r="M9" s="28">
        <f>IF(L9="K",0,IF('Allowance 2014'!G30-Defaults!C8&gt;0,'Allowance 2014'!G30-Defaults!C8,0))</f>
        <v>0</v>
      </c>
      <c r="N9" s="56" t="s">
        <v>24</v>
      </c>
      <c r="O9" s="29">
        <f>IF(N9="K",0,IF('Allowance 2014'!H30-Defaults!C8&gt;0,'Allowance 2014'!H30-Defaults!C8,0))</f>
        <v>0</v>
      </c>
      <c r="P9" s="53" t="s">
        <v>24</v>
      </c>
      <c r="Q9" s="28">
        <f>IF(P9="K",0,IF('Allowance 2014'!I30-Defaults!C8&gt;0,'Allowance 2014'!I30-Defaults!C8,0))</f>
        <v>0</v>
      </c>
      <c r="R9" s="53" t="s">
        <v>24</v>
      </c>
      <c r="S9" s="28">
        <f>IF(R9="K",0,IF('Allowance 2014'!I30-Defaults!C8&gt;0,'Allowance 2014'!I30-Defaults!C8,0))</f>
        <v>0</v>
      </c>
      <c r="T9" s="56" t="s">
        <v>24</v>
      </c>
      <c r="U9" s="27">
        <f>IF(T9="K",0,IF('Allowance 2014'!K30-Defaults!C8&gt;0,'Allowance 2014'!K30-Defaults!C8,0))</f>
        <v>0</v>
      </c>
      <c r="V9" s="53" t="s">
        <v>24</v>
      </c>
      <c r="W9" s="28">
        <f>IF(V9="K",0,IF('Allowance 2014'!L30-Defaults!C8&gt;0,'Allowance 2014'!L30-Defaults!C8,0))</f>
        <v>0</v>
      </c>
      <c r="X9" s="53" t="s">
        <v>24</v>
      </c>
      <c r="Y9" s="28">
        <f>IF(X9="K",0,IF('Allowance 2014'!M30-Defaults!C8&gt;0,'Allowance 2014'!M30-Defaults!C8,0))</f>
        <v>0</v>
      </c>
      <c r="Z9" s="56" t="s">
        <v>24</v>
      </c>
    </row>
    <row r="10" spans="2:31" x14ac:dyDescent="0.25">
      <c r="B10" s="24" t="str">
        <f>Defaults!B9</f>
        <v>Employee 7</v>
      </c>
      <c r="C10" s="26">
        <v>0</v>
      </c>
      <c r="D10" s="50" t="s">
        <v>24</v>
      </c>
      <c r="E10" s="28">
        <f>IF(D10="K",0,IF('Allowance 2014'!C31-Defaults!C9&gt;0,'Allowance 2014'!C31-Defaults!C9,0))</f>
        <v>0</v>
      </c>
      <c r="F10" s="53" t="s">
        <v>24</v>
      </c>
      <c r="G10" s="28">
        <f>IF(F10="K",0,IF('Allowance 2014'!D31-Defaults!C9&gt;0,'Allowance 2014'!D31-Defaults!C9,0))</f>
        <v>0</v>
      </c>
      <c r="H10" s="56" t="s">
        <v>24</v>
      </c>
      <c r="I10" s="29">
        <f>IF(H10="K",0,IF('Allowance 2014'!E31-Defaults!C9&gt;0,'Allowance 2014'!E31-Defaults!C9,0))</f>
        <v>0</v>
      </c>
      <c r="J10" s="53" t="s">
        <v>24</v>
      </c>
      <c r="K10" s="28">
        <f>IF(J10="K",0,IF('Allowance 2014'!F31-Defaults!C9&gt;0,'Allowance 2014'!F31-Defaults!C9,0))</f>
        <v>0</v>
      </c>
      <c r="L10" s="53" t="s">
        <v>24</v>
      </c>
      <c r="M10" s="28">
        <f>IF(L10="K",0,IF('Allowance 2014'!G31-Defaults!C9&gt;0,'Allowance 2014'!G31-Defaults!C9,0))</f>
        <v>0</v>
      </c>
      <c r="N10" s="56" t="s">
        <v>24</v>
      </c>
      <c r="O10" s="29">
        <f>IF(N10="K",0,IF('Allowance 2014'!H31-Defaults!C9&gt;0,'Allowance 2014'!H31-Defaults!C9,0))</f>
        <v>0</v>
      </c>
      <c r="P10" s="53" t="s">
        <v>24</v>
      </c>
      <c r="Q10" s="28">
        <f>IF(P10="K",0,IF('Allowance 2014'!I31-Defaults!C9&gt;0,'Allowance 2014'!I31-Defaults!C9,0))</f>
        <v>0</v>
      </c>
      <c r="R10" s="53" t="s">
        <v>24</v>
      </c>
      <c r="S10" s="28">
        <f>IF(R10="K",0,IF('Allowance 2014'!I31-Defaults!C9&gt;0,'Allowance 2014'!I31-Defaults!C9,0))</f>
        <v>0</v>
      </c>
      <c r="T10" s="56" t="s">
        <v>24</v>
      </c>
      <c r="U10" s="27">
        <f>IF(T10="K",0,IF('Allowance 2014'!K31-Defaults!C9&gt;0,'Allowance 2014'!K31-Defaults!C9,0))</f>
        <v>0</v>
      </c>
      <c r="V10" s="53" t="s">
        <v>24</v>
      </c>
      <c r="W10" s="28">
        <f>IF(V10="K",0,IF('Allowance 2014'!L31-Defaults!C9&gt;0,'Allowance 2014'!L31-Defaults!C9,0))</f>
        <v>0</v>
      </c>
      <c r="X10" s="53" t="s">
        <v>24</v>
      </c>
      <c r="Y10" s="28">
        <f>IF(X10="K",0,IF('Allowance 2014'!M31-Defaults!C9&gt;0,'Allowance 2014'!M31-Defaults!C9,0))</f>
        <v>0</v>
      </c>
      <c r="Z10" s="56" t="s">
        <v>24</v>
      </c>
    </row>
    <row r="11" spans="2:31" ht="15.75" thickBot="1" x14ac:dyDescent="0.3">
      <c r="B11" s="25" t="str">
        <f>Defaults!B10</f>
        <v>Employee 8</v>
      </c>
      <c r="C11" s="26">
        <v>0</v>
      </c>
      <c r="D11" s="51" t="s">
        <v>24</v>
      </c>
      <c r="E11" s="28">
        <f>IF(D11="K",0,IF('Allowance 2014'!C32-Defaults!C10&gt;0,'Allowance 2014'!C32-Defaults!C10,0))</f>
        <v>0</v>
      </c>
      <c r="F11" s="54" t="s">
        <v>24</v>
      </c>
      <c r="G11" s="28">
        <f>IF(F11="K",0,IF('Allowance 2014'!D32-Defaults!C10&gt;0,'Allowance 2014'!D32-Defaults!C10,0))</f>
        <v>0</v>
      </c>
      <c r="H11" s="57" t="s">
        <v>24</v>
      </c>
      <c r="I11" s="29">
        <f>IF(H11="K",0,IF('Allowance 2014'!E32-Defaults!C10&gt;0,'Allowance 2014'!E32-Defaults!C10,0))</f>
        <v>0</v>
      </c>
      <c r="J11" s="54" t="s">
        <v>24</v>
      </c>
      <c r="K11" s="28">
        <f>IF(J11="K",0,IF('Allowance 2014'!F32-Defaults!C10&gt;0,'Allowance 2014'!F32-Defaults!C10,0))</f>
        <v>0</v>
      </c>
      <c r="L11" s="54" t="s">
        <v>24</v>
      </c>
      <c r="M11" s="28">
        <f>IF(L11="K",0,IF('Allowance 2014'!G32-Defaults!C10&gt;0,'Allowance 2014'!G32-Defaults!C10,0))</f>
        <v>0</v>
      </c>
      <c r="N11" s="57" t="s">
        <v>24</v>
      </c>
      <c r="O11" s="29">
        <f>IF(N11="K",0,IF('Allowance 2014'!H32-Defaults!C10&gt;0,'Allowance 2014'!H32-Defaults!C10,0))</f>
        <v>0</v>
      </c>
      <c r="P11" s="54" t="s">
        <v>24</v>
      </c>
      <c r="Q11" s="28">
        <f>IF(P11="K",0,IF('Allowance 2014'!I32-Defaults!C10&gt;0,'Allowance 2014'!I32-Defaults!C10,0))</f>
        <v>0</v>
      </c>
      <c r="R11" s="54" t="s">
        <v>24</v>
      </c>
      <c r="S11" s="28">
        <f>IF(R11="K",0,IF('Allowance 2014'!I32-Defaults!C10&gt;0,'Allowance 2014'!I32-Defaults!C10,0))</f>
        <v>0</v>
      </c>
      <c r="T11" s="57" t="s">
        <v>24</v>
      </c>
      <c r="U11" s="27">
        <f>IF(T11="K",0,IF('Allowance 2014'!K32-Defaults!C10&gt;0,'Allowance 2014'!K32-Defaults!C10,0))</f>
        <v>0</v>
      </c>
      <c r="V11" s="54" t="s">
        <v>24</v>
      </c>
      <c r="W11" s="28">
        <f>IF(V11="K",0,IF('Allowance 2014'!L32-Defaults!C10&gt;0,'Allowance 2014'!L32-Defaults!C10,0))</f>
        <v>0</v>
      </c>
      <c r="X11" s="54" t="s">
        <v>24</v>
      </c>
      <c r="Y11" s="28">
        <f>IF(X11="K",0,IF('Allowance 2014'!M32-Defaults!C10&gt;0,'Allowance 2014'!M32-Defaults!C10,0))</f>
        <v>0</v>
      </c>
      <c r="Z11" s="57" t="s">
        <v>24</v>
      </c>
    </row>
  </sheetData>
  <sheetProtection formatCells="0" formatColumns="0" formatRows="0"/>
  <mergeCells count="12"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dataValidations count="1">
    <dataValidation type="list" allowBlank="1" showInputMessage="1" showErrorMessage="1" sqref="AE2 Z4:Z11 X4:X11 V4:V11 T4:T11 R4:R11 P4:P11 N4:N11 L4:L11 J4:J11 H4:H11 F4:F11 D4:D11">
      <formula1>$AE$3:$AE$4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4"/>
  <sheetViews>
    <sheetView workbookViewId="0">
      <selection activeCell="F16" sqref="F16"/>
    </sheetView>
  </sheetViews>
  <sheetFormatPr defaultRowHeight="15" x14ac:dyDescent="0.25"/>
  <cols>
    <col min="1" max="1" width="9.140625" style="1"/>
    <col min="2" max="2" width="15.5703125" style="1" bestFit="1" customWidth="1"/>
    <col min="3" max="6" width="10.5703125" style="1" bestFit="1" customWidth="1"/>
    <col min="7" max="10" width="9.140625" style="1"/>
    <col min="11" max="11" width="10.85546875" style="1" bestFit="1" customWidth="1"/>
    <col min="12" max="12" width="8.140625" style="1" bestFit="1" customWidth="1"/>
    <col min="13" max="13" width="10.42578125" style="1" bestFit="1" customWidth="1"/>
    <col min="14" max="14" width="10.140625" style="1" bestFit="1" customWidth="1"/>
    <col min="15" max="16384" width="9.140625" style="1"/>
  </cols>
  <sheetData>
    <row r="1" spans="2:5" ht="15.75" thickBot="1" x14ac:dyDescent="0.3"/>
    <row r="2" spans="2:5" ht="15.75" thickBot="1" x14ac:dyDescent="0.3">
      <c r="C2" s="21" t="s">
        <v>18</v>
      </c>
      <c r="D2" s="22" t="s">
        <v>19</v>
      </c>
      <c r="E2" s="36" t="s">
        <v>20</v>
      </c>
    </row>
    <row r="3" spans="2:5" x14ac:dyDescent="0.25">
      <c r="B3" s="23" t="s">
        <v>37</v>
      </c>
      <c r="C3" s="46">
        <v>800</v>
      </c>
      <c r="D3" s="58">
        <f>C3*3</f>
        <v>2400</v>
      </c>
      <c r="E3" s="59">
        <f>D3*4</f>
        <v>9600</v>
      </c>
    </row>
    <row r="4" spans="2:5" x14ac:dyDescent="0.25">
      <c r="B4" s="24" t="s">
        <v>38</v>
      </c>
      <c r="C4" s="47">
        <v>700</v>
      </c>
      <c r="D4" s="60">
        <f t="shared" ref="D4:D10" si="0">C4*3</f>
        <v>2100</v>
      </c>
      <c r="E4" s="61">
        <f t="shared" ref="E4:E10" si="1">D4*4</f>
        <v>8400</v>
      </c>
    </row>
    <row r="5" spans="2:5" x14ac:dyDescent="0.25">
      <c r="B5" s="24" t="s">
        <v>39</v>
      </c>
      <c r="C5" s="47">
        <v>600</v>
      </c>
      <c r="D5" s="60">
        <f t="shared" si="0"/>
        <v>1800</v>
      </c>
      <c r="E5" s="61">
        <f t="shared" si="1"/>
        <v>7200</v>
      </c>
    </row>
    <row r="6" spans="2:5" x14ac:dyDescent="0.25">
      <c r="B6" s="24" t="s">
        <v>40</v>
      </c>
      <c r="C6" s="47">
        <v>500</v>
      </c>
      <c r="D6" s="60">
        <f t="shared" si="0"/>
        <v>1500</v>
      </c>
      <c r="E6" s="61">
        <f t="shared" si="1"/>
        <v>6000</v>
      </c>
    </row>
    <row r="7" spans="2:5" x14ac:dyDescent="0.25">
      <c r="B7" s="24" t="s">
        <v>41</v>
      </c>
      <c r="C7" s="47">
        <v>400</v>
      </c>
      <c r="D7" s="60">
        <f t="shared" si="0"/>
        <v>1200</v>
      </c>
      <c r="E7" s="61">
        <f t="shared" si="1"/>
        <v>4800</v>
      </c>
    </row>
    <row r="8" spans="2:5" x14ac:dyDescent="0.25">
      <c r="B8" s="24" t="s">
        <v>42</v>
      </c>
      <c r="C8" s="47">
        <v>300</v>
      </c>
      <c r="D8" s="60">
        <f t="shared" si="0"/>
        <v>900</v>
      </c>
      <c r="E8" s="61">
        <f t="shared" si="1"/>
        <v>3600</v>
      </c>
    </row>
    <row r="9" spans="2:5" x14ac:dyDescent="0.25">
      <c r="B9" s="24" t="s">
        <v>43</v>
      </c>
      <c r="C9" s="47">
        <v>200</v>
      </c>
      <c r="D9" s="60">
        <f t="shared" si="0"/>
        <v>600</v>
      </c>
      <c r="E9" s="61">
        <f t="shared" si="1"/>
        <v>2400</v>
      </c>
    </row>
    <row r="10" spans="2:5" ht="15.75" thickBot="1" x14ac:dyDescent="0.3">
      <c r="B10" s="25" t="s">
        <v>44</v>
      </c>
      <c r="C10" s="48">
        <v>100</v>
      </c>
      <c r="D10" s="62">
        <f t="shared" si="0"/>
        <v>300</v>
      </c>
      <c r="E10" s="63">
        <f t="shared" si="1"/>
        <v>1200</v>
      </c>
    </row>
    <row r="13" spans="2:5" ht="15.75" thickBot="1" x14ac:dyDescent="0.3"/>
    <row r="14" spans="2:5" x14ac:dyDescent="0.25">
      <c r="B14" s="98" t="s">
        <v>48</v>
      </c>
      <c r="C14" s="110" t="s">
        <v>49</v>
      </c>
    </row>
    <row r="15" spans="2:5" ht="15.75" thickBot="1" x14ac:dyDescent="0.3">
      <c r="B15" s="109" t="s">
        <v>21</v>
      </c>
      <c r="C15" s="143">
        <v>0.47</v>
      </c>
    </row>
    <row r="16" spans="2:5" ht="15.75" thickBot="1" x14ac:dyDescent="0.3">
      <c r="B16" s="102"/>
      <c r="C16" s="102"/>
    </row>
    <row r="17" spans="1:14" x14ac:dyDescent="0.25">
      <c r="B17" s="98" t="s">
        <v>22</v>
      </c>
      <c r="C17" s="112" t="str">
        <f>IF(SUM('Allowance 2014'!N25:N32)&gt;0,"December",IF(SUM('Allowance 2014'!M25:M32)&gt;0,"November",IF(SUM('Allowance 2014'!L25:L32)&gt;0,"October",IF(SUM('Allowance 2014'!K25:K32)&gt;0,"September",IF(SUM('Allowance 2014'!J25:J32)&gt;0,"August",IF(SUM('Allowance 2014'!I25:I32)&gt;0,"July",IF(SUM('Allowance 2014'!H25:H32)&gt;0,"June",IF(SUM('Allowance 2014'!G25:G32)&gt;0,"May",IF(SUM('Allowance 2014'!F25:F32)&gt;0,"April",IF(SUM('Allowance 2014'!E25:E32)&gt;0,"March",IF(SUM('Allowance 2014'!D25:D32)&gt;0,"February","January")))))))))))</f>
        <v>January</v>
      </c>
    </row>
    <row r="18" spans="1:14" ht="15.75" thickBot="1" x14ac:dyDescent="0.3">
      <c r="B18" s="109" t="s">
        <v>19</v>
      </c>
      <c r="C18" s="113" t="str">
        <f>IF(OR(C17="January",C17="February",C17="March"),"Q1",IF(OR(C17="April",C17="May",C17="June"),"Q2",IF(OR(C17="July",C17="August",C17="September"),"Q3","Q4")))</f>
        <v>Q1</v>
      </c>
    </row>
    <row r="20" spans="1:14" ht="15.75" thickBot="1" x14ac:dyDescent="0.3"/>
    <row r="21" spans="1:14" ht="15.75" thickBot="1" x14ac:dyDescent="0.3">
      <c r="C21" s="21" t="s">
        <v>12</v>
      </c>
      <c r="D21" s="22" t="s">
        <v>13</v>
      </c>
      <c r="E21" s="22" t="s">
        <v>14</v>
      </c>
      <c r="F21" s="36" t="s">
        <v>15</v>
      </c>
    </row>
    <row r="22" spans="1:14" x14ac:dyDescent="0.25">
      <c r="B22" s="23" t="str">
        <f>B3</f>
        <v>Employee 1</v>
      </c>
      <c r="C22" s="37">
        <f>IF($C$17="January",'Allowance 2014'!C25,IF($C$17="February",'Allowance 2014'!D25+'Pay it Forward'!E4,IF($C$17="March",'Allowance 2014'!E25+'Pay it Forward'!G4,"")))</f>
        <v>141</v>
      </c>
      <c r="D22" s="38" t="str">
        <f>IF($C$17="April",'Allowance 2014'!F25+'Pay it Forward'!I4,IF($C$17="May",'Allowance 2014'!G25+'Pay it Forward'!K4,IF($C$17="June",'Allowance 2014'!H25+'Pay it Forward'!M4,"")))</f>
        <v/>
      </c>
      <c r="E22" s="38" t="str">
        <f>IF($C$17="July",'Allowance 2014'!I25+'Pay it Forward'!O4,IF($C$17="August",'Allowance 2014'!J25+'Pay it Forward'!Q4,IF($C$17="September",'Allowance 2014'!K2+'Pay it Forward'!S4,"")))</f>
        <v/>
      </c>
      <c r="F22" s="39" t="str">
        <f>(IF($C$17="October",'Allowance 2014'!L25+'Pay it Forward'!U4,IF($C$17="November",'Allowance 2014'!M25+'Pay it Forward'!W4,IF($C$17="December",'Allowance 2014'!N25+'Pay it Forward'!Y4,""))))</f>
        <v/>
      </c>
      <c r="G22" s="4"/>
      <c r="H22" s="4"/>
      <c r="I22" s="4"/>
      <c r="J22" s="4"/>
      <c r="K22" s="4"/>
      <c r="L22" s="4"/>
      <c r="M22" s="4"/>
      <c r="N22" s="4"/>
    </row>
    <row r="23" spans="1:14" x14ac:dyDescent="0.25">
      <c r="B23" s="24" t="str">
        <f>B4</f>
        <v>Employee 2</v>
      </c>
      <c r="C23" s="30">
        <f>IF($C$17="January",'Allowance 2014'!C26,IF($C$17="February",'Allowance 2014'!D26+'Pay it Forward'!E5,IF($C$17="March",'Allowance 2014'!E26+'Pay it Forward'!G5,"")))</f>
        <v>470</v>
      </c>
      <c r="D23" s="40" t="str">
        <f>IF($C$17="April",'Allowance 2014'!F26+'Pay it Forward'!I5,IF($C$17="May",'Allowance 2014'!G26+'Pay it Forward'!K5,IF($C$17="June",'Allowance 2014'!H26+'Pay it Forward'!M5,"")))</f>
        <v/>
      </c>
      <c r="E23" s="40" t="str">
        <f>IF($C$17="July",'Allowance 2014'!I26+'Pay it Forward'!O5,IF($C$17="August",'Allowance 2014'!J26+'Pay it Forward'!Q5,IF($C$17="September",'Allowance 2014'!K3+'Pay it Forward'!S5,"")))</f>
        <v/>
      </c>
      <c r="F23" s="41" t="str">
        <f>(IF($C$17="October",'Allowance 2014'!L26+'Pay it Forward'!U5,IF($C$17="November",'Allowance 2014'!M26+'Pay it Forward'!W5,IF($C$17="December",'Allowance 2014'!N26+'Pay it Forward'!Y5,""))))</f>
        <v/>
      </c>
      <c r="G23" s="4"/>
      <c r="H23" s="4"/>
      <c r="I23" s="4"/>
      <c r="J23" s="4"/>
      <c r="K23" s="4"/>
      <c r="L23" s="4"/>
      <c r="M23" s="4"/>
      <c r="N23" s="4"/>
    </row>
    <row r="24" spans="1:14" x14ac:dyDescent="0.25">
      <c r="B24" s="24" t="str">
        <f t="shared" ref="B24:B29" si="2">B5</f>
        <v>Employee 3</v>
      </c>
      <c r="C24" s="30">
        <f>IF($C$17="January",'Allowance 2014'!C27,IF($C$17="February",'Allowance 2014'!D27+'Pay it Forward'!E6,IF($C$17="March",'Allowance 2014'!E27+'Pay it Forward'!G6,"")))</f>
        <v>235</v>
      </c>
      <c r="D24" s="40" t="str">
        <f>IF($C$17="April",'Allowance 2014'!F27+'Pay it Forward'!I6,IF($C$17="May",'Allowance 2014'!G27+'Pay it Forward'!K6,IF($C$17="June",'Allowance 2014'!H27+'Pay it Forward'!M6,"")))</f>
        <v/>
      </c>
      <c r="E24" s="40" t="str">
        <f>IF($C$17="July",'Allowance 2014'!I27+'Pay it Forward'!O6,IF($C$17="August",'Allowance 2014'!J27+'Pay it Forward'!Q6,IF($C$17="September",'Allowance 2014'!K4+'Pay it Forward'!S6,"")))</f>
        <v/>
      </c>
      <c r="F24" s="41" t="str">
        <f>(IF($C$17="October",'Allowance 2014'!L27+'Pay it Forward'!U6,IF($C$17="November",'Allowance 2014'!M27+'Pay it Forward'!W6,IF($C$17="December",'Allowance 2014'!N27+'Pay it Forward'!Y6,""))))</f>
        <v/>
      </c>
      <c r="G24" s="4"/>
      <c r="H24" s="4"/>
      <c r="I24" s="4"/>
      <c r="J24" s="4"/>
      <c r="K24" s="4"/>
      <c r="L24" s="4"/>
      <c r="M24" s="4"/>
      <c r="N24" s="4"/>
    </row>
    <row r="25" spans="1:14" x14ac:dyDescent="0.25">
      <c r="B25" s="24" t="str">
        <f t="shared" si="2"/>
        <v>Employee 4</v>
      </c>
      <c r="C25" s="30">
        <f>IF($C$17="January",'Allowance 2014'!C28,IF($C$17="February",'Allowance 2014'!D28+'Pay it Forward'!E7,IF($C$17="March",'Allowance 2014'!E28+'Pay it Forward'!G7,"")))</f>
        <v>282</v>
      </c>
      <c r="D25" s="40" t="str">
        <f>IF($C$17="April",'Allowance 2014'!F28+'Pay it Forward'!I7,IF($C$17="May",'Allowance 2014'!G28+'Pay it Forward'!K7,IF($C$17="June",'Allowance 2014'!H28+'Pay it Forward'!M7,"")))</f>
        <v/>
      </c>
      <c r="E25" s="40" t="str">
        <f>IF($C$17="July",'Allowance 2014'!I28+'Pay it Forward'!O7,IF($C$17="August",'Allowance 2014'!J28+'Pay it Forward'!Q7,IF($C$17="September",'Allowance 2014'!K5+'Pay it Forward'!S7,"")))</f>
        <v/>
      </c>
      <c r="F25" s="41" t="str">
        <f>(IF($C$17="October",'Allowance 2014'!L28+'Pay it Forward'!U7,IF($C$17="November",'Allowance 2014'!M28+'Pay it Forward'!W7,IF($C$17="December",'Allowance 2014'!N28+'Pay it Forward'!Y7,""))))</f>
        <v/>
      </c>
      <c r="G25" s="4"/>
      <c r="H25" s="4"/>
      <c r="I25" s="4"/>
      <c r="J25" s="4"/>
      <c r="K25" s="4"/>
      <c r="L25" s="4"/>
      <c r="M25" s="4"/>
      <c r="N25" s="4"/>
    </row>
    <row r="26" spans="1:14" x14ac:dyDescent="0.25">
      <c r="B26" s="24" t="str">
        <f t="shared" si="2"/>
        <v>Employee 5</v>
      </c>
      <c r="C26" s="30">
        <f>IF($C$17="January",'Allowance 2014'!C29,IF($C$17="February",'Allowance 2014'!D29+'Pay it Forward'!E8,IF($C$17="March",'Allowance 2014'!E29+'Pay it Forward'!G8,"")))</f>
        <v>94</v>
      </c>
      <c r="D26" s="40" t="str">
        <f>IF($C$17="April",'Allowance 2014'!F29+'Pay it Forward'!I8,IF($C$17="May",'Allowance 2014'!G29+'Pay it Forward'!K8,IF($C$17="June",'Allowance 2014'!H29+'Pay it Forward'!M8,"")))</f>
        <v/>
      </c>
      <c r="E26" s="40" t="str">
        <f>IF($C$17="July",'Allowance 2014'!I29+'Pay it Forward'!O8,IF($C$17="August",'Allowance 2014'!J29+'Pay it Forward'!Q8,IF($C$17="September",'Allowance 2014'!K6+'Pay it Forward'!S8,"")))</f>
        <v/>
      </c>
      <c r="F26" s="41" t="str">
        <f>(IF($C$17="October",'Allowance 2014'!L29+'Pay it Forward'!U8,IF($C$17="November",'Allowance 2014'!M29+'Pay it Forward'!W8,IF($C$17="December",'Allowance 2014'!N29+'Pay it Forward'!Y8,""))))</f>
        <v/>
      </c>
      <c r="G26" s="4"/>
      <c r="H26" s="4"/>
      <c r="I26" s="4"/>
      <c r="J26" s="4"/>
      <c r="K26" s="4"/>
      <c r="L26" s="4"/>
      <c r="M26" s="4"/>
      <c r="N26" s="4"/>
    </row>
    <row r="27" spans="1:14" x14ac:dyDescent="0.25">
      <c r="B27" s="24" t="str">
        <f t="shared" si="2"/>
        <v>Employee 6</v>
      </c>
      <c r="C27" s="30">
        <f>IF($C$17="January",'Allowance 2014'!C30,IF($C$17="February",'Allowance 2014'!D30+'Pay it Forward'!E9,IF($C$17="March",'Allowance 2014'!E30+'Pay it Forward'!G9,"")))</f>
        <v>423</v>
      </c>
      <c r="D27" s="40" t="str">
        <f>IF($C$17="April",'Allowance 2014'!F30+'Pay it Forward'!I9,IF($C$17="May",'Allowance 2014'!G30+'Pay it Forward'!K9,IF($C$17="June",'Allowance 2014'!H30+'Pay it Forward'!M9,"")))</f>
        <v/>
      </c>
      <c r="E27" s="40" t="str">
        <f>IF($C$17="July",'Allowance 2014'!I30+'Pay it Forward'!O9,IF($C$17="August",'Allowance 2014'!J30+'Pay it Forward'!Q9,IF($C$17="September",'Allowance 2014'!K7+'Pay it Forward'!S9,"")))</f>
        <v/>
      </c>
      <c r="F27" s="41" t="str">
        <f>(IF($C$17="October",'Allowance 2014'!L30+'Pay it Forward'!U9,IF($C$17="November",'Allowance 2014'!M30+'Pay it Forward'!W9,IF($C$17="December",'Allowance 2014'!N30+'Pay it Forward'!Y9,""))))</f>
        <v/>
      </c>
      <c r="G27" s="4"/>
      <c r="H27" s="4"/>
      <c r="I27" s="4"/>
      <c r="J27" s="4"/>
      <c r="K27" s="4"/>
      <c r="L27" s="4"/>
      <c r="M27" s="4"/>
      <c r="N27" s="4"/>
    </row>
    <row r="28" spans="1:14" x14ac:dyDescent="0.25">
      <c r="B28" s="24" t="str">
        <f t="shared" si="2"/>
        <v>Employee 7</v>
      </c>
      <c r="C28" s="30">
        <f>IF($C$17="January",'Allowance 2014'!C31,IF($C$17="February",'Allowance 2014'!D31+'Pay it Forward'!E10,IF($C$17="March",'Allowance 2014'!E31+'Pay it Forward'!G10,"")))</f>
        <v>4700</v>
      </c>
      <c r="D28" s="40" t="str">
        <f>IF($C$17="April",'Allowance 2014'!F31+'Pay it Forward'!I10,IF($C$17="May",'Allowance 2014'!G31+'Pay it Forward'!K10,IF($C$17="June",'Allowance 2014'!H31+'Pay it Forward'!M10,"")))</f>
        <v/>
      </c>
      <c r="E28" s="40" t="str">
        <f>IF($C$17="July",'Allowance 2014'!I31+'Pay it Forward'!O10,IF($C$17="August",'Allowance 2014'!J31+'Pay it Forward'!Q10,IF($C$17="September",'Allowance 2014'!K8+'Pay it Forward'!S10,"")))</f>
        <v/>
      </c>
      <c r="F28" s="41" t="str">
        <f>(IF($C$17="October",'Allowance 2014'!L31+'Pay it Forward'!U10,IF($C$17="November",'Allowance 2014'!M31+'Pay it Forward'!W10,IF($C$17="December",'Allowance 2014'!N31+'Pay it Forward'!Y10,""))))</f>
        <v/>
      </c>
      <c r="G28" s="4"/>
      <c r="H28" s="4"/>
      <c r="I28" s="4"/>
      <c r="J28" s="4"/>
      <c r="K28" s="4"/>
      <c r="L28" s="4"/>
      <c r="M28" s="4"/>
      <c r="N28" s="4"/>
    </row>
    <row r="29" spans="1:14" ht="15.75" thickBot="1" x14ac:dyDescent="0.3">
      <c r="B29" s="25" t="str">
        <f t="shared" si="2"/>
        <v>Employee 8</v>
      </c>
      <c r="C29" s="31">
        <f>IF($C$17="January",'Allowance 2014'!C32,IF($C$17="February",'Allowance 2014'!D32+'Pay it Forward'!E11,IF($C$17="March",'Allowance 2014'!E32+'Pay it Forward'!G11,"")))</f>
        <v>282</v>
      </c>
      <c r="D29" s="42" t="str">
        <f>IF($C$17="April",'Allowance 2014'!F32+'Pay it Forward'!I11,IF($C$17="May",'Allowance 2014'!G32+'Pay it Forward'!K11,IF($C$17="June",'Allowance 2014'!H32+'Pay it Forward'!M11,"")))</f>
        <v/>
      </c>
      <c r="E29" s="42" t="str">
        <f>IF($C$17="July",'Allowance 2014'!I32+'Pay it Forward'!O11,IF($C$17="August",'Allowance 2014'!J32+'Pay it Forward'!Q11,IF($C$17="September",'Allowance 2014'!K9+'Pay it Forward'!S11,"")))</f>
        <v/>
      </c>
      <c r="F29" s="43" t="str">
        <f>(IF($C$17="October",'Allowance 2014'!L32+'Pay it Forward'!U11,IF($C$17="November",'Allowance 2014'!M32+'Pay it Forward'!W11,IF($C$17="December",'Allowance 2014'!N32+'Pay it Forward'!Y11,""))))</f>
        <v/>
      </c>
      <c r="G29" s="4"/>
      <c r="H29" s="4"/>
      <c r="I29" s="4"/>
      <c r="J29" s="4"/>
      <c r="K29" s="4"/>
      <c r="L29" s="4"/>
      <c r="M29" s="4"/>
      <c r="N29" s="4"/>
    </row>
    <row r="30" spans="1:14" ht="15.75" thickBot="1" x14ac:dyDescent="0.3"/>
    <row r="31" spans="1:14" ht="15.75" thickBot="1" x14ac:dyDescent="0.3">
      <c r="A31" s="102"/>
      <c r="B31" s="74" t="s">
        <v>45</v>
      </c>
      <c r="C31" s="71"/>
    </row>
    <row r="32" spans="1:14" x14ac:dyDescent="0.25">
      <c r="A32" s="99" t="s">
        <v>46</v>
      </c>
      <c r="B32" s="103" t="s">
        <v>32</v>
      </c>
      <c r="C32" s="104"/>
    </row>
    <row r="33" spans="1:3" x14ac:dyDescent="0.25">
      <c r="A33" s="100" t="s">
        <v>47</v>
      </c>
      <c r="B33" s="105" t="s">
        <v>33</v>
      </c>
      <c r="C33" s="106"/>
    </row>
    <row r="34" spans="1:3" ht="15.75" thickBot="1" x14ac:dyDescent="0.3">
      <c r="A34" s="101" t="s">
        <v>27</v>
      </c>
      <c r="B34" s="107" t="s">
        <v>34</v>
      </c>
      <c r="C34" s="108"/>
    </row>
  </sheetData>
  <sheetProtection formatCells="0" formatColumns="0" formatRows="0"/>
  <mergeCells count="4">
    <mergeCell ref="B31:C31"/>
    <mergeCell ref="B32:C32"/>
    <mergeCell ref="B33:C33"/>
    <mergeCell ref="B34:C3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Allowance 2014</vt:lpstr>
      <vt:lpstr>Mileage km</vt:lpstr>
      <vt:lpstr>Pay it Forward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Tolman</dc:creator>
  <cp:lastModifiedBy>Malcolm Tolman</cp:lastModifiedBy>
  <dcterms:created xsi:type="dcterms:W3CDTF">2014-02-13T20:06:52Z</dcterms:created>
  <dcterms:modified xsi:type="dcterms:W3CDTF">2018-01-17T21:55:37Z</dcterms:modified>
</cp:coreProperties>
</file>