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1_spring-func\docs\03_Securityのテスト\"/>
    </mc:Choice>
  </mc:AlternateContent>
  <xr:revisionPtr revIDLastSave="0" documentId="13_ncr:1_{4389889A-5ABB-4B46-A7BD-E4AE8D55E906}" xr6:coauthVersionLast="47" xr6:coauthVersionMax="47" xr10:uidLastSave="{00000000-0000-0000-0000-000000000000}"/>
  <bookViews>
    <workbookView xWindow="6855" yWindow="3240" windowWidth="18330" windowHeight="12165" xr2:uid="{00000000-000D-0000-FFFF-FFFF00000000}"/>
  </bookViews>
  <sheets>
    <sheet name="大中項目" sheetId="1" r:id="rId1"/>
    <sheet name="ENCR01" sheetId="6" r:id="rId2"/>
    <sheet name="ENCR02" sheetId="8" r:id="rId3"/>
    <sheet name="ENCR03" sheetId="9" r:id="rId4"/>
    <sheet name="ENCR04" sheetId="10" r:id="rId5"/>
    <sheet name="前提条件" sheetId="7" r:id="rId6"/>
  </sheets>
  <definedNames>
    <definedName name="_xlnm.Print_Titles" localSheetId="1">ENCR01!$1:$8</definedName>
    <definedName name="_xlnm.Print_Titles" localSheetId="2">ENCR02!$1:$8</definedName>
    <definedName name="_xlnm.Print_Titles" localSheetId="3">ENCR03!$1:$8</definedName>
    <definedName name="_xlnm.Print_Titles" localSheetId="4">ENCR04!$1:$8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E2" i="9" a="1"/>
  <c r="E2" i="9" s="1"/>
  <c r="E3" i="9" s="1"/>
  <c r="D2" i="9"/>
  <c r="D3" i="10"/>
  <c r="E2" i="10" a="1"/>
  <c r="E2" i="10" s="1"/>
  <c r="E3" i="10" s="1"/>
  <c r="D2" i="10"/>
  <c r="D3" i="8"/>
  <c r="E2" i="8" a="1"/>
  <c r="E2" i="8" s="1"/>
  <c r="E3" i="8" s="1"/>
  <c r="D2" i="8"/>
  <c r="E2" i="6" a="1"/>
  <c r="E2" i="6" s="1"/>
  <c r="E3" i="6" s="1"/>
  <c r="A16" i="1" l="1"/>
  <c r="A7" i="1"/>
  <c r="A8" i="1"/>
  <c r="C16" i="1" l="1"/>
  <c r="A9" i="10" s="1"/>
  <c r="B9" i="10" s="1"/>
  <c r="C2" i="10" s="1"/>
  <c r="A15" i="1" l="1"/>
  <c r="A14" i="1"/>
  <c r="A13" i="1"/>
  <c r="A12" i="1"/>
  <c r="A11" i="1"/>
  <c r="A10" i="1"/>
  <c r="C10" i="1" l="1"/>
  <c r="C13" i="1"/>
  <c r="A9" i="8" l="1"/>
  <c r="B9" i="8" s="1"/>
  <c r="C11" i="1"/>
  <c r="C14" i="1"/>
  <c r="A9" i="9"/>
  <c r="B9" i="9" s="1"/>
  <c r="D3" i="6"/>
  <c r="D2" i="6"/>
  <c r="A9" i="1"/>
  <c r="A6" i="1"/>
  <c r="A5" i="1"/>
  <c r="C2" i="8" l="1"/>
  <c r="C2" i="9"/>
  <c r="C15" i="1"/>
  <c r="A11" i="9" s="1"/>
  <c r="B11" i="9" s="1"/>
  <c r="A10" i="9"/>
  <c r="B10" i="9" s="1"/>
  <c r="C12" i="1"/>
  <c r="A11" i="8" s="1"/>
  <c r="B11" i="8" s="1"/>
  <c r="A10" i="8"/>
  <c r="B10" i="8" s="1"/>
  <c r="C5" i="1"/>
  <c r="A9" i="6" s="1"/>
  <c r="B9" i="6" s="1"/>
  <c r="C6" i="1" l="1"/>
  <c r="A10" i="6" l="1"/>
  <c r="B10" i="6" s="1"/>
  <c r="C7" i="1"/>
  <c r="C8" i="1" l="1"/>
  <c r="A11" i="6"/>
  <c r="B11" i="6" s="1"/>
  <c r="C2" i="6" l="1"/>
  <c r="A12" i="6"/>
  <c r="B12" i="6" s="1"/>
  <c r="C9" i="1"/>
  <c r="A13" i="6" s="1"/>
  <c r="B13" i="6" s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<sst xmlns="http://schemas.openxmlformats.org/spreadsheetml/2006/main" count="212" uniqueCount="106">
  <si>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</si>
  <si>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</si>
  <si>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</si>
  <si>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</si>
  <si>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</si>
  <si>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</si>
  <si>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</si>
  <si>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</si>
  <si>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</si>
  <si>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</si>
  <si>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</si>
  <si>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</si>
  <si>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</si>
  <si>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</si>
  <si>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</si>
  <si>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</si>
  <si>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</si>
  <si>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</si>
  <si>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</si>
  <si>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</si>
  <si>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</si>
  <si>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</si>
  <si>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</si>
  <si>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正常</t>
  </si>
  <si>
    <t>レコード</t>
    <phoneticPr fontId="2"/>
  </si>
  <si>
    <t xml:space="preserve">事前条件に特に指定がない場合、前提条件シートの設定が基本条件となり、
個別の条件があれば、試験条件詳細【事前条件】セルに記載している。
</t>
    <rPh sb="0" eb="2">
      <t>ジゼン</t>
    </rPh>
    <rPh sb="2" eb="4">
      <t>ジョウケン</t>
    </rPh>
    <rPh sb="5" eb="6">
      <t>トク</t>
    </rPh>
    <rPh sb="7" eb="9">
      <t>シテイ</t>
    </rPh>
    <rPh sb="12" eb="14">
      <t>バアイ</t>
    </rPh>
    <rPh sb="15" eb="17">
      <t>ゼンテイ</t>
    </rPh>
    <rPh sb="17" eb="19">
      <t>ジョウケン</t>
    </rPh>
    <rPh sb="23" eb="25">
      <t>セッテイ</t>
    </rPh>
    <rPh sb="26" eb="28">
      <t>キホン</t>
    </rPh>
    <rPh sb="28" eb="30">
      <t>ジョウケン</t>
    </rPh>
    <rPh sb="35" eb="37">
      <t>コベツ</t>
    </rPh>
    <rPh sb="38" eb="40">
      <t>ジョウケン</t>
    </rPh>
    <rPh sb="45" eb="47">
      <t>シケン</t>
    </rPh>
    <rPh sb="47" eb="49">
      <t>ジョウケン</t>
    </rPh>
    <rPh sb="49" eb="51">
      <t>ショウサイ</t>
    </rPh>
    <rPh sb="52" eb="54">
      <t>ジゼン</t>
    </rPh>
    <rPh sb="54" eb="56">
      <t>ジョウケン</t>
    </rPh>
    <rPh sb="60" eb="62">
      <t>キサイ</t>
    </rPh>
    <phoneticPr fontId="2"/>
  </si>
  <si>
    <t>■</t>
    <phoneticPr fontId="2"/>
  </si>
  <si>
    <t>username</t>
    <phoneticPr fontId="2"/>
  </si>
  <si>
    <t>password</t>
    <phoneticPr fontId="2"/>
  </si>
  <si>
    <t>authority</t>
    <phoneticPr fontId="2"/>
  </si>
  <si>
    <t>John</t>
    <phoneticPr fontId="2"/>
  </si>
  <si>
    <t>ROLE_USER</t>
    <phoneticPr fontId="2"/>
  </si>
  <si>
    <t>Hanako</t>
    <phoneticPr fontId="2"/>
  </si>
  <si>
    <t>Satoshi</t>
    <phoneticPr fontId="2"/>
  </si>
  <si>
    <t>Shigeru</t>
    <phoneticPr fontId="2"/>
  </si>
  <si>
    <t>spring1234</t>
    <phoneticPr fontId="2"/>
  </si>
  <si>
    <t>※PSHS0101001で実施したものを使用する。</t>
    <rPh sb="13" eb="15">
      <t>ジッシ</t>
    </rPh>
    <rPh sb="20" eb="22">
      <t>シヨウ</t>
    </rPh>
    <phoneticPr fontId="2"/>
  </si>
  <si>
    <t>※PSHS0102001で実施したものを使用する。</t>
    <rPh sb="13" eb="15">
      <t>ジッシ</t>
    </rPh>
    <rPh sb="20" eb="22">
      <t>シヨウ</t>
    </rPh>
    <phoneticPr fontId="2"/>
  </si>
  <si>
    <t>※PSHS0104001で実施したものを使用する。</t>
    <rPh sb="13" eb="15">
      <t>ジッシ</t>
    </rPh>
    <rPh sb="20" eb="22">
      <t>シヨウ</t>
    </rPh>
    <phoneticPr fontId="2"/>
  </si>
  <si>
    <t>Selenium:○</t>
  </si>
  <si>
    <t>$2a$10$2FoQRWuN8ias8psaFh.Fb.4yzqXOW0DbLmQxIWDq.eqBKZBHquxJW</t>
    <phoneticPr fontId="2"/>
  </si>
  <si>
    <t>618b1e82409f2cab94845c6c3ae1f27938ede8cea7e104fc07a40283f031881c2d6e565be67d038f</t>
    <phoneticPr fontId="2"/>
  </si>
  <si>
    <t>9e9f6576edd50759742de9ab020ceeef2a6874994723a8c6b902485d2c6ca7d8a7c5b7d04701959c10d798b6b64cfe724a4b6982c22b7953fc9f2615d070bc1e</t>
    <phoneticPr fontId="2"/>
  </si>
  <si>
    <t>ENCR</t>
    <phoneticPr fontId="2"/>
  </si>
  <si>
    <t>暗号化</t>
    <rPh sb="0" eb="3">
      <t>アンゴウカ</t>
    </rPh>
    <phoneticPr fontId="2"/>
  </si>
  <si>
    <t>Spring Securityの暗復号</t>
    <rPh sb="16" eb="17">
      <t>アン</t>
    </rPh>
    <rPh sb="17" eb="19">
      <t>フクゴウ</t>
    </rPh>
    <phoneticPr fontId="2"/>
  </si>
  <si>
    <t>Spring Securityの乱数生成</t>
    <rPh sb="16" eb="18">
      <t>ランスウ</t>
    </rPh>
    <rPh sb="18" eb="20">
      <t>セイセイ</t>
    </rPh>
    <phoneticPr fontId="2"/>
  </si>
  <si>
    <t>JCAの公開鍵暗号化方式による暗復号</t>
    <rPh sb="4" eb="6">
      <t>コウカイ</t>
    </rPh>
    <rPh sb="6" eb="7">
      <t>カギ</t>
    </rPh>
    <rPh sb="7" eb="10">
      <t>アンゴウカ</t>
    </rPh>
    <rPh sb="10" eb="12">
      <t>ホウシキ</t>
    </rPh>
    <rPh sb="15" eb="16">
      <t>アン</t>
    </rPh>
    <rPh sb="16" eb="18">
      <t>フクゴウ</t>
    </rPh>
    <phoneticPr fontId="2"/>
  </si>
  <si>
    <t>queryableTextメソッドで同一の暗号化結果を返すTextEncryptorが生成されることを確認。</t>
    <rPh sb="18" eb="20">
      <t>ドウイツ</t>
    </rPh>
    <rPh sb="21" eb="24">
      <t>アンゴウカ</t>
    </rPh>
    <rPh sb="24" eb="26">
      <t>ケッカ</t>
    </rPh>
    <rPh sb="27" eb="28">
      <t>カエ</t>
    </rPh>
    <rPh sb="43" eb="45">
      <t>セイセイ</t>
    </rPh>
    <rPh sb="51" eb="53">
      <t>カクニン</t>
    </rPh>
    <phoneticPr fontId="2"/>
  </si>
  <si>
    <t>BytesEncryptorを使用してバイト配列の暗号化、復号ができることを確認。</t>
    <rPh sb="15" eb="17">
      <t>シヨウ</t>
    </rPh>
    <rPh sb="22" eb="24">
      <t>ハイレツ</t>
    </rPh>
    <rPh sb="25" eb="28">
      <t>アンゴウカ</t>
    </rPh>
    <rPh sb="29" eb="31">
      <t>フクゴウ</t>
    </rPh>
    <rPh sb="38" eb="40">
      <t>カクニン</t>
    </rPh>
    <phoneticPr fontId="2"/>
  </si>
  <si>
    <t>TextEncryptorを使用してテキストの暗号化、復号ができることを確認。</t>
    <rPh sb="14" eb="16">
      <t>シヨウ</t>
    </rPh>
    <rPh sb="23" eb="26">
      <t>アンゴウカ</t>
    </rPh>
    <rPh sb="27" eb="29">
      <t>フクゴウ</t>
    </rPh>
    <rPh sb="36" eb="38">
      <t>カクニン</t>
    </rPh>
    <phoneticPr fontId="2"/>
  </si>
  <si>
    <t>ByteKeyGeneratorを使用してバイト配列型の疑似乱数(鍵)が生成できることを確認。</t>
    <rPh sb="17" eb="19">
      <t>シヨウ</t>
    </rPh>
    <rPh sb="24" eb="26">
      <t>ハイレツ</t>
    </rPh>
    <rPh sb="26" eb="27">
      <t>ガタ</t>
    </rPh>
    <rPh sb="28" eb="30">
      <t>ギジ</t>
    </rPh>
    <rPh sb="30" eb="32">
      <t>ランスウ</t>
    </rPh>
    <rPh sb="33" eb="34">
      <t>カギ</t>
    </rPh>
    <rPh sb="36" eb="38">
      <t>セイセイ</t>
    </rPh>
    <rPh sb="44" eb="46">
      <t>カクニン</t>
    </rPh>
    <phoneticPr fontId="2"/>
  </si>
  <si>
    <t>sharedメソッドを使用して同一の鍵を返すByteKeyGeneratorが生成されることを確認。</t>
    <rPh sb="11" eb="13">
      <t>シヨウ</t>
    </rPh>
    <rPh sb="15" eb="17">
      <t>ドウイツ</t>
    </rPh>
    <rPh sb="18" eb="19">
      <t>カギ</t>
    </rPh>
    <rPh sb="20" eb="21">
      <t>カエ</t>
    </rPh>
    <rPh sb="39" eb="41">
      <t>セイセイ</t>
    </rPh>
    <rPh sb="47" eb="49">
      <t>カクニン</t>
    </rPh>
    <phoneticPr fontId="2"/>
  </si>
  <si>
    <t>StringKeyGeneratorを使用してテキスト型の疑似乱数(鍵)が生成できることを確認。</t>
    <rPh sb="19" eb="21">
      <t>シヨウ</t>
    </rPh>
    <rPh sb="27" eb="28">
      <t>ガタ</t>
    </rPh>
    <rPh sb="29" eb="31">
      <t>ギジ</t>
    </rPh>
    <rPh sb="31" eb="33">
      <t>ランスウ</t>
    </rPh>
    <rPh sb="34" eb="35">
      <t>カギ</t>
    </rPh>
    <rPh sb="37" eb="39">
      <t>セイセイ</t>
    </rPh>
    <rPh sb="45" eb="47">
      <t>カクニン</t>
    </rPh>
    <phoneticPr fontId="2"/>
  </si>
  <si>
    <t>JCAで生成したキーペアを使用してJCAで暗号化、JCAで復号ができることを確認。</t>
    <rPh sb="4" eb="6">
      <t>セイセイ</t>
    </rPh>
    <rPh sb="13" eb="15">
      <t>シヨウ</t>
    </rPh>
    <rPh sb="21" eb="24">
      <t>アンゴウカ</t>
    </rPh>
    <rPh sb="29" eb="31">
      <t>フクゴウ</t>
    </rPh>
    <rPh sb="38" eb="40">
      <t>カクニン</t>
    </rPh>
    <phoneticPr fontId="2"/>
  </si>
  <si>
    <t>OpenSSLで生成したキーペアを使用してOpenSSLで暗号化、JCAで復号できることを確認。</t>
    <rPh sb="8" eb="10">
      <t>セイセイ</t>
    </rPh>
    <rPh sb="17" eb="19">
      <t>シヨウ</t>
    </rPh>
    <rPh sb="29" eb="32">
      <t>アンゴウカ</t>
    </rPh>
    <rPh sb="37" eb="39">
      <t>フクゴウ</t>
    </rPh>
    <rPh sb="45" eb="47">
      <t>カクニン</t>
    </rPh>
    <phoneticPr fontId="2"/>
  </si>
  <si>
    <t>OpenSSLで生成したキーペアを使用してJCAで暗号化、OpenSSLで復号できることを確認。</t>
    <rPh sb="8" eb="10">
      <t>セイセイ</t>
    </rPh>
    <rPh sb="17" eb="19">
      <t>シヨウ</t>
    </rPh>
    <rPh sb="25" eb="28">
      <t>アンゴウカ</t>
    </rPh>
    <rPh sb="37" eb="39">
      <t>フクゴウ</t>
    </rPh>
    <rPh sb="45" eb="47">
      <t>カクニン</t>
    </rPh>
    <phoneticPr fontId="2"/>
  </si>
  <si>
    <t>正常</t>
    <phoneticPr fontId="2"/>
  </si>
  <si>
    <t>BytesEncryptorを使用してバイト配列の暗号化、復号ができることを確認。</t>
    <phoneticPr fontId="2"/>
  </si>
  <si>
    <t>以下のファイルを用意すること</t>
    <rPh sb="0" eb="2">
      <t>イカ</t>
    </rPh>
    <rPh sb="8" eb="10">
      <t>ヨウイ</t>
    </rPh>
    <phoneticPr fontId="2"/>
  </si>
  <si>
    <t>ファイル名</t>
    <rPh sb="4" eb="5">
      <t>メイ</t>
    </rPh>
    <phoneticPr fontId="2"/>
  </si>
  <si>
    <t>内容</t>
    <rPh sb="0" eb="2">
      <t>ナイヨウ</t>
    </rPh>
    <phoneticPr fontId="2"/>
  </si>
  <si>
    <t>public.der</t>
    <phoneticPr fontId="2"/>
  </si>
  <si>
    <t>OpenSSLで生成した公開鍵</t>
    <rPh sb="8" eb="10">
      <t>セイセイ</t>
    </rPh>
    <rPh sb="12" eb="14">
      <t>コウカイ</t>
    </rPh>
    <rPh sb="14" eb="15">
      <t>カギ</t>
    </rPh>
    <phoneticPr fontId="2"/>
  </si>
  <si>
    <t>private.pk8</t>
    <phoneticPr fontId="2"/>
  </si>
  <si>
    <t>OpenSSLで生成した秘密鍵を PKCS #8 フォーマットに変換したもの</t>
    <rPh sb="8" eb="10">
      <t>セイセイ</t>
    </rPh>
    <rPh sb="12" eb="14">
      <t>ヒミツ</t>
    </rPh>
    <rPh sb="14" eb="15">
      <t>カギ</t>
    </rPh>
    <rPh sb="32" eb="34">
      <t>ヘンカン</t>
    </rPh>
    <phoneticPr fontId="2"/>
  </si>
  <si>
    <t>private.pem</t>
    <phoneticPr fontId="2"/>
  </si>
  <si>
    <t>OpenSSLで生成した秘密鍵</t>
    <rPh sb="8" eb="10">
      <t>セイセイ</t>
    </rPh>
    <rPh sb="12" eb="14">
      <t>ヒミツ</t>
    </rPh>
    <rPh sb="14" eb="15">
      <t>カギ</t>
    </rPh>
    <phoneticPr fontId="2"/>
  </si>
  <si>
    <t>GCM with AESを使用して、テキストの暗号化および復号ができることを確認。</t>
    <rPh sb="13" eb="15">
      <t>シヨウ</t>
    </rPh>
    <rPh sb="23" eb="26">
      <t>アンゴウカ</t>
    </rPh>
    <rPh sb="29" eb="31">
      <t>フクゴウ</t>
    </rPh>
    <rPh sb="38" eb="40">
      <t>カクニン</t>
    </rPh>
    <phoneticPr fontId="2"/>
  </si>
  <si>
    <t>GCM with AESを使用して、バイト配列の暗号化および復号ができることを確認。</t>
    <rPh sb="13" eb="15">
      <t>シヨウ</t>
    </rPh>
    <rPh sb="21" eb="23">
      <t>ハイレツ</t>
    </rPh>
    <rPh sb="24" eb="27">
      <t>アンゴウカ</t>
    </rPh>
    <rPh sb="30" eb="32">
      <t>フクゴウ</t>
    </rPh>
    <rPh sb="39" eb="41">
      <t>カクニン</t>
    </rPh>
    <phoneticPr fontId="2"/>
  </si>
  <si>
    <t>ハイブリッド暗号化方式による暗復号</t>
    <rPh sb="6" eb="9">
      <t>アンゴウカ</t>
    </rPh>
    <rPh sb="9" eb="11">
      <t>ホウシキ</t>
    </rPh>
    <rPh sb="14" eb="15">
      <t>アン</t>
    </rPh>
    <rPh sb="15" eb="17">
      <t>フクゴウ</t>
    </rPh>
    <phoneticPr fontId="2"/>
  </si>
  <si>
    <t>JCAで生成したキーペアを使用して、ハイブリッド暗号化方式で暗号化および復号ができることを確認。</t>
    <rPh sb="4" eb="6">
      <t>セイセイ</t>
    </rPh>
    <rPh sb="13" eb="15">
      <t>シヨウ</t>
    </rPh>
    <rPh sb="24" eb="27">
      <t>アンゴウカ</t>
    </rPh>
    <rPh sb="27" eb="29">
      <t>ホウシキ</t>
    </rPh>
    <rPh sb="30" eb="33">
      <t>アンゴウカ</t>
    </rPh>
    <rPh sb="36" eb="38">
      <t>フクゴウ</t>
    </rPh>
    <rPh sb="45" eb="47">
      <t>カクニン</t>
    </rPh>
    <phoneticPr fontId="2"/>
  </si>
  <si>
    <t>GCM with AESを使用して、テキストの暗号化および復号ができることを確認。</t>
    <phoneticPr fontId="2"/>
  </si>
  <si>
    <t>GCM with AESを使用して、バイト配列の暗号化および復号ができることを確認。</t>
    <phoneticPr fontId="2"/>
  </si>
  <si>
    <t>平文（暗号化対象）入力画面で、平文を入力する。</t>
    <rPh sb="0" eb="2">
      <t>ヒラブン</t>
    </rPh>
    <rPh sb="3" eb="6">
      <t>アンゴウカ</t>
    </rPh>
    <rPh sb="6" eb="8">
      <t>タイショウ</t>
    </rPh>
    <rPh sb="9" eb="11">
      <t>ニュウリョク</t>
    </rPh>
    <rPh sb="11" eb="13">
      <t>ガメン</t>
    </rPh>
    <rPh sb="15" eb="17">
      <t>ヒラブン</t>
    </rPh>
    <rPh sb="18" eb="20">
      <t>ニュウリョク</t>
    </rPh>
    <phoneticPr fontId="2"/>
  </si>
  <si>
    <t xml:space="preserve">【画面構成】
「入力画面」⇒「結果画面」とすること。
</t>
    <rPh sb="1" eb="3">
      <t>ガメン</t>
    </rPh>
    <rPh sb="3" eb="5">
      <t>コウセイ</t>
    </rPh>
    <rPh sb="8" eb="10">
      <t>ニュウリョク</t>
    </rPh>
    <rPh sb="10" eb="12">
      <t>ガメン</t>
    </rPh>
    <rPh sb="15" eb="17">
      <t>ケッカ</t>
    </rPh>
    <rPh sb="17" eb="19">
      <t>ガメン</t>
    </rPh>
    <phoneticPr fontId="2"/>
  </si>
  <si>
    <t xml:space="preserve">結果画面に以下の情報が表示されていること。
・元テキスト
・暗号化されたテキスト
・復号されたテキスト
</t>
    <rPh sb="0" eb="2">
      <t>ケッカ</t>
    </rPh>
    <rPh sb="2" eb="4">
      <t>ガメン</t>
    </rPh>
    <rPh sb="5" eb="7">
      <t>イカ</t>
    </rPh>
    <rPh sb="8" eb="10">
      <t>ジョウホウ</t>
    </rPh>
    <rPh sb="11" eb="13">
      <t>ヒョウジ</t>
    </rPh>
    <rPh sb="23" eb="24">
      <t>モト</t>
    </rPh>
    <rPh sb="30" eb="33">
      <t>アンゴウカ</t>
    </rPh>
    <rPh sb="42" eb="44">
      <t>フクゴウ</t>
    </rPh>
    <phoneticPr fontId="2"/>
  </si>
  <si>
    <t xml:space="preserve">結果画面に以下の情報が表示されていること。
・元テキスト
・暗号化されたテキスト1
・暗号化されたテキスト2
</t>
    <rPh sb="0" eb="2">
      <t>ケッカ</t>
    </rPh>
    <rPh sb="2" eb="4">
      <t>ガメン</t>
    </rPh>
    <rPh sb="5" eb="7">
      <t>イカ</t>
    </rPh>
    <rPh sb="8" eb="10">
      <t>ジョウホウ</t>
    </rPh>
    <rPh sb="11" eb="13">
      <t>ヒョウジ</t>
    </rPh>
    <rPh sb="23" eb="24">
      <t>モト</t>
    </rPh>
    <rPh sb="30" eb="33">
      <t>アンゴウカ</t>
    </rPh>
    <rPh sb="43" eb="46">
      <t>アンゴウカ</t>
    </rPh>
    <phoneticPr fontId="2"/>
  </si>
  <si>
    <t xml:space="preserve">TextEncryptorを利用して、テキストの暗号化、復号ができることを確認。
</t>
    <rPh sb="14" eb="16">
      <t>リヨウ</t>
    </rPh>
    <rPh sb="24" eb="27">
      <t>アンゴウカ</t>
    </rPh>
    <rPh sb="28" eb="30">
      <t>フクゴウ</t>
    </rPh>
    <rPh sb="37" eb="39">
      <t>カクニン</t>
    </rPh>
    <phoneticPr fontId="2"/>
  </si>
  <si>
    <t xml:space="preserve">queryableTextメソッドで同一の暗号化結果を返すTextEncryptorが生成されることを確認。
</t>
    <phoneticPr fontId="2"/>
  </si>
  <si>
    <t xml:space="preserve">結果画面に以下の情報が表示されていること。
・元テキスト
・暗号化されたテキスト(バイト配列をテキスト表現したもの)
・復号されたテキスト
</t>
    <rPh sb="0" eb="2">
      <t>ケッカ</t>
    </rPh>
    <rPh sb="2" eb="4">
      <t>ガメン</t>
    </rPh>
    <rPh sb="5" eb="7">
      <t>イカ</t>
    </rPh>
    <rPh sb="8" eb="10">
      <t>ジョウホウ</t>
    </rPh>
    <rPh sb="11" eb="13">
      <t>ヒョウジ</t>
    </rPh>
    <rPh sb="23" eb="24">
      <t>モト</t>
    </rPh>
    <rPh sb="30" eb="33">
      <t>アンゴウカ</t>
    </rPh>
    <rPh sb="44" eb="46">
      <t>ハイレツ</t>
    </rPh>
    <rPh sb="51" eb="53">
      <t>ヒョウゲン</t>
    </rPh>
    <rPh sb="60" eb="62">
      <t>フクゴウ</t>
    </rPh>
    <phoneticPr fontId="2"/>
  </si>
  <si>
    <t xml:space="preserve">入力画面で鍵長を入力する。
</t>
    <rPh sb="0" eb="2">
      <t>ニュウリョク</t>
    </rPh>
    <rPh sb="2" eb="4">
      <t>ガメン</t>
    </rPh>
    <rPh sb="5" eb="6">
      <t>カギ</t>
    </rPh>
    <rPh sb="6" eb="7">
      <t>チョウ</t>
    </rPh>
    <rPh sb="8" eb="10">
      <t>ニュウリョク</t>
    </rPh>
    <phoneticPr fontId="2"/>
  </si>
  <si>
    <t xml:space="preserve">【画面構成】
「入力画面」⇒「結果画面」とすること。
</t>
    <rPh sb="1" eb="3">
      <t>ガメン</t>
    </rPh>
    <rPh sb="3" eb="5">
      <t>コウセイ</t>
    </rPh>
    <rPh sb="8" eb="10">
      <t>ニュウリョク</t>
    </rPh>
    <rPh sb="10" eb="12">
      <t>ガメン</t>
    </rPh>
    <rPh sb="15" eb="17">
      <t>ケッカ</t>
    </rPh>
    <rPh sb="17" eb="19">
      <t>ガメン</t>
    </rPh>
    <phoneticPr fontId="2"/>
  </si>
  <si>
    <t xml:space="preserve">結果画面に以下の情報が表示されていること。
・入力した鍵長
・生成された疑似乱数(鍵)のテキスト表現
</t>
    <rPh sb="0" eb="2">
      <t>ケッカ</t>
    </rPh>
    <rPh sb="2" eb="4">
      <t>ガメン</t>
    </rPh>
    <rPh sb="5" eb="7">
      <t>イカ</t>
    </rPh>
    <rPh sb="8" eb="10">
      <t>ジョウホウ</t>
    </rPh>
    <rPh sb="11" eb="13">
      <t>ヒョウジ</t>
    </rPh>
    <rPh sb="23" eb="25">
      <t>ニュウリョク</t>
    </rPh>
    <rPh sb="27" eb="28">
      <t>カギ</t>
    </rPh>
    <rPh sb="28" eb="29">
      <t>チョウ</t>
    </rPh>
    <phoneticPr fontId="2"/>
  </si>
  <si>
    <t xml:space="preserve">結果画面に以下の情報が表示されていること。
・入力した鍵長
・疑似乱数(鍵)1のテキスト表現
・疑似乱数(鍵)2のテキスト表現
</t>
    <rPh sb="0" eb="2">
      <t>ケッカ</t>
    </rPh>
    <rPh sb="2" eb="4">
      <t>ガメン</t>
    </rPh>
    <rPh sb="5" eb="7">
      <t>イカ</t>
    </rPh>
    <rPh sb="8" eb="10">
      <t>ジョウホウ</t>
    </rPh>
    <rPh sb="11" eb="13">
      <t>ヒョウジ</t>
    </rPh>
    <rPh sb="31" eb="33">
      <t>ギジ</t>
    </rPh>
    <rPh sb="33" eb="35">
      <t>ランスウ</t>
    </rPh>
    <rPh sb="36" eb="37">
      <t>カギ</t>
    </rPh>
    <rPh sb="44" eb="46">
      <t>ヒョウゲン</t>
    </rPh>
    <rPh sb="48" eb="50">
      <t>ギジ</t>
    </rPh>
    <rPh sb="50" eb="52">
      <t>ランスウ</t>
    </rPh>
    <rPh sb="53" eb="54">
      <t>カギ</t>
    </rPh>
    <rPh sb="61" eb="63">
      <t>ヒョウゲン</t>
    </rPh>
    <phoneticPr fontId="2"/>
  </si>
  <si>
    <t xml:space="preserve">疑似乱数生成ボタンを押下する。
</t>
    <rPh sb="0" eb="2">
      <t>ギジ</t>
    </rPh>
    <rPh sb="2" eb="4">
      <t>ランスウ</t>
    </rPh>
    <rPh sb="4" eb="6">
      <t>セイセイ</t>
    </rPh>
    <rPh sb="10" eb="12">
      <t>オウカ</t>
    </rPh>
    <phoneticPr fontId="2"/>
  </si>
  <si>
    <t xml:space="preserve">結果画面に以下の情報が表示されていること。
・生成された疑似乱数(鍵)テキスト
</t>
    <rPh sb="0" eb="2">
      <t>ケッカ</t>
    </rPh>
    <rPh sb="2" eb="4">
      <t>ガメン</t>
    </rPh>
    <rPh sb="5" eb="7">
      <t>イカ</t>
    </rPh>
    <rPh sb="8" eb="10">
      <t>ジョウホウ</t>
    </rPh>
    <rPh sb="11" eb="13">
      <t>ヒョウジ</t>
    </rPh>
    <rPh sb="23" eb="25">
      <t>セイセイ</t>
    </rPh>
    <rPh sb="28" eb="30">
      <t>ギジ</t>
    </rPh>
    <rPh sb="30" eb="32">
      <t>ランスウ</t>
    </rPh>
    <rPh sb="33" eb="34">
      <t>カギ</t>
    </rPh>
    <phoneticPr fontId="2"/>
  </si>
  <si>
    <t xml:space="preserve">StringKeyGeneratorを使用してテキスト型の疑似乱数(鍵)が生成できることを確認。
</t>
    <phoneticPr fontId="2"/>
  </si>
  <si>
    <t xml:space="preserve">sharedメソッドを使用して同一の鍵を返すByteKeyGeneratorが生成されることを確認。
</t>
    <phoneticPr fontId="2"/>
  </si>
  <si>
    <t xml:space="preserve">ByteKeyGeneratorを使用してバイト配列型の疑似乱数(鍵)が生成できることを確認。
</t>
    <phoneticPr fontId="2"/>
  </si>
  <si>
    <t xml:space="preserve">【画面構成】
「ボタン押下画面」⇒「結果画面」とすること。
</t>
    <rPh sb="1" eb="3">
      <t>ガメン</t>
    </rPh>
    <rPh sb="3" eb="5">
      <t>コウセイ</t>
    </rPh>
    <rPh sb="11" eb="13">
      <t>オウカ</t>
    </rPh>
    <rPh sb="13" eb="15">
      <t>ガメン</t>
    </rPh>
    <rPh sb="18" eb="20">
      <t>ケッカ</t>
    </rPh>
    <rPh sb="20" eb="22">
      <t>ガメン</t>
    </rPh>
    <phoneticPr fontId="2"/>
  </si>
  <si>
    <t xml:space="preserve">JCAで生成したキーペアを使用してJCAで暗号化、JCAで復号ができることを確認。
</t>
    <phoneticPr fontId="2"/>
  </si>
  <si>
    <t xml:space="preserve">OpenSSLで生成したキーペアを使用してJCAで暗号化、OpenSSLで復号できることを確認。
</t>
    <phoneticPr fontId="2"/>
  </si>
  <si>
    <t xml:space="preserve">OpenSSLで生成したキーペアを使用してOpenSSLで暗号化、JCAで復号できることを確認。
</t>
    <phoneticPr fontId="2"/>
  </si>
  <si>
    <t>■</t>
    <phoneticPr fontId="2"/>
  </si>
  <si>
    <t>OpenSSLを設定しておくこと</t>
    <rPh sb="8" eb="10">
      <t>セッテイ</t>
    </rPh>
    <phoneticPr fontId="2"/>
  </si>
  <si>
    <t>Linux</t>
    <phoneticPr fontId="2"/>
  </si>
  <si>
    <t>https://www.openssl.org/source/</t>
    <phoneticPr fontId="2"/>
  </si>
  <si>
    <t>Windows</t>
    <phoneticPr fontId="2"/>
  </si>
  <si>
    <t>http://slproweb.com/products/Win32OpenSSL.html</t>
    <phoneticPr fontId="2"/>
  </si>
  <si>
    <t>参考サイト</t>
    <rPh sb="0" eb="2">
      <t>サンコウ</t>
    </rPh>
    <phoneticPr fontId="2"/>
  </si>
  <si>
    <t>https://www.digicert.ne.jp/howto/basis/openssl_on_windows.html</t>
    <phoneticPr fontId="2"/>
  </si>
  <si>
    <t xml:space="preserve">JCAで生成したキーペアを使用して、ハイブリッド暗号化方式で暗号化および復号ができることを確認。
</t>
    <phoneticPr fontId="2"/>
  </si>
  <si>
    <t>CVE-2020-5408に伴う非推奨化により削除（#451）</t>
  </si>
  <si>
    <t>論理削除</t>
    <rPh sb="0" eb="2">
      <t>ロンリ</t>
    </rPh>
    <rPh sb="2" eb="4">
      <t>サクジョ</t>
    </rPh>
    <phoneticPr fontId="2"/>
  </si>
  <si>
    <t>総件数</t>
    <rPh sb="0" eb="3">
      <t>ソウケンスウ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</si>
</sst>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13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2B36"/>
      <name val="ＭＳ Ｐゴシック"/>
      <family val="3"/>
      <charset val="128"/>
      <scheme val="minor"/>
    </font>
    <font>
      <b/>
      <sz val="11"/>
      <color rgb="FF002B36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176" fontId="6" fillId="0" borderId="2" xfId="2" applyNumberFormat="1" applyBorder="1" applyAlignment="1">
      <alignment horizontal="center" vertical="top" wrapText="1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0" borderId="3" xfId="2" applyNumberFormat="1" applyBorder="1" applyAlignment="1">
      <alignment horizontal="center" vertical="top" wrapText="1"/>
    </xf>
    <xf numFmtId="176" fontId="6" fillId="0" borderId="4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4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11" fillId="6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11" fillId="0" borderId="0" xfId="0" applyFont="1">
      <alignment vertical="center"/>
    </xf>
    <xf numFmtId="0" fontId="0" fillId="4" borderId="12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5" fillId="5" borderId="0" xfId="1" applyFill="1" applyAlignment="1" applyProtection="1">
      <alignment vertical="center"/>
    </xf>
    <xf numFmtId="176" fontId="6" fillId="0" borderId="1" xfId="2" applyNumberFormat="1" applyBorder="1" applyAlignment="1">
      <alignment horizontal="center" vertical="top" wrapText="1"/>
    </xf>
    <xf numFmtId="0" fontId="12" fillId="0" borderId="0" xfId="0" applyFont="1">
      <alignment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 wrapText="1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0" fontId="9" fillId="4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>
      <alignment vertical="center"/>
    </xf>
    <xf numFmtId="176" fontId="6" fillId="0" borderId="3" xfId="2" applyNumberFormat="1" applyFont="1" applyBorder="1" applyAlignment="1">
      <alignment horizontal="center" vertical="top" wrapText="1"/>
    </xf>
    <xf numFmtId="176" fontId="6" fillId="4" borderId="2" xfId="2" applyNumberFormat="1" applyFont="1" applyFill="1" applyBorder="1" applyAlignment="1">
      <alignment horizontal="center" vertical="top" wrapText="1"/>
    </xf>
    <xf numFmtId="0" fontId="6" fillId="7" borderId="1" xfId="2" applyFont="1" applyFill="1" applyBorder="1" applyAlignment="1">
      <alignment horizontal="left" vertical="top" wrapText="1"/>
    </xf>
    <xf numFmtId="49" fontId="6" fillId="7" borderId="1" xfId="2" applyNumberFormat="1" applyFont="1" applyFill="1" applyBorder="1" applyAlignment="1">
      <alignment horizontal="left" vertical="top" wrapText="1"/>
    </xf>
    <xf numFmtId="14" fontId="6" fillId="7" borderId="1" xfId="2" applyNumberFormat="1" applyFont="1" applyFill="1" applyBorder="1" applyAlignment="1">
      <alignment horizontal="center" vertical="top" wrapText="1"/>
    </xf>
    <xf numFmtId="0" fontId="9" fillId="7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11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cert.ne.jp/howto/basis/openssl_on_windows.html" TargetMode="External"/><Relationship Id="rId2" Type="http://schemas.openxmlformats.org/officeDocument/2006/relationships/hyperlink" Target="http://slproweb.com/products/Win32OpenSSL.html" TargetMode="External"/><Relationship Id="rId1" Type="http://schemas.openxmlformats.org/officeDocument/2006/relationships/hyperlink" Target="https://www.openssl.org/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6"/>
  <sheetViews>
    <sheetView showGridLines="0"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84.5" bestFit="1" customWidth="1"/>
  </cols>
  <sheetData>
    <row r="1" spans="1:4" x14ac:dyDescent="0.15">
      <c r="A1" s="1" t="s">
        <v>0</v>
      </c>
      <c r="B1" s="2" t="s">
        <v>43</v>
      </c>
      <c r="C1" s="60" t="s">
        <v>105</v>
      </c>
    </row>
    <row r="2" spans="1:4" x14ac:dyDescent="0.15">
      <c r="A2" s="3" t="s">
        <v>1</v>
      </c>
      <c r="B2" s="2" t="s">
        <v>44</v>
      </c>
      <c r="C2" s="61" cm="1">
        <f t="array" aca="1" ref="C2" ca="1">SUMPRODUCT(IF(LEFT($A$5:$A$65497, 4)=$B$1, N(INDIRECT($A$5:$A$65497 &amp; "!C2")), 0))</f>
        <v>11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15">
      <c r="A5" s="32" t="str">
        <f>IF(B5="","",($B$1&amp;TEXT(IF(B5="","",COUNTA($B$5:B5)),"00")))</f>
        <v>ENCR01</v>
      </c>
      <c r="B5" s="20" t="s">
        <v>45</v>
      </c>
      <c r="C5" s="25" t="str">
        <f>IF(B5="",($B$1&amp;TEXT(IF(B5="",COUNTA($B$5:B5),1),"00")),A5)&amp;IF(B5&lt;&gt;"",TEXT(1,"00"),TEXT(IF(A5&lt;&gt;"",1,RIGHT(C4,2)+1),"00"))</f>
        <v>ENCR0101</v>
      </c>
      <c r="D5" s="5" t="s">
        <v>50</v>
      </c>
    </row>
    <row r="6" spans="1:4" x14ac:dyDescent="0.15">
      <c r="A6" s="23" t="str">
        <f>IF(B6="","",($B$1&amp;TEXT(IF(B6="","",COUNTA($B$5:B6)),"00")))</f>
        <v/>
      </c>
      <c r="B6" s="21"/>
      <c r="C6" s="51" t="str">
        <f>IF(B6="",($B$1&amp;TEXT(IF(B6="",COUNTA($B$5:B6),1),"00")),A6)&amp;IF(B6&lt;&gt;"",TEXT(1,"00"),TEXT(IF(A6&lt;&gt;"",1,RIGHT(C5,2)+1),"00"))</f>
        <v>ENCR0102</v>
      </c>
      <c r="D6" s="52" t="s">
        <v>48</v>
      </c>
    </row>
    <row r="7" spans="1:4" x14ac:dyDescent="0.15">
      <c r="A7" s="23" t="str">
        <f>IF(B7="","",($B$1&amp;TEXT(IF(B7="","",COUNTA($B$5:B7)),"00")))</f>
        <v/>
      </c>
      <c r="B7" s="21"/>
      <c r="C7" s="25" t="str">
        <f>IF(B7="",($B$1&amp;TEXT(IF(B7="",COUNTA($B$5:B7),1),"00")),A7)&amp;IF(B7&lt;&gt;"",TEXT(1,"00"),TEXT(IF(A7&lt;&gt;"",1,RIGHT(C6,2)+1),"00"))</f>
        <v>ENCR0103</v>
      </c>
      <c r="D7" s="5" t="s">
        <v>49</v>
      </c>
    </row>
    <row r="8" spans="1:4" x14ac:dyDescent="0.15">
      <c r="A8" s="23" t="str">
        <f>IF(B8="","",($B$1&amp;TEXT(IF(B8="","",COUNTA($B$5:B8)),"00")))</f>
        <v/>
      </c>
      <c r="B8" s="21"/>
      <c r="C8" s="25" t="str">
        <f>IF(B8="",($B$1&amp;TEXT(IF(B8="",COUNTA($B$5:B8),1),"00")),A8)&amp;IF(B8&lt;&gt;"",TEXT(1,"00"),TEXT(IF(A8&lt;&gt;"",1,RIGHT(C7,2)+1),"00"))</f>
        <v>ENCR0104</v>
      </c>
      <c r="D8" s="5" t="s">
        <v>68</v>
      </c>
    </row>
    <row r="9" spans="1:4" x14ac:dyDescent="0.15">
      <c r="A9" s="23" t="str">
        <f>IF(B9="","",($B$1&amp;TEXT(IF(B9="","",COUNTA($B$5:B9)),"00")))</f>
        <v/>
      </c>
      <c r="B9" s="21"/>
      <c r="C9" s="25" t="str">
        <f>IF(B9="",($B$1&amp;TEXT(IF(B9="",COUNTA($B$5:B9),1),"00")),A9)&amp;IF(B9&lt;&gt;"",TEXT(1,"00"),TEXT(IF(A9&lt;&gt;"",1,RIGHT(C8,2)+1),"00"))</f>
        <v>ENCR0105</v>
      </c>
      <c r="D9" s="5" t="s">
        <v>69</v>
      </c>
    </row>
    <row r="10" spans="1:4" x14ac:dyDescent="0.15">
      <c r="A10" s="32" t="str">
        <f>IF(B10="","",($B$1&amp;TEXT(IF(B10="","",COUNTA($B$5:B10)),"00")))</f>
        <v>ENCR02</v>
      </c>
      <c r="B10" s="20" t="s">
        <v>46</v>
      </c>
      <c r="C10" s="25" t="str">
        <f>IF(B10="",($B$1&amp;TEXT(IF(B10="",COUNTA($B$5:B10),1),"00")),A10)&amp;IF(B10&lt;&gt;"",TEXT(1,"00"),TEXT(IF(A10&lt;&gt;"",1,RIGHT(C9,2)+1),"00"))</f>
        <v>ENCR0201</v>
      </c>
      <c r="D10" s="5" t="s">
        <v>51</v>
      </c>
    </row>
    <row r="11" spans="1:4" x14ac:dyDescent="0.15">
      <c r="A11" s="23" t="str">
        <f>IF(B11="","",($B$1&amp;TEXT(IF(B11="","",COUNTA($B$5:B11)),"00")))</f>
        <v/>
      </c>
      <c r="B11" s="21"/>
      <c r="C11" s="25" t="str">
        <f>IF(B11="",($B$1&amp;TEXT(IF(B11="",COUNTA($B$5:B11),1),"00")),A11)&amp;IF(B11&lt;&gt;"",TEXT(1,"00"),TEXT(IF(A11&lt;&gt;"",1,RIGHT(C10,2)+1),"00"))</f>
        <v>ENCR0202</v>
      </c>
      <c r="D11" s="5" t="s">
        <v>52</v>
      </c>
    </row>
    <row r="12" spans="1:4" x14ac:dyDescent="0.15">
      <c r="A12" s="23" t="str">
        <f>IF(B12="","",($B$1&amp;TEXT(IF(B12="","",COUNTA($B$5:B12)),"00")))</f>
        <v/>
      </c>
      <c r="B12" s="21"/>
      <c r="C12" s="25" t="str">
        <f>IF(B12="",($B$1&amp;TEXT(IF(B12="",COUNTA($B$5:B12),1),"00")),A12)&amp;IF(B12&lt;&gt;"",TEXT(1,"00"),TEXT(IF(A12&lt;&gt;"",1,RIGHT(C11,2)+1),"00"))</f>
        <v>ENCR0203</v>
      </c>
      <c r="D12" s="5" t="s">
        <v>53</v>
      </c>
    </row>
    <row r="13" spans="1:4" x14ac:dyDescent="0.15">
      <c r="A13" s="32" t="str">
        <f>IF(B13="","",($B$1&amp;TEXT(IF(B13="","",COUNTA($B$5:B13)),"00")))</f>
        <v>ENCR03</v>
      </c>
      <c r="B13" s="20" t="s">
        <v>47</v>
      </c>
      <c r="C13" s="25" t="str">
        <f>IF(B13="",($B$1&amp;TEXT(IF(B13="",COUNTA($B$5:B13),1),"00")),A13)&amp;IF(B13&lt;&gt;"",TEXT(1,"00"),TEXT(IF(A13&lt;&gt;"",1,RIGHT(C12,2)+1),"00"))</f>
        <v>ENCR0301</v>
      </c>
      <c r="D13" s="5" t="s">
        <v>54</v>
      </c>
    </row>
    <row r="14" spans="1:4" x14ac:dyDescent="0.15">
      <c r="A14" s="23" t="str">
        <f>IF(B14="","",($B$1&amp;TEXT(IF(B14="","",COUNTA($B$5:B14)),"00")))</f>
        <v/>
      </c>
      <c r="B14" s="21"/>
      <c r="C14" s="25" t="str">
        <f>IF(B14="",($B$1&amp;TEXT(IF(B14="",COUNTA($B$5:B14),1),"00")),A14)&amp;IF(B14&lt;&gt;"",TEXT(1,"00"),TEXT(IF(A14&lt;&gt;"",1,RIGHT(C13,2)+1),"00"))</f>
        <v>ENCR0302</v>
      </c>
      <c r="D14" s="5" t="s">
        <v>56</v>
      </c>
    </row>
    <row r="15" spans="1:4" x14ac:dyDescent="0.15">
      <c r="A15" s="24" t="str">
        <f>IF(B15="","",($B$1&amp;TEXT(IF(B15="","",COUNTA($B$5:B15)),"00")))</f>
        <v/>
      </c>
      <c r="B15" s="22"/>
      <c r="C15" s="25" t="str">
        <f>IF(B15="",($B$1&amp;TEXT(IF(B15="",COUNTA($B$5:B15),1),"00")),A15)&amp;IF(B15&lt;&gt;"",TEXT(1,"00"),TEXT(IF(A15&lt;&gt;"",1,RIGHT(C14,2)+1),"00"))</f>
        <v>ENCR0303</v>
      </c>
      <c r="D15" s="5" t="s">
        <v>55</v>
      </c>
    </row>
    <row r="16" spans="1:4" x14ac:dyDescent="0.15">
      <c r="A16" s="33" t="str">
        <f>IF(B16="","",($B$1&amp;TEXT(IF(B16="","",COUNTA($B$5:B16)),"00")))</f>
        <v>ENCR04</v>
      </c>
      <c r="B16" s="5" t="s">
        <v>70</v>
      </c>
      <c r="C16" s="25" t="str">
        <f>IF(B16="",($B$1&amp;TEXT(IF(B16="",COUNTA($B$5:B16),1),"00")),A16)&amp;IF(B16&lt;&gt;"",TEXT(1,"00"),TEXT(IF(A16&lt;&gt;"",1,RIGHT(C15,2)+1),"00"))</f>
        <v>ENCR0401</v>
      </c>
      <c r="D16" s="5" t="s">
        <v>71</v>
      </c>
    </row>
  </sheetData>
  <phoneticPr fontId="2"/>
  <conditionalFormatting sqref="A5:B16">
    <cfRule type="expression" dxfId="10" priority="1">
      <formula>A5&lt;&gt;""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3"/>
  <sheetViews>
    <sheetView showGridLines="0" zoomScaleNormal="100" workbookViewId="0">
      <pane ySplit="8" topLeftCell="A9" activePane="bottomLeft" state="frozen"/>
      <selection activeCell="C3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85" customWidth="1"/>
    <col min="7" max="7" width="56.375" customWidth="1"/>
    <col min="8" max="8" width="42" customWidth="1"/>
    <col min="9" max="9" width="16.75" customWidth="1"/>
  </cols>
  <sheetData>
    <row r="1" spans="1:11" ht="27" x14ac:dyDescent="0.15">
      <c r="A1" s="37" t="s">
        <v>6</v>
      </c>
      <c r="B1" s="3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1" x14ac:dyDescent="0.15">
      <c r="A2" s="39" t="s">
        <v>19</v>
      </c>
      <c r="B2" s="40"/>
      <c r="C2" s="43">
        <f ca="1">COUNTIFS($B$9:$B$65495,"&lt;&gt;",$J$9:$J$65495,"&lt;&gt;論理削除")</f>
        <v>4</v>
      </c>
      <c r="D2" s="18" t="str">
        <f>大中項目!B1</f>
        <v>ENCR</v>
      </c>
      <c r="E2" s="18" t="str" cm="1">
        <f t="array" aca="1" ref="E2" ca="1">MID(CELL("filename", A1), FIND("]", CELL("filename", A1)) + 1, 255)</f>
        <v>ENCR01</v>
      </c>
      <c r="F2" s="9"/>
      <c r="G2" s="9"/>
      <c r="H2" s="8"/>
    </row>
    <row r="3" spans="1:11" x14ac:dyDescent="0.15">
      <c r="A3" s="41"/>
      <c r="B3" s="42"/>
      <c r="C3" s="44"/>
      <c r="D3" s="18" t="str">
        <f>大中項目!B2</f>
        <v>暗号化</v>
      </c>
      <c r="E3" s="18" t="str">
        <f ca="1">INDEX(大中項目!B:B, MATCH(E2, 大中項目!A:A, 0))</f>
        <v>Spring Securityの暗復号</v>
      </c>
      <c r="F3" s="9"/>
      <c r="G3" s="9"/>
      <c r="H3" s="9"/>
    </row>
    <row r="4" spans="1:11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1" x14ac:dyDescent="0.15">
      <c r="A5" s="45" t="s">
        <v>13</v>
      </c>
      <c r="B5" s="46"/>
      <c r="C5" s="46"/>
      <c r="D5" s="46"/>
      <c r="E5" s="46"/>
      <c r="F5" s="46"/>
      <c r="G5" s="46"/>
      <c r="H5" s="46"/>
      <c r="I5" s="47"/>
    </row>
    <row r="6" spans="1:11" ht="42" customHeight="1" x14ac:dyDescent="0.15">
      <c r="A6" s="48" t="s">
        <v>25</v>
      </c>
      <c r="B6" s="49"/>
      <c r="C6" s="49"/>
      <c r="D6" s="49"/>
      <c r="E6" s="49"/>
      <c r="F6" s="49"/>
      <c r="G6" s="49"/>
      <c r="H6" s="49"/>
      <c r="I6" s="50"/>
    </row>
    <row r="7" spans="1:11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1" ht="27" x14ac:dyDescent="0.15">
      <c r="A8" s="6" t="s">
        <v>4</v>
      </c>
      <c r="B8" s="7" t="s">
        <v>20</v>
      </c>
      <c r="C8" s="6" t="s">
        <v>14</v>
      </c>
      <c r="D8" s="6" t="s">
        <v>15</v>
      </c>
      <c r="E8" s="6" t="s">
        <v>16</v>
      </c>
      <c r="F8" s="7" t="s">
        <v>21</v>
      </c>
      <c r="G8" s="7" t="s">
        <v>22</v>
      </c>
      <c r="H8" s="6" t="s">
        <v>17</v>
      </c>
      <c r="I8" s="6" t="s">
        <v>18</v>
      </c>
    </row>
    <row r="9" spans="1:11" ht="67.5" x14ac:dyDescent="0.15">
      <c r="A9" s="11" t="str">
        <f>大中項目!C5</f>
        <v>ENCR0101</v>
      </c>
      <c r="B9" s="17">
        <f t="shared" ref="B9:B13" ca="1" si="0">IF(A9&lt;&gt;"",1,INDIRECT(ADDRESS(ROW(B9)-1,COLUMN(B9),4))+1)</f>
        <v>1</v>
      </c>
      <c r="C9" s="12" t="s">
        <v>23</v>
      </c>
      <c r="D9" s="13" t="s">
        <v>78</v>
      </c>
      <c r="E9" s="13" t="s">
        <v>74</v>
      </c>
      <c r="F9" s="13" t="s">
        <v>75</v>
      </c>
      <c r="G9" s="13"/>
      <c r="H9" s="13" t="s">
        <v>76</v>
      </c>
      <c r="I9" s="14" t="s">
        <v>39</v>
      </c>
    </row>
    <row r="10" spans="1:11" s="36" customFormat="1" ht="67.5" x14ac:dyDescent="0.15">
      <c r="A10" s="54" t="str">
        <f>大中項目!C6</f>
        <v>ENCR0102</v>
      </c>
      <c r="B10" s="55">
        <f t="shared" ref="B10:B12" ca="1" si="1">IF(A10&lt;&gt;"",1,INDIRECT(ADDRESS(ROW(B10)-1,COLUMN(B10),4))+1)</f>
        <v>1</v>
      </c>
      <c r="C10" s="56" t="s">
        <v>57</v>
      </c>
      <c r="D10" s="57" t="s">
        <v>79</v>
      </c>
      <c r="E10" s="57" t="s">
        <v>74</v>
      </c>
      <c r="F10" s="57" t="s">
        <v>75</v>
      </c>
      <c r="G10" s="57"/>
      <c r="H10" s="57" t="s">
        <v>77</v>
      </c>
      <c r="I10" s="58" t="s">
        <v>39</v>
      </c>
      <c r="J10" s="59" t="s">
        <v>104</v>
      </c>
      <c r="K10" s="53" t="s">
        <v>103</v>
      </c>
    </row>
    <row r="11" spans="1:11" ht="81" x14ac:dyDescent="0.15">
      <c r="A11" s="16" t="str">
        <f>大中項目!C7</f>
        <v>ENCR0103</v>
      </c>
      <c r="B11" s="19">
        <f t="shared" ca="1" si="1"/>
        <v>1</v>
      </c>
      <c r="C11" s="12" t="s">
        <v>57</v>
      </c>
      <c r="D11" s="13" t="s">
        <v>58</v>
      </c>
      <c r="E11" s="13" t="s">
        <v>74</v>
      </c>
      <c r="F11" s="13" t="s">
        <v>75</v>
      </c>
      <c r="G11" s="13"/>
      <c r="H11" s="13" t="s">
        <v>80</v>
      </c>
      <c r="I11" s="14" t="s">
        <v>39</v>
      </c>
    </row>
    <row r="12" spans="1:11" ht="67.5" x14ac:dyDescent="0.15">
      <c r="A12" s="16" t="str">
        <f>大中項目!C8</f>
        <v>ENCR0104</v>
      </c>
      <c r="B12" s="19">
        <f t="shared" ca="1" si="1"/>
        <v>1</v>
      </c>
      <c r="C12" s="12" t="s">
        <v>57</v>
      </c>
      <c r="D12" s="13" t="s">
        <v>72</v>
      </c>
      <c r="E12" s="13" t="s">
        <v>74</v>
      </c>
      <c r="F12" s="13" t="s">
        <v>75</v>
      </c>
      <c r="G12" s="13"/>
      <c r="H12" s="13" t="s">
        <v>76</v>
      </c>
      <c r="I12" s="14" t="s">
        <v>39</v>
      </c>
    </row>
    <row r="13" spans="1:11" ht="81" x14ac:dyDescent="0.15">
      <c r="A13" s="16" t="str">
        <f>大中項目!C9</f>
        <v>ENCR0105</v>
      </c>
      <c r="B13" s="19">
        <f t="shared" ca="1" si="0"/>
        <v>1</v>
      </c>
      <c r="C13" s="12" t="s">
        <v>57</v>
      </c>
      <c r="D13" s="13" t="s">
        <v>73</v>
      </c>
      <c r="E13" s="13" t="s">
        <v>74</v>
      </c>
      <c r="F13" s="13" t="s">
        <v>75</v>
      </c>
      <c r="G13" s="13"/>
      <c r="H13" s="13" t="s">
        <v>80</v>
      </c>
      <c r="I13" s="14" t="s">
        <v>39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10">
    <cfRule type="expression" dxfId="9" priority="13">
      <formula>A10&lt;&gt;""</formula>
    </cfRule>
  </conditionalFormatting>
  <conditionalFormatting sqref="A11:B13">
    <cfRule type="expression" dxfId="8" priority="4">
      <formula>A11&lt;&gt;""</formula>
    </cfRule>
  </conditionalFormatting>
  <conditionalFormatting sqref="B9:B13">
    <cfRule type="expression" dxfId="7" priority="1">
      <formula>B9&lt;&gt;""</formula>
    </cfRule>
  </conditionalFormatting>
  <dataValidations count="2">
    <dataValidation type="list" allowBlank="1" showInputMessage="1" showErrorMessage="1" sqref="I9:I13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:C13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1"/>
  <sheetViews>
    <sheetView showGridLines="0" zoomScaleNormal="100" workbookViewId="0">
      <pane ySplit="8" topLeftCell="A9" activePane="bottomLeft" state="frozen"/>
      <selection activeCell="C3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85" customWidth="1"/>
    <col min="7" max="7" width="56.375" customWidth="1"/>
    <col min="8" max="8" width="42" customWidth="1"/>
    <col min="9" max="9" width="16.75" customWidth="1"/>
  </cols>
  <sheetData>
    <row r="1" spans="1:9" ht="27" x14ac:dyDescent="0.15">
      <c r="A1" s="37" t="s">
        <v>6</v>
      </c>
      <c r="B1" s="3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9" t="s">
        <v>19</v>
      </c>
      <c r="B2" s="40"/>
      <c r="C2" s="43">
        <f ca="1">COUNTIFS($B$9:$B$65495,"&lt;&gt;",$J$9:$J$65495,"&lt;&gt;論理削除")</f>
        <v>3</v>
      </c>
      <c r="D2" s="18" t="str">
        <f>大中項目!B1</f>
        <v>ENCR</v>
      </c>
      <c r="E2" s="18" t="str" cm="1">
        <f t="array" aca="1" ref="E2" ca="1">MID(CELL("filename", A1), FIND("]", CELL("filename", A1)) + 1, 255)</f>
        <v>ENCR02</v>
      </c>
      <c r="F2" s="9"/>
      <c r="G2" s="9"/>
      <c r="H2" s="8"/>
    </row>
    <row r="3" spans="1:9" x14ac:dyDescent="0.15">
      <c r="A3" s="41"/>
      <c r="B3" s="42"/>
      <c r="C3" s="44"/>
      <c r="D3" s="18" t="str">
        <f>大中項目!B2</f>
        <v>暗号化</v>
      </c>
      <c r="E3" s="18" t="str">
        <f ca="1">INDEX(大中項目!B:B, MATCH(E2, 大中項目!A:A, 0))</f>
        <v>Spring Securityの乱数生成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45" t="s">
        <v>13</v>
      </c>
      <c r="B5" s="46"/>
      <c r="C5" s="46"/>
      <c r="D5" s="46"/>
      <c r="E5" s="46"/>
      <c r="F5" s="46"/>
      <c r="G5" s="46"/>
      <c r="H5" s="46"/>
      <c r="I5" s="47"/>
    </row>
    <row r="6" spans="1:9" ht="42" customHeight="1" x14ac:dyDescent="0.15">
      <c r="A6" s="48" t="s">
        <v>25</v>
      </c>
      <c r="B6" s="49"/>
      <c r="C6" s="49"/>
      <c r="D6" s="49"/>
      <c r="E6" s="49"/>
      <c r="F6" s="49"/>
      <c r="G6" s="49"/>
      <c r="H6" s="49"/>
      <c r="I6" s="50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20</v>
      </c>
      <c r="C8" s="6" t="s">
        <v>14</v>
      </c>
      <c r="D8" s="6" t="s">
        <v>15</v>
      </c>
      <c r="E8" s="6" t="s">
        <v>16</v>
      </c>
      <c r="F8" s="7" t="s">
        <v>21</v>
      </c>
      <c r="G8" s="7" t="s">
        <v>22</v>
      </c>
      <c r="H8" s="6" t="s">
        <v>17</v>
      </c>
      <c r="I8" s="6" t="s">
        <v>18</v>
      </c>
    </row>
    <row r="9" spans="1:9" ht="54" x14ac:dyDescent="0.15">
      <c r="A9" s="11" t="str">
        <f>大中項目!C10</f>
        <v>ENCR0201</v>
      </c>
      <c r="B9" s="17">
        <f t="shared" ref="B9:B11" ca="1" si="0">IF(A9&lt;&gt;"",1,INDIRECT(ADDRESS(ROW(B9)-1,COLUMN(B9),4))+1)</f>
        <v>1</v>
      </c>
      <c r="C9" s="12" t="s">
        <v>23</v>
      </c>
      <c r="D9" s="13" t="s">
        <v>89</v>
      </c>
      <c r="E9" s="13" t="s">
        <v>81</v>
      </c>
      <c r="F9" s="13" t="s">
        <v>82</v>
      </c>
      <c r="G9" s="13"/>
      <c r="H9" s="13" t="s">
        <v>83</v>
      </c>
      <c r="I9" s="14" t="s">
        <v>39</v>
      </c>
    </row>
    <row r="10" spans="1:9" ht="67.5" x14ac:dyDescent="0.15">
      <c r="A10" s="15" t="str">
        <f>大中項目!C11</f>
        <v>ENCR0202</v>
      </c>
      <c r="B10" s="17">
        <f t="shared" ca="1" si="0"/>
        <v>1</v>
      </c>
      <c r="C10" s="12" t="s">
        <v>57</v>
      </c>
      <c r="D10" s="13" t="s">
        <v>88</v>
      </c>
      <c r="E10" s="13" t="s">
        <v>81</v>
      </c>
      <c r="F10" s="13" t="s">
        <v>82</v>
      </c>
      <c r="G10" s="13"/>
      <c r="H10" s="13" t="s">
        <v>84</v>
      </c>
      <c r="I10" s="14" t="s">
        <v>39</v>
      </c>
    </row>
    <row r="11" spans="1:9" ht="54" x14ac:dyDescent="0.15">
      <c r="A11" s="16" t="str">
        <f>大中項目!C12</f>
        <v>ENCR0203</v>
      </c>
      <c r="B11" s="19">
        <f t="shared" ca="1" si="0"/>
        <v>1</v>
      </c>
      <c r="C11" s="12" t="s">
        <v>57</v>
      </c>
      <c r="D11" s="13" t="s">
        <v>87</v>
      </c>
      <c r="E11" s="13" t="s">
        <v>85</v>
      </c>
      <c r="F11" s="13" t="s">
        <v>90</v>
      </c>
      <c r="G11" s="13"/>
      <c r="H11" s="13" t="s">
        <v>86</v>
      </c>
      <c r="I11" s="14" t="s">
        <v>39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10">
    <cfRule type="expression" dxfId="6" priority="1">
      <formula>A10&lt;&gt;""</formula>
    </cfRule>
  </conditionalFormatting>
  <conditionalFormatting sqref="A11:B11">
    <cfRule type="expression" dxfId="5" priority="12">
      <formula>A11&lt;&gt;""</formula>
    </cfRule>
  </conditionalFormatting>
  <conditionalFormatting sqref="B9:B11">
    <cfRule type="expression" dxfId="4" priority="2">
      <formula>B9&lt;&gt;""</formula>
    </cfRule>
  </conditionalFormatting>
  <dataValidations count="2">
    <dataValidation type="list" allowBlank="1" showInputMessage="1" showErrorMessage="1" sqref="C9:C11" xr:uid="{00000000-0002-0000-0200-000000000000}">
      <formula1>"正常,クライアントエラー,サーバーエラー"</formula1>
    </dataValidation>
    <dataValidation type="list" allowBlank="1" showInputMessage="1" showErrorMessage="1" sqref="I9:I11" xr:uid="{00000000-0002-0000-02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1"/>
  <sheetViews>
    <sheetView showGridLines="0" zoomScaleNormal="100" workbookViewId="0">
      <pane ySplit="8" topLeftCell="A9" activePane="bottomLeft" state="frozen"/>
      <selection activeCell="C3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85" customWidth="1"/>
    <col min="7" max="7" width="56.375" customWidth="1"/>
    <col min="8" max="8" width="42" customWidth="1"/>
    <col min="9" max="9" width="16.75" customWidth="1"/>
  </cols>
  <sheetData>
    <row r="1" spans="1:9" ht="27" x14ac:dyDescent="0.15">
      <c r="A1" s="37" t="s">
        <v>6</v>
      </c>
      <c r="B1" s="3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9" t="s">
        <v>19</v>
      </c>
      <c r="B2" s="40"/>
      <c r="C2" s="43">
        <f ca="1">COUNTIFS($B$9:$B$65495,"&lt;&gt;",$J$9:$J$65495,"&lt;&gt;論理削除")</f>
        <v>3</v>
      </c>
      <c r="D2" s="18" t="str">
        <f>大中項目!B1</f>
        <v>ENCR</v>
      </c>
      <c r="E2" s="18" t="str" cm="1">
        <f t="array" aca="1" ref="E2" ca="1">MID(CELL("filename", A1), FIND("]", CELL("filename", A1)) + 1, 255)</f>
        <v>ENCR03</v>
      </c>
      <c r="F2" s="9"/>
      <c r="G2" s="9"/>
      <c r="H2" s="8"/>
    </row>
    <row r="3" spans="1:9" x14ac:dyDescent="0.15">
      <c r="A3" s="41"/>
      <c r="B3" s="42"/>
      <c r="C3" s="44"/>
      <c r="D3" s="18" t="str">
        <f>大中項目!B2</f>
        <v>暗号化</v>
      </c>
      <c r="E3" s="18" t="str">
        <f ca="1">INDEX(大中項目!B:B, MATCH(E2, 大中項目!A:A, 0))</f>
        <v>JCAの公開鍵暗号化方式による暗復号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45" t="s">
        <v>13</v>
      </c>
      <c r="B5" s="46"/>
      <c r="C5" s="46"/>
      <c r="D5" s="46"/>
      <c r="E5" s="46"/>
      <c r="F5" s="46"/>
      <c r="G5" s="46"/>
      <c r="H5" s="46"/>
      <c r="I5" s="47"/>
    </row>
    <row r="6" spans="1:9" ht="42" customHeight="1" x14ac:dyDescent="0.15">
      <c r="A6" s="48" t="s">
        <v>25</v>
      </c>
      <c r="B6" s="49"/>
      <c r="C6" s="49"/>
      <c r="D6" s="49"/>
      <c r="E6" s="49"/>
      <c r="F6" s="49"/>
      <c r="G6" s="49"/>
      <c r="H6" s="49"/>
      <c r="I6" s="50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20</v>
      </c>
      <c r="C8" s="6" t="s">
        <v>14</v>
      </c>
      <c r="D8" s="6" t="s">
        <v>15</v>
      </c>
      <c r="E8" s="6" t="s">
        <v>16</v>
      </c>
      <c r="F8" s="7" t="s">
        <v>21</v>
      </c>
      <c r="G8" s="7" t="s">
        <v>22</v>
      </c>
      <c r="H8" s="6" t="s">
        <v>17</v>
      </c>
      <c r="I8" s="6" t="s">
        <v>18</v>
      </c>
    </row>
    <row r="9" spans="1:9" ht="67.5" x14ac:dyDescent="0.15">
      <c r="A9" s="11" t="str">
        <f>大中項目!C13</f>
        <v>ENCR0301</v>
      </c>
      <c r="B9" s="17">
        <f t="shared" ref="B9:B11" ca="1" si="0">IF(A9&lt;&gt;"",1,INDIRECT(ADDRESS(ROW(B9)-1,COLUMN(B9),4))+1)</f>
        <v>1</v>
      </c>
      <c r="C9" s="12" t="s">
        <v>23</v>
      </c>
      <c r="D9" s="13" t="s">
        <v>91</v>
      </c>
      <c r="E9" s="13" t="s">
        <v>74</v>
      </c>
      <c r="F9" s="13" t="s">
        <v>82</v>
      </c>
      <c r="G9" s="13"/>
      <c r="H9" s="13" t="s">
        <v>76</v>
      </c>
      <c r="I9" s="14" t="s">
        <v>39</v>
      </c>
    </row>
    <row r="10" spans="1:9" ht="67.5" x14ac:dyDescent="0.15">
      <c r="A10" s="15" t="str">
        <f>大中項目!C14</f>
        <v>ENCR0302</v>
      </c>
      <c r="B10" s="17">
        <f t="shared" ca="1" si="0"/>
        <v>1</v>
      </c>
      <c r="C10" s="12" t="s">
        <v>57</v>
      </c>
      <c r="D10" s="13" t="s">
        <v>92</v>
      </c>
      <c r="E10" s="13" t="s">
        <v>74</v>
      </c>
      <c r="F10" s="13" t="s">
        <v>82</v>
      </c>
      <c r="G10" s="13"/>
      <c r="H10" s="13" t="s">
        <v>76</v>
      </c>
      <c r="I10" s="14" t="s">
        <v>39</v>
      </c>
    </row>
    <row r="11" spans="1:9" ht="67.5" x14ac:dyDescent="0.15">
      <c r="A11" s="16" t="str">
        <f>大中項目!C15</f>
        <v>ENCR0303</v>
      </c>
      <c r="B11" s="19">
        <f t="shared" ca="1" si="0"/>
        <v>1</v>
      </c>
      <c r="C11" s="12" t="s">
        <v>57</v>
      </c>
      <c r="D11" s="13" t="s">
        <v>93</v>
      </c>
      <c r="E11" s="13" t="s">
        <v>74</v>
      </c>
      <c r="F11" s="13" t="s">
        <v>82</v>
      </c>
      <c r="G11" s="13"/>
      <c r="H11" s="13" t="s">
        <v>76</v>
      </c>
      <c r="I11" s="14" t="s">
        <v>39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10">
    <cfRule type="expression" dxfId="3" priority="1">
      <formula>A10&lt;&gt;""</formula>
    </cfRule>
  </conditionalFormatting>
  <conditionalFormatting sqref="A11:B11">
    <cfRule type="expression" dxfId="2" priority="12">
      <formula>A11&lt;&gt;""</formula>
    </cfRule>
  </conditionalFormatting>
  <conditionalFormatting sqref="B9:B11">
    <cfRule type="expression" dxfId="1" priority="2">
      <formula>B9&lt;&gt;""</formula>
    </cfRule>
  </conditionalFormatting>
  <dataValidations count="2">
    <dataValidation type="list" allowBlank="1" showInputMessage="1" showErrorMessage="1" sqref="I9:I11" xr:uid="{00000000-0002-0000-0300-000000000000}">
      <formula1>"Selenium:○,Seleniumu:△,Selenium:×,JUnit:○,JUnit:△,Junit:×,手動実行,机上"</formula1>
    </dataValidation>
    <dataValidation type="list" allowBlank="1" showInputMessage="1" showErrorMessage="1" sqref="C9:C11" xr:uid="{00000000-0002-0000-0300-000001000000}">
      <formula1>"正常,クライアントエラー,サーバーエラー"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9"/>
  <sheetViews>
    <sheetView showGridLines="0" zoomScaleNormal="100" workbookViewId="0">
      <pane ySplit="8" topLeftCell="A9" activePane="bottomLeft" state="frozen"/>
      <selection activeCell="C3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85" customWidth="1"/>
    <col min="7" max="7" width="56.375" customWidth="1"/>
    <col min="8" max="8" width="42" customWidth="1"/>
    <col min="9" max="9" width="16.75" customWidth="1"/>
  </cols>
  <sheetData>
    <row r="1" spans="1:9" ht="27" x14ac:dyDescent="0.15">
      <c r="A1" s="37" t="s">
        <v>6</v>
      </c>
      <c r="B1" s="3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9" t="s">
        <v>19</v>
      </c>
      <c r="B2" s="40"/>
      <c r="C2" s="43">
        <f ca="1">COUNTIFS($B$9:$B$65495,"&lt;&gt;",$J$9:$J$65495,"&lt;&gt;論理削除")</f>
        <v>1</v>
      </c>
      <c r="D2" s="18" t="str">
        <f>大中項目!B1</f>
        <v>ENCR</v>
      </c>
      <c r="E2" s="18" t="str" cm="1">
        <f t="array" aca="1" ref="E2" ca="1">MID(CELL("filename", A1), FIND("]", CELL("filename", A1)) + 1, 255)</f>
        <v>ENCR04</v>
      </c>
      <c r="F2" s="9"/>
      <c r="G2" s="9"/>
      <c r="H2" s="8"/>
    </row>
    <row r="3" spans="1:9" x14ac:dyDescent="0.15">
      <c r="A3" s="41"/>
      <c r="B3" s="42"/>
      <c r="C3" s="44"/>
      <c r="D3" s="18" t="str">
        <f>大中項目!B2</f>
        <v>暗号化</v>
      </c>
      <c r="E3" s="18" t="str">
        <f ca="1">INDEX(大中項目!B:B, MATCH(E2, 大中項目!A:A, 0))</f>
        <v>ハイブリッド暗号化方式による暗復号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45" t="s">
        <v>13</v>
      </c>
      <c r="B5" s="46"/>
      <c r="C5" s="46"/>
      <c r="D5" s="46"/>
      <c r="E5" s="46"/>
      <c r="F5" s="46"/>
      <c r="G5" s="46"/>
      <c r="H5" s="46"/>
      <c r="I5" s="47"/>
    </row>
    <row r="6" spans="1:9" ht="42" customHeight="1" x14ac:dyDescent="0.15">
      <c r="A6" s="48" t="s">
        <v>25</v>
      </c>
      <c r="B6" s="49"/>
      <c r="C6" s="49"/>
      <c r="D6" s="49"/>
      <c r="E6" s="49"/>
      <c r="F6" s="49"/>
      <c r="G6" s="49"/>
      <c r="H6" s="49"/>
      <c r="I6" s="50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20</v>
      </c>
      <c r="C8" s="6" t="s">
        <v>14</v>
      </c>
      <c r="D8" s="6" t="s">
        <v>15</v>
      </c>
      <c r="E8" s="6" t="s">
        <v>16</v>
      </c>
      <c r="F8" s="7" t="s">
        <v>21</v>
      </c>
      <c r="G8" s="7" t="s">
        <v>22</v>
      </c>
      <c r="H8" s="6" t="s">
        <v>17</v>
      </c>
      <c r="I8" s="6" t="s">
        <v>18</v>
      </c>
    </row>
    <row r="9" spans="1:9" ht="67.5" x14ac:dyDescent="0.15">
      <c r="A9" s="35" t="str">
        <f>大中項目!C16</f>
        <v>ENCR0401</v>
      </c>
      <c r="B9" s="19">
        <f t="shared" ref="B9" ca="1" si="0">IF(A9&lt;&gt;"",1,INDIRECT(ADDRESS(ROW(B9)-1,COLUMN(B9),4))+1)</f>
        <v>1</v>
      </c>
      <c r="C9" s="12" t="s">
        <v>23</v>
      </c>
      <c r="D9" s="13" t="s">
        <v>102</v>
      </c>
      <c r="E9" s="13" t="s">
        <v>74</v>
      </c>
      <c r="F9" s="13" t="s">
        <v>82</v>
      </c>
      <c r="G9" s="13"/>
      <c r="H9" s="13" t="s">
        <v>76</v>
      </c>
      <c r="I9" s="14" t="s">
        <v>39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B9">
    <cfRule type="expression" dxfId="0" priority="9">
      <formula>B9&lt;&gt;""</formula>
    </cfRule>
  </conditionalFormatting>
  <dataValidations count="2">
    <dataValidation type="list" allowBlank="1" showInputMessage="1" showErrorMessage="1" sqref="C9" xr:uid="{00000000-0002-0000-0400-000000000000}">
      <formula1>"正常,クライアントエラー,サーバーエラー"</formula1>
    </dataValidation>
    <dataValidation type="list" allowBlank="1" showInputMessage="1" showErrorMessage="1" sqref="I9" xr:uid="{00000000-0002-0000-04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4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showGridLines="0" zoomScaleNormal="100" workbookViewId="0"/>
  </sheetViews>
  <sheetFormatPr defaultRowHeight="13.5" x14ac:dyDescent="0.15"/>
  <cols>
    <col min="1" max="1" width="3.25" style="27" customWidth="1"/>
    <col min="2" max="2" width="21.75" style="27" customWidth="1"/>
    <col min="3" max="3" width="64.25" style="27" customWidth="1"/>
    <col min="4" max="4" width="11.25" style="27" bestFit="1" customWidth="1"/>
    <col min="5" max="16384" width="9" style="27"/>
  </cols>
  <sheetData>
    <row r="1" spans="1:5" x14ac:dyDescent="0.15">
      <c r="A1" s="27" t="s">
        <v>26</v>
      </c>
      <c r="B1" s="26" t="s">
        <v>59</v>
      </c>
    </row>
    <row r="2" spans="1:5" x14ac:dyDescent="0.15">
      <c r="B2" s="31"/>
    </row>
    <row r="3" spans="1:5" x14ac:dyDescent="0.15">
      <c r="B3" s="28" t="s">
        <v>60</v>
      </c>
      <c r="C3" s="28" t="s">
        <v>61</v>
      </c>
    </row>
    <row r="4" spans="1:5" x14ac:dyDescent="0.15">
      <c r="B4" s="29" t="s">
        <v>62</v>
      </c>
      <c r="C4" s="29" t="s">
        <v>63</v>
      </c>
    </row>
    <row r="5" spans="1:5" x14ac:dyDescent="0.15">
      <c r="B5" s="29" t="s">
        <v>66</v>
      </c>
      <c r="C5" s="29" t="s">
        <v>67</v>
      </c>
    </row>
    <row r="6" spans="1:5" x14ac:dyDescent="0.15">
      <c r="B6" s="29" t="s">
        <v>64</v>
      </c>
      <c r="C6" s="29" t="s">
        <v>65</v>
      </c>
    </row>
    <row r="8" spans="1:5" hidden="1" x14ac:dyDescent="0.15">
      <c r="B8" s="26" t="s">
        <v>24</v>
      </c>
    </row>
    <row r="9" spans="1:5" hidden="1" x14ac:dyDescent="0.15">
      <c r="B9" s="28" t="s">
        <v>27</v>
      </c>
      <c r="C9" s="28" t="s">
        <v>28</v>
      </c>
      <c r="D9" s="28" t="s">
        <v>29</v>
      </c>
    </row>
    <row r="10" spans="1:5" hidden="1" x14ac:dyDescent="0.15">
      <c r="B10" s="30" t="s">
        <v>30</v>
      </c>
      <c r="C10" s="30" t="s">
        <v>40</v>
      </c>
      <c r="D10" s="30" t="s">
        <v>31</v>
      </c>
      <c r="E10" s="27" t="s">
        <v>36</v>
      </c>
    </row>
    <row r="11" spans="1:5" hidden="1" x14ac:dyDescent="0.15">
      <c r="B11" s="30" t="s">
        <v>32</v>
      </c>
      <c r="C11" s="30" t="s">
        <v>41</v>
      </c>
      <c r="D11" s="30" t="s">
        <v>31</v>
      </c>
      <c r="E11" s="27" t="s">
        <v>37</v>
      </c>
    </row>
    <row r="12" spans="1:5" hidden="1" x14ac:dyDescent="0.15">
      <c r="B12" s="30" t="s">
        <v>33</v>
      </c>
      <c r="C12" s="30" t="s">
        <v>35</v>
      </c>
      <c r="D12" s="30" t="s">
        <v>31</v>
      </c>
    </row>
    <row r="13" spans="1:5" hidden="1" x14ac:dyDescent="0.15">
      <c r="B13" s="30" t="s">
        <v>34</v>
      </c>
      <c r="C13" s="30" t="s">
        <v>42</v>
      </c>
      <c r="D13" s="30" t="s">
        <v>31</v>
      </c>
      <c r="E13" s="27" t="s">
        <v>38</v>
      </c>
    </row>
    <row r="15" spans="1:5" x14ac:dyDescent="0.15">
      <c r="A15" s="27" t="s">
        <v>94</v>
      </c>
      <c r="B15" s="27" t="s">
        <v>95</v>
      </c>
    </row>
    <row r="17" spans="2:3" x14ac:dyDescent="0.15">
      <c r="B17" s="27" t="s">
        <v>96</v>
      </c>
      <c r="C17" s="34" t="s">
        <v>97</v>
      </c>
    </row>
    <row r="18" spans="2:3" x14ac:dyDescent="0.15">
      <c r="B18" s="27" t="s">
        <v>98</v>
      </c>
      <c r="C18" s="34" t="s">
        <v>99</v>
      </c>
    </row>
    <row r="20" spans="2:3" x14ac:dyDescent="0.15">
      <c r="B20" s="27" t="s">
        <v>100</v>
      </c>
      <c r="C20" s="34" t="s">
        <v>101</v>
      </c>
    </row>
  </sheetData>
  <phoneticPr fontId="2"/>
  <hyperlinks>
    <hyperlink ref="C17" r:id="rId1" xr:uid="{00000000-0004-0000-0500-000000000000}"/>
    <hyperlink ref="C18" r:id="rId2" xr:uid="{00000000-0004-0000-0500-000001000000}"/>
    <hyperlink ref="C20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大中項目</vt:lpstr>
      <vt:lpstr>ENCR01</vt:lpstr>
      <vt:lpstr>ENCR02</vt:lpstr>
      <vt:lpstr>ENCR03</vt:lpstr>
      <vt:lpstr>ENCR04</vt:lpstr>
      <vt:lpstr>前提条件</vt:lpstr>
      <vt:lpstr>ENCR01!Print_Titles</vt:lpstr>
      <vt:lpstr>ENCR02!Print_Titles</vt:lpstr>
      <vt:lpstr>ENCR03!Print_Titles</vt:lpstr>
      <vt:lpstr>ENCR04!Print_Titles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2013-11-12T01:02:24Z</cp:lastPrinted>
  <dcterms:created xsi:type="dcterms:W3CDTF">2013-11-07T11:05:46Z</dcterms:created>
  <dcterms:modified xsi:type="dcterms:W3CDTF">2024-09-25T02:09:03Z</dcterms:modified>
</cp:coreProperties>
</file>