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ZennoPoster\ezFERM macDevRoot\ezFERM - создатель ферм\Демонстрационные фермы\Ферма по мануалу\"/>
    </mc:Choice>
  </mc:AlternateContent>
  <xr:revisionPtr revIDLastSave="0" documentId="13_ncr:1_{A2F9BBD6-F277-4703-97DE-CC5BE5D14B2D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Системный" sheetId="5" r:id="rId1"/>
    <sheet name="Ban аккаунты" sheetId="2" r:id="rId2"/>
    <sheet name="Аккаунты" sheetId="1" r:id="rId3"/>
    <sheet name="Прокси" sheetId="3" r:id="rId4"/>
    <sheet name="Эмуляция" sheetId="6" r:id="rId5"/>
    <sheet name="Задачи" sheetId="7" r:id="rId6"/>
    <sheet name="Подзадачи" sheetId="8" r:id="rId7"/>
    <sheet name="Синх. таблицы" sheetId="9" r:id="rId8"/>
  </sheets>
  <definedNames>
    <definedName name="_xlnm._FilterDatabase" localSheetId="3" hidden="1">Прокси!$F$1:$F$37</definedName>
    <definedName name="задачи_тип">Системный!$D$10:$D$11</definedName>
    <definedName name="общие_вкл_выкл">Системный!$C$3:$C$4</definedName>
    <definedName name="общие_да_нет">Системный!$D$3:$D$4</definedName>
    <definedName name="плюс_минус">Системный!$B$9:$B$10</definedName>
    <definedName name="подзадачи_когда_запускать">Системный!$C$15:$C$18</definedName>
    <definedName name="подзадачи_режим_работы">Системный!$D$15:$D$17</definedName>
    <definedName name="Статус_аккаунта">Системный!$A$3:$A$5</definedName>
    <definedName name="статус_прокси">Системный!$A$9:$A$11</definedName>
  </definedNames>
  <calcPr calcId="191029" forceFullCalc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N1" i="3"/>
  <c r="C2" i="3"/>
  <c r="N2" i="3"/>
  <c r="C3" i="3"/>
  <c r="C4" i="3"/>
  <c r="C5" i="3"/>
  <c r="C6" i="3"/>
  <c r="C7" i="3"/>
  <c r="C8" i="3"/>
  <c r="C9" i="3"/>
  <c r="C10" i="3"/>
  <c r="C11" i="3"/>
  <c r="C12" i="3"/>
  <c r="C13" i="3"/>
  <c r="B6" i="6"/>
  <c r="B8" i="6" s="1"/>
  <c r="B9" i="6"/>
  <c r="G1" i="7"/>
  <c r="G2" i="7"/>
  <c r="G3" i="7" l="1"/>
  <c r="B4" i="6" s="1"/>
  <c r="B10" i="6" s="1"/>
  <c r="B12" i="6" s="1"/>
  <c r="B11" i="6" s="1"/>
  <c r="H1" i="8" s="1"/>
  <c r="N3" i="3"/>
  <c r="B1" i="1" s="1"/>
</calcChain>
</file>

<file path=xl/sharedStrings.xml><?xml version="1.0" encoding="utf-8"?>
<sst xmlns="http://schemas.openxmlformats.org/spreadsheetml/2006/main" count="216" uniqueCount="115">
  <si>
    <t>Аккаунты</t>
  </si>
  <si>
    <t>Общие</t>
  </si>
  <si>
    <t>Цвет столбца или ячейки для 100% ручного ввода</t>
  </si>
  <si>
    <t>Статус</t>
  </si>
  <si>
    <t>Вкл/Выкл</t>
  </si>
  <si>
    <t>Да/Нет</t>
  </si>
  <si>
    <t>Цвет системной/автоматической ячейки или столбца</t>
  </si>
  <si>
    <t>Ready</t>
  </si>
  <si>
    <t>Вкл</t>
  </si>
  <si>
    <t>Да</t>
  </si>
  <si>
    <t>Цвет автоматической/системной ячейки или столбца с возможностью ручного ввода</t>
  </si>
  <si>
    <t>Off</t>
  </si>
  <si>
    <t>Выкл</t>
  </si>
  <si>
    <t>Нет</t>
  </si>
  <si>
    <t>Цвет автоматической информационной ячейки</t>
  </si>
  <si>
    <t>Support</t>
  </si>
  <si>
    <t>Прокси</t>
  </si>
  <si>
    <t>+/-</t>
  </si>
  <si>
    <t>Задачи</t>
  </si>
  <si>
    <t>&lt;= системные списки для выпадающих ячееек на остальных листах</t>
  </si>
  <si>
    <t>On</t>
  </si>
  <si>
    <t>+</t>
  </si>
  <si>
    <t>Тип задачи</t>
  </si>
  <si>
    <t>-</t>
  </si>
  <si>
    <t>Продуктивное</t>
  </si>
  <si>
    <t>Ban</t>
  </si>
  <si>
    <t>Пустое</t>
  </si>
  <si>
    <t>Подзадачи</t>
  </si>
  <si>
    <t>Когда запускать</t>
  </si>
  <si>
    <t>Режим работы</t>
  </si>
  <si>
    <t>До сессии</t>
  </si>
  <si>
    <t>Все аккаунты</t>
  </si>
  <si>
    <t>До задачи</t>
  </si>
  <si>
    <t>Один аккаунт</t>
  </si>
  <si>
    <t>После задачи</t>
  </si>
  <si>
    <t>Один аккаунт с ожиданием</t>
  </si>
  <si>
    <t>После сессии</t>
  </si>
  <si>
    <t>Сесс. время работы мин.</t>
  </si>
  <si>
    <t>Сессии</t>
  </si>
  <si>
    <t>Удачи</t>
  </si>
  <si>
    <t>Неудачи</t>
  </si>
  <si>
    <t>Ошибки (Bad-End)</t>
  </si>
  <si>
    <t>Профиль</t>
  </si>
  <si>
    <t>Окончание сессии</t>
  </si>
  <si>
    <t>Текущее</t>
  </si>
  <si>
    <t>Общее</t>
  </si>
  <si>
    <t>Текущие</t>
  </si>
  <si>
    <t>Накопленные</t>
  </si>
  <si>
    <t>Инфо</t>
  </si>
  <si>
    <t>Лог</t>
  </si>
  <si>
    <t>profile1.zpprofile</t>
  </si>
  <si>
    <t>185.233.247.186:8080</t>
  </si>
  <si>
    <t>profile10.zpprofile</t>
  </si>
  <si>
    <t>199.167.236.12:3128</t>
  </si>
  <si>
    <t>profile2.zpprofile</t>
  </si>
  <si>
    <t>45.228.233.94:999</t>
  </si>
  <si>
    <t>profile3.zpprofile</t>
  </si>
  <si>
    <t>profile4.zpprofile</t>
  </si>
  <si>
    <t>profile5.zpprofile</t>
  </si>
  <si>
    <t>216.87.69.230:8383</t>
  </si>
  <si>
    <t>profile6.zpprofile</t>
  </si>
  <si>
    <t>153.101.67.170:9002</t>
  </si>
  <si>
    <t>profile7.zpprofile</t>
  </si>
  <si>
    <t>189.240.60.163:9090</t>
  </si>
  <si>
    <t>profile8.zpprofile</t>
  </si>
  <si>
    <t>195.12.191.2:80</t>
  </si>
  <si>
    <t>profile9.zpprofile</t>
  </si>
  <si>
    <t>Лимит</t>
  </si>
  <si>
    <t>Подключено акков</t>
  </si>
  <si>
    <t>Сбоев соединения</t>
  </si>
  <si>
    <t>Общее время сбоев</t>
  </si>
  <si>
    <t>Геопозиция</t>
  </si>
  <si>
    <t>Часовой пояс</t>
  </si>
  <si>
    <t>WebRTC</t>
  </si>
  <si>
    <t>Лимит прокси</t>
  </si>
  <si>
    <t>Аккаунты требуют</t>
  </si>
  <si>
    <t>Свободный лимит</t>
  </si>
  <si>
    <t>206.62.64.34:8080</t>
  </si>
  <si>
    <t>93.171.220.229:8888</t>
  </si>
  <si>
    <t>61.158.175.38:9002</t>
  </si>
  <si>
    <t>133.18.234.13:80</t>
  </si>
  <si>
    <t>47.91.104.88:3128</t>
  </si>
  <si>
    <t>Время работы эмулятора, мин:</t>
  </si>
  <si>
    <t>ПОВЕДЕНИЕ ПОЛЬЗОВАТЕЛЯ НА САЙТЕ:</t>
  </si>
  <si>
    <t>Активное время на сайте, мин:</t>
  </si>
  <si>
    <t>Кол-во задач за активное время на сайте, шт:</t>
  </si>
  <si>
    <t>&lt;= подтягивается из листа "Задачи"</t>
  </si>
  <si>
    <t>Кол-во задач за одну сессию посещения сайта, шт:</t>
  </si>
  <si>
    <t>Кол-во активных аккаунтов в базе, шт:</t>
  </si>
  <si>
    <t>&lt;= подтягивается из листа "Аккаунты"</t>
  </si>
  <si>
    <t>РАСЧИТАННЫЕ ПАРАМЕТРЫ ЭМУЛИРОВАНИЯ:</t>
  </si>
  <si>
    <t>Кол-во потоков, шт:</t>
  </si>
  <si>
    <t xml:space="preserve"> </t>
  </si>
  <si>
    <t>Кол-во аккаунтов, обслуживаемых 1 потоком, шт:</t>
  </si>
  <si>
    <t>Пауза между задачами, сек:</t>
  </si>
  <si>
    <t>Среднее кол-во сессий на 1 аккаунт, шт:</t>
  </si>
  <si>
    <t>Средняя продолжительность одной сессии, мин:</t>
  </si>
  <si>
    <t>Название</t>
  </si>
  <si>
    <t>Сколько раз</t>
  </si>
  <si>
    <t>Тип задания</t>
  </si>
  <si>
    <t>Задача_1</t>
  </si>
  <si>
    <t>Задача_2</t>
  </si>
  <si>
    <t>Сумма</t>
  </si>
  <si>
    <t>Задача_3</t>
  </si>
  <si>
    <t>Задача_4</t>
  </si>
  <si>
    <t>Задача_5</t>
  </si>
  <si>
    <t>Начать</t>
  </si>
  <si>
    <t>Закончить</t>
  </si>
  <si>
    <t>Среднее количество сессий на 1 аккаунт, шт:</t>
  </si>
  <si>
    <t>Заполнение_таблицы_активности</t>
  </si>
  <si>
    <t>Подзадача_2</t>
  </si>
  <si>
    <t>Подзадача_3</t>
  </si>
  <si>
    <t>Отчиска_таблицы_активности</t>
  </si>
  <si>
    <t xml:space="preserve">Имя таблицы (без .xlsx) </t>
  </si>
  <si>
    <t>Активности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</si>
</sst>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₽-419]_-;\-* #,##0.00\ [$₽-419]_-;_-* &quot;-&quot;??\ [$₽-419]_-;_-@_-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7E22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3" borderId="1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0" fillId="3" borderId="17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/>
    <xf numFmtId="0" fontId="0" fillId="0" borderId="5" xfId="0" applyBorder="1"/>
    <xf numFmtId="0" fontId="0" fillId="0" borderId="2" xfId="0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Alignment="1">
      <alignment horizontal="left"/>
    </xf>
    <xf numFmtId="0" fontId="1" fillId="0" borderId="0" xfId="0" applyFont="1"/>
    <xf numFmtId="0" fontId="0" fillId="0" borderId="14" xfId="0" applyBorder="1"/>
    <xf numFmtId="0" fontId="1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3" borderId="3" xfId="0" applyFill="1" applyBorder="1"/>
    <xf numFmtId="0" fontId="0" fillId="0" borderId="2" xfId="0" applyBorder="1" applyAlignment="1">
      <alignment horizontal="left"/>
    </xf>
    <xf numFmtId="0" fontId="0" fillId="8" borderId="3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0" fillId="8" borderId="0" xfId="0" applyFill="1"/>
    <xf numFmtId="0" fontId="0" fillId="4" borderId="0" xfId="0" applyFill="1" applyAlignment="1">
      <alignment horizontal="center"/>
    </xf>
    <xf numFmtId="0" fontId="0" fillId="4" borderId="8" xfId="0" applyFill="1" applyBorder="1" applyAlignment="1">
      <alignment horizontal="left"/>
    </xf>
    <xf numFmtId="0" fontId="1" fillId="3" borderId="6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2" fontId="1" fillId="6" borderId="0" xfId="0" applyNumberFormat="1" applyFont="1" applyFill="1" applyAlignment="1">
      <alignment horizontal="right"/>
    </xf>
    <xf numFmtId="165" fontId="1" fillId="6" borderId="0" xfId="0" applyNumberFormat="1" applyFont="1" applyFill="1" applyAlignment="1">
      <alignment horizontal="right"/>
    </xf>
    <xf numFmtId="1" fontId="1" fillId="6" borderId="0" xfId="0" applyNumberFormat="1" applyFont="1" applyFill="1" applyAlignment="1">
      <alignment horizontal="right"/>
    </xf>
    <xf numFmtId="0" fontId="1" fillId="6" borderId="0" xfId="0" applyFont="1" applyFill="1" applyAlignment="1">
      <alignment horizontal="right" vertical="center"/>
    </xf>
    <xf numFmtId="0" fontId="1" fillId="5" borderId="13" xfId="0" applyFont="1" applyFill="1" applyBorder="1" applyAlignment="1">
      <alignment horizontal="right"/>
    </xf>
    <xf numFmtId="0" fontId="0" fillId="3" borderId="4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9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0" borderId="0" xfId="0" applyAlignment="1">
      <alignment wrapText="1"/>
    </xf>
    <xf numFmtId="0" fontId="1" fillId="6" borderId="0" xfId="0" applyFont="1" applyFill="1" applyAlignment="1">
      <alignment horizontal="right"/>
    </xf>
    <xf numFmtId="0" fontId="0" fillId="2" borderId="15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0" borderId="16" xfId="0" applyBorder="1"/>
    <xf numFmtId="22" fontId="0" fillId="0" borderId="2" xfId="0" applyNumberFormat="1" applyBorder="1"/>
    <xf numFmtId="0" fontId="0" fillId="0" borderId="16" xfId="0" applyBorder="1" applyAlignment="1">
      <alignment wrapText="1"/>
    </xf>
  </cellXfs>
  <cellStyles count="1">
    <cellStyle name="Обычный" xfId="0" builtinId="0"/>
  </cellStyles>
  <dxfs count="18">
    <dxf>
      <fill>
        <patternFill patternType="solid">
          <fgColor auto="1"/>
          <bgColor theme="5" tint="0.79998168889431442"/>
        </patternFill>
      </fill>
    </dxf>
    <dxf>
      <fill>
        <patternFill patternType="solid">
          <fgColor auto="1"/>
          <bgColor theme="5" tint="0.79998168889431442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F69292"/>
        </patternFill>
      </fill>
    </dxf>
    <dxf>
      <fill>
        <patternFill patternType="solid">
          <fgColor auto="1"/>
          <bgColor rgb="FFF69292"/>
        </patternFill>
      </fill>
    </dxf>
    <dxf>
      <fill>
        <patternFill patternType="solid">
          <fgColor auto="1"/>
          <bgColor theme="3" tint="0.79998168889431442"/>
        </patternFill>
      </fill>
    </dxf>
    <dxf>
      <fill>
        <patternFill patternType="solid">
          <fgColor auto="1"/>
          <bgColor theme="5" tint="0.79998168889431442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F69292"/>
        </patternFill>
      </fill>
    </dxf>
    <dxf>
      <fill>
        <patternFill patternType="solid">
          <fgColor auto="1"/>
          <bgColor theme="7" tint="0.59996337778862885"/>
        </patternFill>
      </fill>
    </dxf>
    <dxf>
      <fill>
        <patternFill patternType="solid">
          <fgColor auto="1"/>
          <bgColor theme="3" tint="0.79998168889431442"/>
        </patternFill>
      </fill>
    </dxf>
    <dxf>
      <fill>
        <patternFill patternType="solid">
          <fgColor auto="1"/>
          <bgColor theme="5" tint="0.79998168889431442"/>
        </patternFill>
      </fill>
    </dxf>
    <dxf>
      <fill>
        <patternFill patternType="solid">
          <fgColor auto="1"/>
          <bgColor theme="1" tint="0.499984740745262"/>
        </patternFill>
      </fill>
    </dxf>
    <dxf>
      <fill>
        <patternFill patternType="solid">
          <fgColor auto="1"/>
          <bgColor theme="9" tint="0.79998168889431442"/>
        </patternFill>
      </fill>
    </dxf>
  </dxfs>
  <tableStyles count="0" defaultTableStyle="TableStyleMedium2" defaultPivotStyle="PivotStyleLight16"/>
  <colors>
    <mruColors>
      <color rgb="FFCCF496"/>
      <color rgb="FF89ECF9"/>
      <color rgb="FFF16565"/>
      <color rgb="FFF58F8F"/>
      <color rgb="FFF04E4E"/>
      <color rgb="FFF69292"/>
      <color rgb="FFFFB9B9"/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1C2BA-FD15-4BB0-B7AE-F6E9D043BCFA}">
  <dimension ref="A1:I18"/>
  <sheetViews>
    <sheetView workbookViewId="0">
      <selection activeCell="H13" sqref="H13"/>
    </sheetView>
  </sheetViews>
  <sheetFormatPr defaultRowHeight="14.4" x14ac:dyDescent="0.3"/>
  <cols>
    <col min="1" max="1" width="9" bestFit="1" customWidth="1"/>
    <col min="2" max="2" width="3.44140625" bestFit="1" customWidth="1"/>
    <col min="3" max="3" width="14.77734375" bestFit="1" customWidth="1"/>
    <col min="4" max="4" width="25" bestFit="1" customWidth="1"/>
    <col min="5" max="5" width="7.109375" bestFit="1" customWidth="1"/>
    <col min="6" max="6" width="9.109375" customWidth="1"/>
    <col min="7" max="7" width="8.88671875" customWidth="1"/>
    <col min="8" max="8" width="9.109375" customWidth="1"/>
    <col min="9" max="9" width="76.33203125" bestFit="1" customWidth="1"/>
    <col min="10" max="15" width="9.109375" customWidth="1"/>
  </cols>
  <sheetData>
    <row r="1" spans="1:9" x14ac:dyDescent="0.3">
      <c r="A1" s="11" t="s">
        <v>0</v>
      </c>
      <c r="C1" s="8" t="s">
        <v>1</v>
      </c>
      <c r="D1" s="7"/>
      <c r="E1" s="26"/>
      <c r="I1" s="33" t="s">
        <v>2</v>
      </c>
    </row>
    <row r="2" spans="1:9" x14ac:dyDescent="0.3">
      <c r="A2" s="17" t="s">
        <v>3</v>
      </c>
      <c r="C2" s="45" t="s">
        <v>4</v>
      </c>
      <c r="D2" s="46" t="s">
        <v>5</v>
      </c>
      <c r="I2" s="27" t="s">
        <v>6</v>
      </c>
    </row>
    <row r="3" spans="1:9" x14ac:dyDescent="0.3">
      <c r="A3" s="14" t="s">
        <v>7</v>
      </c>
      <c r="C3" s="12" t="s">
        <v>8</v>
      </c>
      <c r="D3" s="14" t="s">
        <v>9</v>
      </c>
      <c r="I3" s="34" t="s">
        <v>10</v>
      </c>
    </row>
    <row r="4" spans="1:9" x14ac:dyDescent="0.3">
      <c r="A4" s="13" t="s">
        <v>11</v>
      </c>
      <c r="C4" s="20" t="s">
        <v>12</v>
      </c>
      <c r="D4" s="21" t="s">
        <v>13</v>
      </c>
      <c r="I4" s="35" t="s">
        <v>14</v>
      </c>
    </row>
    <row r="5" spans="1:9" x14ac:dyDescent="0.3">
      <c r="A5" s="18" t="s">
        <v>15</v>
      </c>
    </row>
    <row r="7" spans="1:9" x14ac:dyDescent="0.3">
      <c r="A7" s="8" t="s">
        <v>16</v>
      </c>
      <c r="B7" s="7"/>
    </row>
    <row r="8" spans="1:9" x14ac:dyDescent="0.3">
      <c r="A8" s="17" t="s">
        <v>3</v>
      </c>
      <c r="B8" s="17" t="s">
        <v>17</v>
      </c>
      <c r="D8" s="11" t="s">
        <v>18</v>
      </c>
      <c r="F8" t="s">
        <v>19</v>
      </c>
    </row>
    <row r="9" spans="1:9" x14ac:dyDescent="0.3">
      <c r="A9" s="14" t="s">
        <v>20</v>
      </c>
      <c r="B9" s="14" t="s">
        <v>21</v>
      </c>
      <c r="D9" s="47" t="s">
        <v>22</v>
      </c>
    </row>
    <row r="10" spans="1:9" x14ac:dyDescent="0.3">
      <c r="A10" s="14" t="s">
        <v>11</v>
      </c>
      <c r="B10" s="21" t="s">
        <v>23</v>
      </c>
      <c r="D10" s="14" t="s">
        <v>24</v>
      </c>
    </row>
    <row r="11" spans="1:9" x14ac:dyDescent="0.3">
      <c r="A11" s="18" t="s">
        <v>25</v>
      </c>
      <c r="D11" s="21" t="s">
        <v>26</v>
      </c>
    </row>
    <row r="12" spans="1:9" x14ac:dyDescent="0.3">
      <c r="G12" s="22"/>
    </row>
    <row r="13" spans="1:9" x14ac:dyDescent="0.3">
      <c r="C13" s="8" t="s">
        <v>27</v>
      </c>
      <c r="D13" s="7"/>
    </row>
    <row r="14" spans="1:9" x14ac:dyDescent="0.3">
      <c r="C14" s="48" t="s">
        <v>28</v>
      </c>
      <c r="D14" s="49" t="s">
        <v>29</v>
      </c>
    </row>
    <row r="15" spans="1:9" x14ac:dyDescent="0.3">
      <c r="C15" s="14" t="s">
        <v>30</v>
      </c>
      <c r="D15" s="13" t="s">
        <v>31</v>
      </c>
      <c r="F15" s="22"/>
    </row>
    <row r="16" spans="1:9" x14ac:dyDescent="0.3">
      <c r="C16" s="14" t="s">
        <v>32</v>
      </c>
      <c r="D16" s="14" t="s">
        <v>33</v>
      </c>
    </row>
    <row r="17" spans="3:4" x14ac:dyDescent="0.3">
      <c r="C17" s="14" t="s">
        <v>34</v>
      </c>
      <c r="D17" s="13" t="s">
        <v>35</v>
      </c>
    </row>
    <row r="18" spans="3:4" x14ac:dyDescent="0.3">
      <c r="C18" s="21" t="s">
        <v>36</v>
      </c>
      <c r="D18" s="23"/>
    </row>
  </sheetData>
  <mergeCells count="3">
    <mergeCell ref="C1:D1"/>
    <mergeCell ref="A7:B7"/>
    <mergeCell ref="C13:D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02E10-2981-4A84-9C1E-7588F19D6013}">
  <dimension ref="A1"/>
  <sheetViews>
    <sheetView workbookViewId="0">
      <selection activeCell="H5" sqref="H5"/>
    </sheetView>
  </sheetViews>
  <sheetFormatPr defaultRowHeight="14.4" x14ac:dyDescent="0.3"/>
  <cols>
    <col min="1" max="1" width="16.109375" bestFit="1" customWidth="1"/>
    <col min="2" max="2" width="18.33203125" customWidth="1"/>
    <col min="3" max="14" width="9.109375" customWidth="1"/>
    <col min="15" max="15" width="36.6640625" bestFit="1" customWidth="1"/>
    <col min="16" max="16" width="9.109375" customWidth="1"/>
    <col min="17" max="17" width="67.77734375" customWidth="1"/>
    <col min="18" max="20" width="9.10937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workbookViewId="0">
      <selection activeCell="B3" sqref="B3:B12"/>
    </sheetView>
  </sheetViews>
  <sheetFormatPr defaultRowHeight="14.4" x14ac:dyDescent="0.3"/>
  <cols>
    <col min="1" max="1" width="17.5546875" style="13" customWidth="1"/>
    <col min="2" max="2" width="19.88671875" style="30" bestFit="1" customWidth="1"/>
    <col min="3" max="3" width="18.109375" style="14" bestFit="1" customWidth="1"/>
    <col min="4" max="4" width="9.44140625" style="56" customWidth="1"/>
    <col min="5" max="5" width="8" style="13" customWidth="1"/>
    <col min="6" max="6" width="9.5546875" style="56" bestFit="1" customWidth="1"/>
    <col min="7" max="7" width="14.109375" style="13" bestFit="1" customWidth="1"/>
    <col min="8" max="8" width="8.109375" style="56" bestFit="1" customWidth="1"/>
    <col min="9" max="9" width="11.5546875" style="13" bestFit="1" customWidth="1"/>
    <col min="10" max="10" width="8.109375" style="56" bestFit="1" customWidth="1"/>
    <col min="11" max="11" width="11.5546875" style="13" bestFit="1" customWidth="1"/>
    <col min="12" max="12" width="8.109375" style="56" bestFit="1" customWidth="1"/>
    <col min="13" max="13" width="11.5546875" style="13" bestFit="1" customWidth="1"/>
    <col min="14" max="14" width="7.44140625" style="13" bestFit="1" customWidth="1"/>
    <col min="15" max="15" width="27.5546875" style="14" customWidth="1"/>
    <col min="16" max="16" width="65.6640625" style="14" customWidth="1"/>
    <col min="17" max="19" width="9.109375" customWidth="1"/>
  </cols>
  <sheetData>
    <row r="1" spans="1:16" x14ac:dyDescent="0.3">
      <c r="A1" s="9">
        <f>COUNTA(A2:A99931) -1</f>
        <v>10</v>
      </c>
      <c r="B1" s="47" t="str">
        <f>IF(Прокси!N3&lt;0,"Не хватает лимита!","")</f>
        <v/>
      </c>
      <c r="C1" s="17"/>
      <c r="D1" s="6" t="s">
        <v>37</v>
      </c>
      <c r="E1" s="5"/>
      <c r="F1" s="6" t="s">
        <v>38</v>
      </c>
      <c r="G1" s="5"/>
      <c r="H1" s="4" t="s">
        <v>39</v>
      </c>
      <c r="I1" s="3"/>
      <c r="J1" s="6" t="s">
        <v>40</v>
      </c>
      <c r="K1" s="5"/>
      <c r="L1" s="6" t="s">
        <v>41</v>
      </c>
      <c r="M1" s="5"/>
      <c r="N1" s="29"/>
      <c r="O1" s="17"/>
      <c r="P1" s="17"/>
    </row>
    <row r="2" spans="1:16" x14ac:dyDescent="0.3">
      <c r="A2" s="52" t="s">
        <v>42</v>
      </c>
      <c r="B2" s="53" t="s">
        <v>16</v>
      </c>
      <c r="C2" s="54" t="s">
        <v>43</v>
      </c>
      <c r="D2" s="54" t="s">
        <v>44</v>
      </c>
      <c r="E2" s="52" t="s">
        <v>45</v>
      </c>
      <c r="F2" s="54" t="s">
        <v>46</v>
      </c>
      <c r="G2" s="52" t="s">
        <v>47</v>
      </c>
      <c r="H2" s="54" t="s">
        <v>18</v>
      </c>
      <c r="I2" s="52" t="s">
        <v>27</v>
      </c>
      <c r="J2" s="54" t="s">
        <v>18</v>
      </c>
      <c r="K2" s="52" t="s">
        <v>27</v>
      </c>
      <c r="L2" s="54" t="s">
        <v>18</v>
      </c>
      <c r="M2" s="52" t="s">
        <v>27</v>
      </c>
      <c r="N2" s="55" t="s">
        <v>3</v>
      </c>
      <c r="O2" s="54" t="s">
        <v>48</v>
      </c>
      <c r="P2" s="54" t="s">
        <v>49</v>
      </c>
    </row>
    <row r="3" spans="1:16" ht="14.4" customHeight="1" x14ac:dyDescent="0.3">
      <c r="A3" s="13" t="s">
        <v>50</v>
      </c>
      <c r="C3" s="57">
        <v>45467.940671296303</v>
      </c>
      <c r="D3" s="56">
        <v>0</v>
      </c>
      <c r="E3" s="13">
        <v>0</v>
      </c>
      <c r="F3" s="56">
        <v>0</v>
      </c>
      <c r="G3" s="13">
        <v>3</v>
      </c>
      <c r="H3" s="56">
        <v>0</v>
      </c>
      <c r="I3" s="13">
        <v>0</v>
      </c>
      <c r="J3" s="56">
        <v>0</v>
      </c>
      <c r="K3" s="13">
        <v>0</v>
      </c>
      <c r="L3" s="56">
        <v>0</v>
      </c>
      <c r="M3" s="13">
        <v>0</v>
      </c>
      <c r="N3" s="13" t="s">
        <v>7</v>
      </c>
      <c r="O3" s="19"/>
      <c r="P3" s="19"/>
    </row>
    <row r="4" spans="1:16" ht="14.4" customHeight="1" x14ac:dyDescent="0.3">
      <c r="A4" s="13" t="s">
        <v>52</v>
      </c>
      <c r="C4" s="57">
        <v>45467.940671296303</v>
      </c>
      <c r="D4" s="56">
        <v>0</v>
      </c>
      <c r="E4" s="13">
        <v>0</v>
      </c>
      <c r="F4" s="56">
        <v>0</v>
      </c>
      <c r="G4" s="13">
        <v>3</v>
      </c>
      <c r="H4" s="56">
        <v>0</v>
      </c>
      <c r="I4" s="13">
        <v>0</v>
      </c>
      <c r="J4" s="56">
        <v>0</v>
      </c>
      <c r="K4" s="13">
        <v>0</v>
      </c>
      <c r="L4" s="56">
        <v>0</v>
      </c>
      <c r="M4" s="13">
        <v>0</v>
      </c>
      <c r="N4" s="13" t="s">
        <v>7</v>
      </c>
      <c r="O4" s="19"/>
      <c r="P4" s="19"/>
    </row>
    <row r="5" spans="1:16" ht="14.4" customHeight="1" x14ac:dyDescent="0.3">
      <c r="A5" s="13" t="s">
        <v>54</v>
      </c>
      <c r="C5" s="57">
        <v>45467.940671296303</v>
      </c>
      <c r="D5" s="56">
        <v>0</v>
      </c>
      <c r="E5" s="13">
        <v>0</v>
      </c>
      <c r="F5" s="56">
        <v>0</v>
      </c>
      <c r="G5" s="13">
        <v>3</v>
      </c>
      <c r="H5" s="56">
        <v>0</v>
      </c>
      <c r="I5" s="13">
        <v>0</v>
      </c>
      <c r="J5" s="56">
        <v>0</v>
      </c>
      <c r="K5" s="13">
        <v>0</v>
      </c>
      <c r="L5" s="56">
        <v>0</v>
      </c>
      <c r="M5" s="13">
        <v>0</v>
      </c>
      <c r="N5" s="13" t="s">
        <v>7</v>
      </c>
      <c r="O5" s="58"/>
      <c r="P5" s="19"/>
    </row>
    <row r="6" spans="1:16" ht="14.4" customHeight="1" x14ac:dyDescent="0.3">
      <c r="A6" s="13" t="s">
        <v>56</v>
      </c>
      <c r="C6" s="57">
        <v>45467.940671296303</v>
      </c>
      <c r="D6" s="56">
        <v>0</v>
      </c>
      <c r="E6" s="13">
        <v>0</v>
      </c>
      <c r="F6" s="56">
        <v>0</v>
      </c>
      <c r="G6" s="13">
        <v>3</v>
      </c>
      <c r="H6" s="56">
        <v>0</v>
      </c>
      <c r="I6" s="13">
        <v>0</v>
      </c>
      <c r="J6" s="56">
        <v>0</v>
      </c>
      <c r="K6" s="13">
        <v>0</v>
      </c>
      <c r="L6" s="56">
        <v>0</v>
      </c>
      <c r="M6" s="13">
        <v>0</v>
      </c>
      <c r="N6" s="13" t="s">
        <v>7</v>
      </c>
      <c r="O6" s="19"/>
      <c r="P6" s="58"/>
    </row>
    <row r="7" spans="1:16" ht="14.4" customHeight="1" x14ac:dyDescent="0.3">
      <c r="A7" s="13" t="s">
        <v>57</v>
      </c>
      <c r="C7" s="57">
        <v>45467.940671296303</v>
      </c>
      <c r="D7" s="56">
        <v>0.9</v>
      </c>
      <c r="E7" s="13">
        <v>0.9</v>
      </c>
      <c r="F7" s="56">
        <v>0</v>
      </c>
      <c r="G7" s="13">
        <v>4</v>
      </c>
      <c r="H7" s="56">
        <v>2</v>
      </c>
      <c r="I7" s="13">
        <v>4</v>
      </c>
      <c r="J7" s="56">
        <v>0</v>
      </c>
      <c r="K7" s="13">
        <v>0</v>
      </c>
      <c r="L7" s="56">
        <v>0</v>
      </c>
      <c r="M7" s="13">
        <v>0</v>
      </c>
      <c r="N7" s="13" t="s">
        <v>7</v>
      </c>
      <c r="O7" s="19"/>
      <c r="P7" s="58"/>
    </row>
    <row r="8" spans="1:16" ht="14.4" customHeight="1" x14ac:dyDescent="0.3">
      <c r="A8" s="13" t="s">
        <v>58</v>
      </c>
      <c r="C8" s="57">
        <v>45467.940671296303</v>
      </c>
      <c r="D8" s="56">
        <v>0</v>
      </c>
      <c r="E8" s="13">
        <v>0</v>
      </c>
      <c r="F8" s="56">
        <v>0</v>
      </c>
      <c r="G8" s="13">
        <v>3</v>
      </c>
      <c r="H8" s="56">
        <v>0</v>
      </c>
      <c r="I8" s="13">
        <v>0</v>
      </c>
      <c r="J8" s="56">
        <v>0</v>
      </c>
      <c r="K8" s="13">
        <v>0</v>
      </c>
      <c r="L8" s="56">
        <v>0</v>
      </c>
      <c r="M8" s="13">
        <v>0</v>
      </c>
      <c r="N8" s="13" t="s">
        <v>7</v>
      </c>
      <c r="O8" s="19"/>
      <c r="P8" s="58"/>
    </row>
    <row r="9" spans="1:16" ht="14.4" customHeight="1" x14ac:dyDescent="0.3">
      <c r="A9" s="13" t="s">
        <v>60</v>
      </c>
      <c r="C9" s="57">
        <v>45467.940671296303</v>
      </c>
      <c r="D9" s="56">
        <v>0</v>
      </c>
      <c r="E9" s="13">
        <v>0</v>
      </c>
      <c r="F9" s="56">
        <v>0</v>
      </c>
      <c r="G9" s="13">
        <v>3</v>
      </c>
      <c r="H9" s="56">
        <v>0</v>
      </c>
      <c r="I9" s="13">
        <v>0</v>
      </c>
      <c r="J9" s="56">
        <v>0</v>
      </c>
      <c r="K9" s="13">
        <v>0</v>
      </c>
      <c r="L9" s="56">
        <v>0</v>
      </c>
      <c r="M9" s="13">
        <v>0</v>
      </c>
      <c r="N9" s="13" t="s">
        <v>7</v>
      </c>
      <c r="O9" s="19"/>
      <c r="P9" s="19"/>
    </row>
    <row r="10" spans="1:16" ht="14.4" customHeight="1" x14ac:dyDescent="0.3">
      <c r="A10" s="13" t="s">
        <v>62</v>
      </c>
      <c r="C10" s="57">
        <v>45467.940671296303</v>
      </c>
      <c r="D10" s="56">
        <v>0</v>
      </c>
      <c r="E10" s="13">
        <v>0</v>
      </c>
      <c r="F10" s="56">
        <v>0</v>
      </c>
      <c r="G10" s="13">
        <v>4</v>
      </c>
      <c r="H10" s="56">
        <v>0</v>
      </c>
      <c r="I10" s="13">
        <v>0</v>
      </c>
      <c r="J10" s="56">
        <v>0</v>
      </c>
      <c r="K10" s="13">
        <v>0</v>
      </c>
      <c r="L10" s="56">
        <v>0</v>
      </c>
      <c r="M10" s="13">
        <v>0</v>
      </c>
      <c r="N10" s="13" t="s">
        <v>7</v>
      </c>
      <c r="O10" s="19"/>
      <c r="P10" s="19"/>
    </row>
    <row r="11" spans="1:16" ht="14.4" customHeight="1" x14ac:dyDescent="0.3">
      <c r="A11" s="13" t="s">
        <v>64</v>
      </c>
      <c r="C11" s="57">
        <v>45467.940671296303</v>
      </c>
      <c r="D11" s="56">
        <v>0</v>
      </c>
      <c r="E11" s="13">
        <v>0</v>
      </c>
      <c r="F11" s="56">
        <v>0</v>
      </c>
      <c r="G11" s="13">
        <v>3</v>
      </c>
      <c r="H11" s="56">
        <v>0</v>
      </c>
      <c r="I11" s="13">
        <v>0</v>
      </c>
      <c r="J11" s="56">
        <v>0</v>
      </c>
      <c r="K11" s="13">
        <v>0</v>
      </c>
      <c r="L11" s="56">
        <v>0</v>
      </c>
      <c r="M11" s="56">
        <v>0</v>
      </c>
      <c r="N11" s="13" t="s">
        <v>7</v>
      </c>
      <c r="O11" s="19"/>
      <c r="P11" s="19"/>
    </row>
    <row r="12" spans="1:16" ht="14.4" customHeight="1" x14ac:dyDescent="0.3">
      <c r="A12" s="13" t="s">
        <v>66</v>
      </c>
      <c r="C12" s="57">
        <v>45467.940671296303</v>
      </c>
      <c r="D12" s="56">
        <v>0</v>
      </c>
      <c r="E12" s="13">
        <v>0</v>
      </c>
      <c r="F12" s="56">
        <v>0</v>
      </c>
      <c r="G12" s="13">
        <v>4</v>
      </c>
      <c r="H12" s="56">
        <v>0</v>
      </c>
      <c r="I12" s="13">
        <v>0</v>
      </c>
      <c r="J12" s="56">
        <v>0</v>
      </c>
      <c r="K12" s="13">
        <v>0</v>
      </c>
      <c r="L12" s="56">
        <v>0</v>
      </c>
      <c r="M12" s="56">
        <v>0</v>
      </c>
      <c r="N12" s="13" t="s">
        <v>7</v>
      </c>
      <c r="O12" s="19"/>
      <c r="P12" s="19"/>
    </row>
    <row r="13" spans="1:16" x14ac:dyDescent="0.3">
      <c r="P13" s="56"/>
    </row>
    <row r="14" spans="1:16" x14ac:dyDescent="0.3">
      <c r="G14" s="56"/>
    </row>
    <row r="15" spans="1:16" x14ac:dyDescent="0.3">
      <c r="K15" s="56"/>
    </row>
    <row r="16" spans="1:16" x14ac:dyDescent="0.3">
      <c r="G16" s="56"/>
      <c r="I16" s="56"/>
      <c r="O16" s="56"/>
    </row>
    <row r="19" spans="7:11" x14ac:dyDescent="0.3">
      <c r="K19" s="56"/>
    </row>
    <row r="20" spans="7:11" x14ac:dyDescent="0.3">
      <c r="G20" s="56"/>
    </row>
    <row r="22" spans="7:11" x14ac:dyDescent="0.3">
      <c r="G22" s="56"/>
    </row>
  </sheetData>
  <mergeCells count="5">
    <mergeCell ref="D1:E1"/>
    <mergeCell ref="F1:G1"/>
    <mergeCell ref="H1:I1"/>
    <mergeCell ref="J1:K1"/>
    <mergeCell ref="L1:M1"/>
  </mergeCells>
  <phoneticPr fontId="2" type="noConversion"/>
  <conditionalFormatting sqref="A1:XFD1048566">
    <cfRule type="expression" dxfId="17" priority="1">
      <formula>$N1="Done"</formula>
    </cfRule>
    <cfRule type="expression" dxfId="16" priority="2">
      <formula>$N1="Crash"</formula>
    </cfRule>
    <cfRule type="expression" dxfId="15" priority="3">
      <formula>$N1="Ban"</formula>
    </cfRule>
    <cfRule type="expression" dxfId="14" priority="4">
      <formula>$N1="Off"</formula>
    </cfRule>
    <cfRule type="expression" dxfId="13" priority="5">
      <formula>$N1="Support"</formula>
    </cfRule>
  </conditionalFormatting>
  <conditionalFormatting sqref="B1">
    <cfRule type="expression" dxfId="12" priority="6">
      <formula>$B$1="Не хватает лимита!"</formula>
    </cfRule>
  </conditionalFormatting>
  <dataValidations count="1">
    <dataValidation type="list" allowBlank="1" showInputMessage="1" showErrorMessage="1" sqref="N3:N1047601" xr:uid="{00000000-0002-0000-0200-000000000000}">
      <formula1>Статус_аккаунта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0C05D-9124-428D-9362-66A11BE309BC}">
  <dimension ref="A1:N37"/>
  <sheetViews>
    <sheetView tabSelected="1" workbookViewId="0">
      <selection activeCell="D21" sqref="D21"/>
    </sheetView>
  </sheetViews>
  <sheetFormatPr defaultRowHeight="14.4" x14ac:dyDescent="0.3"/>
  <cols>
    <col min="1" max="1" width="42" style="13" bestFit="1" customWidth="1"/>
    <col min="2" max="2" width="6.5546875" style="14" bestFit="1" customWidth="1"/>
    <col min="3" max="3" width="17.44140625" style="14" customWidth="1"/>
    <col min="4" max="4" width="17.5546875" style="14" bestFit="1" customWidth="1"/>
    <col min="5" max="5" width="18.44140625" style="13" bestFit="1" customWidth="1"/>
    <col min="6" max="6" width="6.44140625" style="28" bestFit="1" customWidth="1"/>
    <col min="7" max="7" width="5.77734375" style="14" bestFit="1" customWidth="1"/>
    <col min="8" max="8" width="67.77734375" style="14" customWidth="1"/>
    <col min="9" max="9" width="11.33203125" style="14" bestFit="1" customWidth="1"/>
    <col min="10" max="10" width="12.77734375" style="14" bestFit="1" customWidth="1"/>
    <col min="11" max="11" width="8" style="14" bestFit="1" customWidth="1"/>
    <col min="12" max="12" width="9.109375" customWidth="1"/>
    <col min="13" max="13" width="16.88671875" customWidth="1"/>
    <col min="14" max="17" width="9.109375" customWidth="1"/>
  </cols>
  <sheetData>
    <row r="1" spans="1:14" x14ac:dyDescent="0.3">
      <c r="A1" s="31" t="s">
        <v>16</v>
      </c>
      <c r="B1" s="33" t="s">
        <v>67</v>
      </c>
      <c r="C1" s="16" t="s">
        <v>68</v>
      </c>
      <c r="D1" s="16" t="s">
        <v>69</v>
      </c>
      <c r="E1" s="15" t="s">
        <v>70</v>
      </c>
      <c r="F1" s="31" t="s">
        <v>3</v>
      </c>
      <c r="G1" s="16" t="s">
        <v>48</v>
      </c>
      <c r="H1" s="16" t="s">
        <v>49</v>
      </c>
      <c r="I1" s="31" t="s">
        <v>71</v>
      </c>
      <c r="J1" s="31" t="s">
        <v>72</v>
      </c>
      <c r="K1" s="31" t="s">
        <v>73</v>
      </c>
      <c r="L1" s="12"/>
      <c r="M1" s="36" t="s">
        <v>74</v>
      </c>
      <c r="N1" s="37">
        <f>SUMIF(F:F,"On",B:B)</f>
        <v>12</v>
      </c>
    </row>
    <row r="2" spans="1:14" ht="14.4" customHeight="1" x14ac:dyDescent="0.3">
      <c r="A2" t="s">
        <v>51</v>
      </c>
      <c r="B2" s="14">
        <v>1</v>
      </c>
      <c r="C2" s="14">
        <f>SUMPRODUCT((Аккаунты!B$3:B$100000=Прокси!A2)*(Аккаунты!O$3:O$100000 &lt;&gt;"Off")*1)</f>
        <v>0</v>
      </c>
      <c r="D2" s="14">
        <v>0</v>
      </c>
      <c r="E2" s="13">
        <v>0</v>
      </c>
      <c r="F2" s="28" t="s">
        <v>20</v>
      </c>
      <c r="G2" s="19"/>
      <c r="H2" s="19"/>
      <c r="I2" s="30" t="s">
        <v>21</v>
      </c>
      <c r="J2" s="30" t="s">
        <v>21</v>
      </c>
      <c r="K2" s="30" t="s">
        <v>21</v>
      </c>
      <c r="L2" s="12"/>
      <c r="M2" s="36" t="s">
        <v>75</v>
      </c>
      <c r="N2" s="37">
        <f>COUNTIFS(Аккаунты!N2:N99075,"&lt;&gt;Ban",Аккаунты!N2:N99075,"&lt;&gt;Off",Аккаунты!N2:N99075,"&lt;&gt;")</f>
        <v>11</v>
      </c>
    </row>
    <row r="3" spans="1:14" ht="14.4" customHeight="1" x14ac:dyDescent="0.3">
      <c r="A3" t="s">
        <v>53</v>
      </c>
      <c r="B3" s="14">
        <v>1</v>
      </c>
      <c r="C3" s="14">
        <f>SUMPRODUCT((Аккаунты!B$3:B$100000=Прокси!A3)*(Аккаунты!O$3:O$100000 &lt;&gt;"Off")*1)</f>
        <v>0</v>
      </c>
      <c r="D3" s="14">
        <v>0</v>
      </c>
      <c r="E3" s="13">
        <v>0</v>
      </c>
      <c r="F3" s="28" t="s">
        <v>20</v>
      </c>
      <c r="G3" s="19"/>
      <c r="H3" s="19"/>
      <c r="I3" s="30" t="s">
        <v>21</v>
      </c>
      <c r="J3" s="30" t="s">
        <v>21</v>
      </c>
      <c r="K3" s="30" t="s">
        <v>21</v>
      </c>
      <c r="L3" s="12"/>
      <c r="M3" s="36" t="s">
        <v>76</v>
      </c>
      <c r="N3" s="37">
        <f>N1-N2</f>
        <v>1</v>
      </c>
    </row>
    <row r="4" spans="1:14" ht="14.4" customHeight="1" x14ac:dyDescent="0.3">
      <c r="A4" t="s">
        <v>55</v>
      </c>
      <c r="B4" s="14">
        <v>1</v>
      </c>
      <c r="C4" s="14">
        <f>SUMPRODUCT((Аккаунты!B$3:B$100000=Прокси!A4)*(Аккаунты!O$3:O$100000 &lt;&gt;"Off")*1)</f>
        <v>0</v>
      </c>
      <c r="D4" s="14">
        <v>0</v>
      </c>
      <c r="E4" s="13">
        <v>0</v>
      </c>
      <c r="F4" s="28" t="s">
        <v>20</v>
      </c>
      <c r="G4" s="19"/>
      <c r="H4" s="50"/>
      <c r="I4" s="30" t="s">
        <v>21</v>
      </c>
      <c r="J4" s="30" t="s">
        <v>21</v>
      </c>
      <c r="K4" s="30" t="s">
        <v>21</v>
      </c>
    </row>
    <row r="5" spans="1:14" ht="14.4" customHeight="1" x14ac:dyDescent="0.3">
      <c r="A5" t="s">
        <v>77</v>
      </c>
      <c r="B5" s="14">
        <v>1</v>
      </c>
      <c r="C5" s="14">
        <f>SUMPRODUCT((Аккаунты!B$3:B$100000=Прокси!A5)*(Аккаунты!O$3:O$100000 &lt;&gt;"Off")*1)</f>
        <v>0</v>
      </c>
      <c r="D5" s="14">
        <v>1</v>
      </c>
      <c r="E5" s="13">
        <v>5</v>
      </c>
      <c r="F5" s="28" t="s">
        <v>20</v>
      </c>
      <c r="G5" s="19"/>
      <c r="H5" s="19"/>
      <c r="I5" s="30" t="s">
        <v>21</v>
      </c>
      <c r="J5" s="30" t="s">
        <v>21</v>
      </c>
      <c r="K5" s="30" t="s">
        <v>21</v>
      </c>
    </row>
    <row r="6" spans="1:14" ht="14.4" customHeight="1" x14ac:dyDescent="0.3">
      <c r="A6" t="s">
        <v>78</v>
      </c>
      <c r="B6" s="14">
        <v>1</v>
      </c>
      <c r="C6" s="14">
        <f>SUMPRODUCT((Аккаунты!B$3:B$100000=Прокси!A6)*(Аккаунты!O$3:O$100000 &lt;&gt;"Off")*1)</f>
        <v>0</v>
      </c>
      <c r="D6" s="14">
        <v>1</v>
      </c>
      <c r="E6">
        <v>5</v>
      </c>
      <c r="F6" s="28" t="s">
        <v>20</v>
      </c>
      <c r="G6" s="19"/>
      <c r="H6" s="19"/>
      <c r="I6" s="30" t="s">
        <v>21</v>
      </c>
      <c r="J6" s="30" t="s">
        <v>21</v>
      </c>
      <c r="K6" s="30" t="s">
        <v>21</v>
      </c>
    </row>
    <row r="7" spans="1:14" ht="14.4" customHeight="1" x14ac:dyDescent="0.3">
      <c r="A7" t="s">
        <v>59</v>
      </c>
      <c r="B7" s="14">
        <v>1</v>
      </c>
      <c r="C7" s="14">
        <f>SUMPRODUCT((Аккаунты!B$3:B$100000=Прокси!A7)*(Аккаунты!O$3:O$100000 &lt;&gt;"Off")*1)</f>
        <v>0</v>
      </c>
      <c r="D7" s="14">
        <v>0</v>
      </c>
      <c r="E7">
        <v>0</v>
      </c>
      <c r="F7" s="28" t="s">
        <v>20</v>
      </c>
      <c r="G7" s="19"/>
      <c r="H7" s="19"/>
      <c r="I7" s="30" t="s">
        <v>21</v>
      </c>
      <c r="J7" s="30" t="s">
        <v>21</v>
      </c>
      <c r="K7" s="30" t="s">
        <v>21</v>
      </c>
    </row>
    <row r="8" spans="1:14" ht="14.4" customHeight="1" x14ac:dyDescent="0.3">
      <c r="A8" t="s">
        <v>61</v>
      </c>
      <c r="B8" s="14">
        <v>1</v>
      </c>
      <c r="C8" s="14">
        <f>SUMPRODUCT((Аккаунты!B$3:B$100000=Прокси!A8)*(Аккаунты!O$3:O$100000 &lt;&gt;"Off")*1)</f>
        <v>0</v>
      </c>
      <c r="D8" s="14">
        <v>0</v>
      </c>
      <c r="E8" s="13">
        <v>0</v>
      </c>
      <c r="F8" s="28" t="s">
        <v>20</v>
      </c>
      <c r="G8" s="19"/>
      <c r="H8" s="19"/>
      <c r="I8" s="30" t="s">
        <v>21</v>
      </c>
      <c r="J8" s="30" t="s">
        <v>21</v>
      </c>
      <c r="K8" s="30" t="s">
        <v>21</v>
      </c>
    </row>
    <row r="9" spans="1:14" ht="14.4" customHeight="1" x14ac:dyDescent="0.3">
      <c r="A9" t="s">
        <v>63</v>
      </c>
      <c r="B9" s="14">
        <v>1</v>
      </c>
      <c r="C9" s="14">
        <f>SUMPRODUCT((Аккаунты!B$3:B$100000=Прокси!A9)*(Аккаунты!O$3:O$100000 &lt;&gt;"Off")*1)</f>
        <v>0</v>
      </c>
      <c r="D9" s="14">
        <v>0</v>
      </c>
      <c r="E9">
        <v>0</v>
      </c>
      <c r="F9" s="28" t="s">
        <v>20</v>
      </c>
      <c r="G9" s="19"/>
      <c r="H9" s="50"/>
      <c r="I9" s="30" t="s">
        <v>21</v>
      </c>
      <c r="J9" s="30" t="s">
        <v>21</v>
      </c>
      <c r="K9" s="30" t="s">
        <v>21</v>
      </c>
    </row>
    <row r="10" spans="1:14" ht="14.4" customHeight="1" x14ac:dyDescent="0.3">
      <c r="A10" t="s">
        <v>65</v>
      </c>
      <c r="B10" s="14">
        <v>1</v>
      </c>
      <c r="C10" s="14">
        <f>SUMPRODUCT((Аккаунты!B$3:B$100000=Прокси!A10)*(Аккаунты!O$3:O$100000 &lt;&gt;"Off")*1)</f>
        <v>0</v>
      </c>
      <c r="D10" s="14">
        <v>0</v>
      </c>
      <c r="E10" s="13">
        <v>0</v>
      </c>
      <c r="F10" s="28" t="s">
        <v>20</v>
      </c>
      <c r="G10" s="50"/>
      <c r="H10" s="19"/>
      <c r="I10" s="30" t="s">
        <v>21</v>
      </c>
      <c r="J10" s="30" t="s">
        <v>21</v>
      </c>
      <c r="K10" s="30" t="s">
        <v>21</v>
      </c>
    </row>
    <row r="11" spans="1:14" ht="14.4" customHeight="1" x14ac:dyDescent="0.3">
      <c r="A11" t="s">
        <v>79</v>
      </c>
      <c r="B11" s="14">
        <v>1</v>
      </c>
      <c r="C11">
        <f>SUMPRODUCT((Аккаунты!B$3:B$100000=Прокси!A11)*(Аккаунты!O$3:O$100000 &lt;&gt;"Off")*1)</f>
        <v>0</v>
      </c>
      <c r="D11" s="14">
        <v>1</v>
      </c>
      <c r="E11" s="13">
        <v>5</v>
      </c>
      <c r="F11" s="28" t="s">
        <v>20</v>
      </c>
      <c r="G11" s="19"/>
      <c r="H11" s="50"/>
      <c r="I11" s="30" t="s">
        <v>21</v>
      </c>
      <c r="J11" s="30" t="s">
        <v>21</v>
      </c>
      <c r="K11" s="30" t="s">
        <v>21</v>
      </c>
    </row>
    <row r="12" spans="1:14" ht="14.4" customHeight="1" x14ac:dyDescent="0.3">
      <c r="A12" t="s">
        <v>80</v>
      </c>
      <c r="B12" s="14">
        <v>1</v>
      </c>
      <c r="C12" s="14">
        <f>SUMPRODUCT((Аккаунты!B$3:B$100000=Прокси!A12)*(Аккаунты!O$3:O$100000 &lt;&gt;"Off")*1)</f>
        <v>0</v>
      </c>
      <c r="D12" s="14">
        <v>0</v>
      </c>
      <c r="E12">
        <v>0</v>
      </c>
      <c r="F12" s="28" t="s">
        <v>20</v>
      </c>
      <c r="G12" s="19"/>
      <c r="H12" s="19"/>
      <c r="I12" s="30" t="s">
        <v>21</v>
      </c>
      <c r="J12" s="30" t="s">
        <v>21</v>
      </c>
      <c r="K12" s="30" t="s">
        <v>21</v>
      </c>
    </row>
    <row r="13" spans="1:14" ht="14.4" customHeight="1" x14ac:dyDescent="0.3">
      <c r="A13" t="s">
        <v>81</v>
      </c>
      <c r="B13" s="14">
        <v>1</v>
      </c>
      <c r="C13" s="14">
        <f>SUMPRODUCT((Аккаунты!B$3:B$100000=Прокси!A13)*(Аккаунты!O$3:O$100000 &lt;&gt;"Off")*1)</f>
        <v>0</v>
      </c>
      <c r="D13" s="14">
        <v>0</v>
      </c>
      <c r="E13" s="13">
        <v>0</v>
      </c>
      <c r="F13" s="28" t="s">
        <v>20</v>
      </c>
      <c r="H13" s="19"/>
      <c r="I13" s="30" t="s">
        <v>21</v>
      </c>
      <c r="J13" s="30" t="s">
        <v>21</v>
      </c>
      <c r="K13" s="30" t="s">
        <v>21</v>
      </c>
    </row>
    <row r="14" spans="1:14" ht="14.4" customHeight="1" x14ac:dyDescent="0.3">
      <c r="H14" s="19"/>
      <c r="I14" s="30"/>
      <c r="J14" s="30"/>
      <c r="K14" s="30"/>
    </row>
    <row r="15" spans="1:14" ht="14.4" customHeight="1" x14ac:dyDescent="0.3">
      <c r="H15" s="19"/>
      <c r="I15" s="30"/>
      <c r="J15" s="30"/>
      <c r="K15" s="30"/>
    </row>
    <row r="16" spans="1:14" ht="14.4" customHeight="1" x14ac:dyDescent="0.3">
      <c r="H16" s="19"/>
      <c r="I16" s="30"/>
      <c r="J16" s="30"/>
      <c r="K16" s="30"/>
    </row>
    <row r="17" spans="3:11" ht="14.4" customHeight="1" x14ac:dyDescent="0.3">
      <c r="G17"/>
      <c r="H17" s="19"/>
      <c r="I17" s="30"/>
      <c r="J17" s="30"/>
      <c r="K17" s="30"/>
    </row>
    <row r="18" spans="3:11" ht="14.4" customHeight="1" x14ac:dyDescent="0.3">
      <c r="G18" s="19"/>
      <c r="H18" s="19"/>
      <c r="I18" s="30"/>
      <c r="J18" s="30"/>
      <c r="K18" s="30"/>
    </row>
    <row r="19" spans="3:11" ht="14.4" customHeight="1" x14ac:dyDescent="0.3">
      <c r="I19" s="30"/>
      <c r="J19" s="30"/>
      <c r="K19" s="30"/>
    </row>
    <row r="20" spans="3:11" ht="14.4" customHeight="1" x14ac:dyDescent="0.3">
      <c r="I20" s="30"/>
      <c r="J20" s="30"/>
      <c r="K20" s="30"/>
    </row>
    <row r="21" spans="3:11" ht="14.4" customHeight="1" x14ac:dyDescent="0.3">
      <c r="H21" s="19"/>
      <c r="I21" s="30"/>
      <c r="J21" s="30"/>
      <c r="K21" s="30"/>
    </row>
    <row r="22" spans="3:11" ht="14.4" customHeight="1" x14ac:dyDescent="0.3">
      <c r="I22" s="30"/>
      <c r="J22" s="30"/>
      <c r="K22" s="30"/>
    </row>
    <row r="23" spans="3:11" ht="14.4" customHeight="1" x14ac:dyDescent="0.3">
      <c r="H23" s="19"/>
      <c r="I23" s="30"/>
      <c r="J23" s="30"/>
      <c r="K23" s="30"/>
    </row>
    <row r="24" spans="3:11" ht="14.4" customHeight="1" x14ac:dyDescent="0.3">
      <c r="I24" s="30"/>
      <c r="J24" s="30"/>
      <c r="K24" s="30"/>
    </row>
    <row r="25" spans="3:11" ht="14.4" customHeight="1" x14ac:dyDescent="0.3">
      <c r="I25" s="30"/>
      <c r="J25" s="30"/>
      <c r="K25" s="30"/>
    </row>
    <row r="26" spans="3:11" ht="14.4" customHeight="1" x14ac:dyDescent="0.3">
      <c r="H26" s="19"/>
      <c r="I26" s="30"/>
      <c r="J26" s="30"/>
      <c r="K26" s="30"/>
    </row>
    <row r="27" spans="3:11" ht="14.4" customHeight="1" x14ac:dyDescent="0.3">
      <c r="I27" s="30"/>
      <c r="J27" s="30"/>
      <c r="K27" s="30"/>
    </row>
    <row r="28" spans="3:11" ht="14.4" customHeight="1" x14ac:dyDescent="0.3">
      <c r="I28" s="30"/>
      <c r="J28" s="30"/>
      <c r="K28" s="30"/>
    </row>
    <row r="29" spans="3:11" x14ac:dyDescent="0.3">
      <c r="I29" s="30"/>
      <c r="J29" s="30"/>
      <c r="K29" s="30"/>
    </row>
    <row r="30" spans="3:11" x14ac:dyDescent="0.3">
      <c r="C30"/>
      <c r="I30" s="30"/>
      <c r="J30" s="30"/>
      <c r="K30" s="30"/>
    </row>
    <row r="31" spans="3:11" x14ac:dyDescent="0.3">
      <c r="I31" s="30"/>
      <c r="J31" s="30"/>
      <c r="K31" s="30"/>
    </row>
    <row r="32" spans="3:11" x14ac:dyDescent="0.3">
      <c r="I32" s="30"/>
      <c r="J32" s="30"/>
      <c r="K32" s="30"/>
    </row>
    <row r="33" spans="9:11" x14ac:dyDescent="0.3">
      <c r="I33" s="30"/>
      <c r="J33" s="30"/>
      <c r="K33" s="30"/>
    </row>
    <row r="34" spans="9:11" x14ac:dyDescent="0.3">
      <c r="I34" s="30"/>
      <c r="J34" s="30"/>
      <c r="K34" s="30"/>
    </row>
    <row r="35" spans="9:11" x14ac:dyDescent="0.3">
      <c r="I35" s="30"/>
      <c r="J35" s="30"/>
      <c r="K35" s="30"/>
    </row>
    <row r="36" spans="9:11" x14ac:dyDescent="0.3">
      <c r="I36" s="30"/>
      <c r="J36" s="30"/>
      <c r="K36" s="30"/>
    </row>
    <row r="37" spans="9:11" x14ac:dyDescent="0.3">
      <c r="I37" s="30"/>
      <c r="J37" s="30"/>
      <c r="K37" s="30"/>
    </row>
  </sheetData>
  <autoFilter ref="F1:F37" xr:uid="{00000000-0009-0000-0000-000003000000}">
    <sortState xmlns:xlrd2="http://schemas.microsoft.com/office/spreadsheetml/2017/richdata2" ref="F2:F37">
      <sortCondition descending="1" ref="F1:F37"/>
    </sortState>
  </autoFilter>
  <conditionalFormatting sqref="A1 A14:A1048576">
    <cfRule type="duplicateValues" dxfId="11" priority="1"/>
  </conditionalFormatting>
  <conditionalFormatting sqref="A1:K1 A14:A1048576 B2:K1048576">
    <cfRule type="expression" dxfId="10" priority="3">
      <formula>$F1="Ban"</formula>
    </cfRule>
  </conditionalFormatting>
  <conditionalFormatting sqref="A1:K1 B2:K1048576 A14:A1048576">
    <cfRule type="expression" dxfId="9" priority="4">
      <formula>$F1="Off"</formula>
    </cfRule>
  </conditionalFormatting>
  <conditionalFormatting sqref="C2:C99995">
    <cfRule type="expression" dxfId="8" priority="5">
      <formula>C2&gt;B2</formula>
    </cfRule>
  </conditionalFormatting>
  <conditionalFormatting sqref="N3">
    <cfRule type="expression" dxfId="7" priority="2">
      <formula>$N$3&lt;0</formula>
    </cfRule>
  </conditionalFormatting>
  <dataValidations count="2">
    <dataValidation type="list" allowBlank="1" showInputMessage="1" showErrorMessage="1" sqref="F2:F1048576" xr:uid="{00000000-0002-0000-0300-000000000000}">
      <formula1>статус_прокси</formula1>
    </dataValidation>
    <dataValidation type="list" allowBlank="1" showInputMessage="1" showErrorMessage="1" sqref="I2:K1048576" xr:uid="{00000000-0002-0000-0300-000001000000}">
      <formula1>плюс_минус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9DDBA-9C0B-4622-A95C-6454767A49ED}">
  <dimension ref="A1:D15"/>
  <sheetViews>
    <sheetView workbookViewId="0">
      <selection activeCell="R26" sqref="R26"/>
    </sheetView>
  </sheetViews>
  <sheetFormatPr defaultRowHeight="14.4" x14ac:dyDescent="0.3"/>
  <cols>
    <col min="1" max="1" width="56.5546875" customWidth="1"/>
    <col min="2" max="11" width="9.109375" customWidth="1"/>
  </cols>
  <sheetData>
    <row r="1" spans="1:4" x14ac:dyDescent="0.3">
      <c r="A1" s="25" t="s">
        <v>82</v>
      </c>
      <c r="B1" s="44">
        <v>30</v>
      </c>
    </row>
    <row r="2" spans="1:4" x14ac:dyDescent="0.3">
      <c r="A2" s="2" t="s">
        <v>83</v>
      </c>
      <c r="B2" s="2"/>
    </row>
    <row r="3" spans="1:4" x14ac:dyDescent="0.3">
      <c r="A3" s="25" t="s">
        <v>84</v>
      </c>
      <c r="B3" s="44">
        <v>10</v>
      </c>
    </row>
    <row r="4" spans="1:4" x14ac:dyDescent="0.3">
      <c r="A4" s="25" t="s">
        <v>85</v>
      </c>
      <c r="B4" s="43">
        <f>Задачи!G3</f>
        <v>30</v>
      </c>
      <c r="C4" t="s">
        <v>86</v>
      </c>
    </row>
    <row r="5" spans="1:4" x14ac:dyDescent="0.3">
      <c r="A5" s="25" t="s">
        <v>87</v>
      </c>
      <c r="B5" s="44">
        <v>10</v>
      </c>
    </row>
    <row r="6" spans="1:4" x14ac:dyDescent="0.3">
      <c r="A6" s="25" t="s">
        <v>88</v>
      </c>
      <c r="B6" s="51">
        <f>COUNTIFS(Аккаунты!N3:N99931,"&lt;&gt;Ban",Аккаунты!N3:N99931,"&lt;&gt;Off",Аккаунты!N3:N99931,"&lt;&gt;Support",Аккаунты!N3:N99931,"&lt;&gt;")</f>
        <v>10</v>
      </c>
      <c r="C6" t="s">
        <v>89</v>
      </c>
    </row>
    <row r="7" spans="1:4" x14ac:dyDescent="0.3">
      <c r="A7" s="2" t="s">
        <v>90</v>
      </c>
      <c r="B7" s="2"/>
    </row>
    <row r="8" spans="1:4" x14ac:dyDescent="0.3">
      <c r="A8" s="25" t="s">
        <v>91</v>
      </c>
      <c r="B8" s="40">
        <f>ROUNDUP(B6/B9,0)</f>
        <v>4</v>
      </c>
      <c r="D8" t="s">
        <v>92</v>
      </c>
    </row>
    <row r="9" spans="1:4" x14ac:dyDescent="0.3">
      <c r="A9" s="25" t="s">
        <v>93</v>
      </c>
      <c r="B9" s="40">
        <f>B1/B3</f>
        <v>3</v>
      </c>
    </row>
    <row r="10" spans="1:4" x14ac:dyDescent="0.3">
      <c r="A10" s="25" t="s">
        <v>94</v>
      </c>
      <c r="B10" s="41">
        <f>B3/B4*60</f>
        <v>20</v>
      </c>
    </row>
    <row r="11" spans="1:4" x14ac:dyDescent="0.3">
      <c r="A11" s="25" t="s">
        <v>95</v>
      </c>
      <c r="B11" s="42">
        <f>ROUNDUP(B3/B12,0)</f>
        <v>3</v>
      </c>
    </row>
    <row r="12" spans="1:4" x14ac:dyDescent="0.3">
      <c r="A12" s="25" t="s">
        <v>96</v>
      </c>
      <c r="B12" s="41">
        <f>B5*B10/60</f>
        <v>3.3333333333333335</v>
      </c>
    </row>
    <row r="15" spans="1:4" x14ac:dyDescent="0.3">
      <c r="A15" s="25"/>
      <c r="B15" s="25"/>
    </row>
  </sheetData>
  <mergeCells count="2">
    <mergeCell ref="A2:B2"/>
    <mergeCell ref="A7:B7"/>
  </mergeCells>
  <conditionalFormatting sqref="B1 B3">
    <cfRule type="cellIs" dxfId="6" priority="4" operator="lessThan">
      <formula>$B$3</formula>
    </cfRule>
  </conditionalFormatting>
  <conditionalFormatting sqref="B9">
    <cfRule type="cellIs" dxfId="5" priority="5" operator="lessThan">
      <formula>1</formula>
    </cfRule>
  </conditionalFormatting>
  <conditionalFormatting sqref="B11">
    <cfRule type="cellIs" dxfId="4" priority="3" operator="greaterThan">
      <formula>30</formula>
    </cfRule>
  </conditionalFormatting>
  <conditionalFormatting sqref="B12">
    <cfRule type="cellIs" dxfId="3" priority="1" operator="lessThan">
      <formula>5</formula>
    </cfRule>
    <cfRule type="cellIs" dxfId="2" priority="2" operator="greaterThan">
      <formula>$B$3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3F945-2718-46B2-B17F-F69FCEE6CE8E}">
  <dimension ref="A1:G6"/>
  <sheetViews>
    <sheetView workbookViewId="0">
      <selection activeCell="E14" sqref="E14"/>
    </sheetView>
  </sheetViews>
  <sheetFormatPr defaultRowHeight="14.4" x14ac:dyDescent="0.3"/>
  <cols>
    <col min="1" max="1" width="9.109375" bestFit="1" customWidth="1"/>
    <col min="2" max="2" width="34.21875" bestFit="1" customWidth="1"/>
    <col min="3" max="3" width="11.33203125" bestFit="1" customWidth="1"/>
    <col min="4" max="4" width="13.44140625" bestFit="1" customWidth="1"/>
    <col min="5" max="5" width="9.109375" customWidth="1"/>
    <col min="6" max="6" width="13.44140625" bestFit="1" customWidth="1"/>
    <col min="7" max="7" width="6.6640625" customWidth="1"/>
    <col min="8" max="8" width="6.88671875" bestFit="1" customWidth="1"/>
    <col min="9" max="19" width="9.109375" customWidth="1"/>
  </cols>
  <sheetData>
    <row r="1" spans="1:7" ht="14.4" customHeight="1" x14ac:dyDescent="0.3">
      <c r="A1" s="32" t="s">
        <v>4</v>
      </c>
      <c r="B1" s="32" t="s">
        <v>97</v>
      </c>
      <c r="C1" s="32" t="s">
        <v>98</v>
      </c>
      <c r="D1" s="32" t="s">
        <v>99</v>
      </c>
      <c r="F1" s="36" t="s">
        <v>24</v>
      </c>
      <c r="G1" s="37">
        <f>SUMIFS(C:C,D:D,"Продуктивное",A:A,"Вкл")</f>
        <v>20</v>
      </c>
    </row>
    <row r="2" spans="1:7" ht="14.4" customHeight="1" x14ac:dyDescent="0.3">
      <c r="A2" t="s">
        <v>8</v>
      </c>
      <c r="B2" t="s">
        <v>100</v>
      </c>
      <c r="C2" s="24">
        <v>5</v>
      </c>
      <c r="D2" s="24" t="s">
        <v>24</v>
      </c>
      <c r="F2" s="36" t="s">
        <v>26</v>
      </c>
      <c r="G2" s="38">
        <f>SUMIFS(C:C,D:D,"Пустое",A:A,"Вкл")</f>
        <v>10</v>
      </c>
    </row>
    <row r="3" spans="1:7" ht="14.4" customHeight="1" x14ac:dyDescent="0.3">
      <c r="A3" t="s">
        <v>8</v>
      </c>
      <c r="B3" t="s">
        <v>101</v>
      </c>
      <c r="C3" s="24">
        <v>10</v>
      </c>
      <c r="D3" s="24" t="s">
        <v>24</v>
      </c>
      <c r="F3" s="36" t="s">
        <v>102</v>
      </c>
      <c r="G3" s="38">
        <f>SUM(G1,G2)</f>
        <v>30</v>
      </c>
    </row>
    <row r="4" spans="1:7" ht="14.4" customHeight="1" x14ac:dyDescent="0.3">
      <c r="A4" t="s">
        <v>8</v>
      </c>
      <c r="B4" t="s">
        <v>103</v>
      </c>
      <c r="C4" s="24">
        <v>5</v>
      </c>
      <c r="D4" s="24" t="s">
        <v>24</v>
      </c>
    </row>
    <row r="5" spans="1:7" ht="14.4" customHeight="1" x14ac:dyDescent="0.3">
      <c r="A5" t="s">
        <v>8</v>
      </c>
      <c r="B5" t="s">
        <v>104</v>
      </c>
      <c r="C5" s="24">
        <v>5</v>
      </c>
      <c r="D5" s="24" t="s">
        <v>26</v>
      </c>
    </row>
    <row r="6" spans="1:7" ht="14.4" customHeight="1" x14ac:dyDescent="0.3">
      <c r="A6" t="s">
        <v>8</v>
      </c>
      <c r="B6" t="s">
        <v>105</v>
      </c>
      <c r="C6" s="24">
        <v>5</v>
      </c>
      <c r="D6" s="24" t="s">
        <v>26</v>
      </c>
    </row>
  </sheetData>
  <phoneticPr fontId="2" type="noConversion"/>
  <conditionalFormatting sqref="A1:D1048576">
    <cfRule type="expression" dxfId="1" priority="1">
      <formula>$A1="Выкл"</formula>
    </cfRule>
  </conditionalFormatting>
  <dataValidations count="2">
    <dataValidation type="list" allowBlank="1" showInputMessage="1" showErrorMessage="1" sqref="A2:A1048576" xr:uid="{00000000-0002-0000-0500-000000000000}">
      <formula1>общие_вкл_выкл</formula1>
    </dataValidation>
    <dataValidation type="list" allowBlank="1" showInputMessage="1" showErrorMessage="1" sqref="D2:D1048576" xr:uid="{00000000-0002-0000-0500-000001000000}">
      <formula1>задачи_тип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89F46-646F-4FE3-9A09-124194802599}">
  <dimension ref="A1:H11"/>
  <sheetViews>
    <sheetView workbookViewId="0">
      <selection activeCell="C14" sqref="C14"/>
    </sheetView>
  </sheetViews>
  <sheetFormatPr defaultRowHeight="14.4" x14ac:dyDescent="0.3"/>
  <cols>
    <col min="1" max="1" width="9.109375" bestFit="1" customWidth="1"/>
    <col min="2" max="2" width="31.21875" bestFit="1" customWidth="1"/>
    <col min="3" max="3" width="25" bestFit="1" customWidth="1"/>
    <col min="4" max="4" width="10.109375" customWidth="1"/>
    <col min="5" max="5" width="9.77734375" bestFit="1" customWidth="1"/>
    <col min="6" max="6" width="14.21875" customWidth="1"/>
    <col min="7" max="7" width="40.33203125" bestFit="1" customWidth="1"/>
    <col min="8" max="8" width="3.6640625" customWidth="1"/>
    <col min="9" max="22" width="9.109375" customWidth="1"/>
  </cols>
  <sheetData>
    <row r="1" spans="1:8" x14ac:dyDescent="0.3">
      <c r="A1" s="32" t="s">
        <v>4</v>
      </c>
      <c r="B1" s="32" t="s">
        <v>97</v>
      </c>
      <c r="C1" s="32" t="s">
        <v>29</v>
      </c>
      <c r="D1" s="32" t="s">
        <v>106</v>
      </c>
      <c r="E1" s="32" t="s">
        <v>107</v>
      </c>
      <c r="F1" s="12"/>
      <c r="G1" s="10" t="s">
        <v>108</v>
      </c>
      <c r="H1" s="39">
        <f>Эмуляция!B11</f>
        <v>3</v>
      </c>
    </row>
    <row r="2" spans="1:8" x14ac:dyDescent="0.3">
      <c r="A2" s="1" t="s">
        <v>30</v>
      </c>
      <c r="B2" s="1"/>
      <c r="C2" s="1"/>
      <c r="D2" s="1"/>
      <c r="E2" s="1"/>
    </row>
    <row r="3" spans="1:8" ht="14.4" customHeight="1" x14ac:dyDescent="0.3">
      <c r="A3" s="24" t="s">
        <v>8</v>
      </c>
      <c r="B3" s="24" t="s">
        <v>109</v>
      </c>
      <c r="C3" s="24" t="s">
        <v>31</v>
      </c>
      <c r="D3">
        <v>1</v>
      </c>
      <c r="E3" s="24">
        <v>1</v>
      </c>
    </row>
    <row r="4" spans="1:8" x14ac:dyDescent="0.3">
      <c r="A4" s="1" t="s">
        <v>32</v>
      </c>
      <c r="B4" s="1"/>
      <c r="C4" s="1"/>
      <c r="D4" s="1"/>
      <c r="E4" s="1"/>
    </row>
    <row r="5" spans="1:8" ht="14.4" customHeight="1" x14ac:dyDescent="0.3">
      <c r="A5" t="s">
        <v>8</v>
      </c>
      <c r="B5" t="s">
        <v>110</v>
      </c>
      <c r="C5" t="s">
        <v>31</v>
      </c>
      <c r="D5">
        <v>1</v>
      </c>
      <c r="E5" s="24">
        <v>-1</v>
      </c>
    </row>
    <row r="6" spans="1:8" x14ac:dyDescent="0.3">
      <c r="A6" s="1" t="s">
        <v>34</v>
      </c>
      <c r="B6" s="1"/>
      <c r="C6" s="1"/>
      <c r="D6" s="1"/>
      <c r="E6" s="1"/>
    </row>
    <row r="7" spans="1:8" ht="14.4" customHeight="1" x14ac:dyDescent="0.3">
      <c r="A7" t="s">
        <v>8</v>
      </c>
      <c r="B7" t="s">
        <v>111</v>
      </c>
      <c r="C7" t="s">
        <v>33</v>
      </c>
      <c r="D7">
        <v>1</v>
      </c>
      <c r="E7" s="24">
        <v>-1</v>
      </c>
    </row>
    <row r="8" spans="1:8" x14ac:dyDescent="0.3">
      <c r="A8" s="1" t="s">
        <v>36</v>
      </c>
      <c r="B8" s="1"/>
      <c r="C8" s="1"/>
      <c r="D8" s="1"/>
      <c r="E8" s="1"/>
    </row>
    <row r="9" spans="1:8" ht="14.4" customHeight="1" x14ac:dyDescent="0.3">
      <c r="A9" t="s">
        <v>8</v>
      </c>
      <c r="B9" t="s">
        <v>112</v>
      </c>
      <c r="C9" t="s">
        <v>31</v>
      </c>
      <c r="D9">
        <v>-1</v>
      </c>
      <c r="E9" s="24">
        <v>-1</v>
      </c>
    </row>
    <row r="11" spans="1:8" x14ac:dyDescent="0.3">
      <c r="E11" t="s">
        <v>92</v>
      </c>
    </row>
  </sheetData>
  <mergeCells count="4">
    <mergeCell ref="A2:E2"/>
    <mergeCell ref="A4:E4"/>
    <mergeCell ref="A6:E6"/>
    <mergeCell ref="A8:E8"/>
  </mergeCells>
  <conditionalFormatting sqref="A1:XFD100000">
    <cfRule type="expression" dxfId="0" priority="1">
      <formula>$A1="Выкл"</formula>
    </cfRule>
  </conditionalFormatting>
  <dataValidations count="3">
    <dataValidation type="list" allowBlank="1" showInputMessage="1" showErrorMessage="1" sqref="A2:E2 A4:E4 A6:E6 A8:E8" xr:uid="{00000000-0002-0000-0600-000000000000}">
      <formula1>подзадачи_когда_запускать</formula1>
    </dataValidation>
    <dataValidation type="list" allowBlank="1" showInputMessage="1" showErrorMessage="1" sqref="A3 A5 A7 A9:A1048576" xr:uid="{00000000-0002-0000-0600-000001000000}">
      <formula1>общие_вкл_выкл</formula1>
    </dataValidation>
    <dataValidation type="list" allowBlank="1" showInputMessage="1" showErrorMessage="1" sqref="C1 C3 C5 C7 C9:C1048576" xr:uid="{00000000-0002-0000-0600-000002000000}">
      <formula1>подзадачи_режим_работы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9921F-E300-4CF7-8E46-342E8447F58C}">
  <dimension ref="A1:A2"/>
  <sheetViews>
    <sheetView workbookViewId="0">
      <selection activeCell="D12" sqref="D12"/>
    </sheetView>
  </sheetViews>
  <sheetFormatPr defaultRowHeight="14.4" x14ac:dyDescent="0.3"/>
  <cols>
    <col min="1" max="1" width="20.6640625" bestFit="1" customWidth="1"/>
    <col min="2" max="2" width="8" bestFit="1" customWidth="1"/>
    <col min="3" max="7" width="9.109375" customWidth="1"/>
    <col min="8" max="8" width="8" bestFit="1" customWidth="1"/>
  </cols>
  <sheetData>
    <row r="1" spans="1:1" x14ac:dyDescent="0.3">
      <c r="A1" s="32" t="s">
        <v>113</v>
      </c>
    </row>
    <row r="2" spans="1:1" x14ac:dyDescent="0.3">
      <c r="A2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Системный</vt:lpstr>
      <vt:lpstr>Ban аккаунты</vt:lpstr>
      <vt:lpstr>Аккаунты</vt:lpstr>
      <vt:lpstr>Прокси</vt:lpstr>
      <vt:lpstr>Эмуляция</vt:lpstr>
      <vt:lpstr>Задачи</vt:lpstr>
      <vt:lpstr>Подзадачи</vt:lpstr>
      <vt:lpstr>Синх. таблицы</vt:lpstr>
      <vt:lpstr>задачи_тип</vt:lpstr>
      <vt:lpstr>общие_вкл_выкл</vt:lpstr>
      <vt:lpstr>общие_да_нет</vt:lpstr>
      <vt:lpstr>плюс_минус</vt:lpstr>
      <vt:lpstr>подзадачи_когда_запускать</vt:lpstr>
      <vt:lpstr>подзадачи_режим_работы</vt:lpstr>
      <vt:lpstr>Статус_аккаунта</vt:lpstr>
      <vt:lpstr>статус_прокси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Your Office</cp:lastModifiedBy>
  <dcterms:created xsi:type="dcterms:W3CDTF">2015-06-05T18:19:34Z</dcterms:created>
  <dcterms:modified xsi:type="dcterms:W3CDTF">2024-06-26T16:38:53Z</dcterms:modified>
</cp:coreProperties>
</file>