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Electronics!$K$1</definedName>
  </definedNames>
  <calcPr calcId="145621"/>
</workbook>
</file>

<file path=xl/calcChain.xml><?xml version="1.0" encoding="utf-8"?>
<calcChain xmlns="http://schemas.openxmlformats.org/spreadsheetml/2006/main">
  <c r="G23" i="1" l="1"/>
  <c r="I23" i="1" s="1"/>
  <c r="G24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G7" i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I24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B4" i="1" l="1"/>
</calcChain>
</file>

<file path=xl/sharedStrings.xml><?xml version="1.0" encoding="utf-8"?>
<sst xmlns="http://schemas.openxmlformats.org/spreadsheetml/2006/main" count="199" uniqueCount="138">
  <si>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</si>
  <si>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</si>
  <si>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</si>
  <si>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</si>
  <si>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</si>
  <si>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</si>
  <si>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</si>
  <si>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</si>
  <si>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</si>
  <si>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</si>
  <si>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</si>
  <si>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</si>
  <si>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</si>
  <si>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</si>
  <si>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5V 300mA LDO Regulator</t>
  </si>
  <si>
    <t>SOT-23-5</t>
  </si>
  <si>
    <t>DigiKey</t>
  </si>
  <si>
    <t>Bill of Materials - XTest1 - Electronics</t>
  </si>
  <si>
    <t>Bill of Materials - XTest1 - Other</t>
  </si>
  <si>
    <t>MCP1802T-5002I/OT</t>
  </si>
  <si>
    <t>V_in = 6 to 10V</t>
  </si>
  <si>
    <t>SKY13268-344LF</t>
  </si>
  <si>
    <t>SPDT 300kHz-3GHz RF Switch</t>
  </si>
  <si>
    <t>SOT-666</t>
  </si>
  <si>
    <t>Mouser</t>
  </si>
  <si>
    <t>TQP4M9072</t>
  </si>
  <si>
    <t>Active Attenuator DC-4GHz 57dBm</t>
  </si>
  <si>
    <t>QFN-24</t>
  </si>
  <si>
    <t>RichardsonRFPD</t>
  </si>
  <si>
    <t>Flanged</t>
  </si>
  <si>
    <t>H100NA20X4</t>
  </si>
  <si>
    <t>20dB Attenuator 100W</t>
  </si>
  <si>
    <t>Only operates over DC-2.7GHz. Alternatives?</t>
  </si>
  <si>
    <t>Input Power Inductor</t>
  </si>
  <si>
    <t>47nH Inductor</t>
  </si>
  <si>
    <t>0.2pF Capacitor</t>
  </si>
  <si>
    <t>20pF Capacitor</t>
  </si>
  <si>
    <t>100pF Capacitor</t>
  </si>
  <si>
    <t>0.1uF Capacitor</t>
  </si>
  <si>
    <t>330pF Capacitor</t>
  </si>
  <si>
    <t>1000pF Capacitor</t>
  </si>
  <si>
    <t>1uF Capacitor</t>
  </si>
  <si>
    <t>22uF Capacitor</t>
  </si>
  <si>
    <t>15 Ohm Resistor</t>
  </si>
  <si>
    <t>1k Ohm Resistor</t>
  </si>
  <si>
    <t>10k Ohm Resistor</t>
  </si>
  <si>
    <t>20MHz Crystal</t>
  </si>
  <si>
    <t>ISP Header</t>
  </si>
  <si>
    <t>Pushbutton</t>
  </si>
  <si>
    <t>LED</t>
  </si>
  <si>
    <t>BNC Connector</t>
  </si>
  <si>
    <t>Displays current path and attenuation level</t>
  </si>
  <si>
    <t>2x3 Header</t>
  </si>
  <si>
    <t>Crystal Capacitors</t>
  </si>
  <si>
    <t>Parasitics Capacitors</t>
  </si>
  <si>
    <t>Decoupling</t>
  </si>
  <si>
    <t>Decoupling and DC blocking</t>
  </si>
  <si>
    <t>ACGND Capacitors</t>
  </si>
  <si>
    <t>DC Blocking</t>
  </si>
  <si>
    <t>Power Conditioning Capacitors</t>
  </si>
  <si>
    <t>LED Current Limiting</t>
  </si>
  <si>
    <t>Pull-up and Pull-down Resistors</t>
  </si>
  <si>
    <t>Pull-up Resistors</t>
  </si>
  <si>
    <t>System Clock</t>
  </si>
  <si>
    <t>RF In and Out</t>
  </si>
  <si>
    <t>Power On/Off</t>
  </si>
  <si>
    <t>Path and Attenuation buttons</t>
  </si>
  <si>
    <t>UQCFVA0R2BAT2A\500</t>
  </si>
  <si>
    <t>0805</t>
  </si>
  <si>
    <t>101X15N220MV4E</t>
  </si>
  <si>
    <t>101X15N101MV4E</t>
  </si>
  <si>
    <t>VJ0805D331KXPAJ</t>
  </si>
  <si>
    <t>101X15W102MV4E</t>
  </si>
  <si>
    <t>0508</t>
  </si>
  <si>
    <t>LLL219R70J105MA01L</t>
  </si>
  <si>
    <t>JWK212BJ226MD-T</t>
  </si>
  <si>
    <t>RP2012S-150-F</t>
  </si>
  <si>
    <t>RNCP0805FTD1K00</t>
  </si>
  <si>
    <t>RNCP0805FTD10K0</t>
  </si>
  <si>
    <t>9C-20.000MEEJ-T</t>
  </si>
  <si>
    <t>36pF Capacitor</t>
  </si>
  <si>
    <t>C0805C360J5GACTU</t>
  </si>
  <si>
    <t>Power Light</t>
  </si>
  <si>
    <t>301 Ohm Resistor</t>
  </si>
  <si>
    <t>RNCP0805FTD301R</t>
  </si>
  <si>
    <t>LG R971-KN-1-0-20-R18</t>
  </si>
  <si>
    <t>LS R976-NR-1</t>
  </si>
  <si>
    <t>361V504ER</t>
  </si>
  <si>
    <t>GS02MSABE</t>
  </si>
  <si>
    <t>Slide Switch</t>
  </si>
  <si>
    <t>SMT</t>
  </si>
  <si>
    <t>Edge Latch</t>
  </si>
  <si>
    <t>MJTP1106STR</t>
  </si>
  <si>
    <t>6.0mm x 3.5mm</t>
  </si>
  <si>
    <t>0015912060</t>
  </si>
  <si>
    <t>47pF Capacitor</t>
  </si>
  <si>
    <t>08052U470FAT2A</t>
  </si>
  <si>
    <t>MLF2012D47NM</t>
  </si>
  <si>
    <t>HC-49S</t>
  </si>
  <si>
    <t>SPI Capacitors</t>
  </si>
  <si>
    <t>0.100" Headers</t>
  </si>
  <si>
    <t>Case</t>
  </si>
  <si>
    <t>1594RFICBK</t>
  </si>
  <si>
    <t>33 Ohm Resistor</t>
  </si>
  <si>
    <t>RMCF0805JT33R0</t>
  </si>
  <si>
    <t>SPI Resistors</t>
  </si>
  <si>
    <t>CC0805ZRY5V9BB104</t>
  </si>
  <si>
    <t>CAT25080YI-GT3</t>
  </si>
  <si>
    <t>IC EEPROM 8KBIT 20MHZ</t>
  </si>
  <si>
    <t>EEPROM</t>
  </si>
  <si>
    <t>AVR ATMega164PA</t>
  </si>
  <si>
    <t>ATMEGA164P-20AU</t>
  </si>
  <si>
    <t>TQFP-44</t>
  </si>
  <si>
    <t>Alternates: ATMega324PA/644PA</t>
  </si>
  <si>
    <t>FMS2031-001</t>
  </si>
  <si>
    <t>10W GaAs pHEMT SPDT Switch</t>
  </si>
  <si>
    <t>QFN-12</t>
  </si>
  <si>
    <t>RFMD</t>
  </si>
  <si>
    <t>RF Switch</t>
  </si>
  <si>
    <t>TSSOP-8</t>
  </si>
  <si>
    <t>ADL5513ACPZ-R7</t>
  </si>
  <si>
    <t>VFQFN-16</t>
  </si>
  <si>
    <t>-58dBm ~ 6dBm, 1MHz ~ 4 GHz</t>
  </si>
  <si>
    <t>MASWSS0144</t>
  </si>
  <si>
    <t>PQFN-12 3mm</t>
  </si>
  <si>
    <t>Verical</t>
  </si>
  <si>
    <t>RF Detector SPDT</t>
  </si>
  <si>
    <t>RF Detector SP3T</t>
  </si>
  <si>
    <t>HMC629LP4E</t>
  </si>
  <si>
    <t>RF Attenuator 10dB</t>
  </si>
  <si>
    <t>FA10975P10DBFBK</t>
  </si>
  <si>
    <t>83-7999-03.00</t>
  </si>
  <si>
    <t>RF Attenuator 3dB</t>
  </si>
  <si>
    <t>100W</t>
  </si>
  <si>
    <t>10W</t>
  </si>
  <si>
    <t>RFMW</t>
  </si>
  <si>
    <t>45dB Step Attenuator</t>
  </si>
  <si>
    <t>RF Step Attenuator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</si>
</sst>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Lucida Sans Unicode"/>
      <family val="2"/>
    </font>
    <font>
      <b/>
      <strike/>
      <sz val="9"/>
      <color theme="1"/>
      <name val="Lucida Sans Unicode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14" fillId="0" borderId="0" xfId="0" applyFont="1" applyAlignment="1" applyProtection="1">
      <alignment wrapText="1"/>
      <protection locked="0"/>
    </xf>
    <xf numFmtId="0" fontId="14" fillId="0" borderId="0" xfId="0" applyFont="1" applyProtection="1">
      <protection locked="0"/>
    </xf>
    <xf numFmtId="0" fontId="11" fillId="0" borderId="0" xfId="0" applyNumberFormat="1" applyFont="1" applyProtection="1"/>
    <xf numFmtId="0" fontId="15" fillId="0" borderId="0" xfId="0" applyFont="1" applyProtection="1">
      <protection locked="0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7" fillId="0" borderId="0" xfId="0" quotePrefix="1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K201" totalsRowShown="0" headerRowDxfId="24" dataDxfId="23">
  <autoFilter ref="A5:K201"/>
  <tableColumns count="11">
    <tableColumn id="1" name="Description" dataDxfId="22"/>
    <tableColumn id="2" name="Mfg Part #" dataDxfId="21"/>
    <tableColumn id="3" name="Package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SUM(H6*G6)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TMEGA164P-20AU/ATMEGA164P-20AU-ND/1245833" TargetMode="External"/><Relationship Id="rId13" Type="http://schemas.openxmlformats.org/officeDocument/2006/relationships/hyperlink" Target="http://www.digikey.com/product-detail/en/101X15N220MV4E/709-1336-1-ND/2327213" TargetMode="External"/><Relationship Id="rId18" Type="http://schemas.openxmlformats.org/officeDocument/2006/relationships/hyperlink" Target="http://www.digikey.com/product-detail/en/RNCP0805FTD301R/RNCP0805FTD301RCT-ND/2240556http:/www.digikey.com/product-detail/en/RMCF0805JT330R/RMCF0805JT330RCT-ND/1942547" TargetMode="External"/><Relationship Id="rId26" Type="http://schemas.openxmlformats.org/officeDocument/2006/relationships/hyperlink" Target="http://www.digikey.com/product-detail/en/GS02MSABE/CKN9106CT-ND/1146910" TargetMode="External"/><Relationship Id="rId3" Type="http://schemas.openxmlformats.org/officeDocument/2006/relationships/hyperlink" Target="http://www.digikey.com/product-detail/en/SKY13268-344LF/863-1047-1-ND/2052179" TargetMode="External"/><Relationship Id="rId21" Type="http://schemas.openxmlformats.org/officeDocument/2006/relationships/hyperlink" Target="http://www.digikey.com/product-detail/en/9C-20.000MEEJ-T/887-1278-1-ND/2207860?cur=USD" TargetMode="External"/><Relationship Id="rId34" Type="http://schemas.openxmlformats.org/officeDocument/2006/relationships/hyperlink" Target="http://www.richardsonrfpd.com/Pages/Product-Details.aspx?productId=916398&amp;show=PricingAvailability" TargetMode="External"/><Relationship Id="rId7" Type="http://schemas.openxmlformats.org/officeDocument/2006/relationships/hyperlink" Target="http://www.digikey.com/product-detail/en/UQCFVA0R2BAT2A%5C500/478-6550-1-ND/2580353" TargetMode="External"/><Relationship Id="rId12" Type="http://schemas.openxmlformats.org/officeDocument/2006/relationships/hyperlink" Target="http://www.digikey.com/product-detail/en/ATMEGA48PA-AU/ATMEGA48PA-AU-ND/2050991" TargetMode="External"/><Relationship Id="rId17" Type="http://schemas.openxmlformats.org/officeDocument/2006/relationships/hyperlink" Target="http://www.digikey.com/product-detail/en/RP2012S-150-F/RP20S15FCT-ND/676812" TargetMode="External"/><Relationship Id="rId25" Type="http://schemas.openxmlformats.org/officeDocument/2006/relationships/hyperlink" Target="http://www.digikey.com/scripts/dksearch/dksus.dll?vendor=0&amp;keywords=361V504ER" TargetMode="External"/><Relationship Id="rId33" Type="http://schemas.openxmlformats.org/officeDocument/2006/relationships/hyperlink" Target="http://www.richardsonrfpd.com/Pages/Product-Details.aspx?productId=670867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://www.digikey.com/product-detail/en/MCP1802T-5002I%2FOT/MCP1802T-5002I%2FOTTR-ND/1679145" TargetMode="External"/><Relationship Id="rId16" Type="http://schemas.openxmlformats.org/officeDocument/2006/relationships/hyperlink" Target="http://www.digikey.com/product-detail/en/JWK212BJ226MD-T/587-3110-1-ND/2763535" TargetMode="External"/><Relationship Id="rId20" Type="http://schemas.openxmlformats.org/officeDocument/2006/relationships/hyperlink" Target="http://www.digikey.com/product-detail/en/RNCP0805FTD10K0/RNCP0805FTD10K0CT-ND/2240601" TargetMode="External"/><Relationship Id="rId29" Type="http://schemas.openxmlformats.org/officeDocument/2006/relationships/hyperlink" Target="http://www.digikey.com/product-detail/en/RMCF0805JT33R0/RMCF0805JT33R0CT-ND/1942534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digikey.com/product-detail/en/MLF2012D47NM/445-1032-1-ND/504430" TargetMode="External"/><Relationship Id="rId11" Type="http://schemas.openxmlformats.org/officeDocument/2006/relationships/hyperlink" Target="http://www.digikey.com/product-detail/en/101X15N101MV4E/709-1338-1-ND/2327215" TargetMode="External"/><Relationship Id="rId24" Type="http://schemas.openxmlformats.org/officeDocument/2006/relationships/hyperlink" Target="http://www.digikey.com/product-detail/en/LS%20R976-NR-1/475-1278-1-ND/1642798" TargetMode="External"/><Relationship Id="rId32" Type="http://schemas.openxmlformats.org/officeDocument/2006/relationships/hyperlink" Target="http://www.digikey.com/product-detail/en/ADL5513ACPZ-R7/ADL5513ACPZ-R7CT-ND/218044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richardsonrfpd.com/Pages/Product-Details.aspx?productId=785275" TargetMode="External"/><Relationship Id="rId15" Type="http://schemas.openxmlformats.org/officeDocument/2006/relationships/hyperlink" Target="http://www.digikey.com/product-detail/en/LLL219R70J105MA01L/490-4354-1-ND/1022498" TargetMode="External"/><Relationship Id="rId23" Type="http://schemas.openxmlformats.org/officeDocument/2006/relationships/hyperlink" Target="http://www.digikey.com/product-detail/en/LG%20R971-KN-1-0-20-R18/475-1410-1-ND/1802598" TargetMode="External"/><Relationship Id="rId28" Type="http://schemas.openxmlformats.org/officeDocument/2006/relationships/hyperlink" Target="http://www.digikey.com/product-detail/en/CC0805ZRY5V9BB104/311-1361-1-ND/2103145" TargetMode="External"/><Relationship Id="rId36" Type="http://schemas.openxmlformats.org/officeDocument/2006/relationships/hyperlink" Target="http://www.hittite.com/products/view.html/view/HMC629LP4" TargetMode="External"/><Relationship Id="rId10" Type="http://schemas.openxmlformats.org/officeDocument/2006/relationships/hyperlink" Target="http://www.digikey.com/product-detail/en/C0805C360J5GACTU/399-9229-1-ND/3522747" TargetMode="External"/><Relationship Id="rId19" Type="http://schemas.openxmlformats.org/officeDocument/2006/relationships/hyperlink" Target="http://www.digikey.com/product-detail/en/RNCP0805FTD1K00/RNCP0805FTD1K00CT-ND/2240568" TargetMode="External"/><Relationship Id="rId31" Type="http://schemas.openxmlformats.org/officeDocument/2006/relationships/hyperlink" Target="https://estore.rfmd.com/RFMD_Onlinestore/Products/RFMD+Parts/PID-P_FMS2031-001.aspx?DC=25" TargetMode="External"/><Relationship Id="rId4" Type="http://schemas.openxmlformats.org/officeDocument/2006/relationships/hyperlink" Target="http://www.mouser.com/ProductDetail/TriQuint-Semiconductor/TQP4M9072/?qs=sGAEpiMZZMu8UjT63VDmae38Iv%2f%2fMC7uAy4ZHROMdKk%3d" TargetMode="External"/><Relationship Id="rId9" Type="http://schemas.openxmlformats.org/officeDocument/2006/relationships/hyperlink" Target="http://www.digikey.com/product-detail/en/101X15N220MV4E/709-1336-1-ND/2327213" TargetMode="External"/><Relationship Id="rId14" Type="http://schemas.openxmlformats.org/officeDocument/2006/relationships/hyperlink" Target="http://www.digikey.com/product-detail/en/08052U470FAT2A/478-3830-1-ND/1117344" TargetMode="External"/><Relationship Id="rId22" Type="http://schemas.openxmlformats.org/officeDocument/2006/relationships/hyperlink" Target="http://www.digikey.com/scripts/dksearch/dksus.dll?vendor=0&amp;keywords=0015912060" TargetMode="External"/><Relationship Id="rId27" Type="http://schemas.openxmlformats.org/officeDocument/2006/relationships/hyperlink" Target="http://www.digikey.com/product-detail/en/MJTP1106STR/679-2395-1-ND/2344159" TargetMode="External"/><Relationship Id="rId30" Type="http://schemas.openxmlformats.org/officeDocument/2006/relationships/hyperlink" Target="http://www.digikey.com/product-detail/en/CAT25080YI-GT3/CAT25080YI-GT3CT-ND/1631171" TargetMode="External"/><Relationship Id="rId35" Type="http://schemas.openxmlformats.org/officeDocument/2006/relationships/hyperlink" Target="http://www.rfmw.com/ProductDetail/8379990300-Florida-RF-Labs/306384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hammondmfg.com/dwg3RFI.htm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7" workbookViewId="0">
      <selection activeCell="E38" sqref="E38"/>
    </sheetView>
  </sheetViews>
  <sheetFormatPr defaultRowHeight="14.25" x14ac:dyDescent="0.2"/>
  <cols>
    <col min="1" max="1" width="42.42578125" style="3" customWidth="1"/>
    <col min="2" max="2" width="25.28515625" style="10" customWidth="1"/>
    <col min="3" max="3" width="16.42578125" style="3" bestFit="1" customWidth="1"/>
    <col min="4" max="4" width="14.8554687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8" t="s">
        <v>4</v>
      </c>
      <c r="K1" s="9">
        <v>3</v>
      </c>
    </row>
    <row r="2" spans="1:11" ht="15" x14ac:dyDescent="0.25">
      <c r="A2" s="33" t="s">
        <v>13</v>
      </c>
      <c r="B2" s="33"/>
      <c r="C2" s="33"/>
      <c r="D2" s="33"/>
      <c r="E2" s="33"/>
      <c r="F2" s="33"/>
      <c r="G2" s="33"/>
      <c r="H2" s="33"/>
      <c r="I2" s="33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SUM(I6:I201)</f>
        <v>410.74619999999999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15" x14ac:dyDescent="0.25">
      <c r="A6" s="31" t="s">
        <v>14</v>
      </c>
      <c r="B6" s="26" t="s">
        <v>19</v>
      </c>
      <c r="C6" s="24" t="s">
        <v>15</v>
      </c>
      <c r="D6" s="18" t="s">
        <v>16</v>
      </c>
      <c r="E6" s="16">
        <v>6006</v>
      </c>
      <c r="F6" s="15">
        <v>1</v>
      </c>
      <c r="G6" s="23">
        <f>SUM(Table4[[#This Row],[Qty per board]]*Goal)</f>
        <v>3</v>
      </c>
      <c r="H6" s="17">
        <v>0.65</v>
      </c>
      <c r="I6" s="22">
        <f>SUM(H6*G6)</f>
        <v>1.9500000000000002</v>
      </c>
      <c r="J6" s="18" t="s">
        <v>20</v>
      </c>
      <c r="K6"/>
    </row>
    <row r="7" spans="1:11" ht="15" x14ac:dyDescent="0.25">
      <c r="A7" s="31" t="s">
        <v>22</v>
      </c>
      <c r="B7" s="26" t="s">
        <v>21</v>
      </c>
      <c r="C7" s="25" t="s">
        <v>23</v>
      </c>
      <c r="D7" s="18" t="s">
        <v>16</v>
      </c>
      <c r="E7" s="16">
        <v>8108</v>
      </c>
      <c r="F7" s="15">
        <v>1</v>
      </c>
      <c r="G7" s="23">
        <f>SUM(Table4[[#This Row],[Qty per board]]*Goal)</f>
        <v>3</v>
      </c>
      <c r="H7" s="17">
        <v>0.53</v>
      </c>
      <c r="I7" s="22">
        <f>SUM(H7*G7)</f>
        <v>1.59</v>
      </c>
      <c r="J7" s="18"/>
      <c r="K7"/>
    </row>
    <row r="8" spans="1:11" ht="15" x14ac:dyDescent="0.25">
      <c r="A8" s="31" t="s">
        <v>26</v>
      </c>
      <c r="B8" s="26" t="s">
        <v>25</v>
      </c>
      <c r="C8" s="21" t="s">
        <v>27</v>
      </c>
      <c r="D8" s="18" t="s">
        <v>24</v>
      </c>
      <c r="E8" s="16">
        <v>2229</v>
      </c>
      <c r="F8" s="15">
        <v>1</v>
      </c>
      <c r="G8" s="23">
        <f>SUM(Table4[[#This Row],[Qty per board]]*Goal)</f>
        <v>3</v>
      </c>
      <c r="H8" s="17">
        <v>4.18</v>
      </c>
      <c r="I8" s="22">
        <f>SUM(H8*G8)</f>
        <v>12.54</v>
      </c>
      <c r="J8" s="18"/>
      <c r="K8"/>
    </row>
    <row r="9" spans="1:11" ht="15" x14ac:dyDescent="0.25">
      <c r="A9" s="20" t="s">
        <v>110</v>
      </c>
      <c r="B9" s="26" t="s">
        <v>111</v>
      </c>
      <c r="C9" s="21" t="s">
        <v>112</v>
      </c>
      <c r="D9" s="18" t="s">
        <v>16</v>
      </c>
      <c r="E9" s="16">
        <v>12369</v>
      </c>
      <c r="F9" s="15">
        <v>1</v>
      </c>
      <c r="G9" s="23">
        <f>SUM(Table4[[#This Row],[Qty per board]]*Goal)</f>
        <v>3</v>
      </c>
      <c r="H9" s="17">
        <v>3.4464000000000001</v>
      </c>
      <c r="I9" s="22">
        <f t="shared" ref="I9:I70" si="0">SUM(H9*G9)</f>
        <v>10.3392</v>
      </c>
      <c r="J9" s="18" t="s">
        <v>113</v>
      </c>
      <c r="K9"/>
    </row>
    <row r="10" spans="1:11" ht="15" x14ac:dyDescent="0.25">
      <c r="A10" s="31" t="s">
        <v>31</v>
      </c>
      <c r="B10" s="26" t="s">
        <v>30</v>
      </c>
      <c r="C10" s="25" t="s">
        <v>29</v>
      </c>
      <c r="D10" s="18" t="s">
        <v>28</v>
      </c>
      <c r="E10" s="16">
        <v>90</v>
      </c>
      <c r="F10" s="15">
        <v>2</v>
      </c>
      <c r="G10" s="23">
        <f>SUM(Table4[[#This Row],[Qty per board]]*Goal)</f>
        <v>6</v>
      </c>
      <c r="H10" s="17">
        <v>13.33</v>
      </c>
      <c r="I10" s="22">
        <f t="shared" si="0"/>
        <v>79.98</v>
      </c>
      <c r="J10" s="18" t="s">
        <v>32</v>
      </c>
      <c r="K10"/>
    </row>
    <row r="11" spans="1:11" ht="15" x14ac:dyDescent="0.25">
      <c r="A11" s="31" t="s">
        <v>34</v>
      </c>
      <c r="B11" s="26" t="s">
        <v>97</v>
      </c>
      <c r="C11" s="25" t="s">
        <v>68</v>
      </c>
      <c r="D11" s="18" t="s">
        <v>16</v>
      </c>
      <c r="E11" s="16">
        <v>9963</v>
      </c>
      <c r="F11" s="15">
        <v>1</v>
      </c>
      <c r="G11" s="23">
        <f>SUM(Table4[[#This Row],[Qty per board]]*Goal)</f>
        <v>3</v>
      </c>
      <c r="H11" s="17">
        <v>0.18</v>
      </c>
      <c r="I11" s="22">
        <f t="shared" si="0"/>
        <v>0.54</v>
      </c>
      <c r="J11" t="s">
        <v>33</v>
      </c>
      <c r="K11" s="28"/>
    </row>
    <row r="12" spans="1:11" ht="15" x14ac:dyDescent="0.25">
      <c r="A12" s="31" t="s">
        <v>35</v>
      </c>
      <c r="B12" s="26" t="s">
        <v>67</v>
      </c>
      <c r="C12" s="21" t="s">
        <v>68</v>
      </c>
      <c r="D12" s="18" t="s">
        <v>16</v>
      </c>
      <c r="E12" s="16">
        <v>484</v>
      </c>
      <c r="F12" s="15">
        <v>4</v>
      </c>
      <c r="G12" s="23">
        <f>SUM(Table4[[#This Row],[Qty per board]]*Goal)</f>
        <v>12</v>
      </c>
      <c r="H12" s="17">
        <v>1.02</v>
      </c>
      <c r="I12" s="22">
        <f t="shared" si="0"/>
        <v>12.24</v>
      </c>
      <c r="J12" s="18" t="s">
        <v>54</v>
      </c>
      <c r="K12"/>
    </row>
    <row r="13" spans="1:11" ht="15" x14ac:dyDescent="0.25">
      <c r="A13" s="31" t="s">
        <v>36</v>
      </c>
      <c r="B13" s="26" t="s">
        <v>69</v>
      </c>
      <c r="C13" s="21" t="s">
        <v>68</v>
      </c>
      <c r="D13" s="18" t="s">
        <v>16</v>
      </c>
      <c r="E13" s="16">
        <v>1049</v>
      </c>
      <c r="F13" s="15">
        <v>1</v>
      </c>
      <c r="G13" s="23">
        <f>SUM(Table4[[#This Row],[Qty per board]]*Goal)</f>
        <v>3</v>
      </c>
      <c r="H13" s="17">
        <v>0.63</v>
      </c>
      <c r="I13" s="22">
        <f t="shared" si="0"/>
        <v>1.8900000000000001</v>
      </c>
      <c r="J13" s="18" t="s">
        <v>55</v>
      </c>
      <c r="K13"/>
    </row>
    <row r="14" spans="1:11" ht="15" x14ac:dyDescent="0.25">
      <c r="A14" s="31" t="s">
        <v>80</v>
      </c>
      <c r="B14" s="26" t="s">
        <v>81</v>
      </c>
      <c r="C14" s="21" t="s">
        <v>68</v>
      </c>
      <c r="D14" s="18" t="s">
        <v>16</v>
      </c>
      <c r="E14" s="16">
        <v>6750</v>
      </c>
      <c r="F14" s="15">
        <v>2</v>
      </c>
      <c r="G14" s="23">
        <f>SUM(Table4[[#This Row],[Qty per board]]*Goal)</f>
        <v>6</v>
      </c>
      <c r="H14" s="17">
        <v>0.37</v>
      </c>
      <c r="I14" s="22">
        <f t="shared" si="0"/>
        <v>2.2199999999999998</v>
      </c>
      <c r="J14" s="18" t="s">
        <v>53</v>
      </c>
      <c r="K14"/>
    </row>
    <row r="15" spans="1:11" ht="15" x14ac:dyDescent="0.25">
      <c r="A15" s="31" t="s">
        <v>95</v>
      </c>
      <c r="B15" s="26" t="s">
        <v>96</v>
      </c>
      <c r="C15" s="21" t="s">
        <v>68</v>
      </c>
      <c r="D15" s="18" t="s">
        <v>16</v>
      </c>
      <c r="E15" s="16">
        <v>8816</v>
      </c>
      <c r="F15" s="15">
        <v>3</v>
      </c>
      <c r="G15" s="23">
        <f>SUM(Table4[[#This Row],[Qty per board]]*Goal)</f>
        <v>9</v>
      </c>
      <c r="H15" s="17">
        <v>0.56000000000000005</v>
      </c>
      <c r="I15" s="22">
        <f t="shared" si="0"/>
        <v>5.0400000000000009</v>
      </c>
      <c r="J15" s="18" t="s">
        <v>99</v>
      </c>
      <c r="K15"/>
    </row>
    <row r="16" spans="1:11" ht="15" x14ac:dyDescent="0.25">
      <c r="A16" s="31" t="s">
        <v>37</v>
      </c>
      <c r="B16" s="26" t="s">
        <v>70</v>
      </c>
      <c r="C16" s="21" t="s">
        <v>68</v>
      </c>
      <c r="D16" s="18" t="s">
        <v>16</v>
      </c>
      <c r="E16" s="16">
        <v>6384</v>
      </c>
      <c r="F16" s="15">
        <v>7</v>
      </c>
      <c r="G16" s="23">
        <f>SUM(Table4[[#This Row],[Qty per board]]*Goal)</f>
        <v>21</v>
      </c>
      <c r="H16" s="17">
        <v>0.71</v>
      </c>
      <c r="I16" s="22">
        <f t="shared" si="0"/>
        <v>14.91</v>
      </c>
      <c r="J16" s="18" t="s">
        <v>56</v>
      </c>
      <c r="K16"/>
    </row>
    <row r="17" spans="1:11" ht="15" x14ac:dyDescent="0.25">
      <c r="A17" s="31" t="s">
        <v>39</v>
      </c>
      <c r="B17" s="26" t="s">
        <v>71</v>
      </c>
      <c r="C17" s="21" t="s">
        <v>68</v>
      </c>
      <c r="D17" s="18" t="s">
        <v>16</v>
      </c>
      <c r="E17" s="16">
        <v>3959</v>
      </c>
      <c r="F17" s="15">
        <v>4</v>
      </c>
      <c r="G17" s="23">
        <f>SUM(Table4[[#This Row],[Qty per board]]*Goal)</f>
        <v>12</v>
      </c>
      <c r="H17" s="17">
        <v>1.32</v>
      </c>
      <c r="I17" s="22">
        <f t="shared" si="0"/>
        <v>15.84</v>
      </c>
      <c r="J17" s="18" t="s">
        <v>57</v>
      </c>
      <c r="K17"/>
    </row>
    <row r="18" spans="1:11" ht="15" x14ac:dyDescent="0.25">
      <c r="A18" s="31" t="s">
        <v>40</v>
      </c>
      <c r="B18" s="26" t="s">
        <v>72</v>
      </c>
      <c r="C18" s="21" t="s">
        <v>68</v>
      </c>
      <c r="D18" s="18" t="s">
        <v>16</v>
      </c>
      <c r="E18" s="16">
        <v>11385</v>
      </c>
      <c r="F18" s="15">
        <v>4</v>
      </c>
      <c r="G18" s="23">
        <f>SUM(Table4[[#This Row],[Qty per board]]*Goal)</f>
        <v>12</v>
      </c>
      <c r="H18" s="17">
        <v>0.56000000000000005</v>
      </c>
      <c r="I18" s="22">
        <f t="shared" si="0"/>
        <v>6.7200000000000006</v>
      </c>
      <c r="J18" s="18" t="s">
        <v>58</v>
      </c>
      <c r="K18"/>
    </row>
    <row r="19" spans="1:11" ht="15" x14ac:dyDescent="0.25">
      <c r="A19" s="31" t="s">
        <v>38</v>
      </c>
      <c r="B19" s="26" t="s">
        <v>106</v>
      </c>
      <c r="C19" s="21" t="s">
        <v>68</v>
      </c>
      <c r="D19" s="18" t="s">
        <v>16</v>
      </c>
      <c r="E19" s="16">
        <v>128628</v>
      </c>
      <c r="F19" s="15">
        <v>10</v>
      </c>
      <c r="G19" s="23">
        <f>SUM(Table4[[#This Row],[Qty per board]]*Goal)</f>
        <v>30</v>
      </c>
      <c r="H19" s="17">
        <v>3.1E-2</v>
      </c>
      <c r="I19" s="22">
        <f t="shared" si="0"/>
        <v>0.92999999999999994</v>
      </c>
      <c r="J19" s="18" t="s">
        <v>55</v>
      </c>
      <c r="K19"/>
    </row>
    <row r="20" spans="1:11" ht="15" x14ac:dyDescent="0.25">
      <c r="A20" s="31" t="s">
        <v>41</v>
      </c>
      <c r="B20" s="26" t="s">
        <v>74</v>
      </c>
      <c r="C20" s="21" t="s">
        <v>73</v>
      </c>
      <c r="D20" s="18" t="s">
        <v>16</v>
      </c>
      <c r="E20" s="16">
        <v>11621</v>
      </c>
      <c r="F20" s="15">
        <v>2</v>
      </c>
      <c r="G20" s="23">
        <f>SUM(Table4[[#This Row],[Qty per board]]*Goal)</f>
        <v>6</v>
      </c>
      <c r="H20" s="17">
        <v>0.36</v>
      </c>
      <c r="I20" s="22">
        <f t="shared" si="0"/>
        <v>2.16</v>
      </c>
      <c r="J20" s="18" t="s">
        <v>59</v>
      </c>
      <c r="K20" s="18"/>
    </row>
    <row r="21" spans="1:11" ht="15" x14ac:dyDescent="0.25">
      <c r="A21" s="31" t="s">
        <v>42</v>
      </c>
      <c r="B21" s="26" t="s">
        <v>75</v>
      </c>
      <c r="C21" s="21" t="s">
        <v>73</v>
      </c>
      <c r="D21" s="18" t="s">
        <v>16</v>
      </c>
      <c r="E21" s="16">
        <v>5982</v>
      </c>
      <c r="F21" s="15">
        <v>1</v>
      </c>
      <c r="G21" s="23">
        <f>SUM(Table4[[#This Row],[Qty per board]]*Goal)</f>
        <v>3</v>
      </c>
      <c r="H21" s="17">
        <v>0.92</v>
      </c>
      <c r="I21" s="22">
        <f t="shared" si="0"/>
        <v>2.7600000000000002</v>
      </c>
      <c r="J21" s="18" t="s">
        <v>59</v>
      </c>
      <c r="K21"/>
    </row>
    <row r="22" spans="1:11" ht="15" x14ac:dyDescent="0.25">
      <c r="A22" s="31" t="s">
        <v>43</v>
      </c>
      <c r="B22" s="26" t="s">
        <v>76</v>
      </c>
      <c r="C22" s="21" t="s">
        <v>68</v>
      </c>
      <c r="D22" s="18" t="s">
        <v>16</v>
      </c>
      <c r="E22" s="16">
        <v>9489</v>
      </c>
      <c r="F22" s="15">
        <v>1</v>
      </c>
      <c r="G22" s="23">
        <f>SUM(Table4[[#This Row],[Qty per board]]*Goal)</f>
        <v>3</v>
      </c>
      <c r="H22" s="17">
        <v>0.44</v>
      </c>
      <c r="I22" s="22">
        <f t="shared" si="0"/>
        <v>1.32</v>
      </c>
      <c r="J22" s="18"/>
      <c r="K22"/>
    </row>
    <row r="23" spans="1:11" ht="15" x14ac:dyDescent="0.25">
      <c r="A23" s="31" t="s">
        <v>103</v>
      </c>
      <c r="B23" s="26" t="s">
        <v>104</v>
      </c>
      <c r="C23" s="25" t="s">
        <v>68</v>
      </c>
      <c r="D23" s="18" t="s">
        <v>16</v>
      </c>
      <c r="E23" s="16">
        <v>50832</v>
      </c>
      <c r="F23" s="15">
        <v>3</v>
      </c>
      <c r="G23" s="30">
        <f>SUM(Table4[[#This Row],[Qty per board]]*Goal)</f>
        <v>9</v>
      </c>
      <c r="H23" s="17">
        <v>0.03</v>
      </c>
      <c r="I23" s="22">
        <f>SUM(H23*G23)</f>
        <v>0.27</v>
      </c>
      <c r="J23" s="18" t="s">
        <v>105</v>
      </c>
      <c r="K23" s="18"/>
    </row>
    <row r="24" spans="1:11" ht="15" x14ac:dyDescent="0.25">
      <c r="A24" s="31" t="s">
        <v>83</v>
      </c>
      <c r="B24" s="26" t="s">
        <v>84</v>
      </c>
      <c r="C24" s="21" t="s">
        <v>68</v>
      </c>
      <c r="D24" s="18" t="s">
        <v>16</v>
      </c>
      <c r="E24" s="16">
        <v>2388</v>
      </c>
      <c r="F24" s="15">
        <v>9</v>
      </c>
      <c r="G24" s="23">
        <f>SUM(Table4[[#This Row],[Qty per board]]*Goal)</f>
        <v>27</v>
      </c>
      <c r="H24" s="17">
        <v>7.0000000000000007E-2</v>
      </c>
      <c r="I24" s="22">
        <f t="shared" si="0"/>
        <v>1.8900000000000001</v>
      </c>
      <c r="J24" s="18" t="s">
        <v>60</v>
      </c>
      <c r="K24"/>
    </row>
    <row r="25" spans="1:11" ht="15" x14ac:dyDescent="0.25">
      <c r="A25" s="31" t="s">
        <v>44</v>
      </c>
      <c r="B25" s="26" t="s">
        <v>77</v>
      </c>
      <c r="C25" s="25" t="s">
        <v>68</v>
      </c>
      <c r="D25" s="18" t="s">
        <v>16</v>
      </c>
      <c r="E25" s="16">
        <v>68593</v>
      </c>
      <c r="F25" s="15">
        <v>5</v>
      </c>
      <c r="G25" s="23">
        <f>SUM(Table4[[#This Row],[Qty per board]]*Goal)</f>
        <v>15</v>
      </c>
      <c r="H25" s="17">
        <v>7.0000000000000007E-2</v>
      </c>
      <c r="I25" s="22">
        <f t="shared" si="0"/>
        <v>1.05</v>
      </c>
      <c r="J25" s="18" t="s">
        <v>61</v>
      </c>
      <c r="K25"/>
    </row>
    <row r="26" spans="1:11" ht="15" x14ac:dyDescent="0.25">
      <c r="A26" s="31" t="s">
        <v>45</v>
      </c>
      <c r="B26" s="26" t="s">
        <v>78</v>
      </c>
      <c r="C26" s="21" t="s">
        <v>68</v>
      </c>
      <c r="D26" s="18" t="s">
        <v>16</v>
      </c>
      <c r="E26" s="16">
        <v>61202</v>
      </c>
      <c r="F26" s="15">
        <v>4</v>
      </c>
      <c r="G26" s="23">
        <f>SUM(Table4[[#This Row],[Qty per board]]*Goal)</f>
        <v>12</v>
      </c>
      <c r="H26" s="17">
        <v>7.0000000000000007E-2</v>
      </c>
      <c r="I26" s="22">
        <f t="shared" si="0"/>
        <v>0.84000000000000008</v>
      </c>
      <c r="J26" s="18" t="s">
        <v>62</v>
      </c>
      <c r="K26"/>
    </row>
    <row r="27" spans="1:11" ht="15" x14ac:dyDescent="0.25">
      <c r="A27" s="31" t="s">
        <v>46</v>
      </c>
      <c r="B27" s="26" t="s">
        <v>79</v>
      </c>
      <c r="C27" s="25" t="s">
        <v>98</v>
      </c>
      <c r="D27" s="18" t="s">
        <v>16</v>
      </c>
      <c r="E27" s="16">
        <v>1151</v>
      </c>
      <c r="F27" s="15">
        <v>1</v>
      </c>
      <c r="G27" s="23">
        <f>SUM(Table4[[#This Row],[Qty per board]]*Goal)</f>
        <v>3</v>
      </c>
      <c r="H27" s="17">
        <v>0.56999999999999995</v>
      </c>
      <c r="I27" s="22">
        <f t="shared" si="0"/>
        <v>1.71</v>
      </c>
      <c r="J27" s="18" t="s">
        <v>63</v>
      </c>
      <c r="K27"/>
    </row>
    <row r="28" spans="1:11" ht="15" x14ac:dyDescent="0.25">
      <c r="A28" s="31" t="s">
        <v>52</v>
      </c>
      <c r="B28" s="26" t="s">
        <v>94</v>
      </c>
      <c r="C28" s="25" t="s">
        <v>100</v>
      </c>
      <c r="D28" s="18" t="s">
        <v>16</v>
      </c>
      <c r="E28" s="16">
        <v>3809</v>
      </c>
      <c r="F28" s="29">
        <v>1</v>
      </c>
      <c r="G28" s="23">
        <f>SUM(Table4[[#This Row],[Qty per board]]*Goal)</f>
        <v>3</v>
      </c>
      <c r="H28" s="17">
        <v>0.43</v>
      </c>
      <c r="I28" s="22">
        <f t="shared" si="0"/>
        <v>1.29</v>
      </c>
      <c r="J28" s="18" t="s">
        <v>47</v>
      </c>
      <c r="K28"/>
    </row>
    <row r="29" spans="1:11" ht="15" x14ac:dyDescent="0.25">
      <c r="A29" s="31" t="s">
        <v>49</v>
      </c>
      <c r="B29" s="26" t="s">
        <v>85</v>
      </c>
      <c r="C29" s="25" t="s">
        <v>68</v>
      </c>
      <c r="D29" s="18" t="s">
        <v>16</v>
      </c>
      <c r="E29" s="16">
        <v>98629</v>
      </c>
      <c r="F29" s="29">
        <v>8</v>
      </c>
      <c r="G29" s="23">
        <f>SUM(Table4[[#This Row],[Qty per board]]*Goal)</f>
        <v>24</v>
      </c>
      <c r="H29" s="17">
        <v>0.09</v>
      </c>
      <c r="I29" s="22">
        <f t="shared" si="0"/>
        <v>2.16</v>
      </c>
      <c r="J29" s="18" t="s">
        <v>51</v>
      </c>
      <c r="K29" s="18"/>
    </row>
    <row r="30" spans="1:11" ht="15" x14ac:dyDescent="0.25">
      <c r="A30" s="31" t="s">
        <v>49</v>
      </c>
      <c r="B30" s="26" t="s">
        <v>86</v>
      </c>
      <c r="C30" s="25" t="s">
        <v>68</v>
      </c>
      <c r="D30" s="18" t="s">
        <v>16</v>
      </c>
      <c r="E30" s="16">
        <v>4582</v>
      </c>
      <c r="F30" s="29">
        <v>1</v>
      </c>
      <c r="G30" s="23">
        <f>SUM(Table4[[#This Row],[Qty per board]]*Goal)</f>
        <v>3</v>
      </c>
      <c r="H30" s="17">
        <v>0.09</v>
      </c>
      <c r="I30" s="22">
        <f t="shared" si="0"/>
        <v>0.27</v>
      </c>
      <c r="J30" s="18" t="s">
        <v>82</v>
      </c>
      <c r="K30" s="18"/>
    </row>
    <row r="31" spans="1:11" ht="15" x14ac:dyDescent="0.25">
      <c r="A31" s="31" t="s">
        <v>50</v>
      </c>
      <c r="B31" s="26" t="s">
        <v>87</v>
      </c>
      <c r="C31" s="25" t="s">
        <v>91</v>
      </c>
      <c r="D31" s="18" t="s">
        <v>16</v>
      </c>
      <c r="E31" s="16">
        <v>201</v>
      </c>
      <c r="F31" s="29">
        <v>5</v>
      </c>
      <c r="G31" s="23">
        <f>SUM(Table4[[#This Row],[Qty per board]]*Goal)</f>
        <v>15</v>
      </c>
      <c r="H31" s="17">
        <v>4.67</v>
      </c>
      <c r="I31" s="22">
        <f t="shared" si="0"/>
        <v>70.05</v>
      </c>
      <c r="J31" s="18" t="s">
        <v>64</v>
      </c>
      <c r="K31" s="18"/>
    </row>
    <row r="32" spans="1:11" ht="15" x14ac:dyDescent="0.25">
      <c r="A32" s="31" t="s">
        <v>89</v>
      </c>
      <c r="B32" s="26" t="s">
        <v>88</v>
      </c>
      <c r="C32" s="25" t="s">
        <v>90</v>
      </c>
      <c r="D32" s="18" t="s">
        <v>16</v>
      </c>
      <c r="E32" s="16">
        <v>1160</v>
      </c>
      <c r="F32" s="29">
        <v>1</v>
      </c>
      <c r="G32" s="23">
        <f>SUM(Table4[[#This Row],[Qty per board]]*Goal)</f>
        <v>3</v>
      </c>
      <c r="H32" s="17">
        <v>6.37</v>
      </c>
      <c r="I32" s="22">
        <f t="shared" si="0"/>
        <v>19.11</v>
      </c>
      <c r="J32" s="18" t="s">
        <v>65</v>
      </c>
      <c r="K32" s="18"/>
    </row>
    <row r="33" spans="1:11" ht="15" x14ac:dyDescent="0.25">
      <c r="A33" s="31" t="s">
        <v>48</v>
      </c>
      <c r="B33" s="26" t="s">
        <v>92</v>
      </c>
      <c r="C33" s="25" t="s">
        <v>93</v>
      </c>
      <c r="D33" s="18" t="s">
        <v>16</v>
      </c>
      <c r="E33" s="16">
        <v>4590</v>
      </c>
      <c r="F33" s="29">
        <v>3</v>
      </c>
      <c r="G33" s="23">
        <f>SUM(Table4[[#This Row],[Qty per board]]*Goal)</f>
        <v>9</v>
      </c>
      <c r="H33" s="17">
        <v>0.51</v>
      </c>
      <c r="I33" s="22">
        <f t="shared" si="0"/>
        <v>4.59</v>
      </c>
      <c r="J33" s="18" t="s">
        <v>66</v>
      </c>
      <c r="K33" s="18"/>
    </row>
    <row r="34" spans="1:11" ht="15" x14ac:dyDescent="0.25">
      <c r="A34" s="20" t="s">
        <v>108</v>
      </c>
      <c r="B34" s="26" t="s">
        <v>107</v>
      </c>
      <c r="C34" s="25" t="s">
        <v>119</v>
      </c>
      <c r="D34" s="18" t="s">
        <v>16</v>
      </c>
      <c r="E34" s="16">
        <v>2876</v>
      </c>
      <c r="F34" s="15">
        <v>1</v>
      </c>
      <c r="G34" s="23">
        <f>SUM(Table4[[#This Row],[Qty per board]]*Goal)</f>
        <v>3</v>
      </c>
      <c r="H34" s="17">
        <v>0.379</v>
      </c>
      <c r="I34" s="22">
        <f t="shared" si="0"/>
        <v>1.137</v>
      </c>
      <c r="J34" s="18" t="s">
        <v>109</v>
      </c>
      <c r="K34" s="18"/>
    </row>
    <row r="35" spans="1:11" ht="15" x14ac:dyDescent="0.25">
      <c r="A35" s="20" t="s">
        <v>115</v>
      </c>
      <c r="B35" s="26" t="s">
        <v>114</v>
      </c>
      <c r="C35" s="25" t="s">
        <v>116</v>
      </c>
      <c r="D35" s="18" t="s">
        <v>117</v>
      </c>
      <c r="E35" s="16">
        <v>25</v>
      </c>
      <c r="F35" s="15">
        <v>1</v>
      </c>
      <c r="G35" s="23">
        <f>SUM(Table4[[#This Row],[Qty per board]]*Goal)</f>
        <v>3</v>
      </c>
      <c r="H35" s="17">
        <v>3.03</v>
      </c>
      <c r="I35" s="22">
        <f t="shared" si="0"/>
        <v>9.09</v>
      </c>
      <c r="J35" s="18" t="s">
        <v>118</v>
      </c>
      <c r="K35" s="18"/>
    </row>
    <row r="36" spans="1:11" ht="15" x14ac:dyDescent="0.25">
      <c r="A36" s="20" t="s">
        <v>126</v>
      </c>
      <c r="B36" s="26" t="s">
        <v>120</v>
      </c>
      <c r="C36" s="25" t="s">
        <v>121</v>
      </c>
      <c r="D36" s="18" t="s">
        <v>16</v>
      </c>
      <c r="E36" s="16">
        <v>3665</v>
      </c>
      <c r="F36" s="15">
        <v>1</v>
      </c>
      <c r="G36" s="23">
        <f>SUM(Table4[[#This Row],[Qty per board]]*Goal)</f>
        <v>3</v>
      </c>
      <c r="H36" s="17">
        <v>11.36</v>
      </c>
      <c r="I36" s="22">
        <f t="shared" si="0"/>
        <v>34.08</v>
      </c>
      <c r="J36" s="34" t="s">
        <v>122</v>
      </c>
      <c r="K36" s="18"/>
    </row>
    <row r="37" spans="1:11" ht="15" x14ac:dyDescent="0.25">
      <c r="A37" s="20" t="s">
        <v>127</v>
      </c>
      <c r="B37" s="26" t="s">
        <v>123</v>
      </c>
      <c r="C37" s="25" t="s">
        <v>124</v>
      </c>
      <c r="D37" s="18" t="s">
        <v>125</v>
      </c>
      <c r="E37" s="16">
        <v>98</v>
      </c>
      <c r="F37" s="15">
        <v>1</v>
      </c>
      <c r="G37" s="23">
        <f>SUM(Table4[[#This Row],[Qty per board]]*Goal)</f>
        <v>3</v>
      </c>
      <c r="H37" s="17">
        <v>1</v>
      </c>
      <c r="I37" s="22">
        <f t="shared" si="0"/>
        <v>3</v>
      </c>
      <c r="J37" s="18"/>
      <c r="K37" s="18"/>
    </row>
    <row r="38" spans="1:11" ht="15" x14ac:dyDescent="0.25">
      <c r="A38" s="20" t="s">
        <v>137</v>
      </c>
      <c r="B38" s="26" t="s">
        <v>128</v>
      </c>
      <c r="C38" s="25"/>
      <c r="D38" s="18"/>
      <c r="E38" s="16"/>
      <c r="F38" s="15">
        <v>1</v>
      </c>
      <c r="G38" s="23">
        <f>SUM(Table4[[#This Row],[Qty per board]]*Goal)</f>
        <v>3</v>
      </c>
      <c r="H38" s="17">
        <v>7.5</v>
      </c>
      <c r="I38" s="22">
        <f t="shared" si="0"/>
        <v>22.5</v>
      </c>
      <c r="J38" s="18" t="s">
        <v>136</v>
      </c>
      <c r="K38" s="18"/>
    </row>
    <row r="39" spans="1:11" ht="15" x14ac:dyDescent="0.25">
      <c r="A39" s="20" t="s">
        <v>129</v>
      </c>
      <c r="B39" s="26" t="s">
        <v>130</v>
      </c>
      <c r="C39" s="25" t="s">
        <v>29</v>
      </c>
      <c r="D39" s="18" t="s">
        <v>28</v>
      </c>
      <c r="E39" s="16"/>
      <c r="F39" s="15">
        <v>1</v>
      </c>
      <c r="G39" s="23">
        <f>SUM(Table4[[#This Row],[Qty per board]]*Goal)</f>
        <v>3</v>
      </c>
      <c r="H39" s="17">
        <v>9.08</v>
      </c>
      <c r="I39" s="22">
        <f t="shared" si="0"/>
        <v>27.240000000000002</v>
      </c>
      <c r="J39" s="18" t="s">
        <v>133</v>
      </c>
      <c r="K39" s="18"/>
    </row>
    <row r="40" spans="1:11" ht="15" x14ac:dyDescent="0.25">
      <c r="A40" s="20" t="s">
        <v>132</v>
      </c>
      <c r="B40" s="26" t="s">
        <v>131</v>
      </c>
      <c r="C40" s="25"/>
      <c r="D40" s="18" t="s">
        <v>135</v>
      </c>
      <c r="E40" s="16">
        <v>250</v>
      </c>
      <c r="F40" s="15">
        <v>1</v>
      </c>
      <c r="G40" s="23">
        <f>SUM(Table4[[#This Row],[Qty per board]]*Goal)</f>
        <v>3</v>
      </c>
      <c r="H40" s="17">
        <v>12.5</v>
      </c>
      <c r="I40" s="22">
        <f t="shared" si="0"/>
        <v>37.5</v>
      </c>
      <c r="J40" s="18" t="s">
        <v>134</v>
      </c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si="0"/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ref="I71:I134" si="1">SUM(H71*G71)</f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si="1"/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ref="I135:I198" si="2">SUM(H135*G135)</f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si="2"/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ref="I199:I201" si="3">SUM(H199*G199)</f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  <row r="201" spans="1:11" ht="15" x14ac:dyDescent="0.25">
      <c r="A201" s="20"/>
      <c r="B201" s="19"/>
      <c r="C201" s="25"/>
      <c r="D201" s="18"/>
      <c r="E201" s="16"/>
      <c r="F201" s="15"/>
      <c r="G201" s="23">
        <f>SUM(Table4[[#This Row],[Qty per board]]*Goal)</f>
        <v>0</v>
      </c>
      <c r="H201" s="17"/>
      <c r="I201" s="22">
        <f t="shared" si="3"/>
        <v>0</v>
      </c>
      <c r="J201" s="18"/>
      <c r="K201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 display="MCP1802T"/>
    <hyperlink ref="B7" r:id="rId3"/>
    <hyperlink ref="B8" r:id="rId4"/>
    <hyperlink ref="B10" r:id="rId5"/>
    <hyperlink ref="B11" r:id="rId6" display="AIML-1206-R047M-T"/>
    <hyperlink ref="B12" r:id="rId7"/>
    <hyperlink ref="B9" r:id="rId8"/>
    <hyperlink ref="B13" r:id="rId9"/>
    <hyperlink ref="B14" r:id="rId10"/>
    <hyperlink ref="B16" r:id="rId11"/>
    <hyperlink ref="B17" r:id="rId12" display="ATMEGA48PA-AU"/>
    <hyperlink ref="B18" r:id="rId13" display="101X15N220MV4E"/>
    <hyperlink ref="B15" r:id="rId14"/>
    <hyperlink ref="B20" r:id="rId15"/>
    <hyperlink ref="B21" r:id="rId16"/>
    <hyperlink ref="B22" r:id="rId17"/>
    <hyperlink ref="B24" r:id="rId18"/>
    <hyperlink ref="B25" r:id="rId19"/>
    <hyperlink ref="B26" r:id="rId20"/>
    <hyperlink ref="B27" r:id="rId21"/>
    <hyperlink ref="B28" r:id="rId22" display="http://www.digikey.com/scripts/dksearch/dksus.dll?vendor=0&amp;keywords=0015912060"/>
    <hyperlink ref="B29" r:id="rId23"/>
    <hyperlink ref="B30" r:id="rId24"/>
    <hyperlink ref="B31" r:id="rId25"/>
    <hyperlink ref="B32" r:id="rId26"/>
    <hyperlink ref="B33" r:id="rId27"/>
    <hyperlink ref="B19" r:id="rId28"/>
    <hyperlink ref="B23" r:id="rId29"/>
    <hyperlink ref="B34" r:id="rId30"/>
    <hyperlink ref="B35" r:id="rId31"/>
    <hyperlink ref="B36" r:id="rId32"/>
    <hyperlink ref="B37" r:id="rId33"/>
    <hyperlink ref="B39" r:id="rId34"/>
    <hyperlink ref="B40" r:id="rId35"/>
    <hyperlink ref="B38" r:id="rId36"/>
  </hyperlinks>
  <pageMargins left="0.7" right="0.7" top="0.75" bottom="0.75" header="0.3" footer="0.3"/>
  <pageSetup orientation="portrait" horizontalDpi="0" verticalDpi="0" r:id="rId37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I6" sqref="I6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32" t="s">
        <v>18</v>
      </c>
      <c r="B1" s="32"/>
      <c r="C1" s="32"/>
      <c r="D1" s="32"/>
      <c r="E1" s="32"/>
      <c r="F1" s="32"/>
      <c r="G1" s="32"/>
      <c r="H1" s="32"/>
      <c r="I1" s="8" t="s">
        <v>4</v>
      </c>
      <c r="J1" s="9">
        <v>3</v>
      </c>
    </row>
    <row r="2" spans="1:10" ht="15" x14ac:dyDescent="0.25">
      <c r="A2" s="33" t="s">
        <v>13</v>
      </c>
      <c r="B2" s="33"/>
      <c r="C2" s="33"/>
      <c r="D2" s="33"/>
      <c r="E2" s="33"/>
      <c r="F2" s="33"/>
      <c r="G2" s="33"/>
      <c r="H2" s="33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0" t="s">
        <v>101</v>
      </c>
      <c r="B6" s="26" t="s">
        <v>102</v>
      </c>
      <c r="C6" s="18"/>
      <c r="D6" s="16"/>
      <c r="E6" s="15">
        <v>1</v>
      </c>
      <c r="F6" s="23">
        <f>SUM(Table42[[#This Row],[Qty per board]]*Goal)</f>
        <v>3</v>
      </c>
      <c r="G6" s="17"/>
      <c r="H6" s="22">
        <f>SUM(G6*F6)</f>
        <v>0</v>
      </c>
      <c r="I6" s="18"/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1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Electronics</vt:lpstr>
      <vt:lpstr>Other</vt:lpstr>
      <vt:lpstr>Other!Goal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2013-05-12T08:17:11Z</dcterms:modified>
</cp:coreProperties>
</file>