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rmandomachaca/Desktop/"/>
    </mc:Choice>
  </mc:AlternateContent>
  <xr:revisionPtr revIDLastSave="0" documentId="13_ncr:1_{5385FFA7-24B9-534B-A519-59285E650285}" xr6:coauthVersionLast="47" xr6:coauthVersionMax="47" xr10:uidLastSave="{00000000-0000-0000-0000-000000000000}"/>
  <workbookProtection workbookPassword="E803" lockStructure="1"/>
  <bookViews>
    <workbookView xWindow="0" yWindow="0" windowWidth="28800" windowHeight="18000" tabRatio="720" activeTab="3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7" l="1"/>
  <c r="I5" i="57"/>
  <c r="H32" i="22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6" i="57"/>
  <c r="I7" i="57"/>
  <c r="I8" i="57"/>
  <c r="I9" i="57"/>
  <c r="I10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L26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29" i="54"/>
  <c r="P34" i="54"/>
  <c r="P10" i="54"/>
  <c r="P26" i="54" l="1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/>
  <c r="I248" i="54" s="1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rgb="FF800000"/>
            <rFont val="Tahoma"/>
            <family val="2"/>
          </rPr>
          <t xml:space="preserve">MF: Posición MUY FUERTE
</t>
        </r>
        <r>
          <rPr>
            <b/>
            <sz val="9"/>
            <color rgb="FF800000"/>
            <rFont val="Tahoma"/>
            <family val="2"/>
          </rPr>
          <t xml:space="preserve">F: Posición FUERTE
</t>
        </r>
        <r>
          <rPr>
            <b/>
            <sz val="9"/>
            <color rgb="FF800000"/>
            <rFont val="Tahoma"/>
            <family val="2"/>
          </rPr>
          <t>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rgb="FF800000"/>
            <rFont val="Tahoma"/>
            <family val="2"/>
          </rPr>
          <t xml:space="preserve">MF: Muy fuerte
</t>
        </r>
        <r>
          <rPr>
            <b/>
            <sz val="9"/>
            <color rgb="FF800000"/>
            <rFont val="Tahoma"/>
            <family val="2"/>
          </rPr>
          <t xml:space="preserve">F: Fuerte
</t>
        </r>
        <r>
          <rPr>
            <b/>
            <sz val="9"/>
            <color rgb="FF800000"/>
            <rFont val="Tahoma"/>
            <family val="2"/>
          </rPr>
          <t xml:space="preserve">M:Media
</t>
        </r>
        <r>
          <rPr>
            <b/>
            <sz val="9"/>
            <color rgb="FF800000"/>
            <rFont val="Tahoma"/>
            <family val="2"/>
          </rPr>
          <t>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<sst xmlns="http://schemas.openxmlformats.org/spreadsheetml/2006/main" count="275" uniqueCount="215">
  <si>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</si>
  <si>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</si>
  <si>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</si>
  <si>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</si>
  <si>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</si>
  <si>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</si>
  <si>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</si>
  <si>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</si>
  <si>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</si>
  <si>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</si>
  <si>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</si>
  <si>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</si>
  <si>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</si>
  <si>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</si>
  <si>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</si>
  <si>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</si>
  <si>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</si>
  <si>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</si>
  <si>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</si>
  <si>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</si>
  <si>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</si>
  <si>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</si>
  <si>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</si>
  <si>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</si>
  <si>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</si>
  <si>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</si>
  <si>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</si>
  <si>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</si>
  <si>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</si>
  <si>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</si>
  <si>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</si>
  <si>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</si>
  <si>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</si>
  <si>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</si>
  <si>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</si>
  <si>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</si>
  <si>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</si>
  <si>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</si>
  <si>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</si>
  <si>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</si>
  <si>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</si>
  <si>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</si>
  <si>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</si>
  <si>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</si>
  <si>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</si>
  <si>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</si>
  <si>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</si>
  <si>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</si>
  <si>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</si>
  <si>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</si>
  <si>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</si>
  <si>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</si>
  <si>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</si>
  <si>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</si>
  <si>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</si>
  <si>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</si>
  <si>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</si>
  <si>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</si>
  <si>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</si>
  <si>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</si>
  <si>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</si>
  <si>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</si>
  <si>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</si>
  <si>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</si>
  <si>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</si>
  <si>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</si>
  <si>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</si>
  <si>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</si>
  <si>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</si>
  <si>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</si>
  <si>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</si>
  <si>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</si>
  <si>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</si>
  <si>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</si>
  <si>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</si>
  <si>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</si>
  <si>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</si>
  <si>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</si>
  <si>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</si>
  <si>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</si>
  <si>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</si>
  <si>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</si>
  <si>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</si>
  <si>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</si>
  <si>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</si>
  <si>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</si>
  <si>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</si>
  <si>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</si>
  <si>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</si>
  <si>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</si>
  <si>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</si>
  <si>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</si>
  <si>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</si>
  <si>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</si>
  <si>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</si>
  <si>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</si>
  <si>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</si>
  <si>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</si>
  <si>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</si>
  <si>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</si>
  <si>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</si>
  <si>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</si>
  <si>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</si>
  <si>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</si>
  <si>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</si>
  <si>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</si>
  <si>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</si>
  <si>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</si>
  <si>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</si>
  <si>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</si>
  <si>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</si>
  <si>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</si>
  <si>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</si>
  <si>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</si>
  <si>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</si>
  <si>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</si>
  <si>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</si>
  <si>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</si>
  <si>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</si>
  <si>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</si>
  <si>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</si>
  <si>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</si>
  <si>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</si>
  <si>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</si>
  <si>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</si>
  <si>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</si>
  <si>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</si>
  <si>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</si>
  <si>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</si>
  <si>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</si>
  <si>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</si>
  <si>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</si>
  <si>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</si>
  <si>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</si>
  <si>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</si>
  <si>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</si>
  <si>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</si>
  <si>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</si>
  <si>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</si>
  <si>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</si>
  <si>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</si>
  <si>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</si>
  <si>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</si>
  <si>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</si>
  <si>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</si>
  <si>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</si>
  <si>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</si>
  <si>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UBICACIÓN CLAVE</t>
  </si>
  <si>
    <t>PRECIOS COMPETITIVOS</t>
  </si>
  <si>
    <t>REPUTACION DEL NOMBRE</t>
  </si>
  <si>
    <t>ALIANZA CON AGENCIAS</t>
  </si>
  <si>
    <t>INFRAESTRUCTURA ACEPTABLE</t>
  </si>
  <si>
    <t>LEGALMENTE RECONOCIDO</t>
  </si>
  <si>
    <t>DEBIL ADMINISTRACION</t>
  </si>
  <si>
    <t>FALTA DE FORMALIDAD DE LOS TRABAJADORES</t>
  </si>
  <si>
    <t>FALTA DE PROFESIONALISMO DE LA ORGANIZACIÓN</t>
  </si>
  <si>
    <t>FALTA DE UN SISTEMA DE GESTION DE EQUIPOS Y ORGANIZACIÓN HOTELERA.</t>
  </si>
  <si>
    <t>FALTA DE UN ADMINISTRADOR PROFESIONAL EN EL RUBRO</t>
  </si>
  <si>
    <t>COMPETENCIA INTENSA</t>
  </si>
  <si>
    <t>REGULACIONES Y PERMISOS</t>
  </si>
  <si>
    <t>EXPANSION DE LA EMPRESA</t>
  </si>
  <si>
    <t>ALTO FLUJO DE TURISTAS</t>
  </si>
  <si>
    <t>COLABORACIONES LOCALES</t>
  </si>
  <si>
    <t>MARKETING EN LINEA</t>
  </si>
  <si>
    <t>A FALTA DE TRABAJADORES CALIFICADOS</t>
  </si>
  <si>
    <t>A1</t>
  </si>
  <si>
    <t>A2</t>
  </si>
  <si>
    <t>A3</t>
  </si>
  <si>
    <t>A4</t>
  </si>
  <si>
    <t>A5</t>
  </si>
  <si>
    <t>A6</t>
  </si>
  <si>
    <t>O1</t>
  </si>
  <si>
    <t>O2</t>
  </si>
  <si>
    <t>O3</t>
  </si>
  <si>
    <t>O4</t>
  </si>
  <si>
    <t>O5</t>
  </si>
  <si>
    <t>O6</t>
  </si>
  <si>
    <t>F1</t>
  </si>
  <si>
    <t>F2</t>
  </si>
  <si>
    <t>F3</t>
  </si>
  <si>
    <t>F4</t>
  </si>
  <si>
    <t>F5</t>
  </si>
  <si>
    <t>F6</t>
  </si>
  <si>
    <t>D1</t>
  </si>
  <si>
    <t>D2</t>
  </si>
  <si>
    <t>D3</t>
  </si>
  <si>
    <t>D4</t>
  </si>
  <si>
    <t>D5</t>
  </si>
  <si>
    <t>D6</t>
  </si>
  <si>
    <t>FO Estrategias OFENSIVAS</t>
  </si>
  <si>
    <t>FA Estrategias DEFENSIVAS</t>
  </si>
  <si>
    <t>DO Estrategias REORIENTACIÓN</t>
  </si>
  <si>
    <t>DA Estrategias SUPERVIVENCIA</t>
  </si>
  <si>
    <t>CUSCO CIUDAD TURISTICA</t>
  </si>
  <si>
    <t>F2-O3 Aprovechar nuestros precios competitivos en alto flujo de turistas</t>
  </si>
  <si>
    <t>F1-F5-O1 Aprovechar la ubicacion clave e infraestructura en una ciudad turistica</t>
  </si>
  <si>
    <t>F3-F6-O6-O2 Aprovechar la reputacion del nombre con marketing en linea y lograr expandirse</t>
  </si>
  <si>
    <t>F4-04 Lograr alianza con agencias en una region con variedad de activdades turisticas</t>
  </si>
  <si>
    <t>VARIEDAD DE ACTIVIDADES TURISTICAS</t>
  </si>
  <si>
    <t>O7</t>
  </si>
  <si>
    <t>ASESORIA DE PROFESORES EN LA UNIVERSIDAD</t>
  </si>
  <si>
    <t>D1-O7 Aprovechar la asesoria para mejorar la debil administracion</t>
  </si>
  <si>
    <t>D6-O7 Con la asesoria profesional reclutar a trabajadores calificados</t>
  </si>
  <si>
    <t>D5-O7 Conla asesoria profesional buscar un Administrador profesional calificado en el rubro</t>
  </si>
  <si>
    <t>D4-O7 Con la asesoria profesional construir un sistema de gestion de equipos y organizacion</t>
  </si>
  <si>
    <t>D3-O7 Con la asesoria profesional mejorar el profesionalismo de la organizacion</t>
  </si>
  <si>
    <t>D2-O6 Con la asesoria profesional mejorar la formalidad de trabajadores</t>
  </si>
  <si>
    <t>ESTACIONALIDAD (temporadas bajas y altas)</t>
  </si>
  <si>
    <t>F1-F2-F3-F4-F5-F6-A1-A2 Con la ubicacion clave, reputacion, alianzas y precios competitivos hacer frente a la competencia intensa y estacionalidad</t>
  </si>
  <si>
    <t>F6-A3 Con nuestro permisos legales hacer frente a regulaciones legales</t>
  </si>
  <si>
    <t>EVENTOS IMPREVISTOS (pandemias-Cambios en la demanda)</t>
  </si>
  <si>
    <t>IMPACTO AMBIENTAL (Desastres naturales)</t>
  </si>
  <si>
    <t>IMPACTO SOCIOPOLITICO (Huelgas indefinidas)</t>
  </si>
  <si>
    <t>D1-A1-A2-A3 Utilizar la administracion profesional para hacer frente a la competencia intensa, estacionalidad y regulaciones</t>
  </si>
  <si>
    <t>D4-A4-A5-A6 Tener a un administrador profesional que tome mejores decisiones para la empresa y prevenga futuras amenazas como desastres naturales, eventos imprevistos e impactos sociopoliticos.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</si>
</sst>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9"/>
      <color rgb="FF800000"/>
      <name val="Tahoma"/>
      <family val="2"/>
    </font>
    <font>
      <b/>
      <sz val="12"/>
      <color theme="1" tint="0.34998626667073579"/>
      <name val="Segoe UI"/>
      <family val="2"/>
    </font>
    <font>
      <b/>
      <sz val="10"/>
      <color theme="1" tint="0.34998626667073579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7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/>
      <right style="medium">
        <color theme="9" tint="-0.499984740745262"/>
      </right>
      <top/>
      <bottom style="hair">
        <color theme="0" tint="-0.24994659260841701"/>
      </bottom>
      <diagonal/>
    </border>
    <border>
      <left/>
      <right style="medium">
        <color theme="9" tint="-0.499984740745262"/>
      </right>
      <top/>
      <bottom/>
      <diagonal/>
    </border>
    <border>
      <left/>
      <right/>
      <top style="medium">
        <color theme="2" tint="-0.749961851863155"/>
      </top>
      <bottom/>
      <diagonal/>
    </border>
    <border>
      <left/>
      <right style="medium">
        <color theme="2" tint="-0.749961851863155"/>
      </right>
      <top style="medium">
        <color theme="2" tint="-0.749961851863155"/>
      </top>
      <bottom/>
      <diagonal/>
    </border>
    <border>
      <left/>
      <right style="medium">
        <color theme="2" tint="-0.749961851863155"/>
      </right>
      <top/>
      <bottom style="hair">
        <color theme="0" tint="-0.24994659260841701"/>
      </bottom>
      <diagonal/>
    </border>
    <border>
      <left/>
      <right style="medium">
        <color theme="2" tint="-0.749961851863155"/>
      </right>
      <top/>
      <bottom/>
      <diagonal/>
    </border>
    <border>
      <left/>
      <right style="medium">
        <color theme="2" tint="-0.749961851863155"/>
      </right>
      <top style="hair">
        <color theme="0" tint="-0.24994659260841701"/>
      </top>
      <bottom/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67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2" xfId="0" applyFont="1" applyFill="1" applyBorder="1"/>
    <xf numFmtId="0" fontId="12" fillId="10" borderId="203" xfId="0" applyFont="1" applyFill="1" applyBorder="1"/>
    <xf numFmtId="0" fontId="12" fillId="10" borderId="204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0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5" xfId="0" applyFont="1" applyBorder="1"/>
    <xf numFmtId="0" fontId="32" fillId="0" borderId="0" xfId="0" applyFont="1"/>
    <xf numFmtId="0" fontId="32" fillId="0" borderId="216" xfId="0" applyFont="1" applyBorder="1"/>
    <xf numFmtId="0" fontId="3" fillId="0" borderId="0" xfId="0" applyFont="1" applyProtection="1">
      <protection locked="0"/>
    </xf>
    <xf numFmtId="0" fontId="32" fillId="0" borderId="217" xfId="0" applyFont="1" applyBorder="1"/>
    <xf numFmtId="0" fontId="32" fillId="0" borderId="2" xfId="0" applyFont="1" applyBorder="1"/>
    <xf numFmtId="0" fontId="32" fillId="0" borderId="218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19" xfId="0" applyFont="1" applyBorder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21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16" xfId="0" applyFont="1" applyBorder="1"/>
    <xf numFmtId="0" fontId="6" fillId="0" borderId="4" xfId="0" applyFont="1" applyBorder="1"/>
    <xf numFmtId="0" fontId="6" fillId="0" borderId="0" xfId="0" applyFont="1"/>
    <xf numFmtId="0" fontId="6" fillId="0" borderId="216" xfId="0" applyFont="1" applyBorder="1"/>
    <xf numFmtId="0" fontId="96" fillId="0" borderId="4" xfId="0" applyFont="1" applyBorder="1" applyAlignment="1">
      <alignment vertical="center"/>
    </xf>
    <xf numFmtId="0" fontId="0" fillId="0" borderId="222" xfId="0" applyBorder="1"/>
    <xf numFmtId="0" fontId="0" fillId="0" borderId="220" xfId="0" applyBorder="1"/>
    <xf numFmtId="0" fontId="97" fillId="0" borderId="220" xfId="0" applyFont="1" applyBorder="1" applyAlignment="1">
      <alignment horizontal="center" vertical="center"/>
    </xf>
    <xf numFmtId="0" fontId="6" fillId="0" borderId="220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29" xfId="2" applyFont="1" applyFill="1" applyBorder="1"/>
    <xf numFmtId="0" fontId="0" fillId="14" borderId="230" xfId="2" applyFont="1" applyFill="1" applyBorder="1"/>
    <xf numFmtId="0" fontId="0" fillId="14" borderId="231" xfId="2" applyFont="1" applyFill="1" applyBorder="1"/>
    <xf numFmtId="0" fontId="0" fillId="14" borderId="232" xfId="2" applyFont="1" applyFill="1" applyBorder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3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09" xfId="0" applyNumberFormat="1" applyFont="1" applyFill="1" applyBorder="1" applyAlignment="1">
      <alignment horizontal="center" vertical="center"/>
    </xf>
    <xf numFmtId="49" fontId="88" fillId="30" borderId="210" xfId="0" applyNumberFormat="1" applyFont="1" applyFill="1" applyBorder="1" applyAlignment="1">
      <alignment horizontal="center" vertical="center"/>
    </xf>
    <xf numFmtId="49" fontId="88" fillId="30" borderId="211" xfId="0" applyNumberFormat="1" applyFont="1" applyFill="1" applyBorder="1" applyAlignment="1">
      <alignment horizontal="center" vertical="center"/>
    </xf>
    <xf numFmtId="49" fontId="90" fillId="30" borderId="212" xfId="0" applyNumberFormat="1" applyFont="1" applyFill="1" applyBorder="1" applyAlignment="1">
      <alignment horizontal="center" vertical="center"/>
    </xf>
    <xf numFmtId="49" fontId="90" fillId="30" borderId="213" xfId="0" applyNumberFormat="1" applyFont="1" applyFill="1" applyBorder="1" applyAlignment="1">
      <alignment horizontal="center" vertical="center"/>
    </xf>
    <xf numFmtId="49" fontId="90" fillId="30" borderId="214" xfId="0" applyNumberFormat="1" applyFont="1" applyFill="1" applyBorder="1" applyAlignment="1">
      <alignment horizontal="center" vertical="center"/>
    </xf>
    <xf numFmtId="0" fontId="94" fillId="0" borderId="215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16" xfId="0" applyFont="1" applyBorder="1" applyAlignment="1">
      <alignment horizontal="center" vertical="center"/>
    </xf>
    <xf numFmtId="0" fontId="94" fillId="0" borderId="215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16" xfId="0" applyFont="1" applyBorder="1" applyAlignment="1">
      <alignment horizontal="center" vertical="top"/>
    </xf>
    <xf numFmtId="0" fontId="99" fillId="30" borderId="223" xfId="6" applyFont="1" applyFill="1" applyBorder="1" applyAlignment="1" applyProtection="1">
      <alignment horizontal="center" vertical="center"/>
    </xf>
    <xf numFmtId="0" fontId="99" fillId="30" borderId="224" xfId="6" applyFont="1" applyFill="1" applyBorder="1" applyAlignment="1" applyProtection="1">
      <alignment horizontal="center" vertical="center"/>
    </xf>
    <xf numFmtId="0" fontId="99" fillId="30" borderId="225" xfId="6" applyFont="1" applyFill="1" applyBorder="1" applyAlignment="1" applyProtection="1">
      <alignment horizontal="center" vertical="center"/>
    </xf>
    <xf numFmtId="0" fontId="99" fillId="30" borderId="226" xfId="6" applyFont="1" applyFill="1" applyBorder="1" applyAlignment="1" applyProtection="1">
      <alignment horizontal="center" vertical="center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50" fillId="19" borderId="56" xfId="3" applyFont="1" applyFill="1" applyBorder="1">
      <alignment horizontal="center" vertical="center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74" fillId="16" borderId="88" xfId="0" applyFont="1" applyFill="1" applyBorder="1" applyAlignment="1">
      <alignment horizont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112" fillId="10" borderId="197" xfId="0" applyFont="1" applyFill="1" applyBorder="1" applyAlignment="1" applyProtection="1">
      <alignment horizontal="center" wrapText="1" shrinkToFit="1"/>
      <protection locked="0"/>
    </xf>
    <xf numFmtId="0" fontId="112" fillId="10" borderId="246" xfId="0" applyFont="1" applyFill="1" applyBorder="1" applyAlignment="1" applyProtection="1">
      <alignment horizontal="center" wrapText="1" shrinkToFit="1"/>
      <protection locked="0"/>
    </xf>
    <xf numFmtId="0" fontId="112" fillId="10" borderId="0" xfId="0" applyFont="1" applyFill="1" applyAlignment="1" applyProtection="1">
      <alignment horizontal="center" wrapText="1" shrinkToFit="1"/>
      <protection locked="0"/>
    </xf>
    <xf numFmtId="0" fontId="112" fillId="10" borderId="245" xfId="0" applyFont="1" applyFill="1" applyBorder="1" applyAlignment="1" applyProtection="1">
      <alignment horizontal="center" wrapText="1" shrinkToFit="1"/>
      <protection locked="0"/>
    </xf>
    <xf numFmtId="0" fontId="112" fillId="10" borderId="237" xfId="0" applyFont="1" applyFill="1" applyBorder="1" applyAlignment="1" applyProtection="1">
      <alignment horizontal="center" wrapText="1" shrinkToFit="1"/>
      <protection locked="0"/>
    </xf>
    <xf numFmtId="0" fontId="112" fillId="10" borderId="244" xfId="0" applyFont="1" applyFill="1" applyBorder="1" applyAlignment="1" applyProtection="1">
      <alignment horizontal="center" wrapText="1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84" fillId="10" borderId="205" xfId="0" applyFont="1" applyFill="1" applyBorder="1" applyAlignment="1" applyProtection="1">
      <alignment horizontal="center" shrinkToFit="1"/>
      <protection locked="0"/>
    </xf>
    <xf numFmtId="0" fontId="84" fillId="10" borderId="206" xfId="0" applyFont="1" applyFill="1" applyBorder="1" applyAlignment="1" applyProtection="1">
      <alignment horizontal="center" shrinkToFit="1"/>
      <protection locked="0"/>
    </xf>
    <xf numFmtId="0" fontId="111" fillId="10" borderId="238" xfId="0" applyFont="1" applyFill="1" applyBorder="1" applyAlignment="1" applyProtection="1">
      <alignment horizontal="center" vertical="center" wrapText="1" shrinkToFit="1"/>
      <protection locked="0"/>
    </xf>
    <xf numFmtId="0" fontId="111" fillId="10" borderId="239" xfId="0" applyFont="1" applyFill="1" applyBorder="1" applyAlignment="1" applyProtection="1">
      <alignment horizontal="center" vertical="center" wrapText="1" shrinkToFit="1"/>
      <protection locked="0"/>
    </xf>
    <xf numFmtId="0" fontId="111" fillId="10" borderId="0" xfId="0" applyFont="1" applyFill="1" applyAlignment="1" applyProtection="1">
      <alignment horizontal="center" vertical="center" wrapText="1" shrinkToFit="1"/>
      <protection locked="0"/>
    </xf>
    <xf numFmtId="0" fontId="111" fillId="10" borderId="241" xfId="0" applyFont="1" applyFill="1" applyBorder="1" applyAlignment="1" applyProtection="1">
      <alignment horizontal="center" vertical="center" wrapText="1" shrinkToFit="1"/>
      <protection locked="0"/>
    </xf>
    <xf numFmtId="0" fontId="111" fillId="10" borderId="237" xfId="0" applyFont="1" applyFill="1" applyBorder="1" applyAlignment="1" applyProtection="1">
      <alignment horizontal="center" vertical="center" wrapText="1" shrinkToFit="1"/>
      <protection locked="0"/>
    </xf>
    <xf numFmtId="0" fontId="111" fillId="10" borderId="240" xfId="0" applyFont="1" applyFill="1" applyBorder="1" applyAlignment="1" applyProtection="1">
      <alignment horizontal="center" vertical="center" wrapText="1" shrinkToFit="1"/>
      <protection locked="0"/>
    </xf>
    <xf numFmtId="0" fontId="111" fillId="10" borderId="242" xfId="0" applyFont="1" applyFill="1" applyBorder="1" applyAlignment="1" applyProtection="1">
      <alignment horizontal="center" wrapText="1" shrinkToFit="1"/>
      <protection locked="0"/>
    </xf>
    <xf numFmtId="0" fontId="111" fillId="10" borderId="243" xfId="0" applyFont="1" applyFill="1" applyBorder="1" applyAlignment="1" applyProtection="1">
      <alignment horizontal="center" wrapText="1" shrinkToFit="1"/>
      <protection locked="0"/>
    </xf>
    <xf numFmtId="0" fontId="111" fillId="10" borderId="0" xfId="0" applyFont="1" applyFill="1" applyAlignment="1" applyProtection="1">
      <alignment horizontal="center" wrapText="1" shrinkToFit="1"/>
      <protection locked="0"/>
    </xf>
    <xf numFmtId="0" fontId="111" fillId="10" borderId="245" xfId="0" applyFont="1" applyFill="1" applyBorder="1" applyAlignment="1" applyProtection="1">
      <alignment horizontal="center" wrapText="1" shrinkToFit="1"/>
      <protection locked="0"/>
    </xf>
    <xf numFmtId="0" fontId="111" fillId="10" borderId="237" xfId="0" applyFont="1" applyFill="1" applyBorder="1" applyAlignment="1" applyProtection="1">
      <alignment horizontal="center" wrapText="1" shrinkToFit="1"/>
      <protection locked="0"/>
    </xf>
    <xf numFmtId="0" fontId="111" fillId="10" borderId="244" xfId="0" applyFont="1" applyFill="1" applyBorder="1" applyAlignment="1" applyProtection="1">
      <alignment horizontal="center" wrapText="1" shrinkToFit="1"/>
      <protection locked="0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5" fillId="12" borderId="9" xfId="0" applyFont="1" applyFill="1" applyBorder="1" applyAlignment="1">
      <alignment horizontal="center" vertical="top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DC6E-3C4B-B68E-AABABC90D2CA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DC6E-3C4B-B68E-AABABC90D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ton%20M%20Dunyo%20Esteve/Mis%20documentos/E-DITOR%20ANTERIOR%20Y%20ALTRES/PRODUCTES%20ENTREGATS/2%20EXCEL/PE101%20Pto%20Equilibrio/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.DITOR/PRODUCTE%20EN%20CURS/EN%20PROC&#201;S/1%20%20PRODUCTES%20MES%20ACTUAL/NOVEDADES%20MES%20(acabats)/PLAN%20ESTRATEGICO/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7/Documents/EMPRESA/9%20NOVEDADES%20WEBS%202013/7%20NOVEDADES%20JULIO%202013/PARA%20REVISAR/PLA%20MARKETING%202012/ORIGINALS/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O20" sqref="O20:R21"/>
    </sheetView>
  </sheetViews>
  <sheetFormatPr baseColWidth="10" defaultRowHeight="13" x14ac:dyDescent="0.1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640625" customWidth="1"/>
    <col min="12" max="14" width="5.6640625" customWidth="1"/>
    <col min="15" max="18" width="6.6640625" customWidth="1"/>
    <col min="19" max="19" width="3.6640625" customWidth="1"/>
  </cols>
  <sheetData>
    <row r="1" spans="2:20" x14ac:dyDescent="0.1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1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1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1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4" thickBot="1" x14ac:dyDescent="0.2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6" thickTop="1" x14ac:dyDescent="0.35">
      <c r="B7" s="6"/>
      <c r="C7" s="33"/>
      <c r="D7" s="433" t="s">
        <v>129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3">
      <c r="B8" s="6"/>
      <c r="C8" s="33"/>
      <c r="D8" s="436" t="s">
        <v>130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6" customHeight="1" thickTop="1" x14ac:dyDescent="0.15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6" customHeight="1" x14ac:dyDescent="0.15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6" customHeight="1" x14ac:dyDescent="0.15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15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15">
      <c r="B13" s="6"/>
      <c r="C13" s="325"/>
      <c r="D13" s="439" t="s">
        <v>131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15">
      <c r="B14" s="6"/>
      <c r="C14" s="325"/>
      <c r="D14" s="442" t="s">
        <v>132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1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2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1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1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2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" customHeight="1" x14ac:dyDescent="0.1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128</v>
      </c>
      <c r="P20" s="446"/>
      <c r="Q20" s="446"/>
      <c r="R20" s="447"/>
      <c r="S20" s="315"/>
    </row>
    <row r="21" spans="2:19" ht="14" customHeight="1" thickBot="1" x14ac:dyDescent="0.2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1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1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1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1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1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1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1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1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1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1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1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1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1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1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1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1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1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1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1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1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1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1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1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1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1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1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1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1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1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1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1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1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1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1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1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1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1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1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1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1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1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1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1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1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1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1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1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1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1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1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1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1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1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1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1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1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1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1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1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showOutlineSymbols="0" topLeftCell="C1" zoomScale="90" zoomScaleNormal="90" workbookViewId="0">
      <pane xSplit="16" ySplit="2" topLeftCell="S8" activePane="bottomRight" state="frozen"/>
      <selection activeCell="C1" sqref="C1"/>
      <selection pane="topRight" activeCell="S1" sqref="S1"/>
      <selection pane="bottomLeft" activeCell="C3" sqref="C3"/>
      <selection pane="bottomRight" activeCell="A3" sqref="A3:A56"/>
    </sheetView>
  </sheetViews>
  <sheetFormatPr baseColWidth="10" defaultRowHeight="13" x14ac:dyDescent="0.15"/>
  <cols>
    <col min="1" max="1" width="11.5" hidden="1" customWidth="1"/>
    <col min="2" max="2" width="2.83203125" hidden="1" customWidth="1"/>
    <col min="3" max="4" width="0.83203125" customWidth="1"/>
    <col min="5" max="5" width="3.1640625" customWidth="1"/>
    <col min="6" max="6" width="7.83203125" customWidth="1"/>
    <col min="7" max="7" width="4.5" customWidth="1"/>
    <col min="8" max="8" width="1.33203125" customWidth="1"/>
    <col min="9" max="9" width="6.6640625" customWidth="1"/>
    <col min="10" max="10" width="31.5" customWidth="1"/>
    <col min="11" max="11" width="32" customWidth="1"/>
    <col min="12" max="12" width="3.33203125" customWidth="1"/>
    <col min="13" max="13" width="6.6640625" customWidth="1"/>
    <col min="14" max="14" width="31.5" customWidth="1"/>
    <col min="15" max="15" width="32" customWidth="1"/>
    <col min="16" max="16" width="7.83203125" customWidth="1"/>
    <col min="17" max="17" width="3.1640625" customWidth="1"/>
    <col min="18" max="18" width="0.83203125" customWidth="1"/>
    <col min="19" max="19" width="4.6640625" customWidth="1"/>
    <col min="20" max="62" width="11.5"/>
  </cols>
  <sheetData>
    <row r="1" spans="2:65" ht="5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" customHeight="1" thickTop="1" thickBot="1" x14ac:dyDescent="0.2">
      <c r="B2" s="278"/>
      <c r="C2" s="278"/>
      <c r="D2" s="50"/>
      <c r="E2" s="51"/>
      <c r="F2" s="51"/>
      <c r="G2" s="51"/>
      <c r="H2" s="43"/>
      <c r="I2" s="43"/>
      <c r="J2" s="472" t="s">
        <v>4</v>
      </c>
      <c r="K2" s="472"/>
      <c r="L2" s="472"/>
      <c r="M2" s="472"/>
      <c r="N2" s="472"/>
      <c r="O2" s="472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" customHeight="1" thickTop="1" x14ac:dyDescent="0.2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2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" customHeight="1" x14ac:dyDescent="0.4">
      <c r="B5" s="278"/>
      <c r="C5" s="278"/>
      <c r="D5" s="46"/>
      <c r="E5" s="49"/>
      <c r="F5" s="71"/>
      <c r="G5" s="89"/>
      <c r="H5" s="89"/>
      <c r="I5" s="90"/>
      <c r="J5" s="91"/>
      <c r="K5" s="477" t="s">
        <v>5</v>
      </c>
      <c r="L5" s="477"/>
      <c r="M5" s="477"/>
      <c r="N5" s="477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2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2">
      <c r="B7" s="278"/>
      <c r="C7" s="278"/>
      <c r="D7" s="46"/>
      <c r="E7" s="49"/>
      <c r="F7" s="71"/>
      <c r="G7" s="70"/>
      <c r="H7" s="70"/>
      <c r="I7" s="490" t="s">
        <v>32</v>
      </c>
      <c r="J7" s="491"/>
      <c r="K7" s="492"/>
      <c r="L7" s="88"/>
      <c r="M7" s="490" t="s">
        <v>31</v>
      </c>
      <c r="N7" s="491"/>
      <c r="O7" s="49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" customHeight="1" x14ac:dyDescent="0.2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" customHeight="1" thickBot="1" x14ac:dyDescent="0.25">
      <c r="B9" s="278"/>
      <c r="C9" s="278"/>
      <c r="D9" s="46"/>
      <c r="E9" s="49"/>
      <c r="F9" s="71"/>
      <c r="G9" s="493" t="s">
        <v>33</v>
      </c>
      <c r="H9" s="70"/>
      <c r="I9" s="199" t="s">
        <v>1</v>
      </c>
      <c r="J9" s="482" t="s">
        <v>6</v>
      </c>
      <c r="K9" s="483"/>
      <c r="L9" s="70"/>
      <c r="M9" s="87" t="s">
        <v>29</v>
      </c>
      <c r="N9" s="484" t="s">
        <v>7</v>
      </c>
      <c r="O9" s="485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" customHeight="1" x14ac:dyDescent="0.2">
      <c r="B10" s="278"/>
      <c r="C10" s="278"/>
      <c r="D10" s="46"/>
      <c r="E10" s="49"/>
      <c r="F10" s="71"/>
      <c r="G10" s="494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5" customHeight="1" x14ac:dyDescent="0.3">
      <c r="B11" s="278"/>
      <c r="C11" s="278"/>
      <c r="D11" s="46"/>
      <c r="E11" s="49"/>
      <c r="F11" s="71"/>
      <c r="G11" s="494"/>
      <c r="H11" s="70"/>
      <c r="I11" s="81">
        <v>1</v>
      </c>
      <c r="J11" s="478" t="s">
        <v>153</v>
      </c>
      <c r="K11" s="479"/>
      <c r="L11" s="70"/>
      <c r="M11" s="73">
        <v>1</v>
      </c>
      <c r="N11" s="473" t="s">
        <v>147</v>
      </c>
      <c r="O11" s="474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5" customHeight="1" x14ac:dyDescent="0.3">
      <c r="B12" s="278"/>
      <c r="C12" s="278"/>
      <c r="D12" s="46"/>
      <c r="E12" s="49"/>
      <c r="F12" s="71"/>
      <c r="G12" s="494"/>
      <c r="H12" s="70"/>
      <c r="I12" s="82">
        <v>2</v>
      </c>
      <c r="J12" s="480" t="s">
        <v>154</v>
      </c>
      <c r="K12" s="481"/>
      <c r="L12" s="70"/>
      <c r="M12" s="74">
        <v>2</v>
      </c>
      <c r="N12" s="475" t="s">
        <v>148</v>
      </c>
      <c r="O12" s="476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5" customHeight="1" x14ac:dyDescent="0.3">
      <c r="B13" s="278"/>
      <c r="C13" s="278"/>
      <c r="D13" s="46"/>
      <c r="E13" s="49"/>
      <c r="F13" s="71"/>
      <c r="G13" s="494"/>
      <c r="H13" s="70"/>
      <c r="I13" s="82">
        <v>3</v>
      </c>
      <c r="J13" s="480" t="s">
        <v>155</v>
      </c>
      <c r="K13" s="481"/>
      <c r="L13" s="70"/>
      <c r="M13" s="74">
        <v>3</v>
      </c>
      <c r="N13" s="475" t="s">
        <v>149</v>
      </c>
      <c r="O13" s="476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5" customHeight="1" x14ac:dyDescent="0.3">
      <c r="B14" s="278"/>
      <c r="C14" s="278"/>
      <c r="D14" s="46"/>
      <c r="E14" s="49"/>
      <c r="F14" s="71"/>
      <c r="G14" s="494"/>
      <c r="H14" s="70"/>
      <c r="I14" s="82">
        <v>4</v>
      </c>
      <c r="J14" s="480" t="s">
        <v>156</v>
      </c>
      <c r="K14" s="481"/>
      <c r="L14" s="70"/>
      <c r="M14" s="74">
        <v>4</v>
      </c>
      <c r="N14" s="475" t="s">
        <v>150</v>
      </c>
      <c r="O14" s="476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5" customHeight="1" x14ac:dyDescent="0.3">
      <c r="B15" s="278"/>
      <c r="C15" s="278"/>
      <c r="D15" s="46"/>
      <c r="E15" s="49"/>
      <c r="F15" s="71"/>
      <c r="G15" s="494"/>
      <c r="H15" s="70"/>
      <c r="I15" s="82">
        <v>5</v>
      </c>
      <c r="J15" s="480" t="s">
        <v>157</v>
      </c>
      <c r="K15" s="481"/>
      <c r="L15" s="70"/>
      <c r="M15" s="74">
        <v>5</v>
      </c>
      <c r="N15" s="475" t="s">
        <v>151</v>
      </c>
      <c r="O15" s="476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5" customHeight="1" x14ac:dyDescent="0.3">
      <c r="B16" s="278"/>
      <c r="C16" s="278"/>
      <c r="D16" s="46"/>
      <c r="E16" s="49"/>
      <c r="F16" s="71"/>
      <c r="G16" s="494"/>
      <c r="H16" s="70"/>
      <c r="I16" s="82">
        <v>6</v>
      </c>
      <c r="J16" s="480" t="s">
        <v>164</v>
      </c>
      <c r="K16" s="481"/>
      <c r="L16" s="70"/>
      <c r="M16" s="74">
        <v>6</v>
      </c>
      <c r="N16" s="475" t="s">
        <v>152</v>
      </c>
      <c r="O16" s="476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5" customHeight="1" x14ac:dyDescent="0.3">
      <c r="B17" s="278"/>
      <c r="C17" s="278"/>
      <c r="D17" s="46"/>
      <c r="E17" s="49"/>
      <c r="F17" s="71"/>
      <c r="G17" s="494"/>
      <c r="H17" s="70"/>
      <c r="I17" s="82">
        <v>7</v>
      </c>
      <c r="J17" s="480"/>
      <c r="K17" s="481"/>
      <c r="L17" s="70"/>
      <c r="M17" s="74">
        <v>7</v>
      </c>
      <c r="N17" s="475"/>
      <c r="O17" s="476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5" customHeight="1" x14ac:dyDescent="0.3">
      <c r="B18" s="278"/>
      <c r="C18" s="278"/>
      <c r="D18" s="46"/>
      <c r="E18" s="49"/>
      <c r="F18" s="71"/>
      <c r="G18" s="494"/>
      <c r="H18" s="70"/>
      <c r="I18" s="82">
        <v>8</v>
      </c>
      <c r="J18" s="480"/>
      <c r="K18" s="481"/>
      <c r="L18" s="70"/>
      <c r="M18" s="74">
        <v>8</v>
      </c>
      <c r="N18" s="475"/>
      <c r="O18" s="476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5" customHeight="1" x14ac:dyDescent="0.3">
      <c r="B19" s="278"/>
      <c r="C19" s="278"/>
      <c r="D19" s="46"/>
      <c r="E19" s="49"/>
      <c r="F19" s="71"/>
      <c r="G19" s="494"/>
      <c r="H19" s="70"/>
      <c r="I19" s="82">
        <v>9</v>
      </c>
      <c r="J19" s="480"/>
      <c r="K19" s="481"/>
      <c r="L19" s="70"/>
      <c r="M19" s="74">
        <v>9</v>
      </c>
      <c r="N19" s="475"/>
      <c r="O19" s="476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5" customHeight="1" x14ac:dyDescent="0.3">
      <c r="B20" s="278"/>
      <c r="C20" s="278"/>
      <c r="D20" s="46"/>
      <c r="E20" s="49"/>
      <c r="F20" s="71"/>
      <c r="G20" s="495"/>
      <c r="H20" s="70"/>
      <c r="I20" s="83">
        <v>10</v>
      </c>
      <c r="J20" s="486"/>
      <c r="K20" s="487"/>
      <c r="L20" s="70"/>
      <c r="M20" s="75">
        <v>10</v>
      </c>
      <c r="N20" s="488"/>
      <c r="O20" s="489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2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" customHeight="1" thickBot="1" x14ac:dyDescent="0.25">
      <c r="B22" s="278"/>
      <c r="C22" s="278"/>
      <c r="D22" s="46"/>
      <c r="E22" s="49"/>
      <c r="F22" s="71"/>
      <c r="G22" s="493" t="s">
        <v>34</v>
      </c>
      <c r="H22" s="71"/>
      <c r="I22" s="199" t="s">
        <v>0</v>
      </c>
      <c r="J22" s="482" t="s">
        <v>8</v>
      </c>
      <c r="K22" s="483"/>
      <c r="L22" s="70"/>
      <c r="M22" s="87" t="s">
        <v>30</v>
      </c>
      <c r="N22" s="484" t="s">
        <v>9</v>
      </c>
      <c r="O22" s="485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" customHeight="1" x14ac:dyDescent="0.2">
      <c r="B23" s="278"/>
      <c r="C23" s="278"/>
      <c r="D23" s="46"/>
      <c r="E23" s="49"/>
      <c r="F23" s="71"/>
      <c r="G23" s="494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5" customHeight="1" x14ac:dyDescent="0.3">
      <c r="B24" s="278"/>
      <c r="C24" s="278"/>
      <c r="D24" s="46"/>
      <c r="E24" s="49"/>
      <c r="F24" s="71"/>
      <c r="G24" s="494"/>
      <c r="H24" s="70"/>
      <c r="I24" s="81">
        <v>1</v>
      </c>
      <c r="J24" s="478" t="s">
        <v>158</v>
      </c>
      <c r="K24" s="479"/>
      <c r="L24" s="70"/>
      <c r="M24" s="73">
        <v>1</v>
      </c>
      <c r="N24" s="473" t="s">
        <v>193</v>
      </c>
      <c r="O24" s="474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5" customHeight="1" x14ac:dyDescent="0.3">
      <c r="B25" s="278"/>
      <c r="C25" s="278"/>
      <c r="D25" s="46"/>
      <c r="E25" s="49"/>
      <c r="F25" s="71"/>
      <c r="G25" s="494"/>
      <c r="H25" s="70"/>
      <c r="I25" s="82">
        <v>2</v>
      </c>
      <c r="J25" s="480" t="s">
        <v>207</v>
      </c>
      <c r="K25" s="481"/>
      <c r="L25" s="70"/>
      <c r="M25" s="74">
        <v>2</v>
      </c>
      <c r="N25" s="475" t="s">
        <v>160</v>
      </c>
      <c r="O25" s="476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5" customHeight="1" x14ac:dyDescent="0.3">
      <c r="B26" s="278"/>
      <c r="C26" s="278"/>
      <c r="D26" s="46"/>
      <c r="E26" s="49"/>
      <c r="F26" s="71"/>
      <c r="G26" s="494"/>
      <c r="H26" s="70"/>
      <c r="I26" s="82">
        <v>3</v>
      </c>
      <c r="J26" s="480" t="s">
        <v>159</v>
      </c>
      <c r="K26" s="481"/>
      <c r="L26" s="70"/>
      <c r="M26" s="74">
        <v>3</v>
      </c>
      <c r="N26" s="475" t="s">
        <v>161</v>
      </c>
      <c r="O26" s="476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5" customHeight="1" x14ac:dyDescent="0.3">
      <c r="B27" s="278"/>
      <c r="C27" s="278"/>
      <c r="D27" s="46"/>
      <c r="E27" s="49"/>
      <c r="F27" s="71"/>
      <c r="G27" s="494"/>
      <c r="H27" s="70"/>
      <c r="I27" s="82">
        <v>4</v>
      </c>
      <c r="J27" s="480" t="s">
        <v>211</v>
      </c>
      <c r="K27" s="481"/>
      <c r="L27" s="70"/>
      <c r="M27" s="74">
        <v>4</v>
      </c>
      <c r="N27" s="475" t="s">
        <v>198</v>
      </c>
      <c r="O27" s="476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5" customHeight="1" x14ac:dyDescent="0.3">
      <c r="B28" s="278"/>
      <c r="C28" s="278"/>
      <c r="D28" s="46"/>
      <c r="E28" s="49"/>
      <c r="F28" s="71"/>
      <c r="G28" s="494"/>
      <c r="H28" s="70"/>
      <c r="I28" s="82">
        <v>5</v>
      </c>
      <c r="J28" s="480" t="s">
        <v>210</v>
      </c>
      <c r="K28" s="481"/>
      <c r="L28" s="70"/>
      <c r="M28" s="74">
        <v>5</v>
      </c>
      <c r="N28" s="475" t="s">
        <v>162</v>
      </c>
      <c r="O28" s="476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5" customHeight="1" x14ac:dyDescent="0.3">
      <c r="B29" s="278"/>
      <c r="C29" s="278"/>
      <c r="D29" s="46"/>
      <c r="E29" s="49"/>
      <c r="F29" s="71"/>
      <c r="G29" s="494"/>
      <c r="H29" s="70"/>
      <c r="I29" s="82">
        <v>6</v>
      </c>
      <c r="J29" s="480" t="s">
        <v>212</v>
      </c>
      <c r="K29" s="481"/>
      <c r="L29" s="70"/>
      <c r="M29" s="74">
        <v>6</v>
      </c>
      <c r="N29" s="475" t="s">
        <v>163</v>
      </c>
      <c r="O29" s="476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5" customHeight="1" x14ac:dyDescent="0.3">
      <c r="B30" s="278"/>
      <c r="C30" s="278"/>
      <c r="D30" s="46"/>
      <c r="E30" s="49"/>
      <c r="F30" s="71"/>
      <c r="G30" s="494"/>
      <c r="H30" s="70"/>
      <c r="I30" s="82">
        <v>7</v>
      </c>
      <c r="J30" s="480"/>
      <c r="K30" s="481"/>
      <c r="L30" s="70"/>
      <c r="M30" s="74">
        <v>7</v>
      </c>
      <c r="N30" s="475" t="s">
        <v>200</v>
      </c>
      <c r="O30" s="476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5" customHeight="1" x14ac:dyDescent="0.3">
      <c r="B31" s="278"/>
      <c r="C31" s="278"/>
      <c r="D31" s="46"/>
      <c r="E31" s="49"/>
      <c r="F31" s="71"/>
      <c r="G31" s="494"/>
      <c r="H31" s="70"/>
      <c r="I31" s="82">
        <v>8</v>
      </c>
      <c r="J31" s="480"/>
      <c r="K31" s="481"/>
      <c r="L31" s="70"/>
      <c r="M31" s="74">
        <v>8</v>
      </c>
      <c r="N31" s="475"/>
      <c r="O31" s="476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5" customHeight="1" x14ac:dyDescent="0.3">
      <c r="B32" s="278"/>
      <c r="C32" s="278"/>
      <c r="D32" s="46"/>
      <c r="E32" s="49"/>
      <c r="F32" s="71"/>
      <c r="G32" s="494"/>
      <c r="H32" s="70"/>
      <c r="I32" s="82">
        <v>9</v>
      </c>
      <c r="J32" s="480"/>
      <c r="K32" s="481"/>
      <c r="L32" s="70"/>
      <c r="M32" s="74">
        <v>9</v>
      </c>
      <c r="N32" s="475"/>
      <c r="O32" s="476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5" customHeight="1" x14ac:dyDescent="0.3">
      <c r="B33" s="278"/>
      <c r="C33" s="278"/>
      <c r="D33" s="46"/>
      <c r="E33" s="49"/>
      <c r="F33" s="71"/>
      <c r="G33" s="495"/>
      <c r="H33" s="70"/>
      <c r="I33" s="83">
        <v>10</v>
      </c>
      <c r="J33" s="486"/>
      <c r="K33" s="487"/>
      <c r="L33" s="70"/>
      <c r="M33" s="75">
        <v>10</v>
      </c>
      <c r="N33" s="488"/>
      <c r="O33" s="489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" customHeight="1" x14ac:dyDescent="0.2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1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1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1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1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1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1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1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1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1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1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1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1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1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1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1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1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1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1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1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1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1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1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1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1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1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1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1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1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1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1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1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2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2">
      <c r="B146" s="278"/>
      <c r="C146" s="278"/>
      <c r="D146" s="278"/>
      <c r="E146" s="453" t="s">
        <v>56</v>
      </c>
      <c r="F146" s="454"/>
      <c r="G146" s="454"/>
      <c r="H146" s="454"/>
      <c r="I146" s="454"/>
      <c r="J146" s="454"/>
      <c r="K146" s="454"/>
      <c r="L146" s="454"/>
      <c r="M146" s="454"/>
      <c r="N146" s="454"/>
      <c r="O146" s="454"/>
      <c r="P146" s="454"/>
      <c r="Q146" s="454"/>
      <c r="R146" s="455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1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35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6" x14ac:dyDescent="0.2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6" x14ac:dyDescent="0.2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6" x14ac:dyDescent="0.2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3" x14ac:dyDescent="0.3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6" x14ac:dyDescent="0.2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6" x14ac:dyDescent="0.2">
      <c r="B154" s="278"/>
      <c r="C154" s="278"/>
      <c r="D154" s="278"/>
      <c r="E154" s="292"/>
      <c r="F154" s="293"/>
      <c r="G154" s="293"/>
      <c r="H154" s="293"/>
      <c r="I154" s="301" t="s">
        <v>127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1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3" x14ac:dyDescent="0.3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6" x14ac:dyDescent="0.2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6" x14ac:dyDescent="0.2">
      <c r="B158" s="278"/>
      <c r="C158" s="278"/>
      <c r="D158" s="278"/>
      <c r="E158" s="292"/>
      <c r="F158" s="293"/>
      <c r="G158" s="293"/>
      <c r="H158" s="293"/>
      <c r="I158" s="301" t="s">
        <v>141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6" x14ac:dyDescent="0.2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6" x14ac:dyDescent="0.2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6" x14ac:dyDescent="0.2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6" x14ac:dyDescent="0.2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6" x14ac:dyDescent="0.2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6" x14ac:dyDescent="0.2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3" x14ac:dyDescent="0.3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6" x14ac:dyDescent="0.2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6" x14ac:dyDescent="0.2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6" x14ac:dyDescent="0.2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6" x14ac:dyDescent="0.2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6" x14ac:dyDescent="0.2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6" x14ac:dyDescent="0.2">
      <c r="B171" s="278"/>
      <c r="C171" s="278"/>
      <c r="D171" s="278"/>
      <c r="E171" s="292"/>
      <c r="F171" s="293"/>
      <c r="G171" s="293"/>
      <c r="H171" s="293"/>
      <c r="I171" s="301" t="s">
        <v>142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6" x14ac:dyDescent="0.2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6" x14ac:dyDescent="0.2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1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" thickBot="1" x14ac:dyDescent="0.4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2">
      <c r="B176" s="278"/>
      <c r="C176" s="278"/>
      <c r="D176" s="278"/>
      <c r="E176" s="292"/>
      <c r="F176" s="293"/>
      <c r="G176" s="293"/>
      <c r="H176" s="293"/>
      <c r="I176" s="465" t="s">
        <v>6</v>
      </c>
      <c r="J176" s="466"/>
      <c r="K176" s="467"/>
      <c r="L176" s="288"/>
      <c r="M176" s="462" t="s">
        <v>7</v>
      </c>
      <c r="N176" s="463"/>
      <c r="O176" s="464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1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5" customHeight="1" x14ac:dyDescent="0.3">
      <c r="B178" s="278"/>
      <c r="C178" s="278"/>
      <c r="D178" s="278"/>
      <c r="E178" s="292"/>
      <c r="F178" s="293"/>
      <c r="G178" s="293"/>
      <c r="H178" s="293"/>
      <c r="I178" s="140">
        <v>1</v>
      </c>
      <c r="J178" s="468" t="s">
        <v>39</v>
      </c>
      <c r="K178" s="469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5" customHeight="1" x14ac:dyDescent="0.3">
      <c r="B179" s="278"/>
      <c r="C179" s="278"/>
      <c r="D179" s="278"/>
      <c r="E179" s="292"/>
      <c r="F179" s="293"/>
      <c r="G179" s="293"/>
      <c r="H179" s="293"/>
      <c r="I179" s="142">
        <v>2</v>
      </c>
      <c r="J179" s="468" t="s">
        <v>41</v>
      </c>
      <c r="K179" s="469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5" customHeight="1" x14ac:dyDescent="0.3">
      <c r="B180" s="278"/>
      <c r="C180" s="278"/>
      <c r="D180" s="278"/>
      <c r="E180" s="292"/>
      <c r="F180" s="293"/>
      <c r="G180" s="293"/>
      <c r="H180" s="293"/>
      <c r="I180" s="142">
        <v>3</v>
      </c>
      <c r="J180" s="468" t="s">
        <v>45</v>
      </c>
      <c r="K180" s="469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5" customHeight="1" x14ac:dyDescent="0.3">
      <c r="B181" s="278"/>
      <c r="C181" s="278"/>
      <c r="D181" s="278"/>
      <c r="E181" s="292"/>
      <c r="F181" s="293"/>
      <c r="G181" s="293"/>
      <c r="H181" s="293"/>
      <c r="I181" s="142">
        <v>4</v>
      </c>
      <c r="J181" s="468" t="s">
        <v>43</v>
      </c>
      <c r="K181" s="469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5" customHeight="1" x14ac:dyDescent="0.3">
      <c r="B182" s="278"/>
      <c r="C182" s="278"/>
      <c r="D182" s="278"/>
      <c r="E182" s="292"/>
      <c r="F182" s="293"/>
      <c r="G182" s="293"/>
      <c r="H182" s="293"/>
      <c r="I182" s="142">
        <v>5</v>
      </c>
      <c r="J182" s="470">
        <v>0</v>
      </c>
      <c r="K182" s="471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1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4" thickBot="1" x14ac:dyDescent="0.2">
      <c r="B184" s="278"/>
      <c r="C184" s="278"/>
      <c r="D184" s="278"/>
      <c r="E184" s="292"/>
      <c r="F184" s="293"/>
      <c r="G184" s="293"/>
      <c r="H184" s="293"/>
      <c r="I184" s="459" t="s">
        <v>8</v>
      </c>
      <c r="J184" s="460"/>
      <c r="K184" s="461"/>
      <c r="L184" s="287"/>
      <c r="M184" s="456" t="s">
        <v>9</v>
      </c>
      <c r="N184" s="457"/>
      <c r="O184" s="458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1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5" customHeight="1" x14ac:dyDescent="0.3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5" customHeight="1" x14ac:dyDescent="0.3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5" customHeight="1" x14ac:dyDescent="0.3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5" customHeight="1" x14ac:dyDescent="0.3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5" customHeight="1" thickBot="1" x14ac:dyDescent="0.3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4" thickTop="1" x14ac:dyDescent="0.1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1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1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1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1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1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1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1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1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1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1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1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1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1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1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1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1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1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1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1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1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1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1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1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1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1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1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1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1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1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1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1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1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1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1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1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1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1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1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1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1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1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1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1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1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1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1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1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1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1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1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2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1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1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3" x14ac:dyDescent="0.4">
      <c r="B245" s="280"/>
      <c r="C245" s="280"/>
      <c r="D245" s="280"/>
      <c r="E245" s="348"/>
      <c r="F245" s="299"/>
      <c r="G245" s="299"/>
      <c r="H245" s="299"/>
      <c r="I245" s="299"/>
      <c r="J245" s="452" t="s">
        <v>133</v>
      </c>
      <c r="K245" s="452"/>
      <c r="L245" s="452"/>
      <c r="M245" s="452"/>
      <c r="N245" s="452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8" x14ac:dyDescent="0.5">
      <c r="B246" s="280"/>
      <c r="C246" s="280"/>
      <c r="D246" s="280"/>
      <c r="E246" s="348"/>
      <c r="F246" s="299"/>
      <c r="G246" s="299"/>
      <c r="H246" s="299"/>
      <c r="I246" s="299"/>
      <c r="J246" s="451"/>
      <c r="K246" s="451"/>
      <c r="L246" s="451"/>
      <c r="M246" s="451"/>
      <c r="N246" s="451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1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1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1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1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1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1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6" x14ac:dyDescent="0.2">
      <c r="B253" s="280"/>
      <c r="C253" s="280"/>
      <c r="D253" s="280"/>
      <c r="E253" s="348"/>
      <c r="F253" s="299"/>
      <c r="G253" s="299"/>
      <c r="H253" s="299"/>
      <c r="I253" s="299"/>
      <c r="J253" s="354" t="s">
        <v>134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6" x14ac:dyDescent="0.2">
      <c r="B254" s="280"/>
      <c r="C254" s="280"/>
      <c r="D254" s="280"/>
      <c r="E254" s="348"/>
      <c r="F254" s="353"/>
      <c r="G254" s="353"/>
      <c r="H254" s="353"/>
      <c r="I254" s="354"/>
      <c r="J254" s="354" t="s">
        <v>135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1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1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4" thickBot="1" x14ac:dyDescent="0.2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1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1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1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1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1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1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1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1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1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1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1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1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1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1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1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1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1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1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1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1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1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1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1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1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1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1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1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1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1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  <mergeCell ref="J25:K25"/>
    <mergeCell ref="N25:O25"/>
    <mergeCell ref="I7:K7"/>
    <mergeCell ref="M7:O7"/>
    <mergeCell ref="N15:O15"/>
    <mergeCell ref="N16:O16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showOutlineSymbols="0" zoomScaleNormal="100" workbookViewId="0">
      <pane xSplit="7" ySplit="2" topLeftCell="H3" activePane="bottomRight" state="frozen"/>
      <selection activeCell="B1" sqref="B1"/>
      <selection pane="topRight" activeCell="H1" sqref="H1"/>
      <selection pane="bottomLeft" activeCell="B3" sqref="B3"/>
      <selection pane="bottomRight" activeCell="A3" sqref="A3:A63"/>
    </sheetView>
  </sheetViews>
  <sheetFormatPr baseColWidth="10" defaultRowHeight="13" x14ac:dyDescent="0.15"/>
  <cols>
    <col min="1" max="1" width="11.5" hidden="1" customWidth="1"/>
    <col min="2" max="2" width="0.83203125" customWidth="1"/>
    <col min="3" max="3" width="1.83203125" customWidth="1"/>
    <col min="4" max="4" width="2.6640625" customWidth="1"/>
    <col min="5" max="5" width="6.6640625" customWidth="1"/>
    <col min="6" max="6" width="21" customWidth="1"/>
    <col min="7" max="7" width="16.5" customWidth="1"/>
    <col min="8" max="9" width="6.6640625" customWidth="1"/>
    <col min="10" max="10" width="26" customWidth="1"/>
    <col min="11" max="11" width="22.5" customWidth="1"/>
    <col min="12" max="13" width="6.6640625" customWidth="1"/>
    <col min="14" max="14" width="26" customWidth="1"/>
    <col min="15" max="15" width="22.5" customWidth="1"/>
    <col min="16" max="16" width="1.83203125" customWidth="1"/>
    <col min="17" max="17" width="4.6640625" customWidth="1"/>
    <col min="18" max="64" width="11.5"/>
  </cols>
  <sheetData>
    <row r="1" spans="2:63" ht="5" customHeight="1" thickBot="1" x14ac:dyDescent="0.2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" customHeight="1" thickTop="1" thickBot="1" x14ac:dyDescent="0.2">
      <c r="B2" s="278"/>
      <c r="C2" s="50"/>
      <c r="D2" s="51"/>
      <c r="E2" s="51"/>
      <c r="F2" s="275"/>
      <c r="G2" s="275"/>
      <c r="H2" s="275" t="s">
        <v>114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" customHeight="1" thickTop="1" thickBot="1" x14ac:dyDescent="0.2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5" customHeight="1" x14ac:dyDescent="0.4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6" customHeight="1" x14ac:dyDescent="0.2">
      <c r="B5" s="279"/>
      <c r="C5" s="46"/>
      <c r="D5" s="520" t="s">
        <v>113</v>
      </c>
      <c r="E5" s="521"/>
      <c r="F5" s="521"/>
      <c r="G5" s="522"/>
      <c r="H5" s="235" t="s">
        <v>171</v>
      </c>
      <c r="I5" s="239" t="str">
        <f>'DAFO 1'!N24</f>
        <v>CUSCO CIUDAD TURISTICA</v>
      </c>
      <c r="J5" s="231"/>
      <c r="K5" s="236"/>
      <c r="L5" s="240" t="s">
        <v>165</v>
      </c>
      <c r="M5" s="249" t="str">
        <f>'DAFO 1'!J24</f>
        <v>COMPETENCIA INTENSA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6" customHeight="1" x14ac:dyDescent="0.2">
      <c r="B6" s="279"/>
      <c r="C6" s="46"/>
      <c r="D6" s="520"/>
      <c r="E6" s="521"/>
      <c r="F6" s="521"/>
      <c r="G6" s="522"/>
      <c r="H6" s="235" t="s">
        <v>172</v>
      </c>
      <c r="I6" s="239" t="str">
        <f>'DAFO 1'!N25</f>
        <v>EXPANSION DE LA EMPRESA</v>
      </c>
      <c r="J6" s="231"/>
      <c r="K6" s="236"/>
      <c r="L6" s="240" t="s">
        <v>166</v>
      </c>
      <c r="M6" s="249" t="str">
        <f>'DAFO 1'!J25</f>
        <v>ESTACIONALIDAD (temporadas bajas y altas)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6" customHeight="1" x14ac:dyDescent="0.2">
      <c r="B7" s="279"/>
      <c r="C7" s="46"/>
      <c r="D7" s="520"/>
      <c r="E7" s="521"/>
      <c r="F7" s="521"/>
      <c r="G7" s="522"/>
      <c r="H7" s="235" t="s">
        <v>173</v>
      </c>
      <c r="I7" s="239" t="str">
        <f>'DAFO 1'!N26</f>
        <v>ALTO FLUJO DE TURISTAS</v>
      </c>
      <c r="J7" s="231"/>
      <c r="K7" s="236"/>
      <c r="L7" s="240" t="s">
        <v>167</v>
      </c>
      <c r="M7" s="249" t="str">
        <f>'DAFO 1'!J26</f>
        <v>REGULACIONES Y PERMISOS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6" customHeight="1" x14ac:dyDescent="0.2">
      <c r="B8" s="279"/>
      <c r="C8" s="46"/>
      <c r="D8" s="520"/>
      <c r="E8" s="521"/>
      <c r="F8" s="521"/>
      <c r="G8" s="522"/>
      <c r="H8" s="235" t="s">
        <v>174</v>
      </c>
      <c r="I8" s="239" t="str">
        <f>'DAFO 1'!N27</f>
        <v>VARIEDAD DE ACTIVIDADES TURISTICAS</v>
      </c>
      <c r="J8" s="231"/>
      <c r="K8" s="236"/>
      <c r="L8" s="240" t="s">
        <v>168</v>
      </c>
      <c r="M8" s="249" t="str">
        <f>'DAFO 1'!J27</f>
        <v>IMPACTO AMBIENTAL (Desastres naturales)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6" customHeight="1" x14ac:dyDescent="0.2">
      <c r="B9" s="279"/>
      <c r="C9" s="46"/>
      <c r="D9" s="520"/>
      <c r="E9" s="521"/>
      <c r="F9" s="521"/>
      <c r="G9" s="522"/>
      <c r="H9" s="235" t="s">
        <v>175</v>
      </c>
      <c r="I9" s="239" t="str">
        <f>'DAFO 1'!N28</f>
        <v>COLABORACIONES LOCALES</v>
      </c>
      <c r="J9" s="231"/>
      <c r="K9" s="236"/>
      <c r="L9" s="240" t="s">
        <v>169</v>
      </c>
      <c r="M9" s="249" t="str">
        <f>'DAFO 1'!J28</f>
        <v>EVENTOS IMPREVISTOS (pandemias-Cambios en la demanda)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6" customHeight="1" x14ac:dyDescent="0.2">
      <c r="B10" s="279"/>
      <c r="C10" s="46"/>
      <c r="D10" s="520"/>
      <c r="E10" s="521"/>
      <c r="F10" s="521"/>
      <c r="G10" s="522"/>
      <c r="H10" s="235" t="s">
        <v>176</v>
      </c>
      <c r="I10" s="239" t="str">
        <f>'DAFO 1'!N29</f>
        <v>MARKETING EN LINEA</v>
      </c>
      <c r="J10" s="231"/>
      <c r="K10" s="236"/>
      <c r="L10" s="240" t="s">
        <v>170</v>
      </c>
      <c r="M10" s="249" t="str">
        <f>'DAFO 1'!J29</f>
        <v>IMPACTO SOCIOPOLITICO (Huelgas indefinidas)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6" customHeight="1" x14ac:dyDescent="0.2">
      <c r="B11" s="279"/>
      <c r="C11" s="46"/>
      <c r="D11" s="520"/>
      <c r="E11" s="521"/>
      <c r="F11" s="521"/>
      <c r="G11" s="522"/>
      <c r="H11" s="235" t="s">
        <v>199</v>
      </c>
      <c r="I11" s="239" t="str">
        <f>'DAFO 1'!N30</f>
        <v>ASESORIA DE PROFESORES EN LA UNIVERSIDAD</v>
      </c>
      <c r="J11" s="231"/>
      <c r="K11" s="236"/>
      <c r="L11" s="240"/>
      <c r="M11" s="249">
        <f>'DAFO 1'!J30</f>
        <v>0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6" customHeight="1" x14ac:dyDescent="0.2">
      <c r="B12" s="279"/>
      <c r="C12" s="46"/>
      <c r="D12" s="520"/>
      <c r="E12" s="521"/>
      <c r="F12" s="521"/>
      <c r="G12" s="522"/>
      <c r="H12" s="235"/>
      <c r="I12" s="239">
        <f>'DAFO 1'!N31</f>
        <v>0</v>
      </c>
      <c r="J12" s="231"/>
      <c r="K12" s="236"/>
      <c r="L12" s="240"/>
      <c r="M12" s="249">
        <f>'DAFO 1'!J31</f>
        <v>0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6" customHeight="1" x14ac:dyDescent="0.2">
      <c r="B13" s="279"/>
      <c r="C13" s="46"/>
      <c r="D13" s="225"/>
      <c r="E13" s="219"/>
      <c r="F13" s="220"/>
      <c r="G13" s="226"/>
      <c r="H13" s="235"/>
      <c r="I13" s="239">
        <f>'DAFO 1'!N32</f>
        <v>0</v>
      </c>
      <c r="J13" s="231"/>
      <c r="K13" s="236"/>
      <c r="L13" s="240"/>
      <c r="M13" s="249">
        <f>'DAFO 1'!J32</f>
        <v>0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6" customHeight="1" x14ac:dyDescent="0.2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" customHeight="1" thickBot="1" x14ac:dyDescent="0.45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5" customHeight="1" thickBot="1" x14ac:dyDescent="0.35">
      <c r="B16" s="278"/>
      <c r="C16" s="46"/>
      <c r="D16" s="232"/>
      <c r="E16" s="251" t="s">
        <v>7</v>
      </c>
      <c r="F16" s="233"/>
      <c r="G16" s="233"/>
      <c r="H16" s="523" t="s">
        <v>189</v>
      </c>
      <c r="I16" s="524"/>
      <c r="J16" s="524"/>
      <c r="K16" s="524"/>
      <c r="L16" s="525" t="s">
        <v>190</v>
      </c>
      <c r="M16" s="526"/>
      <c r="N16" s="526"/>
      <c r="O16" s="527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3">
      <c r="B17" s="278"/>
      <c r="C17" s="46"/>
      <c r="D17" s="235" t="s">
        <v>177</v>
      </c>
      <c r="E17" s="250" t="str">
        <f>'DAFO 1'!N11</f>
        <v>UBICACIÓN CLAVE</v>
      </c>
      <c r="F17" s="231"/>
      <c r="G17" s="231"/>
      <c r="H17" s="263">
        <v>1</v>
      </c>
      <c r="I17" s="533" t="s">
        <v>195</v>
      </c>
      <c r="J17" s="533"/>
      <c r="K17" s="534"/>
      <c r="L17" s="263">
        <v>1</v>
      </c>
      <c r="M17" s="508" t="s">
        <v>208</v>
      </c>
      <c r="N17" s="508"/>
      <c r="O17" s="509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x14ac:dyDescent="0.3">
      <c r="B18" s="278"/>
      <c r="C18" s="46"/>
      <c r="D18" s="235" t="s">
        <v>178</v>
      </c>
      <c r="E18" s="250" t="str">
        <f>'DAFO 1'!N12</f>
        <v>PRECIOS COMPETITIVOS</v>
      </c>
      <c r="F18" s="231"/>
      <c r="G18" s="231"/>
      <c r="H18" s="264">
        <v>2</v>
      </c>
      <c r="I18" s="496" t="s">
        <v>194</v>
      </c>
      <c r="J18" s="496"/>
      <c r="K18" s="505"/>
      <c r="L18" s="264">
        <v>2</v>
      </c>
      <c r="M18" s="510"/>
      <c r="N18" s="510"/>
      <c r="O18" s="511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3">
      <c r="B19" s="278"/>
      <c r="C19" s="46"/>
      <c r="D19" s="235" t="s">
        <v>179</v>
      </c>
      <c r="E19" s="250" t="str">
        <f>'DAFO 1'!N13</f>
        <v>REPUTACION DEL NOMBRE</v>
      </c>
      <c r="F19" s="231"/>
      <c r="G19" s="231"/>
      <c r="H19" s="264">
        <v>3</v>
      </c>
      <c r="I19" s="496" t="s">
        <v>196</v>
      </c>
      <c r="J19" s="496"/>
      <c r="K19" s="505"/>
      <c r="L19" s="264">
        <v>3</v>
      </c>
      <c r="M19" s="510"/>
      <c r="N19" s="510"/>
      <c r="O19" s="511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3">
      <c r="B20" s="278"/>
      <c r="C20" s="46"/>
      <c r="D20" s="235" t="s">
        <v>180</v>
      </c>
      <c r="E20" s="250" t="str">
        <f>'DAFO 1'!N14</f>
        <v>ALIANZA CON AGENCIAS</v>
      </c>
      <c r="F20" s="231"/>
      <c r="G20" s="231"/>
      <c r="H20" s="264">
        <v>4</v>
      </c>
      <c r="I20" s="496" t="s">
        <v>197</v>
      </c>
      <c r="J20" s="496"/>
      <c r="K20" s="505"/>
      <c r="L20" s="264">
        <v>4</v>
      </c>
      <c r="M20" s="512"/>
      <c r="N20" s="512"/>
      <c r="O20" s="513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3">
      <c r="B21" s="278"/>
      <c r="C21" s="46"/>
      <c r="D21" s="235" t="s">
        <v>181</v>
      </c>
      <c r="E21" s="250" t="str">
        <f>'DAFO 1'!N15</f>
        <v>INFRAESTRUCTURA ACEPTABLE</v>
      </c>
      <c r="F21" s="231"/>
      <c r="G21" s="231"/>
      <c r="H21" s="264">
        <v>5</v>
      </c>
      <c r="I21" s="496"/>
      <c r="J21" s="496"/>
      <c r="K21" s="505"/>
      <c r="L21" s="264">
        <v>5</v>
      </c>
      <c r="M21" s="496" t="s">
        <v>209</v>
      </c>
      <c r="N21" s="496"/>
      <c r="O21" s="497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3">
      <c r="B22" s="278"/>
      <c r="C22" s="46"/>
      <c r="D22" s="235" t="s">
        <v>182</v>
      </c>
      <c r="E22" s="250" t="str">
        <f>'DAFO 1'!N16</f>
        <v>LEGALMENTE RECONOCIDO</v>
      </c>
      <c r="F22" s="231"/>
      <c r="G22" s="231"/>
      <c r="H22" s="264">
        <v>6</v>
      </c>
      <c r="I22" s="496"/>
      <c r="J22" s="496"/>
      <c r="K22" s="505"/>
      <c r="L22" s="264">
        <v>6</v>
      </c>
      <c r="M22" s="496"/>
      <c r="N22" s="496"/>
      <c r="O22" s="497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3">
      <c r="B23" s="278"/>
      <c r="C23" s="46"/>
      <c r="D23" s="235"/>
      <c r="E23" s="250">
        <f>'DAFO 1'!N17</f>
        <v>0</v>
      </c>
      <c r="F23" s="231"/>
      <c r="G23" s="231"/>
      <c r="H23" s="264">
        <v>7</v>
      </c>
      <c r="I23" s="496"/>
      <c r="J23" s="496"/>
      <c r="K23" s="505"/>
      <c r="L23" s="264">
        <v>7</v>
      </c>
      <c r="M23" s="496"/>
      <c r="N23" s="496"/>
      <c r="O23" s="497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3">
      <c r="B24" s="278"/>
      <c r="C24" s="46"/>
      <c r="D24" s="235"/>
      <c r="E24" s="250">
        <f>'DAFO 1'!N18</f>
        <v>0</v>
      </c>
      <c r="F24" s="231"/>
      <c r="G24" s="231"/>
      <c r="H24" s="264">
        <v>8</v>
      </c>
      <c r="I24" s="496"/>
      <c r="J24" s="496"/>
      <c r="K24" s="505"/>
      <c r="L24" s="264">
        <v>8</v>
      </c>
      <c r="M24" s="496"/>
      <c r="N24" s="496"/>
      <c r="O24" s="497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3">
      <c r="B25" s="278"/>
      <c r="C25" s="46"/>
      <c r="D25" s="235"/>
      <c r="E25" s="250">
        <f>'DAFO 1'!N19</f>
        <v>0</v>
      </c>
      <c r="F25" s="231"/>
      <c r="G25" s="231"/>
      <c r="H25" s="264">
        <v>9</v>
      </c>
      <c r="I25" s="496"/>
      <c r="J25" s="496"/>
      <c r="K25" s="505"/>
      <c r="L25" s="264">
        <v>9</v>
      </c>
      <c r="M25" s="496"/>
      <c r="N25" s="496"/>
      <c r="O25" s="497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3">
      <c r="B26" s="278"/>
      <c r="C26" s="46"/>
      <c r="D26" s="235"/>
      <c r="E26" s="250">
        <f>'DAFO 1'!N20</f>
        <v>0</v>
      </c>
      <c r="F26" s="231"/>
      <c r="G26" s="231"/>
      <c r="H26" s="264">
        <v>10</v>
      </c>
      <c r="I26" s="496"/>
      <c r="J26" s="496"/>
      <c r="K26" s="505"/>
      <c r="L26" s="264">
        <v>10</v>
      </c>
      <c r="M26" s="496"/>
      <c r="N26" s="496"/>
      <c r="O26" s="497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" customHeight="1" thickBot="1" x14ac:dyDescent="0.2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5" customHeight="1" thickBot="1" x14ac:dyDescent="0.45">
      <c r="B28" s="278"/>
      <c r="C28" s="46"/>
      <c r="D28" s="242"/>
      <c r="E28" s="252" t="s">
        <v>6</v>
      </c>
      <c r="F28" s="243"/>
      <c r="G28" s="244"/>
      <c r="H28" s="528" t="s">
        <v>191</v>
      </c>
      <c r="I28" s="529"/>
      <c r="J28" s="529"/>
      <c r="K28" s="529"/>
      <c r="L28" s="530" t="s">
        <v>192</v>
      </c>
      <c r="M28" s="531"/>
      <c r="N28" s="531"/>
      <c r="O28" s="532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3">
      <c r="B29" s="278"/>
      <c r="C29" s="46"/>
      <c r="D29" s="240" t="s">
        <v>183</v>
      </c>
      <c r="E29" s="249" t="str">
        <f>'DAFO 1'!J11</f>
        <v>DEBIL ADMINISTRACION</v>
      </c>
      <c r="F29" s="241"/>
      <c r="G29" s="245"/>
      <c r="H29" s="271">
        <v>1</v>
      </c>
      <c r="I29" s="506" t="s">
        <v>201</v>
      </c>
      <c r="J29" s="506"/>
      <c r="K29" s="507"/>
      <c r="L29" s="272">
        <v>1</v>
      </c>
      <c r="M29" s="514" t="s">
        <v>213</v>
      </c>
      <c r="N29" s="514"/>
      <c r="O29" s="515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3">
      <c r="B30" s="278"/>
      <c r="C30" s="46"/>
      <c r="D30" s="240" t="s">
        <v>184</v>
      </c>
      <c r="E30" s="249" t="str">
        <f>'DAFO 1'!J12</f>
        <v>FALTA DE FORMALIDAD DE LOS TRABAJADORES</v>
      </c>
      <c r="F30" s="241"/>
      <c r="G30" s="245"/>
      <c r="H30" s="273">
        <v>2</v>
      </c>
      <c r="I30" s="496" t="s">
        <v>206</v>
      </c>
      <c r="J30" s="496"/>
      <c r="K30" s="498"/>
      <c r="L30" s="274">
        <v>2</v>
      </c>
      <c r="M30" s="516"/>
      <c r="N30" s="516"/>
      <c r="O30" s="517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3">
      <c r="B31" s="278"/>
      <c r="C31" s="46"/>
      <c r="D31" s="240" t="s">
        <v>185</v>
      </c>
      <c r="E31" s="249" t="str">
        <f>'DAFO 1'!J13</f>
        <v>FALTA DE PROFESIONALISMO DE LA ORGANIZACIÓN</v>
      </c>
      <c r="F31" s="241"/>
      <c r="G31" s="245"/>
      <c r="H31" s="273">
        <v>3</v>
      </c>
      <c r="I31" s="496" t="s">
        <v>205</v>
      </c>
      <c r="J31" s="496"/>
      <c r="K31" s="498"/>
      <c r="L31" s="274">
        <v>3</v>
      </c>
      <c r="M31" s="518"/>
      <c r="N31" s="518"/>
      <c r="O31" s="519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3">
      <c r="B32" s="278"/>
      <c r="C32" s="46"/>
      <c r="D32" s="240" t="s">
        <v>186</v>
      </c>
      <c r="E32" s="249" t="str">
        <f>'DAFO 1'!J14</f>
        <v>FALTA DE UN SISTEMA DE GESTION DE EQUIPOS Y ORGANIZACIÓN HOTELERA.</v>
      </c>
      <c r="F32" s="241"/>
      <c r="G32" s="245"/>
      <c r="H32" s="273">
        <v>4</v>
      </c>
      <c r="I32" s="496" t="s">
        <v>204</v>
      </c>
      <c r="J32" s="496"/>
      <c r="K32" s="498"/>
      <c r="L32" s="274">
        <v>4</v>
      </c>
      <c r="M32" s="499" t="s">
        <v>214</v>
      </c>
      <c r="N32" s="499"/>
      <c r="O32" s="500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3">
      <c r="B33" s="278"/>
      <c r="C33" s="46"/>
      <c r="D33" s="240" t="s">
        <v>187</v>
      </c>
      <c r="E33" s="249" t="str">
        <f>'DAFO 1'!J15</f>
        <v>FALTA DE UN ADMINISTRADOR PROFESIONAL EN EL RUBRO</v>
      </c>
      <c r="F33" s="241"/>
      <c r="G33" s="245"/>
      <c r="H33" s="273">
        <v>5</v>
      </c>
      <c r="I33" s="496" t="s">
        <v>203</v>
      </c>
      <c r="J33" s="496"/>
      <c r="K33" s="498"/>
      <c r="L33" s="274">
        <v>5</v>
      </c>
      <c r="M33" s="501"/>
      <c r="N33" s="501"/>
      <c r="O33" s="502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3">
      <c r="B34" s="278"/>
      <c r="C34" s="46"/>
      <c r="D34" s="240" t="s">
        <v>188</v>
      </c>
      <c r="E34" s="249" t="str">
        <f>'DAFO 1'!J16</f>
        <v>A FALTA DE TRABAJADORES CALIFICADOS</v>
      </c>
      <c r="F34" s="241"/>
      <c r="G34" s="245"/>
      <c r="H34" s="273">
        <v>6</v>
      </c>
      <c r="I34" s="496" t="s">
        <v>202</v>
      </c>
      <c r="J34" s="496"/>
      <c r="K34" s="498"/>
      <c r="L34" s="274">
        <v>6</v>
      </c>
      <c r="M34" s="503"/>
      <c r="N34" s="503"/>
      <c r="O34" s="504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3">
      <c r="B35" s="278"/>
      <c r="C35" s="46"/>
      <c r="D35" s="240"/>
      <c r="E35" s="249">
        <f>'DAFO 1'!J17</f>
        <v>0</v>
      </c>
      <c r="F35" s="241"/>
      <c r="G35" s="245"/>
      <c r="H35" s="273">
        <v>7</v>
      </c>
      <c r="I35" s="496"/>
      <c r="J35" s="496"/>
      <c r="K35" s="498"/>
      <c r="L35" s="274">
        <v>7</v>
      </c>
      <c r="M35" s="496"/>
      <c r="N35" s="496"/>
      <c r="O35" s="498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3">
      <c r="B36" s="278"/>
      <c r="C36" s="46"/>
      <c r="D36" s="240"/>
      <c r="E36" s="249">
        <f>'DAFO 1'!J18</f>
        <v>0</v>
      </c>
      <c r="F36" s="241"/>
      <c r="G36" s="245"/>
      <c r="H36" s="273">
        <v>8</v>
      </c>
      <c r="I36" s="496"/>
      <c r="J36" s="496"/>
      <c r="K36" s="498"/>
      <c r="L36" s="274">
        <v>8</v>
      </c>
      <c r="M36" s="496"/>
      <c r="N36" s="496"/>
      <c r="O36" s="498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3">
      <c r="B37" s="278"/>
      <c r="C37" s="46"/>
      <c r="D37" s="240"/>
      <c r="E37" s="249">
        <f>'DAFO 1'!J19</f>
        <v>0</v>
      </c>
      <c r="F37" s="241"/>
      <c r="G37" s="245"/>
      <c r="H37" s="273">
        <v>9</v>
      </c>
      <c r="I37" s="496"/>
      <c r="J37" s="496"/>
      <c r="K37" s="498"/>
      <c r="L37" s="274">
        <v>9</v>
      </c>
      <c r="M37" s="496"/>
      <c r="N37" s="496"/>
      <c r="O37" s="498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3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496"/>
      <c r="J38" s="496"/>
      <c r="K38" s="498"/>
      <c r="L38" s="274">
        <v>10</v>
      </c>
      <c r="M38" s="496"/>
      <c r="N38" s="496"/>
      <c r="O38" s="498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" customHeight="1" thickBot="1" x14ac:dyDescent="0.2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2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" customHeight="1" x14ac:dyDescent="0.1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1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1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1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1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1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1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1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1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1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1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1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1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1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1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1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1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1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1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1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1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1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1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1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1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1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1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1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1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1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1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1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1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1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1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1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1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1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1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1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1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1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1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1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1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1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1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1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2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2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1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35">
      <c r="B192" s="278"/>
      <c r="C192" s="369"/>
      <c r="D192" s="298"/>
      <c r="E192" s="298" t="s">
        <v>114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3" x14ac:dyDescent="0.3">
      <c r="B193" s="278"/>
      <c r="C193" s="369"/>
      <c r="D193" s="302"/>
      <c r="E193" s="371" t="s">
        <v>121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3">
      <c r="B194" s="281"/>
      <c r="C194" s="373"/>
      <c r="D194" s="374"/>
      <c r="E194" s="375" t="s">
        <v>122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3">
      <c r="B195" s="278"/>
      <c r="C195" s="369"/>
      <c r="D195" s="301"/>
      <c r="E195" s="377" t="s">
        <v>117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6" x14ac:dyDescent="0.2">
      <c r="B196" s="278"/>
      <c r="C196" s="369"/>
      <c r="D196" s="301"/>
      <c r="E196" s="378" t="s">
        <v>115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6" x14ac:dyDescent="0.2">
      <c r="B197" s="278"/>
      <c r="C197" s="369"/>
      <c r="D197" s="301"/>
      <c r="E197" s="301" t="s">
        <v>116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2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1" x14ac:dyDescent="0.3">
      <c r="B199" s="278"/>
      <c r="C199" s="369"/>
      <c r="D199" s="301"/>
      <c r="E199" s="377" t="s">
        <v>118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6" x14ac:dyDescent="0.2">
      <c r="B200" s="278"/>
      <c r="C200" s="369"/>
      <c r="D200" s="301"/>
      <c r="E200" s="378" t="s">
        <v>143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6" x14ac:dyDescent="0.2">
      <c r="B201" s="278"/>
      <c r="C201" s="369"/>
      <c r="D201" s="301"/>
      <c r="E201" s="378" t="s">
        <v>144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2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3">
      <c r="B203" s="278"/>
      <c r="C203" s="369"/>
      <c r="D203" s="302"/>
      <c r="E203" s="377" t="s">
        <v>119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6" x14ac:dyDescent="0.2">
      <c r="B204" s="278"/>
      <c r="C204" s="369"/>
      <c r="D204" s="301"/>
      <c r="E204" s="378" t="s">
        <v>123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6" x14ac:dyDescent="0.2">
      <c r="B205" s="278"/>
      <c r="C205" s="369"/>
      <c r="D205" s="301"/>
      <c r="E205" s="378" t="s">
        <v>120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6" x14ac:dyDescent="0.2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1" x14ac:dyDescent="0.3">
      <c r="B207" s="278"/>
      <c r="C207" s="369"/>
      <c r="D207" s="301"/>
      <c r="E207" s="377" t="s">
        <v>126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6" x14ac:dyDescent="0.2">
      <c r="B208" s="278"/>
      <c r="C208" s="369"/>
      <c r="D208" s="301"/>
      <c r="E208" s="378" t="s">
        <v>124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6" x14ac:dyDescent="0.2">
      <c r="B209" s="278"/>
      <c r="C209" s="369"/>
      <c r="D209" s="301"/>
      <c r="E209" s="378" t="s">
        <v>145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6" x14ac:dyDescent="0.2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3" x14ac:dyDescent="0.3">
      <c r="B211" s="278"/>
      <c r="C211" s="369"/>
      <c r="D211" s="301"/>
      <c r="E211" s="375" t="s">
        <v>125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3">
      <c r="B212" s="278"/>
      <c r="C212" s="369"/>
      <c r="D212" s="293"/>
      <c r="E212" s="387" t="s">
        <v>138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4" thickBot="1" x14ac:dyDescent="0.2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1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1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3" x14ac:dyDescent="0.4">
      <c r="B216" s="278"/>
      <c r="C216" s="348"/>
      <c r="D216" s="299"/>
      <c r="E216" s="299"/>
      <c r="F216" s="299"/>
      <c r="G216" s="452" t="s">
        <v>133</v>
      </c>
      <c r="H216" s="452"/>
      <c r="I216" s="452"/>
      <c r="J216" s="452"/>
      <c r="K216" s="452"/>
      <c r="L216" s="452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8" x14ac:dyDescent="0.5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1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1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1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1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1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1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6" x14ac:dyDescent="0.2">
      <c r="B224" s="280"/>
      <c r="C224" s="348"/>
      <c r="D224" s="299"/>
      <c r="E224" s="299"/>
      <c r="F224" s="354" t="s">
        <v>134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6" x14ac:dyDescent="0.2">
      <c r="B225" s="280"/>
      <c r="C225" s="348"/>
      <c r="D225" s="353"/>
      <c r="E225" s="353"/>
      <c r="F225" s="354" t="s">
        <v>136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1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1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4" thickBot="1" x14ac:dyDescent="0.2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1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1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1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1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1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1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1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1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1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1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1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1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1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1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1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1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1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1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1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1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1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1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1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1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1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1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1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1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1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1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  <row r="460" customFormat="1" x14ac:dyDescent="0.15"/>
    <row r="461" customFormat="1" x14ac:dyDescent="0.15"/>
    <row r="462" customFormat="1" x14ac:dyDescent="0.15"/>
    <row r="463" customFormat="1" x14ac:dyDescent="0.15"/>
    <row r="464" customFormat="1" x14ac:dyDescent="0.15"/>
    <row r="465" customFormat="1" x14ac:dyDescent="0.15"/>
    <row r="466" customFormat="1" x14ac:dyDescent="0.15"/>
    <row r="467" customFormat="1" x14ac:dyDescent="0.15"/>
    <row r="468" customFormat="1" x14ac:dyDescent="0.15"/>
    <row r="469" customFormat="1" x14ac:dyDescent="0.15"/>
    <row r="470" customFormat="1" x14ac:dyDescent="0.15"/>
    <row r="471" customFormat="1" x14ac:dyDescent="0.15"/>
    <row r="472" customFormat="1" x14ac:dyDescent="0.15"/>
    <row r="473" customFormat="1" x14ac:dyDescent="0.15"/>
    <row r="474" customFormat="1" x14ac:dyDescent="0.15"/>
    <row r="475" customFormat="1" x14ac:dyDescent="0.15"/>
    <row r="476" customFormat="1" x14ac:dyDescent="0.15"/>
    <row r="477" customFormat="1" x14ac:dyDescent="0.15"/>
    <row r="478" customFormat="1" x14ac:dyDescent="0.15"/>
    <row r="479" customFormat="1" x14ac:dyDescent="0.15"/>
    <row r="480" customFormat="1" x14ac:dyDescent="0.15"/>
    <row r="481" customFormat="1" x14ac:dyDescent="0.15"/>
    <row r="482" customFormat="1" x14ac:dyDescent="0.15"/>
    <row r="483" customFormat="1" x14ac:dyDescent="0.15"/>
    <row r="484" customFormat="1" x14ac:dyDescent="0.15"/>
    <row r="485" customFormat="1" x14ac:dyDescent="0.15"/>
    <row r="486" customFormat="1" x14ac:dyDescent="0.15"/>
    <row r="487" customFormat="1" x14ac:dyDescent="0.15"/>
    <row r="488" customFormat="1" x14ac:dyDescent="0.15"/>
    <row r="489" customFormat="1" x14ac:dyDescent="0.15"/>
    <row r="490" customFormat="1" x14ac:dyDescent="0.15"/>
    <row r="491" customFormat="1" x14ac:dyDescent="0.15"/>
    <row r="492" customFormat="1" x14ac:dyDescent="0.15"/>
    <row r="493" customFormat="1" x14ac:dyDescent="0.15"/>
    <row r="494" customFormat="1" x14ac:dyDescent="0.15"/>
    <row r="495" customFormat="1" x14ac:dyDescent="0.15"/>
    <row r="496" customFormat="1" x14ac:dyDescent="0.15"/>
    <row r="497" customFormat="1" x14ac:dyDescent="0.15"/>
    <row r="498" customFormat="1" x14ac:dyDescent="0.15"/>
    <row r="499" customFormat="1" x14ac:dyDescent="0.15"/>
    <row r="500" customFormat="1" x14ac:dyDescent="0.15"/>
    <row r="501" customFormat="1" x14ac:dyDescent="0.15"/>
    <row r="502" customFormat="1" x14ac:dyDescent="0.15"/>
    <row r="503" customFormat="1" x14ac:dyDescent="0.15"/>
    <row r="504" customFormat="1" x14ac:dyDescent="0.15"/>
    <row r="505" customFormat="1" x14ac:dyDescent="0.15"/>
    <row r="506" customFormat="1" x14ac:dyDescent="0.15"/>
    <row r="507" customFormat="1" x14ac:dyDescent="0.15"/>
    <row r="508" customFormat="1" x14ac:dyDescent="0.15"/>
    <row r="509" customFormat="1" x14ac:dyDescent="0.15"/>
    <row r="510" customFormat="1" x14ac:dyDescent="0.15"/>
    <row r="511" customFormat="1" x14ac:dyDescent="0.15"/>
    <row r="512" customFormat="1" x14ac:dyDescent="0.15"/>
    <row r="513" customFormat="1" x14ac:dyDescent="0.15"/>
    <row r="514" customFormat="1" x14ac:dyDescent="0.15"/>
    <row r="515" customFormat="1" x14ac:dyDescent="0.15"/>
    <row r="516" customFormat="1" x14ac:dyDescent="0.15"/>
    <row r="517" customFormat="1" x14ac:dyDescent="0.15"/>
    <row r="518" customFormat="1" x14ac:dyDescent="0.15"/>
    <row r="519" customFormat="1" x14ac:dyDescent="0.15"/>
    <row r="520" customFormat="1" x14ac:dyDescent="0.15"/>
    <row r="521" customFormat="1" x14ac:dyDescent="0.15"/>
    <row r="522" customFormat="1" x14ac:dyDescent="0.15"/>
    <row r="523" customFormat="1" x14ac:dyDescent="0.15"/>
    <row r="524" customFormat="1" x14ac:dyDescent="0.15"/>
    <row r="525" customFormat="1" x14ac:dyDescent="0.15"/>
    <row r="526" customFormat="1" x14ac:dyDescent="0.15"/>
    <row r="527" customFormat="1" x14ac:dyDescent="0.15"/>
    <row r="528" customFormat="1" x14ac:dyDescent="0.15"/>
    <row r="529" customFormat="1" x14ac:dyDescent="0.15"/>
    <row r="530" customFormat="1" x14ac:dyDescent="0.15"/>
    <row r="531" customFormat="1" x14ac:dyDescent="0.15"/>
    <row r="532" customFormat="1" x14ac:dyDescent="0.15"/>
    <row r="533" customFormat="1" x14ac:dyDescent="0.15"/>
    <row r="534" customFormat="1" x14ac:dyDescent="0.15"/>
    <row r="535" customFormat="1" x14ac:dyDescent="0.15"/>
    <row r="536" customFormat="1" x14ac:dyDescent="0.15"/>
  </sheetData>
  <mergeCells count="39">
    <mergeCell ref="M17:O20"/>
    <mergeCell ref="M29:O31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9:K29"/>
    <mergeCell ref="I30:K30"/>
    <mergeCell ref="I31:K31"/>
    <mergeCell ref="I37:K37"/>
    <mergeCell ref="I38:K38"/>
    <mergeCell ref="M32:O34"/>
    <mergeCell ref="M35:O35"/>
    <mergeCell ref="M36:O36"/>
    <mergeCell ref="M37:O37"/>
    <mergeCell ref="M38:O38"/>
    <mergeCell ref="I32:K32"/>
    <mergeCell ref="I33:K33"/>
    <mergeCell ref="I34:K34"/>
    <mergeCell ref="I35:K35"/>
    <mergeCell ref="I36:K36"/>
    <mergeCell ref="M26:O26"/>
    <mergeCell ref="M21:O21"/>
    <mergeCell ref="M22:O22"/>
    <mergeCell ref="M23:O23"/>
    <mergeCell ref="M24:O24"/>
    <mergeCell ref="M25:O25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M9" sqref="M9"/>
    </sheetView>
  </sheetViews>
  <sheetFormatPr baseColWidth="10" defaultRowHeight="13" x14ac:dyDescent="0.15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5" customWidth="1"/>
    <col min="7" max="7" width="18.5" customWidth="1"/>
    <col min="8" max="8" width="3.33203125" customWidth="1"/>
    <col min="9" max="9" width="24.1640625" customWidth="1"/>
    <col min="10" max="10" width="11" customWidth="1"/>
    <col min="11" max="11" width="0.83203125" customWidth="1"/>
    <col min="12" max="12" width="10.33203125" customWidth="1"/>
    <col min="13" max="13" width="7.6640625" customWidth="1"/>
    <col min="14" max="14" width="20.5" customWidth="1"/>
    <col min="15" max="15" width="0.83203125" customWidth="1"/>
    <col min="16" max="16" width="20.5" customWidth="1"/>
    <col min="17" max="17" width="3.6640625" customWidth="1"/>
    <col min="18" max="18" width="1.33203125" customWidth="1"/>
    <col min="19" max="21" width="15.6640625" customWidth="1"/>
    <col min="22" max="55" width="11.5"/>
    <col min="56" max="63" width="11.5" hidden="1" customWidth="1"/>
    <col min="64" max="82" width="11.5"/>
  </cols>
  <sheetData>
    <row r="1" spans="2:64" ht="5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5" customHeight="1" thickTop="1" thickBot="1" x14ac:dyDescent="0.2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" customHeight="1" thickTop="1" x14ac:dyDescent="0.2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" customHeight="1" x14ac:dyDescent="0.1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3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10" customHeight="1" x14ac:dyDescent="0.15">
      <c r="B6" s="278"/>
      <c r="C6" s="35"/>
      <c r="D6" s="422"/>
      <c r="E6" s="100"/>
      <c r="F6" s="105"/>
      <c r="G6" s="106"/>
      <c r="H6" s="561"/>
      <c r="I6" s="561"/>
      <c r="J6" s="561"/>
      <c r="K6" s="561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25">
      <c r="B7" s="278"/>
      <c r="C7" s="35"/>
      <c r="D7" s="422"/>
      <c r="E7" s="59"/>
      <c r="F7" s="155"/>
      <c r="G7" s="156"/>
      <c r="H7" s="542" t="s">
        <v>85</v>
      </c>
      <c r="I7" s="543"/>
      <c r="J7" s="544"/>
      <c r="K7" s="171"/>
      <c r="L7" s="172" t="s">
        <v>83</v>
      </c>
      <c r="M7" s="538" t="s">
        <v>90</v>
      </c>
      <c r="N7" s="539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1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5" customHeight="1" x14ac:dyDescent="0.25">
      <c r="B9" s="278"/>
      <c r="C9" s="35"/>
      <c r="D9" s="422"/>
      <c r="E9" s="57"/>
      <c r="F9" s="180" t="s">
        <v>29</v>
      </c>
      <c r="G9" s="181"/>
      <c r="H9" s="113">
        <v>1</v>
      </c>
      <c r="I9" s="549"/>
      <c r="J9" s="550"/>
      <c r="K9" s="157"/>
      <c r="L9" s="196" t="s">
        <v>88</v>
      </c>
      <c r="M9" s="159">
        <v>0.1</v>
      </c>
      <c r="N9" s="166">
        <f t="shared" ref="N9:N19" si="0">M9</f>
        <v>0.1</v>
      </c>
      <c r="O9" s="169"/>
      <c r="P9" s="165">
        <f>CÁLCULOS!I6</f>
        <v>0.4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5" customHeight="1" x14ac:dyDescent="0.3">
      <c r="B10" s="278"/>
      <c r="C10" s="35"/>
      <c r="D10" s="422"/>
      <c r="E10" s="57"/>
      <c r="F10" s="559" t="s">
        <v>38</v>
      </c>
      <c r="G10" s="560"/>
      <c r="H10" s="114">
        <v>2</v>
      </c>
      <c r="I10" s="553"/>
      <c r="J10" s="554"/>
      <c r="K10" s="157"/>
      <c r="L10" s="197" t="s">
        <v>29</v>
      </c>
      <c r="M10" s="160">
        <v>0.1</v>
      </c>
      <c r="N10" s="167">
        <f t="shared" si="0"/>
        <v>0.1</v>
      </c>
      <c r="O10" s="169"/>
      <c r="P10" s="165">
        <f>CÁLCULOS!I7</f>
        <v>0.30000000000000004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5" customHeight="1" x14ac:dyDescent="0.25">
      <c r="B11" s="278"/>
      <c r="C11" s="35"/>
      <c r="D11" s="422"/>
      <c r="E11" s="57"/>
      <c r="F11" s="557" t="s">
        <v>89</v>
      </c>
      <c r="G11" s="558"/>
      <c r="H11" s="114">
        <v>3</v>
      </c>
      <c r="I11" s="553"/>
      <c r="J11" s="554"/>
      <c r="K11" s="157"/>
      <c r="L11" s="197" t="s">
        <v>29</v>
      </c>
      <c r="M11" s="160">
        <v>0.1</v>
      </c>
      <c r="N11" s="167">
        <f t="shared" si="0"/>
        <v>0.1</v>
      </c>
      <c r="O11" s="169"/>
      <c r="P11" s="165">
        <f>CÁLCULOS!I8</f>
        <v>0.30000000000000004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5" customHeight="1" x14ac:dyDescent="0.25">
      <c r="B12" s="278"/>
      <c r="C12" s="35"/>
      <c r="D12" s="422"/>
      <c r="E12" s="57"/>
      <c r="F12" s="182"/>
      <c r="G12" s="183"/>
      <c r="H12" s="114">
        <v>4</v>
      </c>
      <c r="I12" s="553"/>
      <c r="J12" s="554"/>
      <c r="K12" s="157"/>
      <c r="L12" s="197" t="s">
        <v>88</v>
      </c>
      <c r="M12" s="160">
        <v>0.1</v>
      </c>
      <c r="N12" s="167">
        <f t="shared" si="0"/>
        <v>0.1</v>
      </c>
      <c r="O12" s="169"/>
      <c r="P12" s="165">
        <f>CÁLCULOS!I9</f>
        <v>0.4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5" customHeight="1" x14ac:dyDescent="0.25">
      <c r="B13" s="278"/>
      <c r="C13" s="35"/>
      <c r="D13" s="422"/>
      <c r="E13" s="57"/>
      <c r="F13" s="540"/>
      <c r="G13" s="541"/>
      <c r="H13" s="115">
        <v>5</v>
      </c>
      <c r="I13" s="547"/>
      <c r="J13" s="548"/>
      <c r="K13" s="157"/>
      <c r="L13" s="198" t="s">
        <v>29</v>
      </c>
      <c r="M13" s="161">
        <v>0.1</v>
      </c>
      <c r="N13" s="168">
        <f t="shared" si="0"/>
        <v>0.1</v>
      </c>
      <c r="O13" s="169"/>
      <c r="P13" s="165">
        <f>CÁLCULOS!I10</f>
        <v>0.30000000000000004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25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5" customHeight="1" x14ac:dyDescent="0.25">
      <c r="B15" s="278"/>
      <c r="C15" s="35"/>
      <c r="D15" s="422"/>
      <c r="E15" s="109"/>
      <c r="F15" s="158" t="s">
        <v>1</v>
      </c>
      <c r="G15" s="127"/>
      <c r="H15" s="113">
        <v>1</v>
      </c>
      <c r="I15" s="549"/>
      <c r="J15" s="550"/>
      <c r="K15" s="29"/>
      <c r="L15" s="196" t="s">
        <v>87</v>
      </c>
      <c r="M15" s="159">
        <v>0.1</v>
      </c>
      <c r="N15" s="166">
        <f t="shared" si="0"/>
        <v>0.1</v>
      </c>
      <c r="O15" s="169"/>
      <c r="P15" s="165">
        <f>CÁLCULOS!I12</f>
        <v>0.2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5" customHeight="1" x14ac:dyDescent="0.3">
      <c r="B16" s="278"/>
      <c r="C16" s="35"/>
      <c r="D16" s="422"/>
      <c r="E16" s="109"/>
      <c r="F16" s="551" t="s">
        <v>37</v>
      </c>
      <c r="G16" s="552"/>
      <c r="H16" s="114">
        <v>2</v>
      </c>
      <c r="I16" s="553"/>
      <c r="J16" s="554"/>
      <c r="K16" s="29"/>
      <c r="L16" s="197" t="s">
        <v>1</v>
      </c>
      <c r="M16" s="160">
        <v>0.1</v>
      </c>
      <c r="N16" s="167">
        <f t="shared" si="0"/>
        <v>0.1</v>
      </c>
      <c r="O16" s="169"/>
      <c r="P16" s="165">
        <f>CÁLCULOS!I13</f>
        <v>0.2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5" customHeight="1" x14ac:dyDescent="0.25">
      <c r="B17" s="278"/>
      <c r="C17" s="35"/>
      <c r="D17" s="422"/>
      <c r="E17" s="109"/>
      <c r="F17" s="555" t="s">
        <v>89</v>
      </c>
      <c r="G17" s="556"/>
      <c r="H17" s="114">
        <v>3</v>
      </c>
      <c r="I17" s="553"/>
      <c r="J17" s="554"/>
      <c r="K17" s="29"/>
      <c r="L17" s="197" t="s">
        <v>92</v>
      </c>
      <c r="M17" s="160">
        <v>0.1</v>
      </c>
      <c r="N17" s="167">
        <f t="shared" si="0"/>
        <v>0.1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5" customHeight="1" x14ac:dyDescent="0.25">
      <c r="B18" s="278"/>
      <c r="C18" s="35"/>
      <c r="D18" s="422"/>
      <c r="E18" s="109"/>
      <c r="F18" s="128"/>
      <c r="G18" s="129"/>
      <c r="H18" s="114">
        <v>4</v>
      </c>
      <c r="I18" s="553"/>
      <c r="J18" s="554"/>
      <c r="K18" s="29"/>
      <c r="L18" s="197" t="s">
        <v>92</v>
      </c>
      <c r="M18" s="160">
        <v>0.1</v>
      </c>
      <c r="N18" s="167">
        <f t="shared" si="0"/>
        <v>0.1</v>
      </c>
      <c r="O18" s="169"/>
      <c r="P18" s="165">
        <f>CÁLCULOS!I15</f>
        <v>0.1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5" customHeight="1" x14ac:dyDescent="0.25">
      <c r="B19" s="278"/>
      <c r="C19" s="35"/>
      <c r="D19" s="422"/>
      <c r="E19" s="109"/>
      <c r="F19" s="130"/>
      <c r="G19" s="131"/>
      <c r="H19" s="115">
        <v>5</v>
      </c>
      <c r="I19" s="547"/>
      <c r="J19" s="548"/>
      <c r="K19" s="29"/>
      <c r="L19" s="198" t="s">
        <v>92</v>
      </c>
      <c r="M19" s="161">
        <v>0.1</v>
      </c>
      <c r="N19" s="168">
        <f t="shared" si="0"/>
        <v>0.1</v>
      </c>
      <c r="O19" s="169"/>
      <c r="P19" s="165">
        <f>CÁLCULOS!I16</f>
        <v>0.1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25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0.99999999999999989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2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10" customHeight="1" x14ac:dyDescent="0.25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25">
      <c r="B23" s="278"/>
      <c r="C23" s="35"/>
      <c r="D23" s="422"/>
      <c r="E23" s="109"/>
      <c r="F23" s="116"/>
      <c r="G23" s="116"/>
      <c r="H23" s="542" t="s">
        <v>85</v>
      </c>
      <c r="I23" s="543"/>
      <c r="J23" s="544"/>
      <c r="K23" s="171"/>
      <c r="L23" s="172" t="s">
        <v>84</v>
      </c>
      <c r="M23" s="538" t="s">
        <v>90</v>
      </c>
      <c r="N23" s="539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25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5" customHeight="1" x14ac:dyDescent="0.25">
      <c r="B25" s="278"/>
      <c r="C25" s="35"/>
      <c r="D25" s="422"/>
      <c r="E25" s="57"/>
      <c r="F25" s="180" t="s">
        <v>30</v>
      </c>
      <c r="G25" s="181"/>
      <c r="H25" s="177">
        <v>1</v>
      </c>
      <c r="I25" s="549"/>
      <c r="J25" s="550"/>
      <c r="K25" s="29"/>
      <c r="L25" s="162" t="s">
        <v>88</v>
      </c>
      <c r="M25" s="159">
        <v>0.1</v>
      </c>
      <c r="N25" s="166">
        <f t="shared" ref="N25:N35" si="1">M25</f>
        <v>0.1</v>
      </c>
      <c r="O25" s="169"/>
      <c r="P25" s="165">
        <f>CÁLCULOS!I22</f>
        <v>0.4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5" customHeight="1" x14ac:dyDescent="0.3">
      <c r="B26" s="278"/>
      <c r="C26" s="35"/>
      <c r="D26" s="422"/>
      <c r="E26" s="57"/>
      <c r="F26" s="559" t="s">
        <v>49</v>
      </c>
      <c r="G26" s="560"/>
      <c r="H26" s="178">
        <v>2</v>
      </c>
      <c r="I26" s="553"/>
      <c r="J26" s="554"/>
      <c r="K26" s="29"/>
      <c r="L26" s="163" t="s">
        <v>29</v>
      </c>
      <c r="M26" s="160">
        <v>0.1</v>
      </c>
      <c r="N26" s="167">
        <f t="shared" si="1"/>
        <v>0.1</v>
      </c>
      <c r="O26" s="169"/>
      <c r="P26" s="165">
        <f>CÁLCULOS!I23</f>
        <v>0.30000000000000004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5" customHeight="1" x14ac:dyDescent="0.25">
      <c r="B27" s="278"/>
      <c r="C27" s="35"/>
      <c r="D27" s="422"/>
      <c r="E27" s="57"/>
      <c r="F27" s="557" t="s">
        <v>89</v>
      </c>
      <c r="G27" s="558"/>
      <c r="H27" s="178">
        <v>3</v>
      </c>
      <c r="I27" s="553"/>
      <c r="J27" s="554"/>
      <c r="K27" s="29"/>
      <c r="L27" s="163" t="s">
        <v>87</v>
      </c>
      <c r="M27" s="160">
        <v>0.1</v>
      </c>
      <c r="N27" s="167">
        <f t="shared" si="1"/>
        <v>0.1</v>
      </c>
      <c r="O27" s="169"/>
      <c r="P27" s="165">
        <f>CÁLCULOS!I24</f>
        <v>0.2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5" customHeight="1" x14ac:dyDescent="0.25">
      <c r="B28" s="278"/>
      <c r="C28" s="35"/>
      <c r="D28" s="422"/>
      <c r="E28" s="57"/>
      <c r="F28" s="182"/>
      <c r="G28" s="183"/>
      <c r="H28" s="178">
        <v>4</v>
      </c>
      <c r="I28" s="553"/>
      <c r="J28" s="554"/>
      <c r="K28" s="29"/>
      <c r="L28" s="163" t="s">
        <v>87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5" customHeight="1" x14ac:dyDescent="0.25">
      <c r="B29" s="278"/>
      <c r="C29" s="35"/>
      <c r="D29" s="422"/>
      <c r="E29" s="57"/>
      <c r="F29" s="540"/>
      <c r="G29" s="541"/>
      <c r="H29" s="179">
        <v>5</v>
      </c>
      <c r="I29" s="547"/>
      <c r="J29" s="548"/>
      <c r="K29" s="29"/>
      <c r="L29" s="164" t="s">
        <v>87</v>
      </c>
      <c r="M29" s="161">
        <v>0.1</v>
      </c>
      <c r="N29" s="168">
        <f t="shared" si="1"/>
        <v>0.1</v>
      </c>
      <c r="O29" s="169"/>
      <c r="P29" s="165">
        <f>CÁLCULOS!I26</f>
        <v>0.2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" customHeight="1" x14ac:dyDescent="0.25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5" customHeight="1" x14ac:dyDescent="0.25">
      <c r="B31" s="278"/>
      <c r="C31" s="35"/>
      <c r="D31" s="422"/>
      <c r="E31" s="57"/>
      <c r="F31" s="158" t="s">
        <v>0</v>
      </c>
      <c r="G31" s="112"/>
      <c r="H31" s="113">
        <v>1</v>
      </c>
      <c r="I31" s="549"/>
      <c r="J31" s="550"/>
      <c r="K31" s="29"/>
      <c r="L31" s="162" t="s">
        <v>88</v>
      </c>
      <c r="M31" s="151">
        <v>0.1</v>
      </c>
      <c r="N31" s="166">
        <f t="shared" si="1"/>
        <v>0.1</v>
      </c>
      <c r="O31" s="169"/>
      <c r="P31" s="165">
        <f>CÁLCULOS!I28</f>
        <v>0.4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5" customHeight="1" x14ac:dyDescent="0.3">
      <c r="B32" s="278"/>
      <c r="C32" s="35"/>
      <c r="D32" s="422"/>
      <c r="E32" s="57"/>
      <c r="F32" s="551" t="s">
        <v>48</v>
      </c>
      <c r="G32" s="552"/>
      <c r="H32" s="114">
        <v>2</v>
      </c>
      <c r="I32" s="553"/>
      <c r="J32" s="554"/>
      <c r="K32" s="29"/>
      <c r="L32" s="163" t="s">
        <v>29</v>
      </c>
      <c r="M32" s="152">
        <v>0.1</v>
      </c>
      <c r="N32" s="167">
        <f t="shared" si="1"/>
        <v>0.1</v>
      </c>
      <c r="O32" s="169"/>
      <c r="P32" s="165">
        <f>CÁLCULOS!I29</f>
        <v>0.30000000000000004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5" customHeight="1" x14ac:dyDescent="0.25">
      <c r="B33" s="278"/>
      <c r="C33" s="35"/>
      <c r="D33" s="422"/>
      <c r="E33" s="57"/>
      <c r="F33" s="555" t="s">
        <v>89</v>
      </c>
      <c r="G33" s="556"/>
      <c r="H33" s="114">
        <v>3</v>
      </c>
      <c r="I33" s="553"/>
      <c r="J33" s="554"/>
      <c r="K33" s="29"/>
      <c r="L33" s="163" t="s">
        <v>87</v>
      </c>
      <c r="M33" s="152">
        <v>0.1</v>
      </c>
      <c r="N33" s="167">
        <f t="shared" si="1"/>
        <v>0.1</v>
      </c>
      <c r="O33" s="169"/>
      <c r="P33" s="165">
        <f>CÁLCULOS!I30</f>
        <v>0.2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5" customHeight="1" x14ac:dyDescent="0.25">
      <c r="B34" s="278"/>
      <c r="C34" s="35"/>
      <c r="D34" s="422"/>
      <c r="E34" s="57"/>
      <c r="F34" s="128"/>
      <c r="G34" s="129"/>
      <c r="H34" s="114">
        <v>4</v>
      </c>
      <c r="I34" s="553"/>
      <c r="J34" s="554"/>
      <c r="K34" s="29"/>
      <c r="L34" s="163" t="s">
        <v>1</v>
      </c>
      <c r="M34" s="152">
        <v>0.1</v>
      </c>
      <c r="N34" s="167">
        <f t="shared" si="1"/>
        <v>0.1</v>
      </c>
      <c r="O34" s="169"/>
      <c r="P34" s="165">
        <f>CÁLCULOS!I31</f>
        <v>0.1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5" customHeight="1" x14ac:dyDescent="0.25">
      <c r="B35" s="278"/>
      <c r="C35" s="35"/>
      <c r="D35" s="422"/>
      <c r="E35" s="57"/>
      <c r="F35" s="545"/>
      <c r="G35" s="546"/>
      <c r="H35" s="115">
        <v>5</v>
      </c>
      <c r="I35" s="547"/>
      <c r="J35" s="548"/>
      <c r="K35" s="29"/>
      <c r="L35" s="164" t="s">
        <v>88</v>
      </c>
      <c r="M35" s="153">
        <v>0.1</v>
      </c>
      <c r="N35" s="168">
        <f t="shared" si="1"/>
        <v>0.1</v>
      </c>
      <c r="O35" s="169"/>
      <c r="P35" s="165">
        <f>CÁLCULOS!I32</f>
        <v>0.4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1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0.99999999999999989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5" customHeight="1" x14ac:dyDescent="0.2">
      <c r="B37" s="278"/>
      <c r="C37" s="35"/>
      <c r="D37" s="422"/>
      <c r="E37" s="57"/>
      <c r="F37" s="216"/>
      <c r="G37" s="102"/>
      <c r="H37" s="149" t="s">
        <v>140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10" customHeight="1" x14ac:dyDescent="0.1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1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1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1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1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1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1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1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1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1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1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1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1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1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1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1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1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1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1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1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1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1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1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1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1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1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1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1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1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1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1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1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1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1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1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1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1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1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1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1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1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1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1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1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1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1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1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1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1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1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1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1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1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1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1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1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1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1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1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1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5" customHeight="1" x14ac:dyDescent="0.15">
      <c r="B170" s="278"/>
      <c r="C170" s="35"/>
      <c r="D170" s="536" t="s">
        <v>108</v>
      </c>
      <c r="E170" s="536"/>
      <c r="F170" s="536"/>
      <c r="G170" s="536"/>
      <c r="H170" s="536"/>
      <c r="I170" s="536"/>
      <c r="J170" s="536"/>
      <c r="K170" s="536"/>
      <c r="L170" s="536"/>
      <c r="M170" s="536"/>
      <c r="N170" s="536"/>
      <c r="O170" s="536"/>
      <c r="P170" s="536"/>
      <c r="Q170" s="536"/>
      <c r="R170" s="537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4" x14ac:dyDescent="0.2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" x14ac:dyDescent="0.25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4" x14ac:dyDescent="0.2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4" x14ac:dyDescent="0.2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" x14ac:dyDescent="0.25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2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4" x14ac:dyDescent="0.2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4" x14ac:dyDescent="0.2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2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4" x14ac:dyDescent="0.2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4" x14ac:dyDescent="0.2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2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4" x14ac:dyDescent="0.2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2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2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4" x14ac:dyDescent="0.2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2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4" x14ac:dyDescent="0.2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" x14ac:dyDescent="0.25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4" x14ac:dyDescent="0.2">
      <c r="B190" s="278"/>
      <c r="C190" s="35"/>
      <c r="D190" s="420"/>
      <c r="E190" s="409" t="s">
        <v>146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4" x14ac:dyDescent="0.2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4" x14ac:dyDescent="0.2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" x14ac:dyDescent="0.25">
      <c r="B193" s="278"/>
      <c r="C193" s="35"/>
      <c r="D193" s="420"/>
      <c r="E193" s="416" t="s">
        <v>139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4" thickBot="1" x14ac:dyDescent="0.2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1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1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6" x14ac:dyDescent="0.35">
      <c r="B197" s="278"/>
      <c r="C197" s="35"/>
      <c r="D197" s="348"/>
      <c r="E197" s="359"/>
      <c r="F197" s="359"/>
      <c r="G197" s="359"/>
      <c r="H197" s="535" t="s">
        <v>137</v>
      </c>
      <c r="I197" s="535"/>
      <c r="J197" s="535"/>
      <c r="K197" s="535"/>
      <c r="L197" s="535"/>
      <c r="M197" s="535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8" x14ac:dyDescent="0.5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1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1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1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1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4" x14ac:dyDescent="0.2">
      <c r="B203" s="278"/>
      <c r="C203" s="35"/>
      <c r="D203" s="348"/>
      <c r="E203" s="299"/>
      <c r="F203" s="299"/>
      <c r="G203" s="358" t="s">
        <v>134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6" x14ac:dyDescent="0.2">
      <c r="B204" s="278"/>
      <c r="C204" s="35"/>
      <c r="D204" s="348"/>
      <c r="E204" s="353"/>
      <c r="F204" s="353"/>
      <c r="G204" s="358" t="s">
        <v>136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1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1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4" thickBot="1" x14ac:dyDescent="0.2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1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1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1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1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1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1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1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1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1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1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1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1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1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1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1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1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1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1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1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1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1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1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1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1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1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1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1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1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1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1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1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1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1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1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1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1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1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1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1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15">
      <c r="B247" s="278"/>
      <c r="C247" s="35"/>
      <c r="D247" s="35"/>
      <c r="E247" s="40"/>
      <c r="F247" s="194"/>
      <c r="G247" s="194"/>
      <c r="H247" s="194"/>
      <c r="I247" s="189">
        <f>CÁLCULOS!$M$16</f>
        <v>2.4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15">
      <c r="B248" s="278"/>
      <c r="C248" s="35"/>
      <c r="D248" s="35"/>
      <c r="E248" s="40"/>
      <c r="F248" s="194"/>
      <c r="G248" s="194"/>
      <c r="H248" s="194"/>
      <c r="I248" s="189">
        <f>CÁLCULOS!$M$32</f>
        <v>2.7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1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1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1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1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1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1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1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1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1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1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1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1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1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1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1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1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1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1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1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1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1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1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1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1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1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1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1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1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1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1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1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I12:J12"/>
    <mergeCell ref="H6:K6"/>
    <mergeCell ref="H7:J7"/>
    <mergeCell ref="I9:J9"/>
    <mergeCell ref="F10:G10"/>
    <mergeCell ref="I10:J10"/>
    <mergeCell ref="F11:G11"/>
    <mergeCell ref="I11:J11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</mergeCells>
  <conditionalFormatting sqref="L9:L13 L25:L29">
    <cfRule type="cellIs" dxfId="17" priority="66" operator="equal">
      <formula>$BD$10</formula>
    </cfRule>
    <cfRule type="cellIs" dxfId="16" priority="65" operator="equal">
      <formula>$BD$11</formula>
    </cfRule>
  </conditionalFormatting>
  <conditionalFormatting sqref="L15:L19">
    <cfRule type="cellIs" dxfId="15" priority="54" operator="equal">
      <formula>$BD$15</formula>
    </cfRule>
    <cfRule type="cellIs" dxfId="14" priority="36" operator="equal">
      <formula>$BD$16</formula>
    </cfRule>
    <cfRule type="cellIs" dxfId="13" priority="35" operator="equal">
      <formula>$BD$17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6" operator="equal">
      <formula>$BD$10</formula>
    </cfRule>
    <cfRule type="cellIs" dxfId="10" priority="25" operator="equal">
      <formula>$BD$11</formula>
    </cfRule>
    <cfRule type="cellIs" dxfId="9" priority="24" operator="equal">
      <formula>$BD$9</formula>
    </cfRule>
  </conditionalFormatting>
  <conditionalFormatting sqref="L25:L35">
    <cfRule type="cellIs" dxfId="8" priority="15" operator="equal">
      <formula>$BD$26</formula>
    </cfRule>
    <cfRule type="cellIs" dxfId="7" priority="16" operator="equal">
      <formula>$BD$28</formula>
    </cfRule>
    <cfRule type="cellIs" dxfId="6" priority="13" operator="equal">
      <formula>$BD$25</formula>
    </cfRule>
    <cfRule type="cellIs" dxfId="5" priority="14" operator="equal">
      <formula>$BD$27</formula>
    </cfRule>
  </conditionalFormatting>
  <conditionalFormatting sqref="L31:L35">
    <cfRule type="cellIs" dxfId="4" priority="18" operator="equal">
      <formula>$BD$10</formula>
    </cfRule>
    <cfRule type="cellIs" dxfId="3" priority="17" operator="equal">
      <formula>$BD$11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" x14ac:dyDescent="0.15"/>
  <cols>
    <col min="2" max="2" width="16" customWidth="1"/>
    <col min="3" max="3" width="12.6640625" bestFit="1" customWidth="1"/>
    <col min="5" max="5" width="11.5" customWidth="1"/>
  </cols>
  <sheetData>
    <row r="1" spans="2:16" x14ac:dyDescent="0.1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1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15">
      <c r="B4" s="94" t="s">
        <v>35</v>
      </c>
      <c r="E4" s="204"/>
      <c r="F4" s="41"/>
      <c r="G4" s="40"/>
      <c r="H4" s="205">
        <f>SUM(H6:H16)</f>
        <v>0.99999999999999989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1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15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4</v>
      </c>
      <c r="H6" s="209">
        <f>'DAFO 3'!M9</f>
        <v>0.1</v>
      </c>
      <c r="I6" s="210">
        <f>IF($I$4="OK",H6*G6,0)</f>
        <v>0.4</v>
      </c>
      <c r="J6" s="210">
        <f>G6</f>
        <v>4</v>
      </c>
      <c r="K6" s="210">
        <f>I6</f>
        <v>0.4</v>
      </c>
      <c r="L6" s="40"/>
      <c r="M6" s="40"/>
      <c r="N6" s="64"/>
    </row>
    <row r="7" spans="2:16" x14ac:dyDescent="0.15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</v>
      </c>
      <c r="I7" s="210">
        <f>IF($I$4="OK",H7*G7,0)</f>
        <v>0.30000000000000004</v>
      </c>
      <c r="J7" s="210">
        <f>G7</f>
        <v>3</v>
      </c>
      <c r="K7" s="210">
        <f>I7</f>
        <v>0.30000000000000004</v>
      </c>
      <c r="L7" s="40"/>
      <c r="M7" s="40"/>
      <c r="N7" s="64"/>
    </row>
    <row r="8" spans="2:16" x14ac:dyDescent="0.15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0.1</v>
      </c>
      <c r="I8" s="210">
        <f>IF($I$4="OK",H8*G8,0)</f>
        <v>0.30000000000000004</v>
      </c>
      <c r="J8" s="210">
        <f>G8</f>
        <v>3</v>
      </c>
      <c r="K8" s="210">
        <f>I8</f>
        <v>0.30000000000000004</v>
      </c>
      <c r="L8" s="40"/>
      <c r="M8" s="40"/>
      <c r="N8" s="64"/>
    </row>
    <row r="9" spans="2:16" x14ac:dyDescent="0.1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4</v>
      </c>
      <c r="H9" s="209">
        <f>'DAFO 3'!M12</f>
        <v>0.1</v>
      </c>
      <c r="I9" s="210">
        <f>IF($I$4="OK",H9*G9,0)</f>
        <v>0.4</v>
      </c>
      <c r="J9" s="210">
        <f>G9</f>
        <v>4</v>
      </c>
      <c r="K9" s="210">
        <f>I9</f>
        <v>0.4</v>
      </c>
      <c r="L9" s="40"/>
      <c r="M9" s="40"/>
      <c r="N9" s="64"/>
    </row>
    <row r="10" spans="2:16" x14ac:dyDescent="0.15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0.1</v>
      </c>
      <c r="I10" s="210">
        <f>IF($I$4="OK",H10*G10,0)</f>
        <v>0.30000000000000004</v>
      </c>
      <c r="J10" s="210">
        <f>G10</f>
        <v>3</v>
      </c>
      <c r="K10" s="210">
        <f>I10</f>
        <v>0.30000000000000004</v>
      </c>
      <c r="L10" s="210">
        <f>SUM(K6:K10)</f>
        <v>1.7</v>
      </c>
      <c r="M10" s="40"/>
      <c r="N10" s="64"/>
    </row>
    <row r="11" spans="2:16" x14ac:dyDescent="0.1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15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0.1</v>
      </c>
      <c r="I12" s="210">
        <f>IF($I$4="OK",H12*G12,0)</f>
        <v>0.2</v>
      </c>
      <c r="J12" s="210">
        <f>G12</f>
        <v>2</v>
      </c>
      <c r="K12" s="210">
        <f>I12</f>
        <v>0.2</v>
      </c>
      <c r="L12" s="40"/>
      <c r="M12" s="40"/>
      <c r="N12" s="64"/>
    </row>
    <row r="13" spans="2:16" x14ac:dyDescent="0.1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0.1</v>
      </c>
      <c r="I13" s="210">
        <f>IF($I$4="OK",H13*G13,0)</f>
        <v>0.2</v>
      </c>
      <c r="J13" s="210">
        <f>G13</f>
        <v>2</v>
      </c>
      <c r="K13" s="210">
        <f>I13</f>
        <v>0.2</v>
      </c>
      <c r="L13" s="40"/>
      <c r="M13" s="40"/>
      <c r="N13" s="64"/>
    </row>
    <row r="14" spans="2:16" x14ac:dyDescent="0.15">
      <c r="E14" s="207"/>
      <c r="F14" s="193" t="s">
        <v>87</v>
      </c>
      <c r="G14" s="208">
        <f>IF('DAFO 3'!L17=0,0,IF('DAFO 3'!L17='DAFO 3'!$BD$15,1,IF('DAFO 3'!L17='DAFO 3'!$BD$16,2,IF('DAFO 3'!L17='DAFO 3'!$BD$17,2))))</f>
        <v>1</v>
      </c>
      <c r="H14" s="209">
        <f>'DAFO 3'!M17</f>
        <v>0.1</v>
      </c>
      <c r="I14" s="210">
        <f>IF($I$4="OK",H14*G14,0)</f>
        <v>0.1</v>
      </c>
      <c r="J14" s="210">
        <f>G14</f>
        <v>1</v>
      </c>
      <c r="K14" s="210">
        <f>I14</f>
        <v>0.1</v>
      </c>
      <c r="L14" s="40"/>
      <c r="M14" s="40"/>
      <c r="N14" s="64"/>
    </row>
    <row r="15" spans="2:16" x14ac:dyDescent="0.15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1</v>
      </c>
      <c r="H15" s="209">
        <f>'DAFO 3'!M18</f>
        <v>0.1</v>
      </c>
      <c r="I15" s="210">
        <f>IF($I$4="OK",H15*G15,0)</f>
        <v>0.1</v>
      </c>
      <c r="J15" s="210">
        <f>G15</f>
        <v>1</v>
      </c>
      <c r="K15" s="210">
        <f>I15</f>
        <v>0.1</v>
      </c>
      <c r="L15" s="40"/>
      <c r="M15" s="40"/>
      <c r="N15" s="64"/>
    </row>
    <row r="16" spans="2:16" x14ac:dyDescent="0.1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1</v>
      </c>
      <c r="H16" s="209">
        <f>'DAFO 3'!M19</f>
        <v>0.1</v>
      </c>
      <c r="I16" s="210">
        <f>IF($I$4="OK",H16*G16,0)</f>
        <v>0.1</v>
      </c>
      <c r="J16" s="210">
        <f>G16</f>
        <v>1</v>
      </c>
      <c r="K16" s="210">
        <f>I16</f>
        <v>0.1</v>
      </c>
      <c r="L16" s="210">
        <f>SUM(K12:K16)</f>
        <v>0.7</v>
      </c>
      <c r="M16" s="210">
        <f>L16+L10</f>
        <v>2.4</v>
      </c>
      <c r="N16" s="64"/>
    </row>
    <row r="17" spans="2:14" x14ac:dyDescent="0.1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1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1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15">
      <c r="E20" s="204"/>
      <c r="F20" s="41"/>
      <c r="G20" s="40"/>
      <c r="H20" s="211">
        <f>SUM(H22:H32)</f>
        <v>0.99999999999999989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1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15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0.1</v>
      </c>
      <c r="I22" s="210">
        <f>IF($I$20="OK",H22*G22,0)</f>
        <v>0.4</v>
      </c>
      <c r="J22" s="210"/>
      <c r="K22" s="210">
        <f>I22</f>
        <v>0.4</v>
      </c>
      <c r="L22" s="40"/>
      <c r="M22" s="40"/>
      <c r="N22" s="64"/>
    </row>
    <row r="23" spans="2:14" x14ac:dyDescent="0.15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3</v>
      </c>
      <c r="H23" s="209">
        <f>'DAFO 3'!M26</f>
        <v>0.1</v>
      </c>
      <c r="I23" s="210">
        <f>IF($I$20="OK",H23*G23,0)</f>
        <v>0.30000000000000004</v>
      </c>
      <c r="J23" s="210"/>
      <c r="K23" s="210">
        <f>I23</f>
        <v>0.30000000000000004</v>
      </c>
      <c r="L23" s="40"/>
      <c r="M23" s="40"/>
      <c r="N23" s="64"/>
    </row>
    <row r="24" spans="2:14" x14ac:dyDescent="0.15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0.1</v>
      </c>
      <c r="I24" s="210">
        <f>IF($I$20="OK",H24*G24,0)</f>
        <v>0.2</v>
      </c>
      <c r="J24" s="210"/>
      <c r="K24" s="210">
        <f>I24</f>
        <v>0.2</v>
      </c>
      <c r="L24" s="40"/>
      <c r="M24" s="40"/>
      <c r="N24" s="64"/>
    </row>
    <row r="25" spans="2:14" x14ac:dyDescent="0.1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x14ac:dyDescent="0.1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</v>
      </c>
      <c r="I26" s="210">
        <f>IF($I$20="OK",H26*G26,0)</f>
        <v>0.2</v>
      </c>
      <c r="J26" s="210"/>
      <c r="K26" s="210">
        <f>I26</f>
        <v>0.2</v>
      </c>
      <c r="L26" s="210">
        <f>SUM(K22:K26)</f>
        <v>1.3</v>
      </c>
      <c r="M26" s="40"/>
      <c r="N26" s="64"/>
    </row>
    <row r="27" spans="2:14" x14ac:dyDescent="0.1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1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</v>
      </c>
      <c r="I28" s="210">
        <f>IF($I$20="OK",H28*G28,0)</f>
        <v>0.4</v>
      </c>
      <c r="J28" s="210"/>
      <c r="K28" s="210">
        <f>I28</f>
        <v>0.4</v>
      </c>
      <c r="L28" s="40"/>
      <c r="M28" s="40"/>
      <c r="N28" s="64"/>
    </row>
    <row r="29" spans="2:14" x14ac:dyDescent="0.15">
      <c r="E29" s="204"/>
      <c r="F29" s="41"/>
      <c r="G29" s="208">
        <f>IF('DAFO 3'!L32=0,0,IF('DAFO 3'!L32='DAFO 3'!$BD$25,4,IF('DAFO 3'!L32='DAFO 3'!$BD$26,3,IF('DAFO 3'!L32='DAFO 3'!$BD$27,2,IF('DAFO 3'!L32='DAFO 3'!$BD$28,1,0)))))</f>
        <v>3</v>
      </c>
      <c r="H29" s="209">
        <f>'DAFO 3'!M32</f>
        <v>0.1</v>
      </c>
      <c r="I29" s="210">
        <f>IF($I$20="OK",H29*G29,0)</f>
        <v>0.30000000000000004</v>
      </c>
      <c r="J29" s="210"/>
      <c r="K29" s="210">
        <f>I29</f>
        <v>0.30000000000000004</v>
      </c>
      <c r="L29" s="40"/>
      <c r="M29" s="40"/>
      <c r="N29" s="64"/>
    </row>
    <row r="30" spans="2:14" x14ac:dyDescent="0.15">
      <c r="E30" s="204"/>
      <c r="F30" s="41"/>
      <c r="G30" s="208">
        <f>IF('DAFO 3'!L33=0,0,IF('DAFO 3'!L33='DAFO 3'!$BD$25,4,IF('DAFO 3'!L33='DAFO 3'!$BD$26,3,IF('DAFO 3'!L33='DAFO 3'!$BD$27,2,IF('DAFO 3'!L33='DAFO 3'!$BD$28,1,0)))))</f>
        <v>2</v>
      </c>
      <c r="H30" s="209">
        <f>'DAFO 3'!M33</f>
        <v>0.1</v>
      </c>
      <c r="I30" s="210">
        <f>IF($I$20="OK",H30*G30,0)</f>
        <v>0.2</v>
      </c>
      <c r="J30" s="210"/>
      <c r="K30" s="210">
        <f>I30</f>
        <v>0.2</v>
      </c>
      <c r="L30" s="40"/>
      <c r="M30" s="40"/>
      <c r="N30" s="64"/>
    </row>
    <row r="31" spans="2:14" x14ac:dyDescent="0.15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0.1</v>
      </c>
      <c r="I31" s="210">
        <f>IF($I$20="OK",H31*G31,0)</f>
        <v>0.1</v>
      </c>
      <c r="J31" s="210"/>
      <c r="K31" s="210">
        <f>I31</f>
        <v>0.1</v>
      </c>
      <c r="L31" s="40"/>
      <c r="M31" s="40"/>
      <c r="N31" s="64"/>
    </row>
    <row r="32" spans="2:14" x14ac:dyDescent="0.15">
      <c r="E32" s="204"/>
      <c r="F32" s="41"/>
      <c r="G32" s="208">
        <f>IF('DAFO 3'!L35=0,0,IF('DAFO 3'!L35='DAFO 3'!$BD$25,4,IF('DAFO 3'!L35='DAFO 3'!$BD$26,3,IF('DAFO 3'!L35='DAFO 3'!$BD$27,2,IF('DAFO 3'!L35='DAFO 3'!$BD$28,1,0)))))</f>
        <v>4</v>
      </c>
      <c r="H32" s="209">
        <f>'DAFO 3'!M35</f>
        <v>0.1</v>
      </c>
      <c r="I32" s="210">
        <f>IF($I$20="OK",H32*G32,0)</f>
        <v>0.4</v>
      </c>
      <c r="J32" s="210"/>
      <c r="K32" s="210">
        <f>I32</f>
        <v>0.4</v>
      </c>
      <c r="L32" s="210">
        <f>SUM(K28:K32)</f>
        <v>1.4000000000000004</v>
      </c>
      <c r="M32" s="210">
        <f>L32+L26</f>
        <v>2.7</v>
      </c>
      <c r="N32" s="64"/>
    </row>
    <row r="33" spans="5:14" x14ac:dyDescent="0.1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" x14ac:dyDescent="0.15"/>
  <sheetData>
    <row r="1" spans="1:14" ht="14" hidden="1" thickBot="1" x14ac:dyDescent="0.2"/>
    <row r="2" spans="1:14" hidden="1" x14ac:dyDescent="0.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1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1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1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15">
      <c r="A10" s="8"/>
      <c r="B10" s="6" t="s">
        <v>12</v>
      </c>
      <c r="C10" s="6"/>
      <c r="D10" s="562" t="s">
        <v>13</v>
      </c>
      <c r="E10" s="563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15">
      <c r="A11" s="8"/>
      <c r="B11" s="6"/>
      <c r="C11" s="6"/>
      <c r="D11" s="9"/>
      <c r="E11" s="564" t="s">
        <v>14</v>
      </c>
      <c r="F11" s="564"/>
      <c r="G11" s="564"/>
      <c r="H11" s="565"/>
      <c r="I11" s="10"/>
      <c r="J11" s="10"/>
      <c r="K11" s="10"/>
      <c r="L11" s="10"/>
      <c r="M11" s="10"/>
      <c r="N11" s="11"/>
    </row>
    <row r="12" spans="1:14" hidden="1" x14ac:dyDescent="0.1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1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1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1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1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1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1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1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1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1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1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1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1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4" hidden="1" thickBot="1" x14ac:dyDescent="0.2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15"/>
    <row r="27" spans="1:14" hidden="1" x14ac:dyDescent="0.15"/>
    <row r="28" spans="1:14" hidden="1" x14ac:dyDescent="0.15"/>
    <row r="29" spans="1:14" hidden="1" x14ac:dyDescent="0.15"/>
    <row r="30" spans="1:14" hidden="1" x14ac:dyDescent="0.15"/>
    <row r="31" spans="1:14" hidden="1" x14ac:dyDescent="0.15"/>
    <row r="32" spans="1:14" hidden="1" x14ac:dyDescent="0.15"/>
    <row r="33" spans="2:11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1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1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1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1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15">
      <c r="I40" s="33"/>
      <c r="J40" s="33"/>
      <c r="K40" s="33"/>
    </row>
    <row r="41" spans="2:11" x14ac:dyDescent="0.15">
      <c r="I41" s="33"/>
      <c r="J41" s="33"/>
      <c r="K41" s="33"/>
    </row>
    <row r="42" spans="2:11" x14ac:dyDescent="0.15">
      <c r="I42" s="33"/>
      <c r="J42" s="33"/>
      <c r="K42" s="33"/>
    </row>
    <row r="43" spans="2:11" x14ac:dyDescent="0.15">
      <c r="I43" s="33"/>
      <c r="J43" s="33"/>
      <c r="K43" s="33"/>
    </row>
    <row r="44" spans="2:11" x14ac:dyDescent="0.15">
      <c r="I44" s="33"/>
      <c r="J44" s="33"/>
      <c r="K44" s="33"/>
    </row>
    <row r="45" spans="2:11" x14ac:dyDescent="0.15">
      <c r="I45" s="33"/>
      <c r="J45" s="33"/>
      <c r="K45" s="33"/>
    </row>
    <row r="46" spans="2:11" x14ac:dyDescent="0.15">
      <c r="I46" s="33"/>
      <c r="J46" s="33"/>
      <c r="K46" s="33"/>
    </row>
    <row r="47" spans="2:11" x14ac:dyDescent="0.15">
      <c r="I47" s="33"/>
      <c r="J47" s="33"/>
      <c r="K47" s="33"/>
    </row>
    <row r="48" spans="2:11" x14ac:dyDescent="0.15">
      <c r="I48" s="33"/>
      <c r="J48" s="33"/>
      <c r="K48" s="33"/>
    </row>
    <row r="49" spans="2:11" x14ac:dyDescent="0.15">
      <c r="I49" s="33"/>
      <c r="J49" s="33"/>
      <c r="K49" s="33"/>
    </row>
    <row r="50" spans="2:11" x14ac:dyDescent="0.15">
      <c r="I50" s="33"/>
      <c r="J50" s="33"/>
      <c r="K50" s="33"/>
    </row>
    <row r="51" spans="2:11" x14ac:dyDescent="0.15">
      <c r="I51" s="33"/>
      <c r="J51" s="33"/>
      <c r="K51" s="33"/>
    </row>
    <row r="52" spans="2:11" x14ac:dyDescent="0.15">
      <c r="B52" s="33"/>
      <c r="C52" s="566"/>
      <c r="D52" s="566"/>
      <c r="E52" s="566"/>
      <c r="F52" s="566"/>
      <c r="G52" s="33"/>
      <c r="H52" s="33"/>
      <c r="I52" s="33"/>
      <c r="J52" s="33"/>
      <c r="K52" s="33"/>
    </row>
    <row r="53" spans="2:11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Microsoft Office User</cp:lastModifiedBy>
  <cp:lastPrinted>2013-08-30T11:16:56Z</cp:lastPrinted>
  <dcterms:created xsi:type="dcterms:W3CDTF">2011-05-31T13:53:54Z</dcterms:created>
  <dcterms:modified xsi:type="dcterms:W3CDTF">2023-10-26T11:41:29Z</dcterms:modified>
</cp:coreProperties>
</file>