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86"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<sst xmlns="http://schemas.openxmlformats.org/spreadsheetml/2006/main" count="280" uniqueCount="67">
  <si>
    <t>This is a set of tests for the VIC-RGM Conductor's area fraction update function.
They are based upon a simple domain consisting of an 8x8 pixel grid for each VIC cell, using 3 HRU (aka vegetation) types (tree = 11, 
open ground = 19, and glacier = 22), and a maximum of 5 elevation (aka snow) bands.  
The spatial breakdown of the test domain VIC grid cells is as shown in the initial surface DEM pixel maps below.
Pixels are colour-coded as having Tree (11), Open Ground (19) , or Glacier (22) HRU types.  Initial HRU area fractions are calculated by adding up the sum of pixels for each given HRU type within a band and dividing by 64 (e.g. band 0 in cell '12345' has a tree area fraction of 12/64 = 0.1875).
The initial breakdown of the first cell (ID '12345') consists of elevation bands (starting at 2000m and incrementing by a band_size of 100m) 
spatially comprised of concentric boxes of one pixel width, with the highest band in cell '12345' occupying the centre 4 pixels of the 8x8 grid (as open ground sticking out above the glacier).  
The initial breakdown of the second cell (ID '23456') is as follows. Elevation bands (starting at 1900m and incrementing by a band_size of 
100m) are spatially comprised in this domain of concentric boxes of one pixel width, with the highest band / peak occupying the centre 16 (4x4) pixels of the 8x8 grid (as a glacier plateau). This grid cell is located immediately to the right of cell '12345' (its leftmost pixels are adjacent to the rightmost pixels of '12345').
</t>
  </si>
  <si>
    <t>HRU colour codes</t>
  </si>
  <si>
    <t>Special testing colour codes</t>
  </si>
  <si>
    <t>Tree vegetation</t>
  </si>
  <si>
    <t> pixels in Band 0, a new lowest band  in cell '23456', created in Test 7</t>
  </si>
  <si>
    <t>Open ground</t>
  </si>
  <si>
    <t> pixels in Band 4, a new highest band in cell '23456' created in Test 10</t>
  </si>
  <si>
    <t>Glacier</t>
  </si>
  <si>
    <t> pixels with elevations at an unavailable lower or upper band</t>
  </si>
  <si>
    <t>Initial Conditions Surface DEM</t>
  </si>
  <si>
    <t>Cell '12345':</t>
  </si>
  <si>
    <t>Cell '23456':</t>
  </si>
  <si>
    <t>Test 1: test_glacier_growth_over_some_open_ground_in_band</t>
  </si>
  <si>
    <t>Simulates Band 2 of cell '12345' losing some of its open ground area to glacier growth.</t>
  </si>
  <si>
    <t>Expected results:</t>
  </si>
  <si>
    <t>pixels</t>
  </si>
  <si>
    <t>fraction</t>
  </si>
  <si>
    <t>Cell:</t>
  </si>
  <si>
    <t>12345</t>
  </si>
  <si>
    <t>Band:</t>
  </si>
  <si>
    <t>11:</t>
  </si>
  <si>
    <t>0/64</t>
  </si>
  <si>
    <t>NO CHANGE</t>
  </si>
  <si>
    <t>19:</t>
  </si>
  <si>
    <t>2/64</t>
  </si>
  <si>
    <t>22:</t>
  </si>
  <si>
    <t>10/64</t>
  </si>
  <si>
    <t>Test 2: test_glacier_growth_over_remaining_open_ground_in_band</t>
  </si>
  <si>
    <t>Simulates Band 2 of cell '12345' losing all its remaining open ground.</t>
  </si>
  <si>
    <t>12/64</t>
  </si>
  <si>
    <t>Test 3:  test_glacier_growth_over_some_open_ground_and_vegetation_in_band</t>
  </si>
  <si>
    <t>NOTE: VIC and RGM have no record of actual locations of HRU pixels </t>
  </si>
  <si>
    <t>3/64</t>
  </si>
  <si>
    <t>17/64</t>
  </si>
  <si>
    <t>Test 4: test_glacier_growth_over_remaining_vegetation_in_band</t>
  </si>
  <si>
    <t>20/64</t>
  </si>
  <si>
    <t>Test 5: test_glacier_growth_into_band_with_no_existing_glacier</t>
  </si>
  <si>
    <t>14/64</t>
  </si>
  <si>
    <t>Test 6: test_glacier_receding_to_reveal_open_ground_in_band</t>
  </si>
  <si>
    <t>18/64</t>
  </si>
  <si>
    <t>Test 7: test_existing_glacier_shrink_revealing_new_lower_band</t>
  </si>
  <si>
    <t>23456</t>
  </si>
  <si>
    <t>16/64</t>
  </si>
  <si>
    <t>1/64</t>
  </si>
  <si>
    <t>new lowest band:</t>
  </si>
  <si>
    <t>Test 8: test_glacier_growth_into_new_lower_band</t>
  </si>
  <si>
    <t>Test 9: test_glacier_thickening_to_conceal_lowest_band_of_open_ground</t>
  </si>
  <si>
    <t>NOTE: the single pixel of Band 0 was first overwritten with open ground at elevation 1850 before applying the changes shown</t>
  </si>
  <si>
    <t>Test 10: test_glacier_growth_into_new_higher_band</t>
  </si>
  <si>
    <t>NOTE:the single pixel of Band 0 was reinstated as glacier at 1880m before starting the test</t>
  </si>
  <si>
    <t>new highest band:</t>
  </si>
  <si>
    <t>Test 11: test_attempt_new_glacier_shrink_into_unavailable_lower_band</t>
  </si>
  <si>
    <t>Exception</t>
  </si>
  <si>
    <t>Test 12: test_attempt_new_glacier_growth_into_unavailable_higher_band</t>
  </si>
  <si>
    <t>Test 13: test_glacier_thickening_to_conceal_lowest_band_of_glacier</t>
  </si>
  <si>
    <t>Test 14: test_confirm_final_state</t>
  </si>
  <si>
    <t>NOTE: the pixel maps shown have no induced change since the previous test, which should be reflected in the results</t>
  </si>
  <si>
    <t>median elev</t>
  </si>
  <si>
    <t># HRUs</t>
  </si>
  <si>
    <t>28/64</t>
  </si>
  <si>
    <t>3</t>
  </si>
  <si>
    <t>2</t>
  </si>
  <si>
    <t>1</t>
  </si>
  <si>
    <t>4/64</t>
  </si>
  <si>
    <t>NOTE: this is an invalid band with a shadow glacier HRU</t>
  </si>
  <si>
    <t>8/64</t>
  </si>
  <si>
    <t>6/64</t>
  </si>
</sst>
</file>

<file path=xl/styles.xml><?xml version="1.0" encoding="utf-8"?>
<styleSheet xmlns="http://schemas.openxmlformats.org/spreadsheetml/2006/main">
  <numFmts count="4">
    <numFmt numFmtId="164" formatCode="GENERAL"/>
    <numFmt numFmtId="165" formatCode="@"/>
    <numFmt numFmtId="166" formatCode="0.00000"/>
    <numFmt numFmtId="167" formatCode="0.0000000"/>
  </numFmts>
  <fonts count="10">
    <font>
      <sz val="10"/>
      <name val="Arial"/>
      <family val="2"/>
    </font>
    <font>
      <sz val="10"/>
      <name val="Arial"/>
      <family val="0"/>
    </font>
    <font>
      <sz val="10"/>
      <name val="Arial"/>
      <family val="0"/>
    </font>
    <font>
      <sz val="10"/>
      <name val="Arial"/>
      <family val="0"/>
    </font>
    <font>
      <sz val="11"/>
      <name val="Arial"/>
      <family val="2"/>
    </font>
    <font>
      <b val="true"/>
      <sz val="11"/>
      <name val="Arial"/>
      <family val="2"/>
    </font>
    <font>
      <b val="true"/>
      <sz val="12"/>
      <name val="Arial"/>
      <family val="2"/>
    </font>
    <font>
      <b val="true"/>
      <u val="single"/>
      <sz val="11"/>
      <name val="Arial"/>
      <family val="2"/>
    </font>
    <font>
      <b val="true"/>
      <sz val="10"/>
      <name val="Arial"/>
      <family val="2"/>
    </font>
    <font>
      <i val="true"/>
      <sz val="10"/>
      <name val="Arial"/>
      <family val="2"/>
    </font>
  </fonts>
  <fills count="5">
    <fill>
      <patternFill patternType="none"/>
    </fill>
    <fill>
      <patternFill patternType="gray125"/>
    </fill>
    <fill>
      <patternFill patternType="solid">
        <fgColor rgb="FF669900"/>
        <bgColor rgb="FF339966"/>
      </patternFill>
    </fill>
    <fill>
      <patternFill patternType="solid">
        <fgColor rgb="FFCC9966"/>
        <bgColor rgb="FFFF8080"/>
      </patternFill>
    </fill>
    <fill>
      <patternFill patternType="solid">
        <fgColor rgb="FF66FFFF"/>
        <bgColor rgb="FF33CCCC"/>
      </patternFill>
    </fill>
  </fills>
  <borders count="5">
    <border diagonalUp="false" diagonalDown="false">
      <left/>
      <right/>
      <top/>
      <bottom/>
      <diagonal/>
    </border>
    <border diagonalUp="false" diagonalDown="false">
      <left style="thin">
        <color rgb="FFFF3333"/>
      </left>
      <right style="thin">
        <color rgb="FFFF3333"/>
      </right>
      <top style="thin">
        <color rgb="FFFF3333"/>
      </top>
      <bottom style="thin">
        <color rgb="FFFF3333"/>
      </bottom>
      <diagonal/>
    </border>
    <border diagonalUp="false" diagonalDown="false">
      <left style="thin">
        <color rgb="FF3333FF"/>
      </left>
      <right style="thin">
        <color rgb="FF3333FF"/>
      </right>
      <top style="thin">
        <color rgb="FF3333FF"/>
      </top>
      <bottom style="thin">
        <color rgb="FF3333FF"/>
      </bottom>
      <diagonal/>
    </border>
    <border diagonalUp="false" diagonalDown="false">
      <left style="thin">
        <color rgb="FFFFFF00"/>
      </left>
      <right style="thin">
        <color rgb="FFFFFF00"/>
      </right>
      <top style="thin">
        <color rgb="FFFFFF00"/>
      </top>
      <bottom style="thin">
        <color rgb="FFFFFF00"/>
      </bottom>
      <diagonal/>
    </border>
    <border diagonalUp="false" diagonalDown="false">
      <left style="thin">
        <color rgb="FF3333FF"/>
      </left>
      <right/>
      <top style="thin">
        <color rgb="FF3333FF"/>
      </top>
      <bottom style="thin">
        <color rgb="FF3333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5" fontId="9" fillId="0" borderId="0" xfId="0" applyFont="true" applyBorder="false" applyAlignment="true" applyProtection="false">
      <alignment horizontal="left" vertical="center" textRotation="0" wrapText="false" indent="0" shrinkToFit="false"/>
      <protection locked="true" hidden="false"/>
    </xf>
    <xf numFmtId="164" fontId="0" fillId="4" borderId="4" xfId="0" applyFont="false" applyBorder="true" applyAlignment="true" applyProtection="false">
      <alignment horizontal="center" vertical="center" textRotation="0" wrapText="false" indent="0" shrinkToFit="false"/>
      <protection locked="true" hidden="false"/>
    </xf>
    <xf numFmtId="164" fontId="0" fillId="4" borderId="2"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CC996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AB65536"/>
  <sheetViews>
    <sheetView windowProtection="false" showFormulas="false" showGridLines="true" showRowColHeaders="true" showZeros="true" rightToLeft="false" tabSelected="true" showOutlineSymbols="true" defaultGridColor="true" view="normal" topLeftCell="A163" colorId="64" zoomScale="66" zoomScaleNormal="66" zoomScalePageLayoutView="100" workbookViewId="0">
      <selection pane="topLeft" activeCell="N186" activeCellId="0" sqref="N186"/>
    </sheetView>
  </sheetViews>
  <sheetFormatPr defaultRowHeight="27.35"/>
  <cols>
    <col collapsed="false" hidden="false" max="11" min="1" style="1" width="5.44387755102041"/>
    <col collapsed="false" hidden="false" max="12" min="12" style="1" width="3.15816326530612"/>
    <col collapsed="false" hidden="false" max="20" min="13" style="1" width="5.44387755102041"/>
    <col collapsed="false" hidden="false" max="23" min="21" style="2" width="5.44387755102041"/>
    <col collapsed="false" hidden="false" max="24" min="24" style="2" width="6.50510204081633"/>
    <col collapsed="false" hidden="false" max="25" min="25" style="2" width="5.44387755102041"/>
    <col collapsed="false" hidden="false" max="26" min="26" style="2" width="7.5765306122449"/>
    <col collapsed="false" hidden="false" max="27" min="27" style="2" width="14.3112244897959"/>
    <col collapsed="false" hidden="false" max="28" min="28" style="2" width="8.83673469387755"/>
    <col collapsed="false" hidden="false" max="44" min="29" style="2" width="5.44387755102041"/>
    <col collapsed="false" hidden="false" max="1025" min="45" style="1" width="5.44387755102041"/>
  </cols>
  <sheetData>
    <row r="1" customFormat="false" ht="12.8" hidden="false" customHeight="true" outlineLevel="0" collapsed="false"/>
    <row r="2" customFormat="false" ht="295.1" hidden="false" customHeight="true" outlineLevel="0" collapsed="false">
      <c r="D2" s="3" t="s">
        <v>0</v>
      </c>
      <c r="E2" s="3"/>
      <c r="F2" s="3"/>
      <c r="G2" s="3"/>
      <c r="H2" s="3"/>
      <c r="I2" s="3"/>
      <c r="J2" s="3"/>
      <c r="K2" s="3"/>
      <c r="L2" s="3"/>
      <c r="M2" s="3"/>
      <c r="N2" s="3"/>
      <c r="O2" s="3"/>
      <c r="P2" s="3"/>
      <c r="Q2" s="3"/>
      <c r="R2" s="3"/>
      <c r="S2" s="3"/>
      <c r="T2" s="3"/>
      <c r="U2" s="3"/>
      <c r="V2" s="3"/>
      <c r="W2" s="3"/>
      <c r="X2" s="3"/>
      <c r="Y2" s="3"/>
      <c r="Z2" s="3"/>
      <c r="AA2" s="3"/>
    </row>
    <row r="4" customFormat="false" ht="27.35" hidden="false" customHeight="true" outlineLevel="0" collapsed="false">
      <c r="C4" s="4"/>
      <c r="D4" s="5" t="s">
        <v>1</v>
      </c>
      <c r="J4" s="5" t="s">
        <v>2</v>
      </c>
    </row>
    <row r="5" customFormat="false" ht="27.35" hidden="false" customHeight="true" outlineLevel="0" collapsed="false">
      <c r="D5" s="6"/>
      <c r="E5" s="7" t="s">
        <v>3</v>
      </c>
      <c r="J5" s="8"/>
      <c r="K5" s="9" t="s">
        <v>4</v>
      </c>
    </row>
    <row r="6" customFormat="false" ht="27.35" hidden="false" customHeight="true" outlineLevel="0" collapsed="false">
      <c r="D6" s="10"/>
      <c r="E6" s="7" t="s">
        <v>5</v>
      </c>
      <c r="J6" s="11"/>
      <c r="K6" s="9" t="s">
        <v>6</v>
      </c>
    </row>
    <row r="7" customFormat="false" ht="27.35" hidden="false" customHeight="true" outlineLevel="0" collapsed="false">
      <c r="D7" s="12"/>
      <c r="E7" s="7" t="s">
        <v>7</v>
      </c>
      <c r="J7" s="13"/>
      <c r="K7" s="9" t="s">
        <v>8</v>
      </c>
    </row>
    <row r="8" customFormat="false" ht="27.35" hidden="false" customHeight="true" outlineLevel="0" collapsed="false">
      <c r="D8" s="0"/>
      <c r="E8" s="0"/>
      <c r="F8" s="2"/>
      <c r="G8" s="2"/>
      <c r="H8" s="2"/>
      <c r="I8" s="2"/>
      <c r="J8" s="2"/>
    </row>
    <row r="9" customFormat="false" ht="27.35" hidden="false" customHeight="true" outlineLevel="0" collapsed="false">
      <c r="D9" s="14" t="s">
        <v>9</v>
      </c>
    </row>
    <row r="11" customFormat="false" ht="27.35" hidden="false" customHeight="true" outlineLevel="0" collapsed="false">
      <c r="D11" s="5" t="s">
        <v>10</v>
      </c>
      <c r="M11" s="5" t="s">
        <v>11</v>
      </c>
    </row>
    <row r="13" customFormat="false" ht="27.35" hidden="false" customHeight="true" outlineLevel="0" collapsed="false">
      <c r="D13" s="15" t="n">
        <v>2065</v>
      </c>
      <c r="E13" s="15" t="n">
        <v>2055</v>
      </c>
      <c r="F13" s="15" t="n">
        <v>2045</v>
      </c>
      <c r="G13" s="15" t="n">
        <v>2035</v>
      </c>
      <c r="H13" s="15" t="n">
        <v>2025</v>
      </c>
      <c r="I13" s="15" t="n">
        <v>2015</v>
      </c>
      <c r="J13" s="15" t="n">
        <v>2005</v>
      </c>
      <c r="K13" s="15" t="n">
        <v>2000</v>
      </c>
      <c r="M13" s="15" t="n">
        <v>1970</v>
      </c>
      <c r="N13" s="15" t="n">
        <v>1975</v>
      </c>
      <c r="O13" s="12" t="n">
        <v>1995</v>
      </c>
      <c r="P13" s="12" t="n">
        <v>1995</v>
      </c>
      <c r="Q13" s="15" t="n">
        <v>1975</v>
      </c>
      <c r="R13" s="15" t="n">
        <v>1965</v>
      </c>
      <c r="S13" s="15" t="n">
        <v>1960</v>
      </c>
      <c r="T13" s="15" t="n">
        <v>1960</v>
      </c>
    </row>
    <row r="14" customFormat="false" ht="27.35" hidden="false" customHeight="true" outlineLevel="0" collapsed="false">
      <c r="D14" s="15" t="n">
        <v>2075</v>
      </c>
      <c r="E14" s="12" t="n">
        <v>2100</v>
      </c>
      <c r="F14" s="12" t="n">
        <v>2120</v>
      </c>
      <c r="G14" s="12" t="n">
        <v>2140</v>
      </c>
      <c r="H14" s="12" t="n">
        <v>2130</v>
      </c>
      <c r="I14" s="12" t="n">
        <v>2120</v>
      </c>
      <c r="J14" s="15" t="n">
        <v>2100</v>
      </c>
      <c r="K14" s="15" t="n">
        <v>2005</v>
      </c>
      <c r="M14" s="15" t="n">
        <v>1970</v>
      </c>
      <c r="N14" s="6" t="n">
        <v>2000</v>
      </c>
      <c r="O14" s="12" t="n">
        <v>2045</v>
      </c>
      <c r="P14" s="12" t="n">
        <v>2055</v>
      </c>
      <c r="Q14" s="15" t="n">
        <v>2005</v>
      </c>
      <c r="R14" s="15" t="n">
        <v>2005</v>
      </c>
      <c r="S14" s="15" t="n">
        <v>2000</v>
      </c>
      <c r="T14" s="15" t="n">
        <v>1965</v>
      </c>
    </row>
    <row r="15" customFormat="false" ht="27.35" hidden="false" customHeight="true" outlineLevel="0" collapsed="false">
      <c r="D15" s="15" t="n">
        <v>2085</v>
      </c>
      <c r="E15" s="12" t="n">
        <v>2110</v>
      </c>
      <c r="F15" s="12" t="n">
        <v>2250</v>
      </c>
      <c r="G15" s="12" t="n">
        <v>2270</v>
      </c>
      <c r="H15" s="12" t="n">
        <v>2260</v>
      </c>
      <c r="I15" s="12" t="n">
        <v>2240</v>
      </c>
      <c r="J15" s="15" t="n">
        <v>2110</v>
      </c>
      <c r="K15" s="6" t="n">
        <v>2010</v>
      </c>
      <c r="M15" s="6" t="n">
        <v>1975</v>
      </c>
      <c r="N15" s="6" t="n">
        <v>2000</v>
      </c>
      <c r="O15" s="15" t="n">
        <v>2100</v>
      </c>
      <c r="P15" s="12" t="n">
        <v>2155</v>
      </c>
      <c r="Q15" s="12" t="n">
        <v>2160</v>
      </c>
      <c r="R15" s="12" t="n">
        <v>2140</v>
      </c>
      <c r="S15" s="15" t="n">
        <v>2000</v>
      </c>
      <c r="T15" s="6" t="n">
        <v>1970</v>
      </c>
    </row>
    <row r="16" customFormat="false" ht="27.35" hidden="false" customHeight="true" outlineLevel="0" collapsed="false">
      <c r="D16" s="15" t="n">
        <v>2090</v>
      </c>
      <c r="E16" s="12" t="n">
        <v>2120</v>
      </c>
      <c r="F16" s="12" t="n">
        <v>2260</v>
      </c>
      <c r="G16" s="15" t="n">
        <v>2377</v>
      </c>
      <c r="H16" s="15" t="n">
        <v>2310</v>
      </c>
      <c r="I16" s="12" t="n">
        <v>2250</v>
      </c>
      <c r="J16" s="15" t="n">
        <v>2125</v>
      </c>
      <c r="K16" s="6" t="n">
        <v>2015</v>
      </c>
      <c r="M16" s="6" t="n">
        <v>1985</v>
      </c>
      <c r="N16" s="6" t="n">
        <v>2005</v>
      </c>
      <c r="O16" s="15" t="n">
        <v>2105</v>
      </c>
      <c r="P16" s="12" t="n">
        <v>2160</v>
      </c>
      <c r="Q16" s="12" t="n">
        <v>2180</v>
      </c>
      <c r="R16" s="12" t="n">
        <v>2130</v>
      </c>
      <c r="S16" s="6" t="n">
        <v>2000</v>
      </c>
      <c r="T16" s="6" t="n">
        <v>1975</v>
      </c>
    </row>
    <row r="17" customFormat="false" ht="27.35" hidden="false" customHeight="true" outlineLevel="0" collapsed="false">
      <c r="D17" s="15" t="n">
        <v>2070</v>
      </c>
      <c r="E17" s="12" t="n">
        <v>2120</v>
      </c>
      <c r="F17" s="12" t="n">
        <v>2250</v>
      </c>
      <c r="G17" s="15" t="n">
        <v>2340</v>
      </c>
      <c r="H17" s="15" t="n">
        <v>2320</v>
      </c>
      <c r="I17" s="12" t="n">
        <v>2250</v>
      </c>
      <c r="J17" s="15" t="n">
        <v>2130</v>
      </c>
      <c r="K17" s="6" t="n">
        <v>2020</v>
      </c>
      <c r="M17" s="6" t="n">
        <v>1990</v>
      </c>
      <c r="N17" s="6" t="n">
        <v>2010</v>
      </c>
      <c r="O17" s="15" t="n">
        <v>2110</v>
      </c>
      <c r="P17" s="12" t="n">
        <v>2150</v>
      </c>
      <c r="Q17" s="12" t="n">
        <v>2140</v>
      </c>
      <c r="R17" s="15" t="n">
        <v>2105</v>
      </c>
      <c r="S17" s="6" t="n">
        <v>2005</v>
      </c>
      <c r="T17" s="6" t="n">
        <v>1980</v>
      </c>
    </row>
    <row r="18" customFormat="false" ht="27.35" hidden="false" customHeight="true" outlineLevel="0" collapsed="false">
      <c r="D18" s="15" t="n">
        <v>2090</v>
      </c>
      <c r="E18" s="6" t="n">
        <v>2105</v>
      </c>
      <c r="F18" s="15" t="n">
        <v>2200</v>
      </c>
      <c r="G18" s="15" t="n">
        <v>2210</v>
      </c>
      <c r="H18" s="15" t="n">
        <v>2220</v>
      </c>
      <c r="I18" s="15" t="n">
        <v>2220</v>
      </c>
      <c r="J18" s="15" t="n">
        <v>2120</v>
      </c>
      <c r="K18" s="6" t="n">
        <v>2015</v>
      </c>
      <c r="M18" s="6" t="n">
        <v>1980</v>
      </c>
      <c r="N18" s="6" t="n">
        <v>2005</v>
      </c>
      <c r="O18" s="15" t="n">
        <v>2105</v>
      </c>
      <c r="P18" s="15" t="n">
        <v>2105</v>
      </c>
      <c r="Q18" s="15" t="n">
        <v>2110</v>
      </c>
      <c r="R18" s="15" t="n">
        <v>2100</v>
      </c>
      <c r="S18" s="6" t="n">
        <v>2000</v>
      </c>
      <c r="T18" s="6" t="n">
        <v>1980</v>
      </c>
    </row>
    <row r="19" customFormat="false" ht="27.35" hidden="false" customHeight="true" outlineLevel="0" collapsed="false">
      <c r="D19" s="15" t="n">
        <v>2090</v>
      </c>
      <c r="E19" s="6" t="n">
        <v>2100</v>
      </c>
      <c r="F19" s="6" t="n">
        <v>2105</v>
      </c>
      <c r="G19" s="6" t="n">
        <v>2110</v>
      </c>
      <c r="H19" s="15" t="n">
        <v>2140</v>
      </c>
      <c r="I19" s="15" t="n">
        <v>2150</v>
      </c>
      <c r="J19" s="15" t="n">
        <v>2130</v>
      </c>
      <c r="K19" s="6" t="n">
        <v>2010</v>
      </c>
      <c r="M19" s="6" t="n">
        <v>1970</v>
      </c>
      <c r="N19" s="6" t="n">
        <v>2000</v>
      </c>
      <c r="O19" s="6" t="n">
        <v>2000</v>
      </c>
      <c r="P19" s="15" t="n">
        <v>2020</v>
      </c>
      <c r="Q19" s="15" t="n">
        <v>2035</v>
      </c>
      <c r="R19" s="15" t="n">
        <v>2025</v>
      </c>
      <c r="S19" s="15" t="n">
        <v>2000</v>
      </c>
      <c r="T19" s="6" t="n">
        <v>1970</v>
      </c>
    </row>
    <row r="20" customFormat="false" ht="27.35" hidden="false" customHeight="true" outlineLevel="0" collapsed="false">
      <c r="D20" s="15" t="n">
        <v>2080</v>
      </c>
      <c r="E20" s="6" t="n">
        <v>2075</v>
      </c>
      <c r="F20" s="6" t="n">
        <v>2065</v>
      </c>
      <c r="G20" s="6" t="n">
        <v>2055</v>
      </c>
      <c r="H20" s="6" t="n">
        <v>2045</v>
      </c>
      <c r="I20" s="6" t="n">
        <v>2035</v>
      </c>
      <c r="J20" s="6" t="n">
        <v>2020</v>
      </c>
      <c r="K20" s="6" t="n">
        <v>2000</v>
      </c>
      <c r="M20" s="6" t="n">
        <v>1965</v>
      </c>
      <c r="N20" s="6" t="n">
        <v>1965</v>
      </c>
      <c r="O20" s="6" t="n">
        <v>1970</v>
      </c>
      <c r="P20" s="15" t="n">
        <v>1970</v>
      </c>
      <c r="Q20" s="15" t="n">
        <v>1975</v>
      </c>
      <c r="R20" s="6" t="n">
        <v>1960</v>
      </c>
      <c r="S20" s="6" t="n">
        <v>1950</v>
      </c>
      <c r="T20" s="6" t="n">
        <v>1960</v>
      </c>
    </row>
    <row r="23" customFormat="false" ht="27.35" hidden="false" customHeight="true" outlineLevel="0" collapsed="false">
      <c r="D23" s="16" t="s">
        <v>12</v>
      </c>
    </row>
    <row r="24" customFormat="false" ht="27.35" hidden="false" customHeight="true" outlineLevel="0" collapsed="false">
      <c r="D24" s="4" t="s">
        <v>13</v>
      </c>
      <c r="U24" s="17"/>
      <c r="V24" s="18" t="s">
        <v>14</v>
      </c>
      <c r="W24" s="17"/>
      <c r="X24" s="17"/>
      <c r="Y24" s="17"/>
      <c r="Z24" s="17" t="s">
        <v>15</v>
      </c>
      <c r="AA24" s="17" t="s">
        <v>16</v>
      </c>
    </row>
    <row r="25" customFormat="false" ht="27.35" hidden="false" customHeight="true" outlineLevel="0" collapsed="false">
      <c r="D25" s="15" t="n">
        <v>2065</v>
      </c>
      <c r="E25" s="15" t="n">
        <v>2055</v>
      </c>
      <c r="F25" s="15" t="n">
        <v>2045</v>
      </c>
      <c r="G25" s="15" t="n">
        <v>2035</v>
      </c>
      <c r="H25" s="15" t="n">
        <v>2025</v>
      </c>
      <c r="I25" s="15" t="n">
        <v>2015</v>
      </c>
      <c r="J25" s="15" t="n">
        <v>2005</v>
      </c>
      <c r="K25" s="15" t="n">
        <v>2000</v>
      </c>
      <c r="U25" s="17"/>
      <c r="V25" s="17"/>
      <c r="W25" s="17" t="s">
        <v>17</v>
      </c>
      <c r="X25" s="17" t="s">
        <v>18</v>
      </c>
      <c r="Y25" s="17"/>
      <c r="Z25" s="17"/>
      <c r="AA25" s="19"/>
    </row>
    <row r="26" customFormat="false" ht="27.35" hidden="false" customHeight="true" outlineLevel="0" collapsed="false">
      <c r="D26" s="15" t="n">
        <v>2075</v>
      </c>
      <c r="E26" s="12" t="n">
        <v>2100</v>
      </c>
      <c r="F26" s="12" t="n">
        <v>2120</v>
      </c>
      <c r="G26" s="12" t="n">
        <v>2140</v>
      </c>
      <c r="H26" s="12" t="n">
        <v>2130</v>
      </c>
      <c r="I26" s="12" t="n">
        <v>2120</v>
      </c>
      <c r="J26" s="15" t="n">
        <v>2100</v>
      </c>
      <c r="K26" s="15" t="n">
        <v>2005</v>
      </c>
      <c r="U26" s="17"/>
      <c r="V26" s="17"/>
      <c r="W26" s="17"/>
      <c r="X26" s="20" t="s">
        <v>19</v>
      </c>
      <c r="Y26" s="20" t="n">
        <v>2</v>
      </c>
      <c r="Z26" s="20"/>
      <c r="AA26" s="19" t="n">
        <f aca="false">AA27+AA28</f>
        <v>0.03125</v>
      </c>
    </row>
    <row r="27" customFormat="false" ht="27.35" hidden="false" customHeight="true" outlineLevel="0" collapsed="false">
      <c r="D27" s="15" t="n">
        <v>2085</v>
      </c>
      <c r="E27" s="12" t="n">
        <v>2110</v>
      </c>
      <c r="F27" s="12" t="n">
        <v>2250</v>
      </c>
      <c r="G27" s="12" t="n">
        <v>2270</v>
      </c>
      <c r="H27" s="12" t="n">
        <v>2260</v>
      </c>
      <c r="I27" s="12" t="n">
        <v>2240</v>
      </c>
      <c r="J27" s="15" t="n">
        <v>2110</v>
      </c>
      <c r="K27" s="6" t="n">
        <v>2010</v>
      </c>
      <c r="U27" s="17"/>
      <c r="V27" s="17"/>
      <c r="W27" s="17"/>
      <c r="X27" s="17"/>
      <c r="Y27" s="17" t="s">
        <v>20</v>
      </c>
      <c r="Z27" s="20" t="s">
        <v>21</v>
      </c>
      <c r="AA27" s="20" t="n">
        <f aca="false">0/64</f>
        <v>0</v>
      </c>
    </row>
    <row r="28" customFormat="false" ht="27.35" hidden="false" customHeight="true" outlineLevel="0" collapsed="false">
      <c r="D28" s="15" t="n">
        <v>2090</v>
      </c>
      <c r="E28" s="12" t="n">
        <v>2120</v>
      </c>
      <c r="F28" s="12" t="n">
        <v>2260</v>
      </c>
      <c r="G28" s="15" t="n">
        <v>2377</v>
      </c>
      <c r="H28" s="15" t="n">
        <v>2310</v>
      </c>
      <c r="I28" s="12" t="n">
        <v>2250</v>
      </c>
      <c r="J28" s="15" t="n">
        <v>2125</v>
      </c>
      <c r="K28" s="6" t="n">
        <v>2015</v>
      </c>
      <c r="P28" s="21" t="s">
        <v>22</v>
      </c>
      <c r="U28" s="17"/>
      <c r="V28" s="17"/>
      <c r="W28" s="17"/>
      <c r="X28" s="17"/>
      <c r="Y28" s="17" t="s">
        <v>23</v>
      </c>
      <c r="Z28" s="17" t="s">
        <v>24</v>
      </c>
      <c r="AA28" s="19" t="n">
        <f aca="false">2/64</f>
        <v>0.03125</v>
      </c>
    </row>
    <row r="29" customFormat="false" ht="27.35" hidden="false" customHeight="true" outlineLevel="0" collapsed="false">
      <c r="D29" s="15" t="n">
        <v>2070</v>
      </c>
      <c r="E29" s="12" t="n">
        <v>2120</v>
      </c>
      <c r="F29" s="12" t="n">
        <v>2250</v>
      </c>
      <c r="G29" s="15" t="n">
        <v>2340</v>
      </c>
      <c r="H29" s="15" t="n">
        <v>2320</v>
      </c>
      <c r="I29" s="12" t="n">
        <v>2250</v>
      </c>
      <c r="J29" s="15" t="n">
        <v>2130</v>
      </c>
      <c r="K29" s="6" t="n">
        <v>2020</v>
      </c>
      <c r="U29" s="17"/>
      <c r="V29" s="17"/>
      <c r="W29" s="17"/>
      <c r="X29" s="17"/>
      <c r="Y29" s="17" t="s">
        <v>25</v>
      </c>
      <c r="Z29" s="17" t="s">
        <v>26</v>
      </c>
      <c r="AA29" s="20" t="n">
        <f aca="false">10/64</f>
        <v>0.15625</v>
      </c>
    </row>
    <row r="30" customFormat="false" ht="27.35" hidden="false" customHeight="true" outlineLevel="0" collapsed="false">
      <c r="D30" s="15" t="n">
        <v>2090</v>
      </c>
      <c r="E30" s="6" t="n">
        <v>2105</v>
      </c>
      <c r="F30" s="12" t="n">
        <v>2230</v>
      </c>
      <c r="G30" s="12" t="n">
        <v>2240</v>
      </c>
      <c r="H30" s="15" t="n">
        <v>2220</v>
      </c>
      <c r="I30" s="15" t="n">
        <v>2220</v>
      </c>
      <c r="J30" s="15" t="n">
        <v>2120</v>
      </c>
      <c r="K30" s="6" t="n">
        <v>2015</v>
      </c>
      <c r="U30" s="17"/>
      <c r="V30" s="17"/>
      <c r="W30" s="17"/>
      <c r="X30" s="17"/>
      <c r="Y30" s="17"/>
      <c r="Z30" s="17"/>
      <c r="AA30" s="19"/>
    </row>
    <row r="31" customFormat="false" ht="27.35" hidden="false" customHeight="true" outlineLevel="0" collapsed="false">
      <c r="D31" s="15" t="n">
        <v>2090</v>
      </c>
      <c r="E31" s="6" t="n">
        <v>2100</v>
      </c>
      <c r="F31" s="6" t="n">
        <v>2105</v>
      </c>
      <c r="G31" s="6" t="n">
        <v>2110</v>
      </c>
      <c r="H31" s="15" t="n">
        <v>2140</v>
      </c>
      <c r="I31" s="15" t="n">
        <v>2150</v>
      </c>
      <c r="J31" s="15" t="n">
        <v>2130</v>
      </c>
      <c r="K31" s="6" t="n">
        <v>2010</v>
      </c>
      <c r="U31" s="17"/>
      <c r="V31" s="17"/>
      <c r="W31" s="17"/>
      <c r="X31" s="17"/>
      <c r="Y31" s="17"/>
      <c r="Z31" s="17"/>
      <c r="AA31" s="19"/>
    </row>
    <row r="32" customFormat="false" ht="27.35" hidden="false" customHeight="true" outlineLevel="0" collapsed="false">
      <c r="D32" s="15" t="n">
        <v>2080</v>
      </c>
      <c r="E32" s="6" t="n">
        <v>2075</v>
      </c>
      <c r="F32" s="6" t="n">
        <v>2065</v>
      </c>
      <c r="G32" s="6" t="n">
        <v>2055</v>
      </c>
      <c r="H32" s="6" t="n">
        <v>2045</v>
      </c>
      <c r="I32" s="6" t="n">
        <v>2035</v>
      </c>
      <c r="J32" s="6" t="n">
        <v>2020</v>
      </c>
      <c r="K32" s="6" t="n">
        <v>2000</v>
      </c>
      <c r="U32" s="17"/>
      <c r="V32" s="17"/>
      <c r="W32" s="17"/>
      <c r="X32" s="17"/>
      <c r="Y32" s="17"/>
      <c r="Z32" s="17"/>
      <c r="AA32" s="19"/>
    </row>
    <row r="33" customFormat="false" ht="27.35" hidden="false" customHeight="true" outlineLevel="0" collapsed="false">
      <c r="U33" s="17"/>
      <c r="V33" s="17"/>
      <c r="W33" s="17"/>
      <c r="X33" s="17"/>
      <c r="Y33" s="17"/>
      <c r="Z33" s="17"/>
      <c r="AA33" s="19"/>
    </row>
    <row r="34" customFormat="false" ht="27.35" hidden="false" customHeight="true" outlineLevel="0" collapsed="false">
      <c r="D34" s="16" t="s">
        <v>27</v>
      </c>
      <c r="U34" s="17"/>
      <c r="V34" s="17"/>
      <c r="W34" s="17"/>
      <c r="X34" s="17"/>
      <c r="Y34" s="17"/>
      <c r="Z34" s="17"/>
      <c r="AA34" s="19"/>
    </row>
    <row r="35" customFormat="false" ht="27.35" hidden="false" customHeight="true" outlineLevel="0" collapsed="false">
      <c r="D35" s="4" t="s">
        <v>28</v>
      </c>
      <c r="U35" s="17"/>
      <c r="V35" s="18" t="s">
        <v>14</v>
      </c>
      <c r="W35" s="17"/>
      <c r="X35" s="17"/>
      <c r="Y35" s="17"/>
      <c r="Z35" s="17" t="s">
        <v>15</v>
      </c>
      <c r="AA35" s="17" t="s">
        <v>16</v>
      </c>
    </row>
    <row r="36" customFormat="false" ht="27.35" hidden="false" customHeight="true" outlineLevel="0" collapsed="false">
      <c r="D36" s="15" t="n">
        <v>2065</v>
      </c>
      <c r="E36" s="15" t="n">
        <v>2055</v>
      </c>
      <c r="F36" s="15" t="n">
        <v>2045</v>
      </c>
      <c r="G36" s="15" t="n">
        <v>2035</v>
      </c>
      <c r="H36" s="15" t="n">
        <v>2025</v>
      </c>
      <c r="I36" s="15" t="n">
        <v>2015</v>
      </c>
      <c r="J36" s="15" t="n">
        <v>2005</v>
      </c>
      <c r="K36" s="15" t="n">
        <v>2000</v>
      </c>
      <c r="U36" s="17"/>
      <c r="V36" s="17"/>
      <c r="W36" s="17" t="s">
        <v>17</v>
      </c>
      <c r="X36" s="17" t="s">
        <v>18</v>
      </c>
      <c r="Y36" s="17"/>
      <c r="Z36" s="17"/>
      <c r="AA36" s="19"/>
    </row>
    <row r="37" customFormat="false" ht="27.35" hidden="false" customHeight="true" outlineLevel="0" collapsed="false">
      <c r="D37" s="15" t="n">
        <v>2075</v>
      </c>
      <c r="E37" s="12" t="n">
        <v>2100</v>
      </c>
      <c r="F37" s="12" t="n">
        <v>2120</v>
      </c>
      <c r="G37" s="12" t="n">
        <v>2140</v>
      </c>
      <c r="H37" s="12" t="n">
        <v>2130</v>
      </c>
      <c r="I37" s="12" t="n">
        <v>2120</v>
      </c>
      <c r="J37" s="15" t="n">
        <v>2100</v>
      </c>
      <c r="K37" s="15" t="n">
        <v>2005</v>
      </c>
      <c r="U37" s="17"/>
      <c r="V37" s="17"/>
      <c r="W37" s="17"/>
      <c r="X37" s="20" t="s">
        <v>19</v>
      </c>
      <c r="Y37" s="20" t="n">
        <v>2</v>
      </c>
      <c r="Z37" s="20"/>
      <c r="AA37" s="19" t="n">
        <f aca="false">AA39+AA40</f>
        <v>0.1875</v>
      </c>
    </row>
    <row r="38" customFormat="false" ht="27.35" hidden="false" customHeight="true" outlineLevel="0" collapsed="false">
      <c r="D38" s="15" t="n">
        <v>2085</v>
      </c>
      <c r="E38" s="12" t="n">
        <v>2110</v>
      </c>
      <c r="F38" s="12" t="n">
        <v>2250</v>
      </c>
      <c r="G38" s="12" t="n">
        <v>2270</v>
      </c>
      <c r="H38" s="12" t="n">
        <v>2260</v>
      </c>
      <c r="I38" s="12" t="n">
        <v>2240</v>
      </c>
      <c r="J38" s="15" t="n">
        <v>2110</v>
      </c>
      <c r="K38" s="6" t="n">
        <v>2010</v>
      </c>
      <c r="U38" s="17"/>
      <c r="V38" s="17"/>
      <c r="W38" s="17"/>
      <c r="X38" s="17"/>
      <c r="Y38" s="17" t="s">
        <v>20</v>
      </c>
      <c r="Z38" s="17" t="s">
        <v>21</v>
      </c>
      <c r="AA38" s="19" t="n">
        <v>0</v>
      </c>
    </row>
    <row r="39" customFormat="false" ht="27.35" hidden="false" customHeight="true" outlineLevel="0" collapsed="false">
      <c r="D39" s="15" t="n">
        <v>2090</v>
      </c>
      <c r="E39" s="12" t="n">
        <v>2120</v>
      </c>
      <c r="F39" s="12" t="n">
        <v>2260</v>
      </c>
      <c r="G39" s="15" t="n">
        <v>2377</v>
      </c>
      <c r="H39" s="15" t="n">
        <v>2310</v>
      </c>
      <c r="I39" s="12" t="n">
        <v>2250</v>
      </c>
      <c r="J39" s="15" t="n">
        <v>2125</v>
      </c>
      <c r="K39" s="6" t="n">
        <v>2015</v>
      </c>
      <c r="P39" s="21" t="s">
        <v>22</v>
      </c>
      <c r="U39" s="17"/>
      <c r="V39" s="17"/>
      <c r="W39" s="17"/>
      <c r="X39" s="17"/>
      <c r="Y39" s="17" t="s">
        <v>23</v>
      </c>
      <c r="Z39" s="17" t="s">
        <v>21</v>
      </c>
      <c r="AA39" s="19" t="n">
        <v>0</v>
      </c>
    </row>
    <row r="40" customFormat="false" ht="27.35" hidden="false" customHeight="true" outlineLevel="0" collapsed="false">
      <c r="D40" s="15" t="n">
        <v>2070</v>
      </c>
      <c r="E40" s="12" t="n">
        <v>2120</v>
      </c>
      <c r="F40" s="12" t="n">
        <v>2250</v>
      </c>
      <c r="G40" s="15" t="n">
        <v>2340</v>
      </c>
      <c r="H40" s="15" t="n">
        <v>2320</v>
      </c>
      <c r="I40" s="12" t="n">
        <v>2250</v>
      </c>
      <c r="J40" s="15" t="n">
        <v>2130</v>
      </c>
      <c r="K40" s="6" t="n">
        <v>2020</v>
      </c>
      <c r="U40" s="17"/>
      <c r="V40" s="17"/>
      <c r="W40" s="17"/>
      <c r="X40" s="17"/>
      <c r="Y40" s="17" t="s">
        <v>25</v>
      </c>
      <c r="Z40" s="17" t="s">
        <v>29</v>
      </c>
      <c r="AA40" s="20" t="n">
        <f aca="false">12/64</f>
        <v>0.1875</v>
      </c>
    </row>
    <row r="41" customFormat="false" ht="27.35" hidden="false" customHeight="true" outlineLevel="0" collapsed="false">
      <c r="D41" s="15" t="n">
        <v>2090</v>
      </c>
      <c r="E41" s="6" t="n">
        <v>2105</v>
      </c>
      <c r="F41" s="12" t="n">
        <v>2230</v>
      </c>
      <c r="G41" s="12" t="n">
        <v>2240</v>
      </c>
      <c r="H41" s="12" t="n">
        <v>2240</v>
      </c>
      <c r="I41" s="12" t="n">
        <v>2230</v>
      </c>
      <c r="J41" s="15" t="n">
        <v>2120</v>
      </c>
      <c r="K41" s="6" t="n">
        <v>2015</v>
      </c>
      <c r="U41" s="17"/>
      <c r="V41" s="17"/>
      <c r="W41" s="17"/>
      <c r="X41" s="17"/>
      <c r="Y41" s="17"/>
      <c r="Z41" s="17"/>
      <c r="AA41" s="19"/>
    </row>
    <row r="42" customFormat="false" ht="27.35" hidden="false" customHeight="true" outlineLevel="0" collapsed="false">
      <c r="D42" s="15" t="n">
        <v>2090</v>
      </c>
      <c r="E42" s="6" t="n">
        <v>2100</v>
      </c>
      <c r="F42" s="6" t="n">
        <v>2105</v>
      </c>
      <c r="G42" s="6" t="n">
        <v>2110</v>
      </c>
      <c r="H42" s="15" t="n">
        <v>2140</v>
      </c>
      <c r="I42" s="15" t="n">
        <v>2150</v>
      </c>
      <c r="J42" s="15" t="n">
        <v>2130</v>
      </c>
      <c r="K42" s="6" t="n">
        <v>2010</v>
      </c>
      <c r="AA42" s="22"/>
    </row>
    <row r="43" customFormat="false" ht="27.35" hidden="false" customHeight="true" outlineLevel="0" collapsed="false">
      <c r="D43" s="15" t="n">
        <v>2080</v>
      </c>
      <c r="E43" s="6" t="n">
        <v>2075</v>
      </c>
      <c r="F43" s="6" t="n">
        <v>2065</v>
      </c>
      <c r="G43" s="6" t="n">
        <v>2055</v>
      </c>
      <c r="H43" s="6" t="n">
        <v>2045</v>
      </c>
      <c r="I43" s="6" t="n">
        <v>2035</v>
      </c>
      <c r="J43" s="6" t="n">
        <v>2020</v>
      </c>
      <c r="K43" s="6" t="n">
        <v>2000</v>
      </c>
      <c r="AA43" s="22"/>
    </row>
    <row r="45" customFormat="false" ht="27.35" hidden="false" customHeight="true" outlineLevel="0" collapsed="false">
      <c r="D45" s="16" t="s">
        <v>30</v>
      </c>
      <c r="T45" s="0"/>
      <c r="U45" s="23" t="s">
        <v>31</v>
      </c>
      <c r="V45" s="0"/>
    </row>
    <row r="46" customFormat="false" ht="27.35" hidden="false" customHeight="true" outlineLevel="0" collapsed="false">
      <c r="V46" s="18" t="s">
        <v>14</v>
      </c>
      <c r="W46" s="17"/>
      <c r="X46" s="17"/>
      <c r="Y46" s="17"/>
      <c r="Z46" s="17" t="s">
        <v>15</v>
      </c>
      <c r="AA46" s="17" t="s">
        <v>16</v>
      </c>
    </row>
    <row r="47" customFormat="false" ht="27.35" hidden="false" customHeight="true" outlineLevel="0" collapsed="false">
      <c r="D47" s="15" t="n">
        <v>2065</v>
      </c>
      <c r="E47" s="15" t="n">
        <v>2055</v>
      </c>
      <c r="F47" s="15" t="n">
        <v>2045</v>
      </c>
      <c r="G47" s="15" t="n">
        <v>2035</v>
      </c>
      <c r="H47" s="15" t="n">
        <v>2025</v>
      </c>
      <c r="I47" s="15" t="n">
        <v>2015</v>
      </c>
      <c r="J47" s="15" t="n">
        <v>2005</v>
      </c>
      <c r="K47" s="15" t="n">
        <v>2000</v>
      </c>
      <c r="V47" s="17"/>
      <c r="W47" s="17" t="s">
        <v>17</v>
      </c>
      <c r="X47" s="17" t="s">
        <v>18</v>
      </c>
      <c r="Y47" s="17"/>
      <c r="Z47" s="17"/>
      <c r="AA47" s="19"/>
    </row>
    <row r="48" customFormat="false" ht="27.35" hidden="false" customHeight="true" outlineLevel="0" collapsed="false">
      <c r="D48" s="15" t="n">
        <v>2075</v>
      </c>
      <c r="E48" s="12" t="n">
        <v>2100</v>
      </c>
      <c r="F48" s="12" t="n">
        <v>2120</v>
      </c>
      <c r="G48" s="12" t="n">
        <v>2140</v>
      </c>
      <c r="H48" s="12" t="n">
        <v>2130</v>
      </c>
      <c r="I48" s="12" t="n">
        <v>2120</v>
      </c>
      <c r="J48" s="12" t="n">
        <v>2120</v>
      </c>
      <c r="K48" s="15" t="n">
        <v>2005</v>
      </c>
      <c r="V48" s="17"/>
      <c r="W48" s="17"/>
      <c r="X48" s="20" t="s">
        <v>19</v>
      </c>
      <c r="Y48" s="24" t="n">
        <v>1</v>
      </c>
      <c r="Z48" s="20"/>
      <c r="AA48" s="25" t="n">
        <f aca="false">SUM(AA49:AA51)</f>
        <v>0.3125</v>
      </c>
    </row>
    <row r="49" customFormat="false" ht="27.35" hidden="false" customHeight="true" outlineLevel="0" collapsed="false">
      <c r="D49" s="15" t="n">
        <v>2085</v>
      </c>
      <c r="E49" s="12" t="n">
        <v>2110</v>
      </c>
      <c r="F49" s="12" t="n">
        <v>2250</v>
      </c>
      <c r="G49" s="12" t="n">
        <v>2270</v>
      </c>
      <c r="H49" s="12" t="n">
        <v>2260</v>
      </c>
      <c r="I49" s="12" t="n">
        <v>2240</v>
      </c>
      <c r="J49" s="12" t="n">
        <v>2130</v>
      </c>
      <c r="K49" s="6" t="n">
        <v>2010</v>
      </c>
      <c r="V49" s="17"/>
      <c r="W49" s="17"/>
      <c r="X49" s="17"/>
      <c r="Y49" s="17" t="s">
        <v>20</v>
      </c>
      <c r="Z49" s="17" t="s">
        <v>32</v>
      </c>
      <c r="AA49" s="25" t="n">
        <f aca="false">3/64</f>
        <v>0.046875</v>
      </c>
    </row>
    <row r="50" customFormat="false" ht="27.35" hidden="false" customHeight="true" outlineLevel="0" collapsed="false">
      <c r="D50" s="15" t="n">
        <v>2090</v>
      </c>
      <c r="E50" s="12" t="n">
        <v>2120</v>
      </c>
      <c r="F50" s="12" t="n">
        <v>2260</v>
      </c>
      <c r="G50" s="15" t="n">
        <v>2377</v>
      </c>
      <c r="H50" s="15" t="n">
        <v>2310</v>
      </c>
      <c r="I50" s="12" t="n">
        <v>2250</v>
      </c>
      <c r="J50" s="12" t="n">
        <v>2145</v>
      </c>
      <c r="K50" s="6" t="n">
        <v>2015</v>
      </c>
      <c r="P50" s="21" t="s">
        <v>22</v>
      </c>
      <c r="V50" s="17"/>
      <c r="W50" s="17"/>
      <c r="X50" s="17"/>
      <c r="Y50" s="17" t="s">
        <v>23</v>
      </c>
      <c r="Z50" s="17" t="s">
        <v>21</v>
      </c>
      <c r="AA50" s="25" t="n">
        <v>0</v>
      </c>
    </row>
    <row r="51" customFormat="false" ht="27.35" hidden="false" customHeight="true" outlineLevel="0" collapsed="false">
      <c r="D51" s="15" t="n">
        <v>2070</v>
      </c>
      <c r="E51" s="12" t="n">
        <v>2120</v>
      </c>
      <c r="F51" s="12" t="n">
        <v>2250</v>
      </c>
      <c r="G51" s="15" t="n">
        <v>2340</v>
      </c>
      <c r="H51" s="15" t="n">
        <v>2320</v>
      </c>
      <c r="I51" s="12" t="n">
        <v>2250</v>
      </c>
      <c r="J51" s="12" t="n">
        <v>2150</v>
      </c>
      <c r="K51" s="6" t="n">
        <v>2020</v>
      </c>
      <c r="V51" s="17"/>
      <c r="W51" s="17"/>
      <c r="X51" s="17"/>
      <c r="Y51" s="17" t="s">
        <v>25</v>
      </c>
      <c r="Z51" s="17" t="s">
        <v>33</v>
      </c>
      <c r="AA51" s="25" t="n">
        <f aca="false">17/64</f>
        <v>0.265625</v>
      </c>
    </row>
    <row r="52" customFormat="false" ht="27.35" hidden="false" customHeight="true" outlineLevel="0" collapsed="false">
      <c r="D52" s="15" t="n">
        <v>2090</v>
      </c>
      <c r="E52" s="6" t="n">
        <v>2105</v>
      </c>
      <c r="F52" s="12" t="n">
        <v>2230</v>
      </c>
      <c r="G52" s="12" t="n">
        <v>2240</v>
      </c>
      <c r="H52" s="12" t="n">
        <v>2240</v>
      </c>
      <c r="I52" s="12" t="n">
        <v>2230</v>
      </c>
      <c r="J52" s="12" t="n">
        <v>2140</v>
      </c>
      <c r="K52" s="6" t="n">
        <v>2015</v>
      </c>
    </row>
    <row r="53" customFormat="false" ht="27.35" hidden="false" customHeight="true" outlineLevel="0" collapsed="false">
      <c r="D53" s="15" t="n">
        <v>2090</v>
      </c>
      <c r="E53" s="6" t="n">
        <v>2100</v>
      </c>
      <c r="F53" s="6" t="n">
        <v>2105</v>
      </c>
      <c r="G53" s="12" t="n">
        <v>2140</v>
      </c>
      <c r="H53" s="12" t="n">
        <v>2160</v>
      </c>
      <c r="I53" s="12" t="n">
        <v>2160</v>
      </c>
      <c r="J53" s="12" t="n">
        <v>2150</v>
      </c>
      <c r="K53" s="6" t="n">
        <v>2010</v>
      </c>
    </row>
    <row r="54" customFormat="false" ht="27.35" hidden="false" customHeight="true" outlineLevel="0" collapsed="false">
      <c r="D54" s="15" t="n">
        <v>2080</v>
      </c>
      <c r="E54" s="6" t="n">
        <v>2075</v>
      </c>
      <c r="F54" s="6" t="n">
        <v>2065</v>
      </c>
      <c r="G54" s="6" t="n">
        <v>2055</v>
      </c>
      <c r="H54" s="6" t="n">
        <v>2045</v>
      </c>
      <c r="I54" s="6" t="n">
        <v>2035</v>
      </c>
      <c r="J54" s="6" t="n">
        <v>2020</v>
      </c>
      <c r="K54" s="6" t="n">
        <v>2000</v>
      </c>
      <c r="AA54" s="0"/>
    </row>
    <row r="56" customFormat="false" ht="27.35" hidden="false" customHeight="true" outlineLevel="0" collapsed="false">
      <c r="D56" s="16" t="s">
        <v>34</v>
      </c>
    </row>
    <row r="57" customFormat="false" ht="27.35" hidden="false" customHeight="true" outlineLevel="0" collapsed="false">
      <c r="V57" s="18" t="s">
        <v>14</v>
      </c>
      <c r="W57" s="17"/>
      <c r="X57" s="17"/>
      <c r="Y57" s="17"/>
      <c r="Z57" s="17" t="s">
        <v>15</v>
      </c>
      <c r="AA57" s="17" t="s">
        <v>16</v>
      </c>
    </row>
    <row r="58" customFormat="false" ht="27.35" hidden="false" customHeight="true" outlineLevel="0" collapsed="false">
      <c r="D58" s="15" t="n">
        <v>2065</v>
      </c>
      <c r="E58" s="15" t="n">
        <v>2055</v>
      </c>
      <c r="F58" s="15" t="n">
        <v>2045</v>
      </c>
      <c r="G58" s="15" t="n">
        <v>2035</v>
      </c>
      <c r="H58" s="15" t="n">
        <v>2025</v>
      </c>
      <c r="I58" s="15" t="n">
        <v>2015</v>
      </c>
      <c r="J58" s="15" t="n">
        <v>2005</v>
      </c>
      <c r="K58" s="15" t="n">
        <v>2000</v>
      </c>
      <c r="V58" s="17"/>
      <c r="W58" s="17" t="s">
        <v>17</v>
      </c>
      <c r="X58" s="17" t="s">
        <v>18</v>
      </c>
      <c r="Y58" s="17"/>
      <c r="Z58" s="17"/>
      <c r="AA58" s="19"/>
    </row>
    <row r="59" customFormat="false" ht="27.35" hidden="false" customHeight="true" outlineLevel="0" collapsed="false">
      <c r="D59" s="15" t="n">
        <v>2075</v>
      </c>
      <c r="E59" s="12" t="n">
        <v>2100</v>
      </c>
      <c r="F59" s="12" t="n">
        <v>2120</v>
      </c>
      <c r="G59" s="12" t="n">
        <v>2140</v>
      </c>
      <c r="H59" s="12" t="n">
        <v>2130</v>
      </c>
      <c r="I59" s="12" t="n">
        <v>2120</v>
      </c>
      <c r="J59" s="12" t="n">
        <v>2120</v>
      </c>
      <c r="K59" s="15" t="n">
        <v>2005</v>
      </c>
      <c r="V59" s="17"/>
      <c r="W59" s="17"/>
      <c r="X59" s="20" t="s">
        <v>19</v>
      </c>
      <c r="Y59" s="24" t="n">
        <v>1</v>
      </c>
      <c r="Z59" s="20"/>
      <c r="AA59" s="25" t="n">
        <f aca="false">SUM(AA60:AA62)</f>
        <v>0.3125</v>
      </c>
    </row>
    <row r="60" customFormat="false" ht="27.35" hidden="false" customHeight="true" outlineLevel="0" collapsed="false">
      <c r="D60" s="15" t="n">
        <v>2085</v>
      </c>
      <c r="E60" s="12" t="n">
        <v>2110</v>
      </c>
      <c r="F60" s="12" t="n">
        <v>2250</v>
      </c>
      <c r="G60" s="12" t="n">
        <v>2270</v>
      </c>
      <c r="H60" s="12" t="n">
        <v>2260</v>
      </c>
      <c r="I60" s="12" t="n">
        <v>2240</v>
      </c>
      <c r="J60" s="12" t="n">
        <v>2130</v>
      </c>
      <c r="K60" s="6" t="n">
        <v>2010</v>
      </c>
      <c r="V60" s="17"/>
      <c r="W60" s="17"/>
      <c r="X60" s="17"/>
      <c r="Y60" s="17" t="s">
        <v>20</v>
      </c>
      <c r="Z60" s="17" t="s">
        <v>21</v>
      </c>
      <c r="AA60" s="25" t="n">
        <v>0</v>
      </c>
    </row>
    <row r="61" customFormat="false" ht="27.35" hidden="false" customHeight="true" outlineLevel="0" collapsed="false">
      <c r="D61" s="15" t="n">
        <v>2090</v>
      </c>
      <c r="E61" s="12" t="n">
        <v>2120</v>
      </c>
      <c r="F61" s="12" t="n">
        <v>2260</v>
      </c>
      <c r="G61" s="15" t="n">
        <v>2377</v>
      </c>
      <c r="H61" s="15" t="n">
        <v>2310</v>
      </c>
      <c r="I61" s="12" t="n">
        <v>2250</v>
      </c>
      <c r="J61" s="12" t="n">
        <v>2145</v>
      </c>
      <c r="K61" s="6" t="n">
        <v>2015</v>
      </c>
      <c r="P61" s="21" t="s">
        <v>22</v>
      </c>
      <c r="V61" s="17"/>
      <c r="W61" s="17"/>
      <c r="X61" s="17"/>
      <c r="Y61" s="17" t="s">
        <v>23</v>
      </c>
      <c r="Z61" s="17" t="s">
        <v>21</v>
      </c>
      <c r="AA61" s="25" t="n">
        <v>0</v>
      </c>
    </row>
    <row r="62" customFormat="false" ht="27.35" hidden="false" customHeight="true" outlineLevel="0" collapsed="false">
      <c r="D62" s="15" t="n">
        <v>2070</v>
      </c>
      <c r="E62" s="12" t="n">
        <v>2120</v>
      </c>
      <c r="F62" s="12" t="n">
        <v>2250</v>
      </c>
      <c r="G62" s="15" t="n">
        <v>2340</v>
      </c>
      <c r="H62" s="15" t="n">
        <v>2320</v>
      </c>
      <c r="I62" s="12" t="n">
        <v>2250</v>
      </c>
      <c r="J62" s="12" t="n">
        <v>2150</v>
      </c>
      <c r="K62" s="6" t="n">
        <v>2020</v>
      </c>
      <c r="V62" s="17"/>
      <c r="W62" s="17"/>
      <c r="X62" s="17"/>
      <c r="Y62" s="17" t="s">
        <v>25</v>
      </c>
      <c r="Z62" s="17" t="s">
        <v>35</v>
      </c>
      <c r="AA62" s="25" t="n">
        <f aca="false">20/64</f>
        <v>0.3125</v>
      </c>
    </row>
    <row r="63" customFormat="false" ht="27.35" hidden="false" customHeight="true" outlineLevel="0" collapsed="false">
      <c r="D63" s="15" t="n">
        <v>2090</v>
      </c>
      <c r="E63" s="12" t="n">
        <v>2115</v>
      </c>
      <c r="F63" s="12" t="n">
        <v>2230</v>
      </c>
      <c r="G63" s="12" t="n">
        <v>2240</v>
      </c>
      <c r="H63" s="12" t="n">
        <v>2240</v>
      </c>
      <c r="I63" s="12" t="n">
        <v>2230</v>
      </c>
      <c r="J63" s="12" t="n">
        <v>2140</v>
      </c>
      <c r="K63" s="6" t="n">
        <v>2015</v>
      </c>
    </row>
    <row r="64" customFormat="false" ht="27.35" hidden="false" customHeight="true" outlineLevel="0" collapsed="false">
      <c r="D64" s="15" t="n">
        <v>2090</v>
      </c>
      <c r="E64" s="12" t="n">
        <v>2110</v>
      </c>
      <c r="F64" s="12" t="n">
        <v>2125</v>
      </c>
      <c r="G64" s="12" t="n">
        <v>2140</v>
      </c>
      <c r="H64" s="12" t="n">
        <v>2160</v>
      </c>
      <c r="I64" s="12" t="n">
        <v>2160</v>
      </c>
      <c r="J64" s="12" t="n">
        <v>2150</v>
      </c>
      <c r="K64" s="6" t="n">
        <v>2010</v>
      </c>
    </row>
    <row r="65" customFormat="false" ht="27.35" hidden="false" customHeight="true" outlineLevel="0" collapsed="false">
      <c r="D65" s="15" t="n">
        <v>2080</v>
      </c>
      <c r="E65" s="6" t="n">
        <v>2075</v>
      </c>
      <c r="F65" s="6" t="n">
        <v>2065</v>
      </c>
      <c r="G65" s="6" t="n">
        <v>2055</v>
      </c>
      <c r="H65" s="6" t="n">
        <v>2045</v>
      </c>
      <c r="I65" s="6" t="n">
        <v>2035</v>
      </c>
      <c r="J65" s="6" t="n">
        <v>2020</v>
      </c>
      <c r="K65" s="6" t="n">
        <v>2000</v>
      </c>
    </row>
    <row r="67" customFormat="false" ht="27.35" hidden="false" customHeight="true" outlineLevel="0" collapsed="false">
      <c r="D67" s="16" t="s">
        <v>36</v>
      </c>
    </row>
    <row r="68" customFormat="false" ht="27.35" hidden="false" customHeight="true" outlineLevel="0" collapsed="false">
      <c r="V68" s="18" t="s">
        <v>14</v>
      </c>
      <c r="W68" s="17"/>
      <c r="X68" s="17"/>
      <c r="Y68" s="17"/>
      <c r="Z68" s="17" t="s">
        <v>15</v>
      </c>
      <c r="AA68" s="17" t="s">
        <v>16</v>
      </c>
    </row>
    <row r="69" customFormat="false" ht="27.35" hidden="false" customHeight="true" outlineLevel="0" collapsed="false">
      <c r="D69" s="15" t="n">
        <v>2065</v>
      </c>
      <c r="E69" s="15" t="n">
        <v>2055</v>
      </c>
      <c r="F69" s="15" t="n">
        <v>2045</v>
      </c>
      <c r="G69" s="15" t="n">
        <v>2035</v>
      </c>
      <c r="H69" s="15" t="n">
        <v>2025</v>
      </c>
      <c r="I69" s="15" t="n">
        <v>2015</v>
      </c>
      <c r="J69" s="15" t="n">
        <v>2005</v>
      </c>
      <c r="K69" s="12" t="n">
        <v>2030</v>
      </c>
      <c r="V69" s="17"/>
      <c r="W69" s="17" t="s">
        <v>17</v>
      </c>
      <c r="X69" s="17" t="s">
        <v>18</v>
      </c>
      <c r="Y69" s="17"/>
      <c r="Z69" s="17"/>
      <c r="AA69" s="19"/>
    </row>
    <row r="70" customFormat="false" ht="27.35" hidden="false" customHeight="true" outlineLevel="0" collapsed="false">
      <c r="D70" s="15" t="n">
        <v>2075</v>
      </c>
      <c r="E70" s="12" t="n">
        <v>2100</v>
      </c>
      <c r="F70" s="12" t="n">
        <v>2120</v>
      </c>
      <c r="G70" s="12" t="n">
        <v>2140</v>
      </c>
      <c r="H70" s="12" t="n">
        <v>2130</v>
      </c>
      <c r="I70" s="12" t="n">
        <v>2120</v>
      </c>
      <c r="J70" s="12" t="n">
        <v>2120</v>
      </c>
      <c r="K70" s="12" t="n">
        <v>2040</v>
      </c>
      <c r="V70" s="17"/>
      <c r="W70" s="17"/>
      <c r="X70" s="20" t="s">
        <v>19</v>
      </c>
      <c r="Y70" s="24" t="n">
        <v>0</v>
      </c>
      <c r="Z70" s="20"/>
      <c r="AA70" s="25" t="n">
        <f aca="false">SUM(AA71:AA73)</f>
        <v>0.4375</v>
      </c>
    </row>
    <row r="71" customFormat="false" ht="27.35" hidden="false" customHeight="true" outlineLevel="0" collapsed="false">
      <c r="D71" s="15" t="n">
        <v>2085</v>
      </c>
      <c r="E71" s="12" t="n">
        <v>2110</v>
      </c>
      <c r="F71" s="12" t="n">
        <v>2250</v>
      </c>
      <c r="G71" s="12" t="n">
        <v>2270</v>
      </c>
      <c r="H71" s="12" t="n">
        <v>2260</v>
      </c>
      <c r="I71" s="12" t="n">
        <v>2240</v>
      </c>
      <c r="J71" s="12" t="n">
        <v>2130</v>
      </c>
      <c r="K71" s="6" t="n">
        <v>2010</v>
      </c>
      <c r="V71" s="17"/>
      <c r="W71" s="17"/>
      <c r="X71" s="17"/>
      <c r="Y71" s="17" t="s">
        <v>20</v>
      </c>
      <c r="Z71" s="17" t="s">
        <v>29</v>
      </c>
      <c r="AA71" s="25" t="n">
        <f aca="false">12/64</f>
        <v>0.1875</v>
      </c>
    </row>
    <row r="72" customFormat="false" ht="27.35" hidden="false" customHeight="true" outlineLevel="0" collapsed="false">
      <c r="D72" s="15" t="n">
        <v>2090</v>
      </c>
      <c r="E72" s="12" t="n">
        <v>2120</v>
      </c>
      <c r="F72" s="12" t="n">
        <v>2260</v>
      </c>
      <c r="G72" s="15" t="n">
        <v>2377</v>
      </c>
      <c r="H72" s="15" t="n">
        <v>2310</v>
      </c>
      <c r="I72" s="12" t="n">
        <v>2250</v>
      </c>
      <c r="J72" s="12" t="n">
        <v>2145</v>
      </c>
      <c r="K72" s="6" t="n">
        <v>2015</v>
      </c>
      <c r="P72" s="21" t="s">
        <v>22</v>
      </c>
      <c r="V72" s="17"/>
      <c r="W72" s="17"/>
      <c r="X72" s="17"/>
      <c r="Y72" s="17" t="s">
        <v>23</v>
      </c>
      <c r="Z72" s="17" t="s">
        <v>37</v>
      </c>
      <c r="AA72" s="25" t="n">
        <f aca="false">14/64</f>
        <v>0.21875</v>
      </c>
    </row>
    <row r="73" customFormat="false" ht="27.35" hidden="false" customHeight="true" outlineLevel="0" collapsed="false">
      <c r="D73" s="15" t="n">
        <v>2070</v>
      </c>
      <c r="E73" s="12" t="n">
        <v>2120</v>
      </c>
      <c r="F73" s="12" t="n">
        <v>2250</v>
      </c>
      <c r="G73" s="15" t="n">
        <v>2340</v>
      </c>
      <c r="H73" s="15" t="n">
        <v>2320</v>
      </c>
      <c r="I73" s="12" t="n">
        <v>2250</v>
      </c>
      <c r="J73" s="12" t="n">
        <v>2150</v>
      </c>
      <c r="K73" s="6" t="n">
        <v>2020</v>
      </c>
      <c r="V73" s="17"/>
      <c r="W73" s="17"/>
      <c r="X73" s="17"/>
      <c r="Y73" s="17" t="s">
        <v>25</v>
      </c>
      <c r="Z73" s="17" t="s">
        <v>24</v>
      </c>
      <c r="AA73" s="25" t="n">
        <f aca="false">2/64</f>
        <v>0.03125</v>
      </c>
    </row>
    <row r="74" customFormat="false" ht="27.35" hidden="false" customHeight="true" outlineLevel="0" collapsed="false">
      <c r="D74" s="15" t="n">
        <v>2090</v>
      </c>
      <c r="E74" s="12" t="n">
        <v>2115</v>
      </c>
      <c r="F74" s="12" t="n">
        <v>2230</v>
      </c>
      <c r="G74" s="12" t="n">
        <v>2240</v>
      </c>
      <c r="H74" s="12" t="n">
        <v>2240</v>
      </c>
      <c r="I74" s="12" t="n">
        <v>2230</v>
      </c>
      <c r="J74" s="12" t="n">
        <v>2140</v>
      </c>
      <c r="K74" s="6" t="n">
        <v>2015</v>
      </c>
    </row>
    <row r="75" customFormat="false" ht="27.35" hidden="false" customHeight="true" outlineLevel="0" collapsed="false">
      <c r="D75" s="15" t="n">
        <v>2090</v>
      </c>
      <c r="E75" s="12" t="n">
        <v>2110</v>
      </c>
      <c r="F75" s="12" t="n">
        <v>2125</v>
      </c>
      <c r="G75" s="12" t="n">
        <v>2140</v>
      </c>
      <c r="H75" s="12" t="n">
        <v>2160</v>
      </c>
      <c r="I75" s="12" t="n">
        <v>2160</v>
      </c>
      <c r="J75" s="12" t="n">
        <v>2150</v>
      </c>
      <c r="K75" s="6" t="n">
        <v>2010</v>
      </c>
    </row>
    <row r="76" customFormat="false" ht="27.35" hidden="false" customHeight="true" outlineLevel="0" collapsed="false">
      <c r="D76" s="15" t="n">
        <v>2080</v>
      </c>
      <c r="E76" s="6" t="n">
        <v>2075</v>
      </c>
      <c r="F76" s="6" t="n">
        <v>2065</v>
      </c>
      <c r="G76" s="6" t="n">
        <v>2055</v>
      </c>
      <c r="H76" s="6" t="n">
        <v>2045</v>
      </c>
      <c r="I76" s="6" t="n">
        <v>2035</v>
      </c>
      <c r="J76" s="6" t="n">
        <v>2020</v>
      </c>
      <c r="K76" s="6" t="n">
        <v>2000</v>
      </c>
    </row>
    <row r="78" customFormat="false" ht="27.35" hidden="false" customHeight="true" outlineLevel="0" collapsed="false">
      <c r="D78" s="16" t="s">
        <v>38</v>
      </c>
    </row>
    <row r="79" customFormat="false" ht="27.35" hidden="false" customHeight="true" outlineLevel="0" collapsed="false">
      <c r="V79" s="18" t="s">
        <v>14</v>
      </c>
      <c r="W79" s="17"/>
      <c r="X79" s="17"/>
      <c r="Y79" s="17"/>
      <c r="Z79" s="17" t="s">
        <v>15</v>
      </c>
      <c r="AA79" s="17" t="s">
        <v>16</v>
      </c>
    </row>
    <row r="80" customFormat="false" ht="27.35" hidden="false" customHeight="true" outlineLevel="0" collapsed="false">
      <c r="D80" s="15" t="n">
        <v>2065</v>
      </c>
      <c r="E80" s="15" t="n">
        <v>2055</v>
      </c>
      <c r="F80" s="15" t="n">
        <v>2045</v>
      </c>
      <c r="G80" s="15" t="n">
        <v>2035</v>
      </c>
      <c r="H80" s="15" t="n">
        <v>2025</v>
      </c>
      <c r="I80" s="15" t="n">
        <v>2015</v>
      </c>
      <c r="J80" s="15" t="n">
        <v>2005</v>
      </c>
      <c r="K80" s="12" t="n">
        <v>2030</v>
      </c>
      <c r="V80" s="17"/>
      <c r="W80" s="17" t="s">
        <v>17</v>
      </c>
      <c r="X80" s="17" t="s">
        <v>18</v>
      </c>
      <c r="Y80" s="17"/>
      <c r="Z80" s="17"/>
      <c r="AA80" s="19"/>
    </row>
    <row r="81" customFormat="false" ht="27.35" hidden="false" customHeight="true" outlineLevel="0" collapsed="false">
      <c r="D81" s="15" t="n">
        <v>2075</v>
      </c>
      <c r="E81" s="12" t="n">
        <v>2100</v>
      </c>
      <c r="F81" s="12" t="n">
        <v>2120</v>
      </c>
      <c r="G81" s="12" t="n">
        <v>2140</v>
      </c>
      <c r="H81" s="12" t="n">
        <v>2130</v>
      </c>
      <c r="I81" s="12" t="n">
        <v>2120</v>
      </c>
      <c r="J81" s="12" t="n">
        <v>2120</v>
      </c>
      <c r="K81" s="12" t="n">
        <v>2040</v>
      </c>
      <c r="V81" s="17"/>
      <c r="W81" s="17"/>
      <c r="X81" s="20" t="s">
        <v>19</v>
      </c>
      <c r="Y81" s="24" t="n">
        <v>1</v>
      </c>
      <c r="Z81" s="20"/>
      <c r="AA81" s="25" t="n">
        <f aca="false">SUM(AA82:AA84)</f>
        <v>0.3125</v>
      </c>
    </row>
    <row r="82" customFormat="false" ht="27.35" hidden="false" customHeight="true" outlineLevel="0" collapsed="false">
      <c r="D82" s="15" t="n">
        <v>2085</v>
      </c>
      <c r="E82" s="12" t="n">
        <v>2110</v>
      </c>
      <c r="F82" s="12" t="n">
        <v>2250</v>
      </c>
      <c r="G82" s="12" t="n">
        <v>2270</v>
      </c>
      <c r="H82" s="12" t="n">
        <v>2260</v>
      </c>
      <c r="I82" s="12" t="n">
        <v>2240</v>
      </c>
      <c r="J82" s="12" t="n">
        <v>2130</v>
      </c>
      <c r="K82" s="6" t="n">
        <v>2010</v>
      </c>
      <c r="V82" s="17"/>
      <c r="W82" s="17"/>
      <c r="X82" s="17"/>
      <c r="Y82" s="17" t="s">
        <v>20</v>
      </c>
      <c r="Z82" s="17" t="s">
        <v>21</v>
      </c>
      <c r="AA82" s="25" t="n">
        <v>0</v>
      </c>
    </row>
    <row r="83" customFormat="false" ht="27.35" hidden="false" customHeight="true" outlineLevel="0" collapsed="false">
      <c r="D83" s="15" t="n">
        <v>2090</v>
      </c>
      <c r="E83" s="12" t="n">
        <v>2120</v>
      </c>
      <c r="F83" s="12" t="n">
        <v>2260</v>
      </c>
      <c r="G83" s="15" t="n">
        <v>2377</v>
      </c>
      <c r="H83" s="15" t="n">
        <v>2310</v>
      </c>
      <c r="I83" s="12" t="n">
        <v>2250</v>
      </c>
      <c r="J83" s="12" t="n">
        <v>2145</v>
      </c>
      <c r="K83" s="6" t="n">
        <v>2015</v>
      </c>
      <c r="P83" s="21" t="s">
        <v>22</v>
      </c>
      <c r="V83" s="17"/>
      <c r="W83" s="17"/>
      <c r="X83" s="17"/>
      <c r="Y83" s="17" t="s">
        <v>23</v>
      </c>
      <c r="Z83" s="17" t="s">
        <v>24</v>
      </c>
      <c r="AA83" s="25" t="n">
        <f aca="false">2/64</f>
        <v>0.03125</v>
      </c>
    </row>
    <row r="84" customFormat="false" ht="27.35" hidden="false" customHeight="true" outlineLevel="0" collapsed="false">
      <c r="D84" s="15" t="n">
        <v>2070</v>
      </c>
      <c r="E84" s="12" t="n">
        <v>2120</v>
      </c>
      <c r="F84" s="12" t="n">
        <v>2250</v>
      </c>
      <c r="G84" s="15" t="n">
        <v>2340</v>
      </c>
      <c r="H84" s="15" t="n">
        <v>2320</v>
      </c>
      <c r="I84" s="12" t="n">
        <v>2250</v>
      </c>
      <c r="J84" s="12" t="n">
        <v>2150</v>
      </c>
      <c r="K84" s="6" t="n">
        <v>2020</v>
      </c>
      <c r="V84" s="17"/>
      <c r="W84" s="17"/>
      <c r="X84" s="17"/>
      <c r="Y84" s="17" t="s">
        <v>25</v>
      </c>
      <c r="Z84" s="17" t="s">
        <v>39</v>
      </c>
      <c r="AA84" s="25" t="n">
        <f aca="false">18/64</f>
        <v>0.28125</v>
      </c>
    </row>
    <row r="85" customFormat="false" ht="27.35" hidden="false" customHeight="true" outlineLevel="0" collapsed="false">
      <c r="D85" s="15" t="n">
        <v>2090</v>
      </c>
      <c r="E85" s="12" t="n">
        <v>2115</v>
      </c>
      <c r="F85" s="12" t="n">
        <v>2230</v>
      </c>
      <c r="G85" s="12" t="n">
        <v>2240</v>
      </c>
      <c r="H85" s="12" t="n">
        <v>2240</v>
      </c>
      <c r="I85" s="12" t="n">
        <v>2230</v>
      </c>
      <c r="J85" s="12" t="n">
        <v>2140</v>
      </c>
      <c r="K85" s="6" t="n">
        <v>2015</v>
      </c>
    </row>
    <row r="86" customFormat="false" ht="27.35" hidden="false" customHeight="true" outlineLevel="0" collapsed="false">
      <c r="D86" s="15" t="n">
        <v>2090</v>
      </c>
      <c r="E86" s="15" t="n">
        <v>2100</v>
      </c>
      <c r="F86" s="15" t="n">
        <v>2105</v>
      </c>
      <c r="G86" s="12" t="n">
        <v>2140</v>
      </c>
      <c r="H86" s="12" t="n">
        <v>2160</v>
      </c>
      <c r="I86" s="12" t="n">
        <v>2160</v>
      </c>
      <c r="J86" s="12" t="n">
        <v>2150</v>
      </c>
      <c r="K86" s="6" t="n">
        <v>2010</v>
      </c>
      <c r="R86" s="0"/>
    </row>
    <row r="87" customFormat="false" ht="27.35" hidden="false" customHeight="true" outlineLevel="0" collapsed="false">
      <c r="D87" s="15" t="n">
        <v>2080</v>
      </c>
      <c r="E87" s="6" t="n">
        <v>2075</v>
      </c>
      <c r="F87" s="6" t="n">
        <v>2065</v>
      </c>
      <c r="G87" s="6" t="n">
        <v>2055</v>
      </c>
      <c r="H87" s="6" t="n">
        <v>2045</v>
      </c>
      <c r="I87" s="6" t="n">
        <v>2035</v>
      </c>
      <c r="J87" s="6" t="n">
        <v>2020</v>
      </c>
      <c r="K87" s="6" t="n">
        <v>2000</v>
      </c>
    </row>
    <row r="89" customFormat="false" ht="27.35" hidden="false" customHeight="true" outlineLevel="0" collapsed="false">
      <c r="D89" s="16" t="s">
        <v>40</v>
      </c>
      <c r="T89" s="0"/>
      <c r="U89" s="0"/>
      <c r="V89" s="0"/>
      <c r="W89" s="0"/>
      <c r="X89" s="0"/>
      <c r="Y89" s="0"/>
      <c r="Z89" s="0"/>
    </row>
    <row r="90" customFormat="false" ht="27.35" hidden="false" customHeight="true" outlineLevel="0" collapsed="false">
      <c r="V90" s="18" t="s">
        <v>14</v>
      </c>
      <c r="W90" s="17"/>
      <c r="X90" s="17"/>
      <c r="Y90" s="17"/>
      <c r="Z90" s="17" t="s">
        <v>15</v>
      </c>
      <c r="AA90" s="17" t="s">
        <v>16</v>
      </c>
    </row>
    <row r="91" customFormat="false" ht="27.35" hidden="false" customHeight="true" outlineLevel="0" collapsed="false">
      <c r="N91" s="15" t="n">
        <v>1970</v>
      </c>
      <c r="O91" s="15" t="n">
        <v>1975</v>
      </c>
      <c r="P91" s="26" t="n">
        <v>1850</v>
      </c>
      <c r="Q91" s="12" t="n">
        <v>1995</v>
      </c>
      <c r="R91" s="15" t="n">
        <v>1975</v>
      </c>
      <c r="S91" s="15" t="n">
        <v>1965</v>
      </c>
      <c r="T91" s="15" t="n">
        <v>1960</v>
      </c>
      <c r="U91" s="15" t="n">
        <v>1960</v>
      </c>
      <c r="V91" s="17"/>
      <c r="W91" s="17" t="s">
        <v>17</v>
      </c>
      <c r="X91" s="17" t="s">
        <v>41</v>
      </c>
      <c r="Y91" s="17"/>
      <c r="Z91" s="17"/>
      <c r="AA91" s="19"/>
    </row>
    <row r="92" customFormat="false" ht="27.35" hidden="false" customHeight="true" outlineLevel="0" collapsed="false">
      <c r="N92" s="15" t="n">
        <v>1970</v>
      </c>
      <c r="O92" s="6" t="n">
        <v>2000</v>
      </c>
      <c r="P92" s="12" t="n">
        <v>2045</v>
      </c>
      <c r="Q92" s="12" t="n">
        <v>2055</v>
      </c>
      <c r="R92" s="15" t="n">
        <v>2005</v>
      </c>
      <c r="S92" s="15" t="n">
        <v>2005</v>
      </c>
      <c r="T92" s="15" t="n">
        <v>2000</v>
      </c>
      <c r="U92" s="15" t="n">
        <v>1965</v>
      </c>
      <c r="V92" s="17"/>
      <c r="W92" s="17"/>
      <c r="X92" s="20" t="s">
        <v>19</v>
      </c>
      <c r="Y92" s="24" t="n">
        <v>1</v>
      </c>
      <c r="Z92" s="20"/>
      <c r="AA92" s="25" t="n">
        <f aca="false">SUM(AA93:AA95)</f>
        <v>0.421875</v>
      </c>
    </row>
    <row r="93" customFormat="false" ht="27.35" hidden="false" customHeight="true" outlineLevel="0" collapsed="false">
      <c r="N93" s="6" t="n">
        <v>1975</v>
      </c>
      <c r="O93" s="6" t="n">
        <v>2000</v>
      </c>
      <c r="P93" s="15" t="n">
        <v>2100</v>
      </c>
      <c r="Q93" s="12" t="n">
        <v>2155</v>
      </c>
      <c r="R93" s="12" t="n">
        <v>2160</v>
      </c>
      <c r="S93" s="12" t="n">
        <v>2140</v>
      </c>
      <c r="T93" s="15" t="n">
        <v>2000</v>
      </c>
      <c r="U93" s="6" t="n">
        <v>1970</v>
      </c>
      <c r="V93" s="17"/>
      <c r="W93" s="17"/>
      <c r="X93" s="17"/>
      <c r="Y93" s="17" t="s">
        <v>20</v>
      </c>
      <c r="Z93" s="17" t="s">
        <v>42</v>
      </c>
      <c r="AA93" s="25" t="n">
        <f aca="false">16/64</f>
        <v>0.25</v>
      </c>
    </row>
    <row r="94" customFormat="false" ht="27.35" hidden="false" customHeight="true" outlineLevel="0" collapsed="false">
      <c r="G94" s="21" t="s">
        <v>22</v>
      </c>
      <c r="N94" s="6" t="n">
        <v>1985</v>
      </c>
      <c r="O94" s="6" t="n">
        <v>2005</v>
      </c>
      <c r="P94" s="15" t="n">
        <v>2105</v>
      </c>
      <c r="Q94" s="12" t="n">
        <v>2160</v>
      </c>
      <c r="R94" s="12" t="n">
        <v>2180</v>
      </c>
      <c r="S94" s="12" t="n">
        <v>2130</v>
      </c>
      <c r="T94" s="6" t="n">
        <v>2000</v>
      </c>
      <c r="U94" s="6" t="n">
        <v>1975</v>
      </c>
      <c r="V94" s="17"/>
      <c r="W94" s="17"/>
      <c r="X94" s="17"/>
      <c r="Y94" s="17" t="s">
        <v>23</v>
      </c>
      <c r="Z94" s="17" t="s">
        <v>26</v>
      </c>
      <c r="AA94" s="25" t="n">
        <f aca="false">10/64</f>
        <v>0.15625</v>
      </c>
    </row>
    <row r="95" customFormat="false" ht="27.35" hidden="false" customHeight="true" outlineLevel="0" collapsed="false">
      <c r="N95" s="6" t="n">
        <v>1990</v>
      </c>
      <c r="O95" s="6" t="n">
        <v>2010</v>
      </c>
      <c r="P95" s="15" t="n">
        <v>2110</v>
      </c>
      <c r="Q95" s="12" t="n">
        <v>2150</v>
      </c>
      <c r="R95" s="12" t="n">
        <v>2140</v>
      </c>
      <c r="S95" s="15" t="n">
        <v>2105</v>
      </c>
      <c r="T95" s="6" t="n">
        <v>2005</v>
      </c>
      <c r="U95" s="6" t="n">
        <v>1980</v>
      </c>
      <c r="V95" s="17"/>
      <c r="W95" s="17"/>
      <c r="X95" s="17"/>
      <c r="Y95" s="17" t="s">
        <v>25</v>
      </c>
      <c r="Z95" s="17" t="s">
        <v>43</v>
      </c>
      <c r="AA95" s="25" t="n">
        <f aca="false">1/64</f>
        <v>0.015625</v>
      </c>
    </row>
    <row r="96" customFormat="false" ht="27.35" hidden="false" customHeight="true" outlineLevel="0" collapsed="false">
      <c r="N96" s="6" t="n">
        <v>1980</v>
      </c>
      <c r="O96" s="6" t="n">
        <v>2005</v>
      </c>
      <c r="P96" s="15" t="n">
        <v>2105</v>
      </c>
      <c r="Q96" s="15" t="n">
        <v>2105</v>
      </c>
      <c r="R96" s="15" t="n">
        <v>2110</v>
      </c>
      <c r="S96" s="15" t="n">
        <v>2100</v>
      </c>
      <c r="T96" s="6" t="n">
        <v>2000</v>
      </c>
      <c r="U96" s="6" t="n">
        <v>1980</v>
      </c>
      <c r="X96" s="2" t="s">
        <v>44</v>
      </c>
    </row>
    <row r="97" customFormat="false" ht="27.35" hidden="false" customHeight="true" outlineLevel="0" collapsed="false">
      <c r="I97" s="0"/>
      <c r="N97" s="6" t="n">
        <v>1970</v>
      </c>
      <c r="O97" s="6" t="n">
        <v>2000</v>
      </c>
      <c r="P97" s="6" t="n">
        <v>2000</v>
      </c>
      <c r="Q97" s="15" t="n">
        <v>2020</v>
      </c>
      <c r="R97" s="15" t="n">
        <v>2035</v>
      </c>
      <c r="S97" s="15" t="n">
        <v>2025</v>
      </c>
      <c r="T97" s="15" t="n">
        <v>2000</v>
      </c>
      <c r="U97" s="6" t="n">
        <v>1970</v>
      </c>
      <c r="X97" s="20" t="s">
        <v>19</v>
      </c>
      <c r="Y97" s="24" t="n">
        <v>0</v>
      </c>
      <c r="Z97" s="20"/>
      <c r="AA97" s="25" t="n">
        <f aca="false">SUM(AA98:AA100)</f>
        <v>0.015625</v>
      </c>
    </row>
    <row r="98" customFormat="false" ht="27.35" hidden="false" customHeight="true" outlineLevel="0" collapsed="false">
      <c r="N98" s="6" t="n">
        <v>1965</v>
      </c>
      <c r="O98" s="6" t="n">
        <v>1965</v>
      </c>
      <c r="P98" s="6" t="n">
        <v>1970</v>
      </c>
      <c r="Q98" s="15" t="n">
        <v>1970</v>
      </c>
      <c r="R98" s="15" t="n">
        <v>1975</v>
      </c>
      <c r="S98" s="6" t="n">
        <v>1960</v>
      </c>
      <c r="T98" s="6" t="n">
        <v>1950</v>
      </c>
      <c r="U98" s="6" t="n">
        <v>1960</v>
      </c>
      <c r="Y98" s="17" t="s">
        <v>23</v>
      </c>
      <c r="Z98" s="17" t="s">
        <v>43</v>
      </c>
      <c r="AA98" s="25" t="n">
        <f aca="false">1/64</f>
        <v>0.015625</v>
      </c>
    </row>
    <row r="100" customFormat="false" ht="27.35" hidden="false" customHeight="true" outlineLevel="0" collapsed="false">
      <c r="D100" s="16" t="s">
        <v>45</v>
      </c>
    </row>
    <row r="101" customFormat="false" ht="27.35" hidden="false" customHeight="true" outlineLevel="0" collapsed="false">
      <c r="V101" s="18" t="s">
        <v>14</v>
      </c>
      <c r="W101" s="17"/>
      <c r="X101" s="17"/>
      <c r="Y101" s="17"/>
      <c r="Z101" s="17" t="s">
        <v>15</v>
      </c>
      <c r="AA101" s="17" t="s">
        <v>16</v>
      </c>
    </row>
    <row r="102" customFormat="false" ht="27.35" hidden="false" customHeight="true" outlineLevel="0" collapsed="false">
      <c r="N102" s="15" t="n">
        <v>1970</v>
      </c>
      <c r="O102" s="15" t="n">
        <v>1975</v>
      </c>
      <c r="P102" s="27" t="n">
        <v>1880</v>
      </c>
      <c r="Q102" s="12" t="n">
        <v>1995</v>
      </c>
      <c r="R102" s="15" t="n">
        <v>1975</v>
      </c>
      <c r="S102" s="15" t="n">
        <v>1965</v>
      </c>
      <c r="T102" s="15" t="n">
        <v>1960</v>
      </c>
      <c r="U102" s="15" t="n">
        <v>1960</v>
      </c>
      <c r="V102" s="17"/>
      <c r="W102" s="17" t="s">
        <v>17</v>
      </c>
      <c r="X102" s="17" t="s">
        <v>41</v>
      </c>
      <c r="Y102" s="17"/>
      <c r="Z102" s="17"/>
      <c r="AA102" s="19"/>
    </row>
    <row r="103" customFormat="false" ht="27.35" hidden="false" customHeight="true" outlineLevel="0" collapsed="false">
      <c r="N103" s="15" t="n">
        <v>1970</v>
      </c>
      <c r="O103" s="6" t="n">
        <v>2000</v>
      </c>
      <c r="P103" s="12" t="n">
        <v>2045</v>
      </c>
      <c r="Q103" s="12" t="n">
        <v>2055</v>
      </c>
      <c r="R103" s="15" t="n">
        <v>2005</v>
      </c>
      <c r="S103" s="15" t="n">
        <v>2005</v>
      </c>
      <c r="T103" s="15" t="n">
        <v>2000</v>
      </c>
      <c r="U103" s="15" t="n">
        <v>1965</v>
      </c>
      <c r="V103" s="17"/>
      <c r="W103" s="17"/>
      <c r="X103" s="20" t="s">
        <v>19</v>
      </c>
      <c r="Y103" s="24" t="n">
        <v>0</v>
      </c>
      <c r="Z103" s="20"/>
      <c r="AA103" s="25" t="n">
        <f aca="false">SUM(AA104:AA105)</f>
        <v>0.015625</v>
      </c>
    </row>
    <row r="104" customFormat="false" ht="27.35" hidden="false" customHeight="true" outlineLevel="0" collapsed="false">
      <c r="N104" s="6" t="n">
        <v>1975</v>
      </c>
      <c r="O104" s="6" t="n">
        <v>2000</v>
      </c>
      <c r="P104" s="15" t="n">
        <v>2100</v>
      </c>
      <c r="Q104" s="12" t="n">
        <v>2155</v>
      </c>
      <c r="R104" s="12" t="n">
        <v>2160</v>
      </c>
      <c r="S104" s="12" t="n">
        <v>2140</v>
      </c>
      <c r="T104" s="15" t="n">
        <v>2000</v>
      </c>
      <c r="U104" s="6" t="n">
        <v>1970</v>
      </c>
      <c r="V104" s="17"/>
      <c r="W104" s="17"/>
      <c r="Y104" s="17" t="s">
        <v>23</v>
      </c>
      <c r="Z104" s="17" t="s">
        <v>43</v>
      </c>
      <c r="AA104" s="25" t="n">
        <v>0</v>
      </c>
    </row>
    <row r="105" customFormat="false" ht="27.35" hidden="false" customHeight="true" outlineLevel="0" collapsed="false">
      <c r="G105" s="21" t="s">
        <v>22</v>
      </c>
      <c r="N105" s="6" t="n">
        <v>1985</v>
      </c>
      <c r="O105" s="6" t="n">
        <v>2005</v>
      </c>
      <c r="P105" s="15" t="n">
        <v>2105</v>
      </c>
      <c r="Q105" s="12" t="n">
        <v>2160</v>
      </c>
      <c r="R105" s="12" t="n">
        <v>2180</v>
      </c>
      <c r="S105" s="12" t="n">
        <v>2130</v>
      </c>
      <c r="T105" s="6" t="n">
        <v>2000</v>
      </c>
      <c r="U105" s="6" t="n">
        <v>1975</v>
      </c>
      <c r="V105" s="17"/>
      <c r="W105" s="17"/>
      <c r="X105" s="0"/>
      <c r="Y105" s="17" t="s">
        <v>25</v>
      </c>
      <c r="Z105" s="17" t="s">
        <v>43</v>
      </c>
      <c r="AA105" s="25" t="n">
        <f aca="false">1/64</f>
        <v>0.015625</v>
      </c>
    </row>
    <row r="106" customFormat="false" ht="27.35" hidden="false" customHeight="true" outlineLevel="0" collapsed="false">
      <c r="N106" s="6" t="n">
        <v>1990</v>
      </c>
      <c r="O106" s="6" t="n">
        <v>2010</v>
      </c>
      <c r="P106" s="15" t="n">
        <v>2110</v>
      </c>
      <c r="Q106" s="12" t="n">
        <v>2150</v>
      </c>
      <c r="R106" s="12" t="n">
        <v>2140</v>
      </c>
      <c r="S106" s="15" t="n">
        <v>2105</v>
      </c>
      <c r="T106" s="6" t="n">
        <v>2005</v>
      </c>
      <c r="U106" s="6" t="n">
        <v>1980</v>
      </c>
      <c r="V106" s="17"/>
      <c r="W106" s="17"/>
      <c r="X106" s="0"/>
      <c r="Y106" s="0"/>
      <c r="Z106" s="0"/>
      <c r="AA106" s="0"/>
    </row>
    <row r="107" customFormat="false" ht="27.35" hidden="false" customHeight="true" outlineLevel="0" collapsed="false">
      <c r="N107" s="6" t="n">
        <v>1980</v>
      </c>
      <c r="O107" s="6" t="n">
        <v>2005</v>
      </c>
      <c r="P107" s="15" t="n">
        <v>2105</v>
      </c>
      <c r="Q107" s="15" t="n">
        <v>2105</v>
      </c>
      <c r="R107" s="15" t="n">
        <v>2110</v>
      </c>
      <c r="S107" s="15" t="n">
        <v>2100</v>
      </c>
      <c r="T107" s="6" t="n">
        <v>2000</v>
      </c>
      <c r="U107" s="6" t="n">
        <v>1980</v>
      </c>
      <c r="W107" s="0"/>
      <c r="X107" s="0"/>
    </row>
    <row r="108" customFormat="false" ht="27.35" hidden="false" customHeight="true" outlineLevel="0" collapsed="false">
      <c r="I108" s="0"/>
      <c r="N108" s="6" t="n">
        <v>1970</v>
      </c>
      <c r="O108" s="6" t="n">
        <v>2000</v>
      </c>
      <c r="P108" s="6" t="n">
        <v>2000</v>
      </c>
      <c r="Q108" s="15" t="n">
        <v>2020</v>
      </c>
      <c r="R108" s="15" t="n">
        <v>2035</v>
      </c>
      <c r="S108" s="15" t="n">
        <v>2025</v>
      </c>
      <c r="T108" s="15" t="n">
        <v>2000</v>
      </c>
      <c r="U108" s="6" t="n">
        <v>1970</v>
      </c>
      <c r="X108" s="0"/>
      <c r="Y108" s="0"/>
      <c r="Z108" s="0"/>
      <c r="AA108" s="0"/>
    </row>
    <row r="109" customFormat="false" ht="27.35" hidden="false" customHeight="true" outlineLevel="0" collapsed="false">
      <c r="N109" s="6" t="n">
        <v>1965</v>
      </c>
      <c r="O109" s="6" t="n">
        <v>1965</v>
      </c>
      <c r="P109" s="6" t="n">
        <v>1970</v>
      </c>
      <c r="Q109" s="15" t="n">
        <v>1970</v>
      </c>
      <c r="R109" s="15" t="n">
        <v>1975</v>
      </c>
      <c r="S109" s="6" t="n">
        <v>1960</v>
      </c>
      <c r="T109" s="6" t="n">
        <v>1950</v>
      </c>
      <c r="U109" s="6" t="n">
        <v>1960</v>
      </c>
      <c r="X109" s="0"/>
      <c r="Y109" s="0"/>
      <c r="Z109" s="0"/>
      <c r="AA109" s="0"/>
    </row>
    <row r="111" customFormat="false" ht="27.35" hidden="false" customHeight="true" outlineLevel="0" collapsed="false">
      <c r="D111" s="16" t="s">
        <v>46</v>
      </c>
      <c r="S111" s="0"/>
      <c r="T111" s="23" t="s">
        <v>47</v>
      </c>
      <c r="W111" s="0"/>
    </row>
    <row r="112" customFormat="false" ht="27.35" hidden="false" customHeight="true" outlineLevel="0" collapsed="false">
      <c r="V112" s="18" t="s">
        <v>14</v>
      </c>
      <c r="W112" s="17"/>
      <c r="X112" s="17"/>
      <c r="Y112" s="17"/>
      <c r="Z112" s="17" t="s">
        <v>15</v>
      </c>
      <c r="AA112" s="17" t="s">
        <v>16</v>
      </c>
    </row>
    <row r="113" customFormat="false" ht="27.35" hidden="false" customHeight="true" outlineLevel="0" collapsed="false">
      <c r="N113" s="15" t="n">
        <v>1970</v>
      </c>
      <c r="O113" s="15" t="n">
        <v>1975</v>
      </c>
      <c r="P113" s="12" t="n">
        <v>1905</v>
      </c>
      <c r="Q113" s="12" t="n">
        <v>1995</v>
      </c>
      <c r="R113" s="15" t="n">
        <v>1975</v>
      </c>
      <c r="S113" s="15" t="n">
        <v>1965</v>
      </c>
      <c r="T113" s="15" t="n">
        <v>1960</v>
      </c>
      <c r="U113" s="15" t="n">
        <v>1960</v>
      </c>
      <c r="V113" s="17"/>
      <c r="W113" s="17" t="s">
        <v>17</v>
      </c>
      <c r="X113" s="17" t="s">
        <v>41</v>
      </c>
      <c r="Y113" s="17"/>
      <c r="Z113" s="17"/>
      <c r="AA113" s="19"/>
    </row>
    <row r="114" customFormat="false" ht="27.35" hidden="false" customHeight="true" outlineLevel="0" collapsed="false">
      <c r="N114" s="15" t="n">
        <v>1970</v>
      </c>
      <c r="O114" s="6" t="n">
        <v>2000</v>
      </c>
      <c r="P114" s="12" t="n">
        <v>2045</v>
      </c>
      <c r="Q114" s="12" t="n">
        <v>2055</v>
      </c>
      <c r="R114" s="15" t="n">
        <v>2005</v>
      </c>
      <c r="S114" s="15" t="n">
        <v>2005</v>
      </c>
      <c r="T114" s="15" t="n">
        <v>2000</v>
      </c>
      <c r="U114" s="15" t="n">
        <v>1965</v>
      </c>
      <c r="V114" s="17"/>
      <c r="W114" s="17"/>
      <c r="X114" s="20" t="s">
        <v>19</v>
      </c>
      <c r="Y114" s="24" t="n">
        <v>0</v>
      </c>
      <c r="Z114" s="20"/>
      <c r="AA114" s="25" t="n">
        <f aca="false">SUM(AA115:AA116)</f>
        <v>0</v>
      </c>
    </row>
    <row r="115" customFormat="false" ht="27.35" hidden="false" customHeight="true" outlineLevel="0" collapsed="false">
      <c r="N115" s="6" t="n">
        <v>1975</v>
      </c>
      <c r="O115" s="6" t="n">
        <v>2000</v>
      </c>
      <c r="P115" s="15" t="n">
        <v>2100</v>
      </c>
      <c r="Q115" s="12" t="n">
        <v>2155</v>
      </c>
      <c r="R115" s="12" t="n">
        <v>2160</v>
      </c>
      <c r="S115" s="12" t="n">
        <v>2140</v>
      </c>
      <c r="T115" s="15" t="n">
        <v>2000</v>
      </c>
      <c r="U115" s="6" t="n">
        <v>1970</v>
      </c>
      <c r="V115" s="17"/>
      <c r="W115" s="17"/>
      <c r="Y115" s="17" t="s">
        <v>23</v>
      </c>
      <c r="Z115" s="17" t="s">
        <v>43</v>
      </c>
      <c r="AA115" s="25" t="n">
        <v>0</v>
      </c>
    </row>
    <row r="116" customFormat="false" ht="27.35" hidden="false" customHeight="true" outlineLevel="0" collapsed="false">
      <c r="G116" s="21" t="s">
        <v>22</v>
      </c>
      <c r="N116" s="6" t="n">
        <v>1985</v>
      </c>
      <c r="O116" s="6" t="n">
        <v>2005</v>
      </c>
      <c r="P116" s="15" t="n">
        <v>2105</v>
      </c>
      <c r="Q116" s="12" t="n">
        <v>2160</v>
      </c>
      <c r="R116" s="12" t="n">
        <v>2180</v>
      </c>
      <c r="S116" s="12" t="n">
        <v>2130</v>
      </c>
      <c r="T116" s="6" t="n">
        <v>2000</v>
      </c>
      <c r="U116" s="6" t="n">
        <v>1975</v>
      </c>
      <c r="V116" s="17"/>
      <c r="W116" s="17"/>
      <c r="X116" s="0"/>
      <c r="Y116" s="17" t="s">
        <v>25</v>
      </c>
      <c r="Z116" s="17" t="s">
        <v>43</v>
      </c>
      <c r="AA116" s="25" t="n">
        <v>0</v>
      </c>
    </row>
    <row r="117" customFormat="false" ht="27.35" hidden="false" customHeight="true" outlineLevel="0" collapsed="false">
      <c r="N117" s="6" t="n">
        <v>1990</v>
      </c>
      <c r="O117" s="6" t="n">
        <v>2010</v>
      </c>
      <c r="P117" s="15" t="n">
        <v>2110</v>
      </c>
      <c r="Q117" s="12" t="n">
        <v>2150</v>
      </c>
      <c r="R117" s="12" t="n">
        <v>2140</v>
      </c>
      <c r="S117" s="15" t="n">
        <v>2105</v>
      </c>
      <c r="T117" s="6" t="n">
        <v>2005</v>
      </c>
      <c r="U117" s="6" t="n">
        <v>1980</v>
      </c>
      <c r="V117" s="17"/>
      <c r="W117" s="17"/>
      <c r="X117" s="20" t="s">
        <v>19</v>
      </c>
      <c r="Y117" s="24" t="n">
        <v>1</v>
      </c>
      <c r="Z117" s="20"/>
      <c r="AA117" s="25" t="n">
        <f aca="false">SUM(AA118:AA120)</f>
        <v>0.4375</v>
      </c>
    </row>
    <row r="118" customFormat="false" ht="27.35" hidden="false" customHeight="true" outlineLevel="0" collapsed="false">
      <c r="N118" s="6" t="n">
        <v>1980</v>
      </c>
      <c r="O118" s="6" t="n">
        <v>2005</v>
      </c>
      <c r="P118" s="15" t="n">
        <v>2105</v>
      </c>
      <c r="Q118" s="15" t="n">
        <v>2105</v>
      </c>
      <c r="R118" s="15" t="n">
        <v>2110</v>
      </c>
      <c r="S118" s="15" t="n">
        <v>2100</v>
      </c>
      <c r="T118" s="6" t="n">
        <v>2000</v>
      </c>
      <c r="U118" s="6" t="n">
        <v>1980</v>
      </c>
      <c r="W118" s="0"/>
      <c r="X118" s="17"/>
      <c r="Y118" s="17" t="s">
        <v>20</v>
      </c>
      <c r="Z118" s="17" t="s">
        <v>42</v>
      </c>
      <c r="AA118" s="25" t="n">
        <f aca="false">16/64</f>
        <v>0.25</v>
      </c>
    </row>
    <row r="119" customFormat="false" ht="27.35" hidden="false" customHeight="true" outlineLevel="0" collapsed="false">
      <c r="I119" s="0"/>
      <c r="N119" s="6" t="n">
        <v>1970</v>
      </c>
      <c r="O119" s="6" t="n">
        <v>2000</v>
      </c>
      <c r="P119" s="6" t="n">
        <v>2000</v>
      </c>
      <c r="Q119" s="15" t="n">
        <v>2020</v>
      </c>
      <c r="R119" s="15" t="n">
        <v>2035</v>
      </c>
      <c r="S119" s="15" t="n">
        <v>2025</v>
      </c>
      <c r="T119" s="15" t="n">
        <v>2000</v>
      </c>
      <c r="U119" s="6" t="n">
        <v>1970</v>
      </c>
      <c r="X119" s="17"/>
      <c r="Y119" s="17" t="s">
        <v>23</v>
      </c>
      <c r="Z119" s="17" t="s">
        <v>26</v>
      </c>
      <c r="AA119" s="25" t="n">
        <f aca="false">10/64</f>
        <v>0.15625</v>
      </c>
    </row>
    <row r="120" customFormat="false" ht="27.35" hidden="false" customHeight="true" outlineLevel="0" collapsed="false">
      <c r="N120" s="6" t="n">
        <v>1965</v>
      </c>
      <c r="O120" s="6" t="n">
        <v>1965</v>
      </c>
      <c r="P120" s="6" t="n">
        <v>1970</v>
      </c>
      <c r="Q120" s="15" t="n">
        <v>1970</v>
      </c>
      <c r="R120" s="15" t="n">
        <v>1975</v>
      </c>
      <c r="S120" s="6" t="n">
        <v>1960</v>
      </c>
      <c r="T120" s="6" t="n">
        <v>1950</v>
      </c>
      <c r="U120" s="6" t="n">
        <v>1960</v>
      </c>
      <c r="X120" s="17"/>
      <c r="Y120" s="17" t="s">
        <v>25</v>
      </c>
      <c r="Z120" s="17" t="s">
        <v>24</v>
      </c>
      <c r="AA120" s="25" t="n">
        <f aca="false">2/64</f>
        <v>0.03125</v>
      </c>
    </row>
    <row r="121" customFormat="false" ht="27.35" hidden="false" customHeight="true" outlineLevel="0" collapsed="false">
      <c r="N121" s="0"/>
      <c r="O121" s="0"/>
      <c r="P121" s="0"/>
      <c r="Q121" s="0"/>
      <c r="R121" s="0"/>
      <c r="S121" s="0"/>
      <c r="T121" s="0"/>
      <c r="U121" s="0"/>
      <c r="X121" s="17"/>
      <c r="Y121" s="17"/>
      <c r="Z121" s="17"/>
      <c r="AA121" s="25"/>
    </row>
    <row r="122" customFormat="false" ht="27.35" hidden="false" customHeight="true" outlineLevel="0" collapsed="false">
      <c r="D122" s="16" t="s">
        <v>48</v>
      </c>
      <c r="O122" s="28" t="s">
        <v>49</v>
      </c>
      <c r="W122" s="0"/>
    </row>
    <row r="123" customFormat="false" ht="27.35" hidden="false" customHeight="true" outlineLevel="0" collapsed="false">
      <c r="V123" s="18" t="s">
        <v>14</v>
      </c>
      <c r="W123" s="17"/>
      <c r="X123" s="17"/>
      <c r="Y123" s="17"/>
      <c r="Z123" s="17" t="s">
        <v>15</v>
      </c>
      <c r="AA123" s="17" t="s">
        <v>16</v>
      </c>
    </row>
    <row r="124" customFormat="false" ht="27.35" hidden="false" customHeight="true" outlineLevel="0" collapsed="false">
      <c r="N124" s="15" t="n">
        <v>1970</v>
      </c>
      <c r="O124" s="15" t="n">
        <v>1975</v>
      </c>
      <c r="P124" s="27" t="n">
        <v>1880</v>
      </c>
      <c r="Q124" s="12" t="n">
        <v>1995</v>
      </c>
      <c r="R124" s="15" t="n">
        <v>1975</v>
      </c>
      <c r="S124" s="15" t="n">
        <v>1965</v>
      </c>
      <c r="T124" s="15" t="n">
        <v>1960</v>
      </c>
      <c r="U124" s="15" t="n">
        <v>1960</v>
      </c>
      <c r="V124" s="17"/>
      <c r="W124" s="17" t="s">
        <v>17</v>
      </c>
      <c r="X124" s="17" t="s">
        <v>41</v>
      </c>
      <c r="Y124" s="17"/>
      <c r="Z124" s="17"/>
      <c r="AA124" s="19"/>
    </row>
    <row r="125" customFormat="false" ht="27.35" hidden="false" customHeight="true" outlineLevel="0" collapsed="false">
      <c r="N125" s="15" t="n">
        <v>1970</v>
      </c>
      <c r="O125" s="6" t="n">
        <v>2000</v>
      </c>
      <c r="P125" s="12" t="n">
        <v>2045</v>
      </c>
      <c r="Q125" s="12" t="n">
        <v>2055</v>
      </c>
      <c r="R125" s="15" t="n">
        <v>2005</v>
      </c>
      <c r="S125" s="15" t="n">
        <v>2005</v>
      </c>
      <c r="T125" s="15" t="n">
        <v>2000</v>
      </c>
      <c r="U125" s="15" t="n">
        <v>1965</v>
      </c>
      <c r="V125" s="17"/>
      <c r="X125" s="2" t="s">
        <v>50</v>
      </c>
    </row>
    <row r="126" customFormat="false" ht="27.35" hidden="false" customHeight="true" outlineLevel="0" collapsed="false">
      <c r="N126" s="6" t="n">
        <v>1975</v>
      </c>
      <c r="O126" s="6" t="n">
        <v>2000</v>
      </c>
      <c r="P126" s="15" t="n">
        <v>2100</v>
      </c>
      <c r="Q126" s="12" t="n">
        <v>2155</v>
      </c>
      <c r="R126" s="12" t="n">
        <v>2160</v>
      </c>
      <c r="S126" s="12" t="n">
        <v>2140</v>
      </c>
      <c r="T126" s="15" t="n">
        <v>2000</v>
      </c>
      <c r="U126" s="6" t="n">
        <v>1970</v>
      </c>
      <c r="V126" s="17"/>
      <c r="X126" s="20" t="s">
        <v>19</v>
      </c>
      <c r="Y126" s="24" t="n">
        <v>4</v>
      </c>
      <c r="Z126" s="20"/>
      <c r="AA126" s="25" t="n">
        <f aca="false">AA127</f>
        <v>0.03125</v>
      </c>
    </row>
    <row r="127" customFormat="false" ht="27.35" hidden="false" customHeight="true" outlineLevel="0" collapsed="false">
      <c r="G127" s="21" t="s">
        <v>22</v>
      </c>
      <c r="N127" s="6" t="n">
        <v>1985</v>
      </c>
      <c r="O127" s="6" t="n">
        <v>2005</v>
      </c>
      <c r="P127" s="15" t="n">
        <v>2105</v>
      </c>
      <c r="Q127" s="29" t="n">
        <v>2200</v>
      </c>
      <c r="R127" s="30" t="n">
        <v>2210</v>
      </c>
      <c r="S127" s="12" t="n">
        <v>2130</v>
      </c>
      <c r="T127" s="6" t="n">
        <v>2000</v>
      </c>
      <c r="U127" s="6" t="n">
        <v>1975</v>
      </c>
      <c r="V127" s="17"/>
      <c r="Y127" s="17" t="s">
        <v>25</v>
      </c>
      <c r="Z127" s="17" t="s">
        <v>24</v>
      </c>
      <c r="AA127" s="25" t="n">
        <f aca="false">2/64</f>
        <v>0.03125</v>
      </c>
    </row>
    <row r="128" customFormat="false" ht="27.35" hidden="false" customHeight="true" outlineLevel="0" collapsed="false">
      <c r="N128" s="6" t="n">
        <v>1990</v>
      </c>
      <c r="O128" s="6" t="n">
        <v>2010</v>
      </c>
      <c r="P128" s="15" t="n">
        <v>2110</v>
      </c>
      <c r="Q128" s="12" t="n">
        <v>2150</v>
      </c>
      <c r="R128" s="12" t="n">
        <v>2140</v>
      </c>
      <c r="S128" s="15" t="n">
        <v>2105</v>
      </c>
      <c r="T128" s="6" t="n">
        <v>2005</v>
      </c>
      <c r="U128" s="6" t="n">
        <v>1980</v>
      </c>
      <c r="V128" s="17"/>
      <c r="W128" s="17"/>
      <c r="X128" s="0"/>
      <c r="Y128" s="0"/>
      <c r="Z128" s="0"/>
      <c r="AA128" s="0"/>
    </row>
    <row r="129" customFormat="false" ht="27.35" hidden="false" customHeight="true" outlineLevel="0" collapsed="false">
      <c r="N129" s="6" t="n">
        <v>1980</v>
      </c>
      <c r="O129" s="6" t="n">
        <v>2005</v>
      </c>
      <c r="P129" s="15" t="n">
        <v>2105</v>
      </c>
      <c r="Q129" s="15" t="n">
        <v>2105</v>
      </c>
      <c r="R129" s="15" t="n">
        <v>2110</v>
      </c>
      <c r="S129" s="15" t="n">
        <v>2100</v>
      </c>
      <c r="T129" s="6" t="n">
        <v>2000</v>
      </c>
      <c r="U129" s="6" t="n">
        <v>1980</v>
      </c>
      <c r="W129" s="0"/>
      <c r="X129" s="0"/>
      <c r="Y129" s="0"/>
      <c r="Z129" s="0"/>
      <c r="AA129" s="0"/>
    </row>
    <row r="130" customFormat="false" ht="27.35" hidden="false" customHeight="true" outlineLevel="0" collapsed="false">
      <c r="I130" s="0"/>
      <c r="N130" s="6" t="n">
        <v>1970</v>
      </c>
      <c r="O130" s="6" t="n">
        <v>2000</v>
      </c>
      <c r="P130" s="6" t="n">
        <v>2000</v>
      </c>
      <c r="Q130" s="15" t="n">
        <v>2020</v>
      </c>
      <c r="R130" s="15" t="n">
        <v>2035</v>
      </c>
      <c r="S130" s="15" t="n">
        <v>2025</v>
      </c>
      <c r="T130" s="15" t="n">
        <v>2000</v>
      </c>
      <c r="U130" s="6" t="n">
        <v>1970</v>
      </c>
      <c r="W130" s="0"/>
      <c r="X130" s="0"/>
      <c r="Y130" s="0"/>
      <c r="Z130" s="0"/>
      <c r="AA130" s="0"/>
    </row>
    <row r="131" customFormat="false" ht="27.35" hidden="false" customHeight="true" outlineLevel="0" collapsed="false">
      <c r="N131" s="6" t="n">
        <v>1965</v>
      </c>
      <c r="O131" s="6" t="n">
        <v>1965</v>
      </c>
      <c r="P131" s="6" t="n">
        <v>1970</v>
      </c>
      <c r="Q131" s="15" t="n">
        <v>1970</v>
      </c>
      <c r="R131" s="15" t="n">
        <v>1975</v>
      </c>
      <c r="S131" s="6" t="n">
        <v>1960</v>
      </c>
      <c r="T131" s="6" t="n">
        <v>1950</v>
      </c>
      <c r="U131" s="6" t="n">
        <v>1960</v>
      </c>
      <c r="W131" s="0"/>
      <c r="X131" s="0"/>
      <c r="Y131" s="0"/>
      <c r="Z131" s="0"/>
      <c r="AA131" s="0"/>
    </row>
    <row r="133" customFormat="false" ht="27.35" hidden="false" customHeight="true" outlineLevel="0" collapsed="false">
      <c r="D133" s="16" t="s">
        <v>51</v>
      </c>
    </row>
    <row r="134" customFormat="false" ht="27.35" hidden="false" customHeight="true" outlineLevel="0" collapsed="false">
      <c r="V134" s="18" t="s">
        <v>14</v>
      </c>
      <c r="W134" s="17"/>
      <c r="X134" s="17"/>
      <c r="Y134" s="17" t="s">
        <v>52</v>
      </c>
      <c r="Z134" s="0"/>
      <c r="AA134" s="0"/>
    </row>
    <row r="135" customFormat="false" ht="27.35" hidden="false" customHeight="true" outlineLevel="0" collapsed="false">
      <c r="N135" s="15" t="n">
        <v>1970</v>
      </c>
      <c r="O135" s="15" t="n">
        <v>1975</v>
      </c>
      <c r="P135" s="27" t="n">
        <v>1880</v>
      </c>
      <c r="Q135" s="31" t="n">
        <v>1799</v>
      </c>
      <c r="R135" s="15" t="n">
        <v>1975</v>
      </c>
      <c r="S135" s="15" t="n">
        <v>1965</v>
      </c>
      <c r="T135" s="15" t="n">
        <v>1960</v>
      </c>
      <c r="U135" s="15" t="n">
        <v>1960</v>
      </c>
      <c r="V135" s="17"/>
      <c r="W135" s="0"/>
      <c r="X135" s="0"/>
      <c r="Y135" s="0"/>
      <c r="Z135" s="0"/>
      <c r="AA135" s="0"/>
    </row>
    <row r="136" customFormat="false" ht="27.35" hidden="false" customHeight="true" outlineLevel="0" collapsed="false">
      <c r="N136" s="15" t="n">
        <v>1970</v>
      </c>
      <c r="O136" s="6" t="n">
        <v>2000</v>
      </c>
      <c r="P136" s="12" t="n">
        <v>2045</v>
      </c>
      <c r="Q136" s="12" t="n">
        <v>2055</v>
      </c>
      <c r="R136" s="15" t="n">
        <v>2005</v>
      </c>
      <c r="S136" s="15" t="n">
        <v>2005</v>
      </c>
      <c r="T136" s="15" t="n">
        <v>2000</v>
      </c>
      <c r="U136" s="15" t="n">
        <v>1965</v>
      </c>
      <c r="V136" s="17"/>
      <c r="W136" s="0"/>
      <c r="X136" s="0"/>
      <c r="Y136" s="0"/>
      <c r="Z136" s="0"/>
      <c r="AA136" s="0"/>
    </row>
    <row r="137" customFormat="false" ht="27.35" hidden="false" customHeight="true" outlineLevel="0" collapsed="false">
      <c r="N137" s="6" t="n">
        <v>1975</v>
      </c>
      <c r="O137" s="6" t="n">
        <v>2000</v>
      </c>
      <c r="P137" s="15" t="n">
        <v>2100</v>
      </c>
      <c r="Q137" s="12" t="n">
        <v>2155</v>
      </c>
      <c r="R137" s="12" t="n">
        <v>2160</v>
      </c>
      <c r="S137" s="12" t="n">
        <v>2140</v>
      </c>
      <c r="T137" s="15" t="n">
        <v>2000</v>
      </c>
      <c r="U137" s="6" t="n">
        <v>1970</v>
      </c>
      <c r="V137" s="17"/>
      <c r="W137" s="0"/>
      <c r="X137" s="0"/>
      <c r="Y137" s="0"/>
      <c r="Z137" s="0"/>
      <c r="AA137" s="0"/>
    </row>
    <row r="138" customFormat="false" ht="27.35" hidden="false" customHeight="true" outlineLevel="0" collapsed="false">
      <c r="G138" s="21" t="s">
        <v>22</v>
      </c>
      <c r="N138" s="6" t="n">
        <v>1985</v>
      </c>
      <c r="O138" s="6" t="n">
        <v>2005</v>
      </c>
      <c r="P138" s="15" t="n">
        <v>2105</v>
      </c>
      <c r="Q138" s="29" t="n">
        <v>2200</v>
      </c>
      <c r="R138" s="30" t="n">
        <v>2210</v>
      </c>
      <c r="S138" s="12" t="n">
        <v>2130</v>
      </c>
      <c r="T138" s="6" t="n">
        <v>2000</v>
      </c>
      <c r="U138" s="6" t="n">
        <v>1975</v>
      </c>
      <c r="V138" s="17"/>
      <c r="W138" s="0"/>
      <c r="X138" s="0"/>
      <c r="Y138" s="0"/>
      <c r="Z138" s="0"/>
      <c r="AA138" s="0"/>
    </row>
    <row r="139" customFormat="false" ht="27.35" hidden="false" customHeight="true" outlineLevel="0" collapsed="false">
      <c r="N139" s="6" t="n">
        <v>1990</v>
      </c>
      <c r="O139" s="6" t="n">
        <v>2010</v>
      </c>
      <c r="P139" s="15" t="n">
        <v>2110</v>
      </c>
      <c r="Q139" s="12" t="n">
        <v>2150</v>
      </c>
      <c r="R139" s="12" t="n">
        <v>2140</v>
      </c>
      <c r="S139" s="15" t="n">
        <v>2105</v>
      </c>
      <c r="T139" s="6" t="n">
        <v>2005</v>
      </c>
      <c r="U139" s="6" t="n">
        <v>1980</v>
      </c>
      <c r="V139" s="17"/>
      <c r="W139" s="17"/>
      <c r="X139" s="0"/>
      <c r="Y139" s="0"/>
      <c r="Z139" s="0"/>
      <c r="AA139" s="0"/>
    </row>
    <row r="140" customFormat="false" ht="27.35" hidden="false" customHeight="true" outlineLevel="0" collapsed="false">
      <c r="N140" s="6" t="n">
        <v>1980</v>
      </c>
      <c r="O140" s="6" t="n">
        <v>2005</v>
      </c>
      <c r="P140" s="15" t="n">
        <v>2105</v>
      </c>
      <c r="Q140" s="15" t="n">
        <v>2105</v>
      </c>
      <c r="R140" s="15" t="n">
        <v>2110</v>
      </c>
      <c r="S140" s="15" t="n">
        <v>2100</v>
      </c>
      <c r="T140" s="6" t="n">
        <v>2000</v>
      </c>
      <c r="U140" s="6" t="n">
        <v>1980</v>
      </c>
      <c r="W140" s="0"/>
      <c r="X140" s="0"/>
      <c r="Y140" s="0"/>
      <c r="Z140" s="0"/>
      <c r="AA140" s="0"/>
    </row>
    <row r="141" customFormat="false" ht="27.35" hidden="false" customHeight="true" outlineLevel="0" collapsed="false">
      <c r="I141" s="0"/>
      <c r="N141" s="6" t="n">
        <v>1970</v>
      </c>
      <c r="O141" s="6" t="n">
        <v>2000</v>
      </c>
      <c r="P141" s="6" t="n">
        <v>2000</v>
      </c>
      <c r="Q141" s="15" t="n">
        <v>2020</v>
      </c>
      <c r="R141" s="15" t="n">
        <v>2035</v>
      </c>
      <c r="S141" s="15" t="n">
        <v>2025</v>
      </c>
      <c r="T141" s="15" t="n">
        <v>2000</v>
      </c>
      <c r="U141" s="6" t="n">
        <v>1970</v>
      </c>
      <c r="W141" s="0"/>
      <c r="X141" s="0"/>
      <c r="Y141" s="0"/>
      <c r="Z141" s="0"/>
      <c r="AA141" s="0"/>
    </row>
    <row r="142" customFormat="false" ht="27.35" hidden="false" customHeight="true" outlineLevel="0" collapsed="false">
      <c r="N142" s="6" t="n">
        <v>1965</v>
      </c>
      <c r="O142" s="6" t="n">
        <v>1965</v>
      </c>
      <c r="P142" s="6" t="n">
        <v>1970</v>
      </c>
      <c r="Q142" s="15" t="n">
        <v>1970</v>
      </c>
      <c r="R142" s="15" t="n">
        <v>1975</v>
      </c>
      <c r="S142" s="6" t="n">
        <v>1960</v>
      </c>
      <c r="T142" s="6" t="n">
        <v>1950</v>
      </c>
      <c r="U142" s="6" t="n">
        <v>1960</v>
      </c>
      <c r="W142" s="0"/>
      <c r="X142" s="0"/>
      <c r="Y142" s="0"/>
      <c r="Z142" s="0"/>
      <c r="AA142" s="0"/>
    </row>
    <row r="144" customFormat="false" ht="27.35" hidden="false" customHeight="true" outlineLevel="0" collapsed="false">
      <c r="D144" s="16" t="s">
        <v>53</v>
      </c>
    </row>
    <row r="145" customFormat="false" ht="27.35" hidden="false" customHeight="true" outlineLevel="0" collapsed="false">
      <c r="V145" s="18" t="s">
        <v>14</v>
      </c>
      <c r="W145" s="17"/>
      <c r="X145" s="17"/>
      <c r="Y145" s="17" t="s">
        <v>52</v>
      </c>
      <c r="Z145" s="0"/>
    </row>
    <row r="146" customFormat="false" ht="27.35" hidden="false" customHeight="true" outlineLevel="0" collapsed="false">
      <c r="N146" s="15" t="n">
        <v>1970</v>
      </c>
      <c r="O146" s="15" t="n">
        <v>1975</v>
      </c>
      <c r="P146" s="27" t="n">
        <v>1880</v>
      </c>
      <c r="Q146" s="12" t="n">
        <v>1995</v>
      </c>
      <c r="R146" s="15" t="n">
        <v>1975</v>
      </c>
      <c r="S146" s="15" t="n">
        <v>1965</v>
      </c>
      <c r="T146" s="15" t="n">
        <v>1960</v>
      </c>
      <c r="U146" s="15" t="n">
        <v>1960</v>
      </c>
      <c r="V146" s="17"/>
      <c r="W146" s="0"/>
      <c r="X146" s="0"/>
      <c r="Y146" s="0"/>
      <c r="Z146" s="0"/>
    </row>
    <row r="147" customFormat="false" ht="27.35" hidden="false" customHeight="true" outlineLevel="0" collapsed="false">
      <c r="N147" s="15" t="n">
        <v>1970</v>
      </c>
      <c r="O147" s="6" t="n">
        <v>2000</v>
      </c>
      <c r="P147" s="12" t="n">
        <v>2045</v>
      </c>
      <c r="Q147" s="12" t="n">
        <v>2055</v>
      </c>
      <c r="R147" s="15" t="n">
        <v>2005</v>
      </c>
      <c r="S147" s="15" t="n">
        <v>2005</v>
      </c>
      <c r="T147" s="15" t="n">
        <v>2000</v>
      </c>
      <c r="U147" s="15" t="n">
        <v>1965</v>
      </c>
      <c r="V147" s="17"/>
      <c r="W147" s="0"/>
      <c r="X147" s="0"/>
      <c r="Y147" s="0"/>
      <c r="Z147" s="0"/>
    </row>
    <row r="148" customFormat="false" ht="27.35" hidden="false" customHeight="true" outlineLevel="0" collapsed="false">
      <c r="N148" s="6" t="n">
        <v>1975</v>
      </c>
      <c r="O148" s="6" t="n">
        <v>2000</v>
      </c>
      <c r="P148" s="15" t="n">
        <v>2100</v>
      </c>
      <c r="Q148" s="12" t="n">
        <v>2155</v>
      </c>
      <c r="R148" s="12" t="n">
        <v>2160</v>
      </c>
      <c r="S148" s="12" t="n">
        <v>2140</v>
      </c>
      <c r="T148" s="15" t="n">
        <v>2000</v>
      </c>
      <c r="U148" s="6" t="n">
        <v>1970</v>
      </c>
      <c r="V148" s="17"/>
      <c r="W148" s="0"/>
      <c r="X148" s="0"/>
      <c r="Y148" s="0"/>
      <c r="Z148" s="0"/>
    </row>
    <row r="149" customFormat="false" ht="27.35" hidden="false" customHeight="true" outlineLevel="0" collapsed="false">
      <c r="G149" s="21" t="s">
        <v>22</v>
      </c>
      <c r="N149" s="6" t="n">
        <v>1985</v>
      </c>
      <c r="O149" s="6" t="n">
        <v>2005</v>
      </c>
      <c r="P149" s="15" t="n">
        <v>2105</v>
      </c>
      <c r="Q149" s="32" t="n">
        <v>2300</v>
      </c>
      <c r="R149" s="30" t="n">
        <v>2210</v>
      </c>
      <c r="S149" s="12" t="n">
        <v>2130</v>
      </c>
      <c r="T149" s="6" t="n">
        <v>2000</v>
      </c>
      <c r="U149" s="6" t="n">
        <v>1975</v>
      </c>
      <c r="V149" s="17"/>
      <c r="W149" s="0"/>
      <c r="X149" s="0"/>
      <c r="Y149" s="0"/>
      <c r="Z149" s="0"/>
    </row>
    <row r="150" customFormat="false" ht="27.35" hidden="false" customHeight="true" outlineLevel="0" collapsed="false">
      <c r="N150" s="6" t="n">
        <v>1990</v>
      </c>
      <c r="O150" s="6" t="n">
        <v>2010</v>
      </c>
      <c r="P150" s="15" t="n">
        <v>2110</v>
      </c>
      <c r="Q150" s="12" t="n">
        <v>2150</v>
      </c>
      <c r="R150" s="12" t="n">
        <v>2140</v>
      </c>
      <c r="S150" s="15" t="n">
        <v>2105</v>
      </c>
      <c r="T150" s="6" t="n">
        <v>2005</v>
      </c>
      <c r="U150" s="6" t="n">
        <v>1980</v>
      </c>
      <c r="V150" s="17"/>
      <c r="W150" s="17"/>
      <c r="X150" s="0"/>
      <c r="Y150" s="0"/>
      <c r="Z150" s="0"/>
    </row>
    <row r="151" customFormat="false" ht="27.35" hidden="false" customHeight="true" outlineLevel="0" collapsed="false">
      <c r="N151" s="6" t="n">
        <v>1980</v>
      </c>
      <c r="O151" s="6" t="n">
        <v>2005</v>
      </c>
      <c r="P151" s="15" t="n">
        <v>2105</v>
      </c>
      <c r="Q151" s="15" t="n">
        <v>2105</v>
      </c>
      <c r="R151" s="15" t="n">
        <v>2110</v>
      </c>
      <c r="S151" s="15" t="n">
        <v>2100</v>
      </c>
      <c r="T151" s="6" t="n">
        <v>2000</v>
      </c>
      <c r="U151" s="6" t="n">
        <v>1980</v>
      </c>
      <c r="W151" s="0"/>
      <c r="X151" s="0"/>
      <c r="Y151" s="0"/>
      <c r="Z151" s="0"/>
    </row>
    <row r="152" customFormat="false" ht="27.35" hidden="false" customHeight="true" outlineLevel="0" collapsed="false">
      <c r="I152" s="0"/>
      <c r="N152" s="6" t="n">
        <v>1970</v>
      </c>
      <c r="O152" s="6" t="n">
        <v>2000</v>
      </c>
      <c r="P152" s="6" t="n">
        <v>2000</v>
      </c>
      <c r="Q152" s="15" t="n">
        <v>2020</v>
      </c>
      <c r="R152" s="15" t="n">
        <v>2035</v>
      </c>
      <c r="S152" s="15" t="n">
        <v>2025</v>
      </c>
      <c r="T152" s="15" t="n">
        <v>2000</v>
      </c>
      <c r="U152" s="6" t="n">
        <v>1970</v>
      </c>
      <c r="W152" s="0"/>
      <c r="X152" s="0"/>
      <c r="Y152" s="0"/>
      <c r="Z152" s="0"/>
    </row>
    <row r="153" customFormat="false" ht="27.35" hidden="false" customHeight="true" outlineLevel="0" collapsed="false">
      <c r="N153" s="6" t="n">
        <v>1965</v>
      </c>
      <c r="O153" s="6" t="n">
        <v>1965</v>
      </c>
      <c r="P153" s="6" t="n">
        <v>1970</v>
      </c>
      <c r="Q153" s="15" t="n">
        <v>1970</v>
      </c>
      <c r="R153" s="15" t="n">
        <v>1975</v>
      </c>
      <c r="S153" s="6" t="n">
        <v>1960</v>
      </c>
      <c r="T153" s="6" t="n">
        <v>1950</v>
      </c>
      <c r="U153" s="6" t="n">
        <v>1960</v>
      </c>
      <c r="W153" s="0"/>
      <c r="X153" s="0"/>
      <c r="Y153" s="0"/>
      <c r="Z153" s="0"/>
    </row>
    <row r="155" customFormat="false" ht="27.35" hidden="false" customHeight="true" outlineLevel="0" collapsed="false">
      <c r="D155" s="16" t="s">
        <v>54</v>
      </c>
    </row>
    <row r="156" customFormat="false" ht="27.35" hidden="false" customHeight="true" outlineLevel="0" collapsed="false">
      <c r="V156" s="18" t="s">
        <v>14</v>
      </c>
      <c r="W156" s="17"/>
      <c r="X156" s="17"/>
      <c r="Y156" s="17"/>
      <c r="Z156" s="17" t="s">
        <v>15</v>
      </c>
      <c r="AA156" s="17" t="s">
        <v>16</v>
      </c>
    </row>
    <row r="157" customFormat="false" ht="27.35" hidden="false" customHeight="true" outlineLevel="0" collapsed="false">
      <c r="N157" s="15" t="n">
        <v>1970</v>
      </c>
      <c r="O157" s="15" t="n">
        <v>1975</v>
      </c>
      <c r="P157" s="12" t="n">
        <v>1900</v>
      </c>
      <c r="Q157" s="12" t="n">
        <v>1995</v>
      </c>
      <c r="R157" s="15" t="n">
        <v>1975</v>
      </c>
      <c r="S157" s="15" t="n">
        <v>1965</v>
      </c>
      <c r="T157" s="15" t="n">
        <v>1960</v>
      </c>
      <c r="U157" s="15" t="n">
        <v>1960</v>
      </c>
      <c r="V157" s="17"/>
      <c r="W157" s="17" t="s">
        <v>17</v>
      </c>
      <c r="X157" s="17" t="s">
        <v>41</v>
      </c>
      <c r="Y157" s="17"/>
      <c r="Z157" s="17"/>
      <c r="AA157" s="19"/>
    </row>
    <row r="158" customFormat="false" ht="27.35" hidden="false" customHeight="true" outlineLevel="0" collapsed="false">
      <c r="N158" s="15" t="n">
        <v>1970</v>
      </c>
      <c r="O158" s="6" t="n">
        <v>2000</v>
      </c>
      <c r="P158" s="12" t="n">
        <v>2045</v>
      </c>
      <c r="Q158" s="12" t="n">
        <v>2055</v>
      </c>
      <c r="R158" s="15" t="n">
        <v>2005</v>
      </c>
      <c r="S158" s="15" t="n">
        <v>2005</v>
      </c>
      <c r="T158" s="15" t="n">
        <v>2000</v>
      </c>
      <c r="U158" s="15" t="n">
        <v>1965</v>
      </c>
      <c r="V158" s="17"/>
      <c r="W158" s="17"/>
      <c r="X158" s="20" t="s">
        <v>19</v>
      </c>
      <c r="Y158" s="24" t="n">
        <v>0</v>
      </c>
      <c r="Z158" s="20"/>
      <c r="AA158" s="25" t="n">
        <f aca="false">SUM(AA159:AA160)</f>
        <v>0</v>
      </c>
    </row>
    <row r="159" customFormat="false" ht="27.35" hidden="false" customHeight="true" outlineLevel="0" collapsed="false">
      <c r="N159" s="6" t="n">
        <v>1975</v>
      </c>
      <c r="O159" s="6" t="n">
        <v>2000</v>
      </c>
      <c r="P159" s="15" t="n">
        <v>2100</v>
      </c>
      <c r="Q159" s="12" t="n">
        <v>2155</v>
      </c>
      <c r="R159" s="12" t="n">
        <v>2160</v>
      </c>
      <c r="S159" s="12" t="n">
        <v>2140</v>
      </c>
      <c r="T159" s="15" t="n">
        <v>2000</v>
      </c>
      <c r="U159" s="6" t="n">
        <v>1970</v>
      </c>
      <c r="V159" s="17"/>
      <c r="W159" s="17"/>
      <c r="Y159" s="17" t="s">
        <v>23</v>
      </c>
      <c r="Z159" s="17" t="s">
        <v>21</v>
      </c>
      <c r="AA159" s="25" t="n">
        <v>0</v>
      </c>
    </row>
    <row r="160" customFormat="false" ht="27.35" hidden="false" customHeight="true" outlineLevel="0" collapsed="false">
      <c r="G160" s="21" t="s">
        <v>22</v>
      </c>
      <c r="N160" s="6" t="n">
        <v>1985</v>
      </c>
      <c r="O160" s="6" t="n">
        <v>2005</v>
      </c>
      <c r="P160" s="15" t="n">
        <v>2105</v>
      </c>
      <c r="Q160" s="29" t="n">
        <v>2200</v>
      </c>
      <c r="R160" s="30" t="n">
        <v>2210</v>
      </c>
      <c r="S160" s="12" t="n">
        <v>2130</v>
      </c>
      <c r="T160" s="6" t="n">
        <v>2000</v>
      </c>
      <c r="U160" s="6" t="n">
        <v>1975</v>
      </c>
      <c r="V160" s="17"/>
      <c r="W160" s="17"/>
      <c r="X160" s="0"/>
      <c r="Y160" s="17" t="s">
        <v>25</v>
      </c>
      <c r="Z160" s="17" t="s">
        <v>21</v>
      </c>
      <c r="AA160" s="25" t="n">
        <v>0</v>
      </c>
    </row>
    <row r="161" customFormat="false" ht="27.35" hidden="false" customHeight="true" outlineLevel="0" collapsed="false">
      <c r="N161" s="6" t="n">
        <v>1990</v>
      </c>
      <c r="O161" s="6" t="n">
        <v>2010</v>
      </c>
      <c r="P161" s="15" t="n">
        <v>2110</v>
      </c>
      <c r="Q161" s="12" t="n">
        <v>2150</v>
      </c>
      <c r="R161" s="12" t="n">
        <v>2140</v>
      </c>
      <c r="S161" s="15" t="n">
        <v>2105</v>
      </c>
      <c r="T161" s="6" t="n">
        <v>2005</v>
      </c>
      <c r="U161" s="6" t="n">
        <v>1980</v>
      </c>
      <c r="X161" s="20" t="s">
        <v>19</v>
      </c>
      <c r="Y161" s="24" t="n">
        <v>1</v>
      </c>
      <c r="Z161" s="20"/>
      <c r="AA161" s="25" t="n">
        <f aca="false">SUM(AA162:AA164)</f>
        <v>0.4375</v>
      </c>
    </row>
    <row r="162" customFormat="false" ht="27.35" hidden="false" customHeight="true" outlineLevel="0" collapsed="false">
      <c r="N162" s="6" t="n">
        <v>1980</v>
      </c>
      <c r="O162" s="6" t="n">
        <v>2005</v>
      </c>
      <c r="P162" s="15" t="n">
        <v>2105</v>
      </c>
      <c r="Q162" s="15" t="n">
        <v>2105</v>
      </c>
      <c r="R162" s="15" t="n">
        <v>2110</v>
      </c>
      <c r="S162" s="15" t="n">
        <v>2100</v>
      </c>
      <c r="T162" s="6" t="n">
        <v>2000</v>
      </c>
      <c r="U162" s="6" t="n">
        <v>1980</v>
      </c>
      <c r="X162" s="17"/>
      <c r="Y162" s="17" t="s">
        <v>20</v>
      </c>
      <c r="Z162" s="17" t="s">
        <v>42</v>
      </c>
      <c r="AA162" s="25" t="n">
        <f aca="false">16/64</f>
        <v>0.25</v>
      </c>
    </row>
    <row r="163" customFormat="false" ht="27.35" hidden="false" customHeight="true" outlineLevel="0" collapsed="false">
      <c r="I163" s="0"/>
      <c r="N163" s="6" t="n">
        <v>1970</v>
      </c>
      <c r="O163" s="6" t="n">
        <v>2000</v>
      </c>
      <c r="P163" s="6" t="n">
        <v>2000</v>
      </c>
      <c r="Q163" s="15" t="n">
        <v>2020</v>
      </c>
      <c r="R163" s="15" t="n">
        <v>2035</v>
      </c>
      <c r="S163" s="15" t="n">
        <v>2025</v>
      </c>
      <c r="T163" s="15" t="n">
        <v>2000</v>
      </c>
      <c r="U163" s="6" t="n">
        <v>1970</v>
      </c>
      <c r="X163" s="17"/>
      <c r="Y163" s="17" t="s">
        <v>23</v>
      </c>
      <c r="Z163" s="17" t="s">
        <v>26</v>
      </c>
      <c r="AA163" s="25" t="n">
        <f aca="false">10/64</f>
        <v>0.15625</v>
      </c>
    </row>
    <row r="164" customFormat="false" ht="27.35" hidden="false" customHeight="true" outlineLevel="0" collapsed="false">
      <c r="N164" s="6" t="n">
        <v>1965</v>
      </c>
      <c r="O164" s="6" t="n">
        <v>1965</v>
      </c>
      <c r="P164" s="6" t="n">
        <v>1970</v>
      </c>
      <c r="Q164" s="15" t="n">
        <v>1970</v>
      </c>
      <c r="R164" s="15" t="n">
        <v>1975</v>
      </c>
      <c r="S164" s="6" t="n">
        <v>1960</v>
      </c>
      <c r="T164" s="6" t="n">
        <v>1950</v>
      </c>
      <c r="U164" s="6" t="n">
        <v>1960</v>
      </c>
      <c r="X164" s="17"/>
      <c r="Y164" s="17" t="s">
        <v>25</v>
      </c>
      <c r="Z164" s="17" t="s">
        <v>24</v>
      </c>
      <c r="AA164" s="25" t="n">
        <f aca="false">2/64</f>
        <v>0.03125</v>
      </c>
    </row>
    <row r="166" customFormat="false" ht="27.35" hidden="false" customHeight="true" outlineLevel="0" collapsed="false">
      <c r="D166" s="16" t="s">
        <v>55</v>
      </c>
      <c r="K166" s="23" t="s">
        <v>56</v>
      </c>
    </row>
    <row r="167" customFormat="false" ht="27.35" hidden="false" customHeight="true" outlineLevel="0" collapsed="false">
      <c r="V167" s="18" t="s">
        <v>14</v>
      </c>
      <c r="W167" s="17"/>
      <c r="X167" s="17"/>
      <c r="Y167" s="17"/>
      <c r="Z167" s="17" t="s">
        <v>15</v>
      </c>
      <c r="AA167" s="17" t="s">
        <v>57</v>
      </c>
      <c r="AB167" s="17" t="s">
        <v>58</v>
      </c>
    </row>
    <row r="168" customFormat="false" ht="27.35" hidden="false" customHeight="true" outlineLevel="0" collapsed="false">
      <c r="D168" s="15" t="n">
        <v>2065</v>
      </c>
      <c r="E168" s="15" t="n">
        <v>2055</v>
      </c>
      <c r="F168" s="15" t="n">
        <v>2045</v>
      </c>
      <c r="G168" s="15" t="n">
        <v>2035</v>
      </c>
      <c r="H168" s="15" t="n">
        <v>2025</v>
      </c>
      <c r="I168" s="15" t="n">
        <v>2015</v>
      </c>
      <c r="J168" s="15" t="n">
        <v>2005</v>
      </c>
      <c r="K168" s="12" t="n">
        <v>2030</v>
      </c>
      <c r="N168" s="15" t="n">
        <v>1970</v>
      </c>
      <c r="O168" s="15" t="n">
        <v>1975</v>
      </c>
      <c r="P168" s="12" t="n">
        <v>1900</v>
      </c>
      <c r="Q168" s="12" t="n">
        <v>1995</v>
      </c>
      <c r="R168" s="15" t="n">
        <v>1975</v>
      </c>
      <c r="S168" s="15" t="n">
        <v>1965</v>
      </c>
      <c r="T168" s="15" t="n">
        <v>1960</v>
      </c>
      <c r="U168" s="15" t="n">
        <v>1960</v>
      </c>
      <c r="V168" s="17"/>
      <c r="W168" s="17" t="s">
        <v>17</v>
      </c>
      <c r="X168" s="17" t="s">
        <v>18</v>
      </c>
      <c r="Y168" s="17"/>
      <c r="Z168" s="17"/>
      <c r="AA168" s="19"/>
    </row>
    <row r="169" customFormat="false" ht="27.35" hidden="false" customHeight="true" outlineLevel="0" collapsed="false">
      <c r="D169" s="15" t="n">
        <v>2075</v>
      </c>
      <c r="E169" s="12" t="n">
        <v>2100</v>
      </c>
      <c r="F169" s="12" t="n">
        <v>2120</v>
      </c>
      <c r="G169" s="12" t="n">
        <v>2140</v>
      </c>
      <c r="H169" s="12" t="n">
        <v>2130</v>
      </c>
      <c r="I169" s="12" t="n">
        <v>2120</v>
      </c>
      <c r="J169" s="12" t="n">
        <v>2120</v>
      </c>
      <c r="K169" s="12" t="n">
        <v>2040</v>
      </c>
      <c r="N169" s="15" t="n">
        <v>1970</v>
      </c>
      <c r="O169" s="6" t="n">
        <v>2000</v>
      </c>
      <c r="P169" s="12" t="n">
        <v>2045</v>
      </c>
      <c r="Q169" s="12" t="n">
        <v>2055</v>
      </c>
      <c r="R169" s="15" t="n">
        <v>2005</v>
      </c>
      <c r="S169" s="15" t="n">
        <v>2005</v>
      </c>
      <c r="T169" s="15" t="n">
        <v>2000</v>
      </c>
      <c r="U169" s="15" t="n">
        <v>1965</v>
      </c>
      <c r="V169" s="17"/>
      <c r="W169" s="17"/>
      <c r="X169" s="20" t="s">
        <v>19</v>
      </c>
      <c r="Y169" s="24" t="n">
        <v>0</v>
      </c>
      <c r="Z169" s="20" t="s">
        <v>59</v>
      </c>
      <c r="AA169" s="20" t="n">
        <f aca="false">MEDIAN(2065, 2055, 2045, 2035, 2025, 2015, 2005, 2030,  2040, 2010, 2015, 2020, 2015, 2010, 2000, 2080,  2075, 2065, 2055, 2045, 2035, 2020, 2075, 2085,  2090, 2070, 2090, 2090)</f>
        <v>2042.5</v>
      </c>
      <c r="AB169" s="17" t="s">
        <v>60</v>
      </c>
    </row>
    <row r="170" customFormat="false" ht="27.35" hidden="false" customHeight="true" outlineLevel="0" collapsed="false">
      <c r="D170" s="15" t="n">
        <v>2085</v>
      </c>
      <c r="E170" s="12" t="n">
        <v>2110</v>
      </c>
      <c r="F170" s="12" t="n">
        <v>2250</v>
      </c>
      <c r="G170" s="12" t="n">
        <v>2270</v>
      </c>
      <c r="H170" s="12" t="n">
        <v>2260</v>
      </c>
      <c r="I170" s="12" t="n">
        <v>2240</v>
      </c>
      <c r="J170" s="12" t="n">
        <v>2130</v>
      </c>
      <c r="K170" s="6" t="n">
        <v>2010</v>
      </c>
      <c r="N170" s="6" t="n">
        <v>1975</v>
      </c>
      <c r="O170" s="6" t="n">
        <v>2000</v>
      </c>
      <c r="P170" s="15" t="n">
        <v>2100</v>
      </c>
      <c r="Q170" s="12" t="n">
        <v>2155</v>
      </c>
      <c r="R170" s="12" t="n">
        <v>2160</v>
      </c>
      <c r="S170" s="12" t="n">
        <v>2140</v>
      </c>
      <c r="T170" s="15" t="n">
        <v>2000</v>
      </c>
      <c r="U170" s="6" t="n">
        <v>1970</v>
      </c>
      <c r="V170" s="17"/>
      <c r="W170" s="17"/>
      <c r="X170" s="17"/>
      <c r="Y170" s="17" t="s">
        <v>20</v>
      </c>
      <c r="Z170" s="17" t="s">
        <v>29</v>
      </c>
      <c r="AA170" s="0"/>
    </row>
    <row r="171" customFormat="false" ht="27.35" hidden="false" customHeight="true" outlineLevel="0" collapsed="false">
      <c r="D171" s="15" t="n">
        <v>2090</v>
      </c>
      <c r="E171" s="12" t="n">
        <v>2120</v>
      </c>
      <c r="F171" s="12" t="n">
        <v>2260</v>
      </c>
      <c r="G171" s="15" t="n">
        <v>2377</v>
      </c>
      <c r="H171" s="15" t="n">
        <v>2310</v>
      </c>
      <c r="I171" s="12" t="n">
        <v>2250</v>
      </c>
      <c r="J171" s="12" t="n">
        <v>2145</v>
      </c>
      <c r="K171" s="6" t="n">
        <v>2015</v>
      </c>
      <c r="N171" s="6" t="n">
        <v>1985</v>
      </c>
      <c r="O171" s="6" t="n">
        <v>2005</v>
      </c>
      <c r="P171" s="15" t="n">
        <v>2105</v>
      </c>
      <c r="Q171" s="29" t="n">
        <v>2200</v>
      </c>
      <c r="R171" s="30" t="n">
        <v>2210</v>
      </c>
      <c r="S171" s="12" t="n">
        <v>2130</v>
      </c>
      <c r="T171" s="6" t="n">
        <v>2000</v>
      </c>
      <c r="U171" s="6" t="n">
        <v>1975</v>
      </c>
      <c r="V171" s="17"/>
      <c r="W171" s="17"/>
      <c r="X171" s="17"/>
      <c r="Y171" s="17" t="s">
        <v>23</v>
      </c>
      <c r="Z171" s="17" t="s">
        <v>37</v>
      </c>
      <c r="AA171" s="0"/>
    </row>
    <row r="172" customFormat="false" ht="27.35" hidden="false" customHeight="true" outlineLevel="0" collapsed="false">
      <c r="D172" s="15" t="n">
        <v>2070</v>
      </c>
      <c r="E172" s="12" t="n">
        <v>2120</v>
      </c>
      <c r="F172" s="12" t="n">
        <v>2250</v>
      </c>
      <c r="G172" s="15" t="n">
        <v>2340</v>
      </c>
      <c r="H172" s="15" t="n">
        <v>2320</v>
      </c>
      <c r="I172" s="12" t="n">
        <v>2250</v>
      </c>
      <c r="J172" s="12" t="n">
        <v>2150</v>
      </c>
      <c r="K172" s="6" t="n">
        <v>2020</v>
      </c>
      <c r="N172" s="6" t="n">
        <v>1990</v>
      </c>
      <c r="O172" s="6" t="n">
        <v>2010</v>
      </c>
      <c r="P172" s="15" t="n">
        <v>2110</v>
      </c>
      <c r="Q172" s="12" t="n">
        <v>2150</v>
      </c>
      <c r="R172" s="12" t="n">
        <v>2140</v>
      </c>
      <c r="S172" s="15" t="n">
        <v>2105</v>
      </c>
      <c r="T172" s="6" t="n">
        <v>2005</v>
      </c>
      <c r="U172" s="6" t="n">
        <v>1980</v>
      </c>
      <c r="W172" s="17"/>
      <c r="X172" s="17"/>
      <c r="Y172" s="17" t="s">
        <v>25</v>
      </c>
      <c r="Z172" s="17" t="s">
        <v>24</v>
      </c>
      <c r="AA172" s="0"/>
    </row>
    <row r="173" customFormat="false" ht="27.35" hidden="false" customHeight="true" outlineLevel="0" collapsed="false">
      <c r="D173" s="15" t="n">
        <v>2090</v>
      </c>
      <c r="E173" s="12" t="n">
        <v>2115</v>
      </c>
      <c r="F173" s="12" t="n">
        <v>2230</v>
      </c>
      <c r="G173" s="12" t="n">
        <v>2240</v>
      </c>
      <c r="H173" s="12" t="n">
        <v>2240</v>
      </c>
      <c r="I173" s="12" t="n">
        <v>2230</v>
      </c>
      <c r="J173" s="12" t="n">
        <v>2140</v>
      </c>
      <c r="K173" s="6" t="n">
        <v>2015</v>
      </c>
      <c r="N173" s="6" t="n">
        <v>1980</v>
      </c>
      <c r="O173" s="6" t="n">
        <v>2005</v>
      </c>
      <c r="P173" s="15" t="n">
        <v>2105</v>
      </c>
      <c r="Q173" s="15" t="n">
        <v>2105</v>
      </c>
      <c r="R173" s="15" t="n">
        <v>2110</v>
      </c>
      <c r="S173" s="15" t="n">
        <v>2100</v>
      </c>
      <c r="T173" s="6" t="n">
        <v>2000</v>
      </c>
      <c r="U173" s="6" t="n">
        <v>1980</v>
      </c>
      <c r="W173" s="0"/>
      <c r="X173" s="20" t="s">
        <v>19</v>
      </c>
      <c r="Y173" s="24" t="n">
        <v>1</v>
      </c>
      <c r="Z173" s="20" t="s">
        <v>35</v>
      </c>
      <c r="AA173" s="20" t="n">
        <f aca="false">MEDIAN(2100, 2120, 2140, 2130, 2120, 2120, 2130, 2145, 2150, 2140, 2150, 2100, 2105, 2140, 2160, 2160,2110, 2120, 2120, 2115)</f>
        <v>2125</v>
      </c>
      <c r="AB173" s="17" t="s">
        <v>61</v>
      </c>
    </row>
    <row r="174" customFormat="false" ht="27.35" hidden="false" customHeight="true" outlineLevel="0" collapsed="false">
      <c r="D174" s="15" t="n">
        <v>2090</v>
      </c>
      <c r="E174" s="15" t="n">
        <v>2100</v>
      </c>
      <c r="F174" s="15" t="n">
        <v>2105</v>
      </c>
      <c r="G174" s="12" t="n">
        <v>2140</v>
      </c>
      <c r="H174" s="12" t="n">
        <v>2160</v>
      </c>
      <c r="I174" s="12" t="n">
        <v>2160</v>
      </c>
      <c r="J174" s="12" t="n">
        <v>2150</v>
      </c>
      <c r="K174" s="6" t="n">
        <v>2010</v>
      </c>
      <c r="N174" s="6" t="n">
        <v>1970</v>
      </c>
      <c r="O174" s="6" t="n">
        <v>2000</v>
      </c>
      <c r="P174" s="6" t="n">
        <v>2000</v>
      </c>
      <c r="Q174" s="15" t="n">
        <v>2020</v>
      </c>
      <c r="R174" s="15" t="n">
        <v>2035</v>
      </c>
      <c r="S174" s="15" t="n">
        <v>2025</v>
      </c>
      <c r="T174" s="15" t="n">
        <v>2000</v>
      </c>
      <c r="U174" s="6" t="n">
        <v>1970</v>
      </c>
      <c r="W174" s="0"/>
      <c r="X174" s="17"/>
      <c r="Y174" s="17" t="s">
        <v>20</v>
      </c>
      <c r="Z174" s="17" t="s">
        <v>21</v>
      </c>
      <c r="AA174" s="0"/>
    </row>
    <row r="175" customFormat="false" ht="27.35" hidden="false" customHeight="true" outlineLevel="0" collapsed="false">
      <c r="D175" s="15" t="n">
        <v>2080</v>
      </c>
      <c r="E175" s="6" t="n">
        <v>2075</v>
      </c>
      <c r="F175" s="6" t="n">
        <v>2065</v>
      </c>
      <c r="G175" s="6" t="n">
        <v>2055</v>
      </c>
      <c r="H175" s="6" t="n">
        <v>2045</v>
      </c>
      <c r="I175" s="6" t="n">
        <v>2035</v>
      </c>
      <c r="J175" s="6" t="n">
        <v>2020</v>
      </c>
      <c r="K175" s="6" t="n">
        <v>2000</v>
      </c>
      <c r="N175" s="6" t="n">
        <v>1965</v>
      </c>
      <c r="O175" s="6" t="n">
        <v>1965</v>
      </c>
      <c r="P175" s="6" t="n">
        <v>1970</v>
      </c>
      <c r="Q175" s="15" t="n">
        <v>1970</v>
      </c>
      <c r="R175" s="15" t="n">
        <v>1975</v>
      </c>
      <c r="S175" s="6" t="n">
        <v>1960</v>
      </c>
      <c r="T175" s="6" t="n">
        <v>1950</v>
      </c>
      <c r="U175" s="6" t="n">
        <v>1960</v>
      </c>
      <c r="W175" s="0"/>
      <c r="X175" s="17"/>
      <c r="Y175" s="17" t="s">
        <v>23</v>
      </c>
      <c r="Z175" s="17" t="s">
        <v>24</v>
      </c>
      <c r="AA175" s="0"/>
    </row>
    <row r="176" customFormat="false" ht="27.35" hidden="false" customHeight="true" outlineLevel="0" collapsed="false">
      <c r="X176" s="17"/>
      <c r="Y176" s="17" t="s">
        <v>25</v>
      </c>
      <c r="Z176" s="17" t="s">
        <v>39</v>
      </c>
    </row>
    <row r="177" customFormat="false" ht="27.35" hidden="false" customHeight="true" outlineLevel="0" collapsed="false">
      <c r="X177" s="20" t="s">
        <v>19</v>
      </c>
      <c r="Y177" s="24" t="n">
        <v>2</v>
      </c>
      <c r="Z177" s="20" t="s">
        <v>29</v>
      </c>
      <c r="AA177" s="20" t="n">
        <f aca="false">MEDIAN(2250, 2270, 2260, 2240, 2250, 2250, 2230, 2230,2240, 2240, 2260, 2250)</f>
        <v>2250</v>
      </c>
      <c r="AB177" s="17" t="s">
        <v>62</v>
      </c>
    </row>
    <row r="178" customFormat="false" ht="27.35" hidden="false" customHeight="true" outlineLevel="0" collapsed="false">
      <c r="X178" s="17"/>
      <c r="Y178" s="17" t="s">
        <v>20</v>
      </c>
      <c r="Z178" s="17" t="s">
        <v>21</v>
      </c>
    </row>
    <row r="179" customFormat="false" ht="27.35" hidden="false" customHeight="true" outlineLevel="0" collapsed="false">
      <c r="X179" s="17"/>
      <c r="Y179" s="17" t="s">
        <v>23</v>
      </c>
      <c r="Z179" s="17" t="s">
        <v>21</v>
      </c>
    </row>
    <row r="180" customFormat="false" ht="27.35" hidden="false" customHeight="true" outlineLevel="0" collapsed="false">
      <c r="X180" s="17"/>
      <c r="Y180" s="17" t="s">
        <v>25</v>
      </c>
      <c r="Z180" s="17" t="s">
        <v>29</v>
      </c>
    </row>
    <row r="181" customFormat="false" ht="27.35" hidden="false" customHeight="true" outlineLevel="0" collapsed="false">
      <c r="X181" s="20" t="s">
        <v>19</v>
      </c>
      <c r="Y181" s="24" t="n">
        <v>3</v>
      </c>
      <c r="Z181" s="20" t="s">
        <v>63</v>
      </c>
      <c r="AA181" s="20" t="n">
        <f aca="false">MEDIAN(2377, 2310, 2340, 2320)</f>
        <v>2330</v>
      </c>
      <c r="AB181" s="17" t="s">
        <v>62</v>
      </c>
    </row>
    <row r="182" customFormat="false" ht="27.35" hidden="false" customHeight="true" outlineLevel="0" collapsed="false">
      <c r="X182" s="17"/>
      <c r="Y182" s="17" t="s">
        <v>20</v>
      </c>
      <c r="Z182" s="17" t="s">
        <v>21</v>
      </c>
    </row>
    <row r="183" customFormat="false" ht="27.35" hidden="false" customHeight="true" outlineLevel="0" collapsed="false">
      <c r="X183" s="17"/>
      <c r="Y183" s="17" t="s">
        <v>23</v>
      </c>
      <c r="Z183" s="17" t="s">
        <v>63</v>
      </c>
    </row>
    <row r="184" customFormat="false" ht="27.35" hidden="false" customHeight="true" outlineLevel="0" collapsed="false">
      <c r="X184" s="17"/>
      <c r="Y184" s="17" t="s">
        <v>25</v>
      </c>
      <c r="Z184" s="17" t="s">
        <v>21</v>
      </c>
    </row>
    <row r="185" customFormat="false" ht="27.35" hidden="false" customHeight="true" outlineLevel="0" collapsed="false">
      <c r="W185" s="17" t="s">
        <v>17</v>
      </c>
      <c r="X185" s="17" t="s">
        <v>41</v>
      </c>
      <c r="Y185" s="17"/>
      <c r="Z185" s="17"/>
      <c r="AA185" s="19"/>
    </row>
    <row r="186" customFormat="false" ht="27.35" hidden="false" customHeight="true" outlineLevel="0" collapsed="false">
      <c r="N186" s="23" t="s">
        <v>64</v>
      </c>
      <c r="R186" s="0"/>
      <c r="W186" s="17"/>
      <c r="X186" s="20" t="s">
        <v>19</v>
      </c>
      <c r="Y186" s="24" t="n">
        <v>0</v>
      </c>
      <c r="Z186" s="20" t="s">
        <v>21</v>
      </c>
      <c r="AA186" s="20" t="n">
        <v>1800</v>
      </c>
      <c r="AB186" s="17" t="s">
        <v>62</v>
      </c>
    </row>
    <row r="187" customFormat="false" ht="27.35" hidden="false" customHeight="true" outlineLevel="0" collapsed="false">
      <c r="X187" s="17"/>
      <c r="Y187" s="17" t="s">
        <v>20</v>
      </c>
      <c r="Z187" s="17" t="s">
        <v>21</v>
      </c>
    </row>
    <row r="188" customFormat="false" ht="27.35" hidden="false" customHeight="true" outlineLevel="0" collapsed="false">
      <c r="W188" s="17"/>
      <c r="Y188" s="17" t="s">
        <v>23</v>
      </c>
      <c r="Z188" s="17" t="s">
        <v>21</v>
      </c>
      <c r="AA188" s="0"/>
    </row>
    <row r="189" customFormat="false" ht="27.35" hidden="false" customHeight="true" outlineLevel="0" collapsed="false">
      <c r="W189" s="17"/>
      <c r="X189" s="0"/>
      <c r="Y189" s="17" t="s">
        <v>25</v>
      </c>
      <c r="Z189" s="17" t="s">
        <v>21</v>
      </c>
      <c r="AA189" s="0"/>
    </row>
    <row r="190" customFormat="false" ht="27.35" hidden="false" customHeight="true" outlineLevel="0" collapsed="false">
      <c r="X190" s="20" t="s">
        <v>19</v>
      </c>
      <c r="Y190" s="24" t="n">
        <v>1</v>
      </c>
      <c r="Z190" s="20" t="s">
        <v>59</v>
      </c>
      <c r="AA190" s="20" t="n">
        <f aca="false">MEDIAN(1970, 1975, 1900, 1995, 1975, 1965, 1960, 1960, 1965, 1970, 1975, 1980, 1980, 1970, 1960, 1965, 1965, 1970, 1970, 1975, 1960, 1950, 1970, 1975, 1985, 1990,1980, 1970)</f>
        <v>1970</v>
      </c>
      <c r="AB190" s="17" t="s">
        <v>60</v>
      </c>
    </row>
    <row r="191" customFormat="false" ht="27.35" hidden="false" customHeight="true" outlineLevel="0" collapsed="false">
      <c r="X191" s="17"/>
      <c r="Y191" s="17" t="s">
        <v>20</v>
      </c>
      <c r="Z191" s="17" t="s">
        <v>42</v>
      </c>
      <c r="AA191" s="0"/>
    </row>
    <row r="192" customFormat="false" ht="27.35" hidden="false" customHeight="true" outlineLevel="0" collapsed="false">
      <c r="X192" s="17"/>
      <c r="Y192" s="17" t="s">
        <v>23</v>
      </c>
      <c r="Z192" s="17" t="s">
        <v>26</v>
      </c>
      <c r="AA192" s="0"/>
    </row>
    <row r="193" customFormat="false" ht="27.35" hidden="false" customHeight="true" outlineLevel="0" collapsed="false">
      <c r="X193" s="17"/>
      <c r="Y193" s="17" t="s">
        <v>25</v>
      </c>
      <c r="Z193" s="17" t="s">
        <v>24</v>
      </c>
      <c r="AA193" s="0"/>
    </row>
    <row r="194" customFormat="false" ht="27.35" hidden="false" customHeight="true" outlineLevel="0" collapsed="false">
      <c r="W194" s="0"/>
      <c r="X194" s="20" t="s">
        <v>19</v>
      </c>
      <c r="Y194" s="24" t="n">
        <v>2</v>
      </c>
      <c r="Z194" s="20" t="s">
        <v>35</v>
      </c>
      <c r="AA194" s="20" t="n">
        <f aca="false">MEDIAN( 2000, 2045, 2055, 2005, 2005, 2000, 2000, 2000, 2005,  2000, 2000, 2000, 2000, 2020, 2035, 2025, 2000, 2005, 2010, 2005)</f>
        <v>2005</v>
      </c>
      <c r="AB194" s="17" t="s">
        <v>60</v>
      </c>
    </row>
    <row r="195" customFormat="false" ht="27.35" hidden="false" customHeight="true" outlineLevel="0" collapsed="false">
      <c r="W195" s="0"/>
      <c r="X195" s="17"/>
      <c r="Y195" s="17" t="s">
        <v>20</v>
      </c>
      <c r="Z195" s="17" t="s">
        <v>26</v>
      </c>
      <c r="AA195" s="0"/>
    </row>
    <row r="196" customFormat="false" ht="27.35" hidden="false" customHeight="true" outlineLevel="0" collapsed="false">
      <c r="X196" s="17"/>
      <c r="Y196" s="17" t="s">
        <v>23</v>
      </c>
      <c r="Z196" s="17" t="s">
        <v>65</v>
      </c>
      <c r="AA196" s="0"/>
    </row>
    <row r="197" customFormat="false" ht="27.35" hidden="false" customHeight="true" outlineLevel="0" collapsed="false">
      <c r="X197" s="17"/>
      <c r="Y197" s="17" t="s">
        <v>25</v>
      </c>
      <c r="Z197" s="17" t="s">
        <v>24</v>
      </c>
      <c r="AA197" s="0"/>
    </row>
    <row r="198" customFormat="false" ht="27.35" hidden="false" customHeight="true" outlineLevel="0" collapsed="false">
      <c r="X198" s="20" t="s">
        <v>19</v>
      </c>
      <c r="Y198" s="24" t="n">
        <v>3</v>
      </c>
      <c r="Z198" s="20" t="s">
        <v>37</v>
      </c>
      <c r="AA198" s="20" t="n">
        <f aca="false">MEDIAN(2100, 2155, 2160, 2140, 2130, 2105, 2100, 2105, 2105,2110, 2105, 2110, 2150, 2140)</f>
        <v>2110</v>
      </c>
      <c r="AB198" s="17" t="s">
        <v>61</v>
      </c>
    </row>
    <row r="199" customFormat="false" ht="27.35" hidden="false" customHeight="true" outlineLevel="0" collapsed="false">
      <c r="X199" s="17"/>
      <c r="Y199" s="17" t="s">
        <v>20</v>
      </c>
      <c r="Z199" s="17" t="s">
        <v>21</v>
      </c>
      <c r="AA199" s="0"/>
    </row>
    <row r="200" customFormat="false" ht="27.35" hidden="false" customHeight="true" outlineLevel="0" collapsed="false">
      <c r="X200" s="17"/>
      <c r="Y200" s="17" t="s">
        <v>23</v>
      </c>
      <c r="Z200" s="17" t="s">
        <v>65</v>
      </c>
      <c r="AA200" s="0"/>
    </row>
    <row r="201" customFormat="false" ht="27.35" hidden="false" customHeight="true" outlineLevel="0" collapsed="false">
      <c r="X201" s="17"/>
      <c r="Y201" s="17" t="s">
        <v>25</v>
      </c>
      <c r="Z201" s="17" t="s">
        <v>66</v>
      </c>
      <c r="AA201" s="0"/>
    </row>
    <row r="202" customFormat="false" ht="27.35" hidden="false" customHeight="true" outlineLevel="0" collapsed="false">
      <c r="X202" s="20" t="s">
        <v>19</v>
      </c>
      <c r="Y202" s="24" t="n">
        <v>4</v>
      </c>
      <c r="Z202" s="20" t="s">
        <v>24</v>
      </c>
      <c r="AA202" s="20" t="n">
        <f aca="false">MEDIAN(2200, 2210)</f>
        <v>2205</v>
      </c>
      <c r="AB202" s="17" t="s">
        <v>62</v>
      </c>
    </row>
    <row r="203" customFormat="false" ht="27.35" hidden="false" customHeight="true" outlineLevel="0" collapsed="false">
      <c r="X203" s="17"/>
      <c r="Y203" s="17" t="s">
        <v>20</v>
      </c>
      <c r="Z203" s="17" t="s">
        <v>21</v>
      </c>
      <c r="AA203" s="0"/>
    </row>
    <row r="204" customFormat="false" ht="27.35" hidden="false" customHeight="true" outlineLevel="0" collapsed="false">
      <c r="X204" s="17"/>
      <c r="Y204" s="17" t="s">
        <v>23</v>
      </c>
      <c r="Z204" s="17" t="s">
        <v>21</v>
      </c>
      <c r="AA204" s="0"/>
    </row>
    <row r="205" customFormat="false" ht="27.35" hidden="false" customHeight="true" outlineLevel="0" collapsed="false">
      <c r="X205" s="17"/>
      <c r="Y205" s="17" t="s">
        <v>25</v>
      </c>
      <c r="Z205" s="17" t="s">
        <v>24</v>
      </c>
      <c r="AA205" s="0"/>
    </row>
    <row r="1048575" customFormat="false" ht="12.8" hidden="false" customHeight="true" outlineLevel="0" collapsed="false"/>
    <row r="1048576" customFormat="false" ht="12.8" hidden="false" customHeight="true" outlineLevel="0" collapsed="false"/>
  </sheetData>
  <mergeCells count="1">
    <mergeCell ref="D2:AA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88661</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2015-06-29T17:20:48Z</dcterms:created>
  <dc:language>en-CA</dc:language>
  <dcterms:modified xsi:type="dcterms:W3CDTF">2015-06-30T18:04:08Z</dcterms:modified>
  <cp:revision>23</cp:revision>
</cp:coreProperties>
</file>