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86"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<sst xmlns="http://schemas.openxmlformats.org/spreadsheetml/2006/main" count="283" uniqueCount="68">
  <si>
    <t>This is a set of tests for the VIC-RGM Conductor's area fraction update function.
They are based upon a simple domain consisting of an 8x8 pixel grid for each VIC cell, using 3 HRU (aka vegetation) types (tree = 11, 
open ground = 19, and glacier = 22), and a maximum of 5 elevation (aka snow) bands.  
The spatial breakdown of the test domain VIC grid cells is as shown in the initial surface DEM pixel maps below.
Pixels are colour-coded as having Tree (11), Open Ground (19) , or Glacier (22) HRU types.  Initial HRU area fractions are calculated by adding up the sum of pixels for each given HRU type within a band and dividing by 64 (e.g. band 0 in cell '12345' has a tree area fraction of 12/64 = 0.1875).
The initial breakdown of the first cell (ID '12345') consists of elevation bands (starting at 2000m and incrementing by a band_size of 100m) 
spatially comprised of concentric boxes of one pixel width, with the highest band in cell '12345' occupying the centre 4 pixels of the 8x8 grid (as open ground sticking out above the glacier).  
The initial breakdown of the second cell (ID '23456') is as follows. Elevation bands (starting at 1900m and incrementing by a band_size of 
100m) are spatially comprised in this domain of concentric boxes of one pixel width, with the highest band / peak occupying the centre 16 (4x4) pixels of the 8x8 grid (as a glacier plateau). This grid cell is located immediately to the right of cell '12345' (its leftmost pixels are adjacent to the rightmost pixels of '12345').
</t>
  </si>
  <si>
    <t>HRU colour codes</t>
  </si>
  <si>
    <t>Special testing colour codes</t>
  </si>
  <si>
    <t>Tree vegetation</t>
  </si>
  <si>
    <t> pixels in Band 0, a new lowest band  in cell '23456', created in Test 7</t>
  </si>
  <si>
    <t>Open ground</t>
  </si>
  <si>
    <t> pixels in Band 4, a new highest band in cell '23456' created in Test 10</t>
  </si>
  <si>
    <t>Glacier</t>
  </si>
  <si>
    <t> pixels with elevations at an unavailable lower or upper band 
(i.e. no 0 pad in the snow band file to accommodate the elevation band)</t>
  </si>
  <si>
    <t>Bed DEM (constant)</t>
  </si>
  <si>
    <t>Cell '12345':</t>
  </si>
  <si>
    <t>Cell '23456':</t>
  </si>
  <si>
    <t>Initial Conditions Surface DEM</t>
  </si>
  <si>
    <t>NOTE: VIC and RGM have no record of actual locations of HRU pixels </t>
  </si>
  <si>
    <t>Test 1: test_glacier_growth_over_some_open_ground_in_band</t>
  </si>
  <si>
    <t>Simulates Band 2 of cell '12345' losing some of its open ground area to glacier growth.</t>
  </si>
  <si>
    <t>Expected results:</t>
  </si>
  <si>
    <t>pixels</t>
  </si>
  <si>
    <t>fraction</t>
  </si>
  <si>
    <t>Cell:</t>
  </si>
  <si>
    <t>12345</t>
  </si>
  <si>
    <t>Band:</t>
  </si>
  <si>
    <t>11:</t>
  </si>
  <si>
    <t>0/64</t>
  </si>
  <si>
    <t>NO CHANGE</t>
  </si>
  <si>
    <t>19:</t>
  </si>
  <si>
    <t>2/64</t>
  </si>
  <si>
    <t>22:</t>
  </si>
  <si>
    <t>10/64</t>
  </si>
  <si>
    <t>Test 2: test_glacier_growth_over_remaining_open_ground_in_band</t>
  </si>
  <si>
    <t>Simulates Band 2 of cell '12345' losing all its remaining open ground.</t>
  </si>
  <si>
    <t>12/64</t>
  </si>
  <si>
    <t>Test 3:  test_glacier_growth_over_some_open_ground_and_vegetation_in_band</t>
  </si>
  <si>
    <t>3/64</t>
  </si>
  <si>
    <t>17/64</t>
  </si>
  <si>
    <t>Test 4: test_glacier_growth_over_remaining_vegetation_in_band</t>
  </si>
  <si>
    <t>20/64</t>
  </si>
  <si>
    <t>Test 5: test_glacier_growth_into_band_with_no_existing_glacier</t>
  </si>
  <si>
    <t>14/64</t>
  </si>
  <si>
    <t>Test 6: test_glacier_receding_to_reveal_open_ground_in_band</t>
  </si>
  <si>
    <t>18/64</t>
  </si>
  <si>
    <t>Test 7: test_existing_glacier_shrink_revealing_new_lower_band</t>
  </si>
  <si>
    <t>23456</t>
  </si>
  <si>
    <t>16/64</t>
  </si>
  <si>
    <t>1/64</t>
  </si>
  <si>
    <t>new lowest band:</t>
  </si>
  <si>
    <t>Test 8: test_glacier_growth_into_new_lower_band</t>
  </si>
  <si>
    <t>Test 9: test_glacier_thickening_to_conceal_lowest_band_of_open_ground</t>
  </si>
  <si>
    <t>NOTE: the single pixel of Band 0 was first overwritten with open ground at elevation 1850 before applying the changes shown</t>
  </si>
  <si>
    <t>Test 10: test_glacier_growth_into_new_higher_band</t>
  </si>
  <si>
    <t>NOTE:the single pixel of Band 0 was reinstated as glacier at 1880m before starting the test</t>
  </si>
  <si>
    <t>new highest band:</t>
  </si>
  <si>
    <t>Test 11: test_attempt_new_glacier_shrink_into_unavailable_lower_band</t>
  </si>
  <si>
    <t>Exception</t>
  </si>
  <si>
    <t>Test 12: test_attempt_new_glacier_growth_into_unavailable_higher_band</t>
  </si>
  <si>
    <t>Test 13: test_glacier_thickening_to_conceal_lowest_band_of_glacier</t>
  </si>
  <si>
    <t>Test 14: test_confirm_final_state</t>
  </si>
  <si>
    <t>NOTE: the pixel maps shown have no induced change since the previous test, which should be reflected in the results</t>
  </si>
  <si>
    <t>median elev</t>
  </si>
  <si>
    <t># HRUs</t>
  </si>
  <si>
    <t>28/64</t>
  </si>
  <si>
    <t>3</t>
  </si>
  <si>
    <t>2</t>
  </si>
  <si>
    <t>1</t>
  </si>
  <si>
    <t>4/64</t>
  </si>
  <si>
    <t>NOTE: this is an invalid band with a shadow glacier HRU</t>
  </si>
  <si>
    <t>8/64</t>
  </si>
  <si>
    <t>6/64</t>
  </si>
</sst>
</file>

<file path=xl/styles.xml><?xml version="1.0" encoding="utf-8"?>
<styleSheet xmlns="http://schemas.openxmlformats.org/spreadsheetml/2006/main">
  <numFmts count="4">
    <numFmt numFmtId="164" formatCode="GENERAL"/>
    <numFmt numFmtId="165" formatCode="@"/>
    <numFmt numFmtId="166" formatCode="0.00000"/>
    <numFmt numFmtId="167" formatCode="0.0000000"/>
  </numFmts>
  <fonts count="10">
    <font>
      <sz val="10"/>
      <name val="Arial"/>
      <family val="2"/>
    </font>
    <font>
      <sz val="10"/>
      <name val="Arial"/>
      <family val="0"/>
    </font>
    <font>
      <sz val="10"/>
      <name val="Arial"/>
      <family val="0"/>
    </font>
    <font>
      <sz val="10"/>
      <name val="Arial"/>
      <family val="0"/>
    </font>
    <font>
      <sz val="11"/>
      <name val="Arial"/>
      <family val="2"/>
    </font>
    <font>
      <b val="true"/>
      <sz val="11"/>
      <name val="Arial"/>
      <family val="2"/>
    </font>
    <font>
      <b val="true"/>
      <u val="single"/>
      <sz val="12"/>
      <name val="Arial"/>
      <family val="2"/>
    </font>
    <font>
      <i val="true"/>
      <sz val="10"/>
      <name val="Arial"/>
      <family val="2"/>
    </font>
    <font>
      <b val="true"/>
      <u val="single"/>
      <sz val="11"/>
      <name val="Arial"/>
      <family val="2"/>
    </font>
    <font>
      <b val="true"/>
      <sz val="10"/>
      <name val="Arial"/>
      <family val="2"/>
    </font>
  </fonts>
  <fills count="6">
    <fill>
      <patternFill patternType="none"/>
    </fill>
    <fill>
      <patternFill patternType="gray125"/>
    </fill>
    <fill>
      <patternFill patternType="solid">
        <fgColor rgb="FF669900"/>
        <bgColor rgb="FF339966"/>
      </patternFill>
    </fill>
    <fill>
      <patternFill patternType="solid">
        <fgColor rgb="FFEEEEEE"/>
        <bgColor rgb="FFFFFFCC"/>
      </patternFill>
    </fill>
    <fill>
      <patternFill patternType="solid">
        <fgColor rgb="FFCC9966"/>
        <bgColor rgb="FFFF8080"/>
      </patternFill>
    </fill>
    <fill>
      <patternFill patternType="solid">
        <fgColor rgb="FF66FFFF"/>
        <bgColor rgb="FF33CCCC"/>
      </patternFill>
    </fill>
  </fills>
  <borders count="14">
    <border diagonalUp="false" diagonalDown="false">
      <left/>
      <right/>
      <top/>
      <bottom/>
      <diagonal/>
    </border>
    <border diagonalUp="false" diagonalDown="false">
      <left style="thin">
        <color rgb="FFFF3333"/>
      </left>
      <right style="thin">
        <color rgb="FFFF3333"/>
      </right>
      <top style="thin">
        <color rgb="FFFF3333"/>
      </top>
      <bottom style="thin">
        <color rgb="FFFF3333"/>
      </bottom>
      <diagonal/>
    </border>
    <border diagonalUp="false" diagonalDown="false">
      <left style="thin">
        <color rgb="FF3333FF"/>
      </left>
      <right style="thin">
        <color rgb="FF3333FF"/>
      </right>
      <top style="thin">
        <color rgb="FF3333FF"/>
      </top>
      <bottom style="thin">
        <color rgb="FF3333FF"/>
      </bottom>
      <diagonal/>
    </border>
    <border diagonalUp="false" diagonalDown="false">
      <left style="thin">
        <color rgb="FFFFFF00"/>
      </left>
      <right style="thin">
        <color rgb="FFFFFF00"/>
      </right>
      <top style="thin">
        <color rgb="FFFFFF00"/>
      </top>
      <bottom style="thin">
        <color rgb="FFFFFF00"/>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color rgb="FFFFFF00"/>
      </left>
      <right style="hair">
        <color rgb="FFFFFF00"/>
      </right>
      <top style="hair">
        <color rgb="FFFFFF00"/>
      </top>
      <bottom style="hair">
        <color rgb="FFFFFF00"/>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color rgb="FF3333FF"/>
      </left>
      <right/>
      <top style="thin">
        <color rgb="FF3333FF"/>
      </top>
      <bottom style="thin">
        <color rgb="FF3333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7" xfId="0" applyFont="fals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5" fontId="0" fillId="3" borderId="11" xfId="0" applyFont="false" applyBorder="true" applyAlignment="true" applyProtection="false">
      <alignment horizontal="center" vertical="center" textRotation="0" wrapText="false" indent="0" shrinkToFit="false"/>
      <protection locked="true" hidden="false"/>
    </xf>
    <xf numFmtId="164" fontId="0" fillId="3" borderId="12" xfId="0" applyFont="fals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0" fillId="5" borderId="13"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xf numFmtId="164" fontId="0" fillId="5" borderId="3" xfId="0" applyFont="fals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3333"/>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9CC00"/>
      <rgbColor rgb="FFFFCC00"/>
      <rgbColor rgb="FFFF9900"/>
      <rgbColor rgb="FFFF6600"/>
      <rgbColor rgb="FF666699"/>
      <rgbColor rgb="FFCC996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AB65536"/>
  <sheetViews>
    <sheetView windowProtection="false" showFormulas="false" showGridLines="true" showRowColHeaders="true" showZeros="true" rightToLeft="false" tabSelected="true" showOutlineSymbols="true" defaultGridColor="true" view="normal" topLeftCell="A34" colorId="64" zoomScale="66" zoomScaleNormal="66" zoomScalePageLayoutView="100" workbookViewId="0">
      <selection pane="topLeft" activeCell="W23" activeCellId="0" sqref="W23"/>
    </sheetView>
  </sheetViews>
  <sheetFormatPr defaultRowHeight="27.35"/>
  <cols>
    <col collapsed="false" hidden="false" max="11" min="1" style="1" width="5.44387755102041"/>
    <col collapsed="false" hidden="false" max="12" min="12" style="1" width="3.15816326530612"/>
    <col collapsed="false" hidden="false" max="20" min="13" style="1" width="5.44387755102041"/>
    <col collapsed="false" hidden="false" max="23" min="21" style="2" width="5.44387755102041"/>
    <col collapsed="false" hidden="false" max="24" min="24" style="2" width="6.50510204081633"/>
    <col collapsed="false" hidden="false" max="25" min="25" style="2" width="5.44387755102041"/>
    <col collapsed="false" hidden="false" max="26" min="26" style="2" width="7.5765306122449"/>
    <col collapsed="false" hidden="false" max="27" min="27" style="2" width="14.3112244897959"/>
    <col collapsed="false" hidden="false" max="28" min="28" style="2" width="8.83673469387755"/>
    <col collapsed="false" hidden="false" max="44" min="29" style="2" width="5.44387755102041"/>
    <col collapsed="false" hidden="false" max="1025" min="45" style="1" width="5.44387755102041"/>
  </cols>
  <sheetData>
    <row r="1" customFormat="false" ht="12.8" hidden="false" customHeight="true" outlineLevel="0" collapsed="false"/>
    <row r="2" customFormat="false" ht="295.1" hidden="false" customHeight="true" outlineLevel="0" collapsed="false">
      <c r="D2" s="3" t="s">
        <v>0</v>
      </c>
      <c r="E2" s="3"/>
      <c r="F2" s="3"/>
      <c r="G2" s="3"/>
      <c r="H2" s="3"/>
      <c r="I2" s="3"/>
      <c r="J2" s="3"/>
      <c r="K2" s="3"/>
      <c r="L2" s="3"/>
      <c r="M2" s="3"/>
      <c r="N2" s="3"/>
      <c r="O2" s="3"/>
      <c r="P2" s="3"/>
      <c r="Q2" s="3"/>
      <c r="R2" s="3"/>
      <c r="S2" s="3"/>
      <c r="T2" s="3"/>
      <c r="U2" s="3"/>
      <c r="V2" s="3"/>
      <c r="W2" s="3"/>
      <c r="X2" s="3"/>
      <c r="Y2" s="3"/>
      <c r="Z2" s="3"/>
      <c r="AA2" s="3"/>
    </row>
    <row r="4" customFormat="false" ht="27.35" hidden="false" customHeight="true" outlineLevel="0" collapsed="false">
      <c r="C4" s="4"/>
      <c r="D4" s="5" t="s">
        <v>1</v>
      </c>
      <c r="I4" s="5" t="s">
        <v>2</v>
      </c>
      <c r="J4" s="0"/>
    </row>
    <row r="5" customFormat="false" ht="27.35" hidden="false" customHeight="true" outlineLevel="0" collapsed="false">
      <c r="D5" s="6"/>
      <c r="E5" s="7" t="s">
        <v>3</v>
      </c>
      <c r="H5" s="0"/>
      <c r="K5" s="8"/>
      <c r="L5" s="9" t="s">
        <v>4</v>
      </c>
    </row>
    <row r="6" customFormat="false" ht="27.35" hidden="false" customHeight="true" outlineLevel="0" collapsed="false">
      <c r="D6" s="10"/>
      <c r="E6" s="7" t="s">
        <v>5</v>
      </c>
      <c r="H6" s="0"/>
      <c r="J6" s="11"/>
      <c r="K6" s="9" t="s">
        <v>6</v>
      </c>
      <c r="L6" s="0"/>
    </row>
    <row r="7" customFormat="false" ht="27.35" hidden="false" customHeight="true" outlineLevel="0" collapsed="false">
      <c r="D7" s="12"/>
      <c r="E7" s="7" t="s">
        <v>7</v>
      </c>
      <c r="H7" s="0"/>
      <c r="I7" s="13"/>
      <c r="J7" s="14" t="s">
        <v>8</v>
      </c>
      <c r="K7" s="0"/>
      <c r="L7" s="0"/>
    </row>
    <row r="8" customFormat="false" ht="27.35" hidden="false" customHeight="true" outlineLevel="0" collapsed="false">
      <c r="D8" s="0"/>
      <c r="E8" s="0"/>
      <c r="F8" s="2"/>
      <c r="G8" s="2"/>
      <c r="H8" s="2"/>
      <c r="I8" s="2"/>
      <c r="J8" s="2"/>
    </row>
    <row r="9" customFormat="false" ht="27.35" hidden="false" customHeight="true" outlineLevel="0" collapsed="false">
      <c r="D9" s="15" t="s">
        <v>9</v>
      </c>
    </row>
    <row r="10" customFormat="false" ht="27.35" hidden="false" customHeight="true" outlineLevel="0" collapsed="false">
      <c r="D10" s="5" t="s">
        <v>10</v>
      </c>
      <c r="M10" s="5" t="s">
        <v>11</v>
      </c>
    </row>
    <row r="11" customFormat="false" ht="27.35" hidden="false" customHeight="true" outlineLevel="0" collapsed="false">
      <c r="D11" s="16" t="n">
        <v>2065</v>
      </c>
      <c r="E11" s="17" t="n">
        <v>2055</v>
      </c>
      <c r="F11" s="18" t="n">
        <v>2045</v>
      </c>
      <c r="G11" s="18" t="n">
        <v>2035</v>
      </c>
      <c r="H11" s="18" t="n">
        <v>2025</v>
      </c>
      <c r="I11" s="18" t="n">
        <v>2015</v>
      </c>
      <c r="J11" s="18" t="n">
        <v>2005</v>
      </c>
      <c r="K11" s="19" t="n">
        <v>2000</v>
      </c>
      <c r="M11" s="16" t="n">
        <v>1970</v>
      </c>
      <c r="N11" s="17" t="n">
        <v>1975</v>
      </c>
      <c r="O11" s="17" t="n">
        <v>1850</v>
      </c>
      <c r="P11" s="20" t="n">
        <v>1799</v>
      </c>
      <c r="Q11" s="17" t="n">
        <v>1975</v>
      </c>
      <c r="R11" s="17" t="n">
        <v>1965</v>
      </c>
      <c r="S11" s="17" t="n">
        <v>1960</v>
      </c>
      <c r="T11" s="19" t="n">
        <v>1960</v>
      </c>
    </row>
    <row r="12" customFormat="false" ht="27.35" hidden="false" customHeight="true" outlineLevel="0" collapsed="false">
      <c r="D12" s="21" t="n">
        <v>2075</v>
      </c>
      <c r="E12" s="22" t="n">
        <v>2085</v>
      </c>
      <c r="F12" s="23" t="n">
        <v>2100</v>
      </c>
      <c r="G12" s="23" t="n">
        <v>2100</v>
      </c>
      <c r="H12" s="23" t="n">
        <v>2100</v>
      </c>
      <c r="I12" s="23" t="n">
        <v>2100</v>
      </c>
      <c r="J12" s="23" t="n">
        <v>2100</v>
      </c>
      <c r="K12" s="24" t="n">
        <v>2005</v>
      </c>
      <c r="M12" s="21" t="n">
        <v>1970</v>
      </c>
      <c r="N12" s="22" t="n">
        <v>2000</v>
      </c>
      <c r="O12" s="22" t="n">
        <v>2025</v>
      </c>
      <c r="P12" s="22" t="n">
        <v>2035</v>
      </c>
      <c r="Q12" s="22" t="n">
        <v>2005</v>
      </c>
      <c r="R12" s="22" t="n">
        <v>2005</v>
      </c>
      <c r="S12" s="22" t="n">
        <v>2000</v>
      </c>
      <c r="T12" s="24" t="n">
        <v>1965</v>
      </c>
    </row>
    <row r="13" customFormat="false" ht="27.35" hidden="false" customHeight="true" outlineLevel="0" collapsed="false">
      <c r="D13" s="21" t="n">
        <v>2085</v>
      </c>
      <c r="E13" s="22" t="n">
        <v>2100</v>
      </c>
      <c r="F13" s="23" t="n">
        <v>2210</v>
      </c>
      <c r="G13" s="23" t="n">
        <v>2230</v>
      </c>
      <c r="H13" s="23" t="n">
        <v>2220</v>
      </c>
      <c r="I13" s="23" t="n">
        <v>2200</v>
      </c>
      <c r="J13" s="23" t="n">
        <v>2110</v>
      </c>
      <c r="K13" s="24" t="n">
        <v>2010</v>
      </c>
      <c r="M13" s="21" t="n">
        <v>1975</v>
      </c>
      <c r="N13" s="22" t="n">
        <v>2000</v>
      </c>
      <c r="O13" s="22" t="n">
        <v>2100</v>
      </c>
      <c r="P13" s="22" t="n">
        <v>2125</v>
      </c>
      <c r="Q13" s="22" t="n">
        <v>2130</v>
      </c>
      <c r="R13" s="22" t="n">
        <v>2110</v>
      </c>
      <c r="S13" s="22" t="n">
        <v>2000</v>
      </c>
      <c r="T13" s="24" t="n">
        <v>1970</v>
      </c>
    </row>
    <row r="14" customFormat="false" ht="27.35" hidden="false" customHeight="true" outlineLevel="0" collapsed="false">
      <c r="D14" s="21" t="n">
        <v>2090</v>
      </c>
      <c r="E14" s="22" t="n">
        <v>2100</v>
      </c>
      <c r="F14" s="23" t="n">
        <v>2240</v>
      </c>
      <c r="G14" s="23" t="n">
        <v>2377</v>
      </c>
      <c r="H14" s="23" t="n">
        <v>2310</v>
      </c>
      <c r="I14" s="23" t="n">
        <v>2230</v>
      </c>
      <c r="J14" s="23" t="n">
        <v>2125</v>
      </c>
      <c r="K14" s="24" t="n">
        <v>2015</v>
      </c>
      <c r="M14" s="21" t="n">
        <v>1985</v>
      </c>
      <c r="N14" s="22" t="n">
        <v>2005</v>
      </c>
      <c r="O14" s="22" t="n">
        <v>2105</v>
      </c>
      <c r="P14" s="22" t="n">
        <v>2130</v>
      </c>
      <c r="Q14" s="22" t="n">
        <v>2150</v>
      </c>
      <c r="R14" s="22" t="n">
        <v>2100</v>
      </c>
      <c r="S14" s="22" t="n">
        <v>2000</v>
      </c>
      <c r="T14" s="24" t="n">
        <v>1975</v>
      </c>
    </row>
    <row r="15" customFormat="false" ht="27.35" hidden="false" customHeight="true" outlineLevel="0" collapsed="false">
      <c r="D15" s="21" t="n">
        <v>2070</v>
      </c>
      <c r="E15" s="22" t="n">
        <v>2110</v>
      </c>
      <c r="F15" s="23" t="n">
        <v>2230</v>
      </c>
      <c r="G15" s="23" t="n">
        <v>2340</v>
      </c>
      <c r="H15" s="23" t="n">
        <v>2320</v>
      </c>
      <c r="I15" s="23" t="n">
        <v>2230</v>
      </c>
      <c r="J15" s="23" t="n">
        <v>2130</v>
      </c>
      <c r="K15" s="24" t="n">
        <v>2020</v>
      </c>
      <c r="M15" s="21" t="n">
        <v>1990</v>
      </c>
      <c r="N15" s="22" t="n">
        <v>2010</v>
      </c>
      <c r="O15" s="22" t="n">
        <v>2110</v>
      </c>
      <c r="P15" s="22" t="n">
        <v>2120</v>
      </c>
      <c r="Q15" s="22" t="n">
        <v>2110</v>
      </c>
      <c r="R15" s="22" t="n">
        <v>2105</v>
      </c>
      <c r="S15" s="22" t="n">
        <v>2005</v>
      </c>
      <c r="T15" s="24" t="n">
        <v>1980</v>
      </c>
    </row>
    <row r="16" customFormat="false" ht="27.35" hidden="false" customHeight="true" outlineLevel="0" collapsed="false">
      <c r="D16" s="21" t="n">
        <v>2090</v>
      </c>
      <c r="E16" s="22" t="n">
        <v>2105</v>
      </c>
      <c r="F16" s="23" t="n">
        <v>2200</v>
      </c>
      <c r="G16" s="23" t="n">
        <v>2210</v>
      </c>
      <c r="H16" s="23" t="n">
        <v>2220</v>
      </c>
      <c r="I16" s="23" t="n">
        <v>2220</v>
      </c>
      <c r="J16" s="23" t="n">
        <v>2120</v>
      </c>
      <c r="K16" s="24" t="n">
        <v>2015</v>
      </c>
      <c r="M16" s="21" t="n">
        <v>1980</v>
      </c>
      <c r="N16" s="22" t="n">
        <v>2005</v>
      </c>
      <c r="O16" s="22" t="n">
        <v>2105</v>
      </c>
      <c r="P16" s="22" t="n">
        <v>2105</v>
      </c>
      <c r="Q16" s="22" t="n">
        <v>2110</v>
      </c>
      <c r="R16" s="22" t="n">
        <v>2100</v>
      </c>
      <c r="S16" s="22" t="n">
        <v>2000</v>
      </c>
      <c r="T16" s="24" t="n">
        <v>1980</v>
      </c>
    </row>
    <row r="17" customFormat="false" ht="27.35" hidden="false" customHeight="true" outlineLevel="0" collapsed="false">
      <c r="D17" s="21" t="n">
        <v>2090</v>
      </c>
      <c r="E17" s="22" t="n">
        <v>2100</v>
      </c>
      <c r="F17" s="23" t="n">
        <v>2105</v>
      </c>
      <c r="G17" s="23" t="n">
        <v>2110</v>
      </c>
      <c r="H17" s="23" t="n">
        <v>2140</v>
      </c>
      <c r="I17" s="23" t="n">
        <v>2150</v>
      </c>
      <c r="J17" s="23" t="n">
        <v>2130</v>
      </c>
      <c r="K17" s="24" t="n">
        <v>2010</v>
      </c>
      <c r="M17" s="21" t="n">
        <v>1970</v>
      </c>
      <c r="N17" s="22" t="n">
        <v>2000</v>
      </c>
      <c r="O17" s="22" t="n">
        <v>2000</v>
      </c>
      <c r="P17" s="22" t="n">
        <v>2020</v>
      </c>
      <c r="Q17" s="22" t="n">
        <v>2035</v>
      </c>
      <c r="R17" s="22" t="n">
        <v>2025</v>
      </c>
      <c r="S17" s="22" t="n">
        <v>2000</v>
      </c>
      <c r="T17" s="24" t="n">
        <v>1970</v>
      </c>
    </row>
    <row r="18" customFormat="false" ht="27.35" hidden="false" customHeight="true" outlineLevel="0" collapsed="false">
      <c r="D18" s="25" t="n">
        <v>2080</v>
      </c>
      <c r="E18" s="26" t="n">
        <v>2075</v>
      </c>
      <c r="F18" s="27" t="n">
        <v>2065</v>
      </c>
      <c r="G18" s="27" t="n">
        <v>2055</v>
      </c>
      <c r="H18" s="27" t="n">
        <v>2045</v>
      </c>
      <c r="I18" s="27" t="n">
        <v>2035</v>
      </c>
      <c r="J18" s="27" t="n">
        <v>2020</v>
      </c>
      <c r="K18" s="28" t="n">
        <v>2000</v>
      </c>
      <c r="M18" s="25" t="n">
        <v>1965</v>
      </c>
      <c r="N18" s="26" t="n">
        <v>1965</v>
      </c>
      <c r="O18" s="26" t="n">
        <v>1970</v>
      </c>
      <c r="P18" s="26" t="n">
        <v>1970</v>
      </c>
      <c r="Q18" s="26" t="n">
        <v>1975</v>
      </c>
      <c r="R18" s="26" t="n">
        <v>1960</v>
      </c>
      <c r="S18" s="26" t="n">
        <v>1950</v>
      </c>
      <c r="T18" s="28" t="n">
        <v>1960</v>
      </c>
    </row>
    <row r="19" customFormat="false" ht="27.35" hidden="false" customHeight="true" outlineLevel="0" collapsed="false">
      <c r="D19" s="0"/>
    </row>
    <row r="20" customFormat="false" ht="27.35" hidden="false" customHeight="true" outlineLevel="0" collapsed="false">
      <c r="D20" s="15" t="s">
        <v>12</v>
      </c>
      <c r="K20" s="29" t="s">
        <v>13</v>
      </c>
    </row>
    <row r="21" customFormat="false" ht="27.35" hidden="false" customHeight="true" outlineLevel="0" collapsed="false">
      <c r="D21" s="5" t="s">
        <v>10</v>
      </c>
      <c r="M21" s="5" t="s">
        <v>11</v>
      </c>
    </row>
    <row r="22" customFormat="false" ht="27.35" hidden="false" customHeight="true" outlineLevel="0" collapsed="false">
      <c r="D22" s="30" t="n">
        <v>2065</v>
      </c>
      <c r="E22" s="30" t="n">
        <v>2055</v>
      </c>
      <c r="F22" s="30" t="n">
        <v>2045</v>
      </c>
      <c r="G22" s="30" t="n">
        <v>2035</v>
      </c>
      <c r="H22" s="30" t="n">
        <v>2025</v>
      </c>
      <c r="I22" s="30" t="n">
        <v>2015</v>
      </c>
      <c r="J22" s="30" t="n">
        <v>2005</v>
      </c>
      <c r="K22" s="30" t="n">
        <v>2000</v>
      </c>
      <c r="M22" s="30" t="n">
        <v>1970</v>
      </c>
      <c r="N22" s="30" t="n">
        <v>1975</v>
      </c>
      <c r="O22" s="12" t="n">
        <v>1995</v>
      </c>
      <c r="P22" s="12" t="n">
        <v>1995</v>
      </c>
      <c r="Q22" s="30" t="n">
        <v>1975</v>
      </c>
      <c r="R22" s="30" t="n">
        <v>1965</v>
      </c>
      <c r="S22" s="30" t="n">
        <v>1960</v>
      </c>
      <c r="T22" s="30" t="n">
        <v>1960</v>
      </c>
    </row>
    <row r="23" customFormat="false" ht="27.35" hidden="false" customHeight="true" outlineLevel="0" collapsed="false">
      <c r="D23" s="30" t="n">
        <v>2075</v>
      </c>
      <c r="E23" s="12" t="n">
        <v>2100</v>
      </c>
      <c r="F23" s="12" t="n">
        <v>2120</v>
      </c>
      <c r="G23" s="12" t="n">
        <v>2140</v>
      </c>
      <c r="H23" s="12" t="n">
        <v>2130</v>
      </c>
      <c r="I23" s="12" t="n">
        <v>2120</v>
      </c>
      <c r="J23" s="30" t="n">
        <v>2100</v>
      </c>
      <c r="K23" s="30" t="n">
        <v>2005</v>
      </c>
      <c r="M23" s="30" t="n">
        <v>1970</v>
      </c>
      <c r="N23" s="6" t="n">
        <v>2000</v>
      </c>
      <c r="O23" s="12" t="n">
        <v>2045</v>
      </c>
      <c r="P23" s="12" t="n">
        <v>2055</v>
      </c>
      <c r="Q23" s="30" t="n">
        <v>2005</v>
      </c>
      <c r="R23" s="30" t="n">
        <v>2005</v>
      </c>
      <c r="S23" s="30" t="n">
        <v>2000</v>
      </c>
      <c r="T23" s="30" t="n">
        <v>1965</v>
      </c>
    </row>
    <row r="24" customFormat="false" ht="27.35" hidden="false" customHeight="true" outlineLevel="0" collapsed="false">
      <c r="D24" s="30" t="n">
        <v>2085</v>
      </c>
      <c r="E24" s="12" t="n">
        <v>2110</v>
      </c>
      <c r="F24" s="12" t="n">
        <v>2250</v>
      </c>
      <c r="G24" s="12" t="n">
        <v>2270</v>
      </c>
      <c r="H24" s="12" t="n">
        <v>2260</v>
      </c>
      <c r="I24" s="12" t="n">
        <v>2240</v>
      </c>
      <c r="J24" s="30" t="n">
        <v>2110</v>
      </c>
      <c r="K24" s="6" t="n">
        <v>2010</v>
      </c>
      <c r="M24" s="6" t="n">
        <v>1975</v>
      </c>
      <c r="N24" s="6" t="n">
        <v>2000</v>
      </c>
      <c r="O24" s="30" t="n">
        <v>2100</v>
      </c>
      <c r="P24" s="12" t="n">
        <v>2155</v>
      </c>
      <c r="Q24" s="12" t="n">
        <v>2160</v>
      </c>
      <c r="R24" s="12" t="n">
        <v>2140</v>
      </c>
      <c r="S24" s="30" t="n">
        <v>2000</v>
      </c>
      <c r="T24" s="6" t="n">
        <v>1970</v>
      </c>
    </row>
    <row r="25" customFormat="false" ht="27.35" hidden="false" customHeight="true" outlineLevel="0" collapsed="false">
      <c r="D25" s="30" t="n">
        <v>2090</v>
      </c>
      <c r="E25" s="12" t="n">
        <v>2120</v>
      </c>
      <c r="F25" s="12" t="n">
        <v>2260</v>
      </c>
      <c r="G25" s="30" t="n">
        <v>2377</v>
      </c>
      <c r="H25" s="30" t="n">
        <v>2310</v>
      </c>
      <c r="I25" s="12" t="n">
        <v>2250</v>
      </c>
      <c r="J25" s="30" t="n">
        <v>2125</v>
      </c>
      <c r="K25" s="6" t="n">
        <v>2015</v>
      </c>
      <c r="M25" s="6" t="n">
        <v>1985</v>
      </c>
      <c r="N25" s="6" t="n">
        <v>2005</v>
      </c>
      <c r="O25" s="30" t="n">
        <v>2105</v>
      </c>
      <c r="P25" s="12" t="n">
        <v>2160</v>
      </c>
      <c r="Q25" s="12" t="n">
        <v>2180</v>
      </c>
      <c r="R25" s="12" t="n">
        <v>2130</v>
      </c>
      <c r="S25" s="6" t="n">
        <v>2000</v>
      </c>
      <c r="T25" s="6" t="n">
        <v>1975</v>
      </c>
    </row>
    <row r="26" customFormat="false" ht="27.35" hidden="false" customHeight="true" outlineLevel="0" collapsed="false">
      <c r="D26" s="30" t="n">
        <v>2070</v>
      </c>
      <c r="E26" s="12" t="n">
        <v>2120</v>
      </c>
      <c r="F26" s="12" t="n">
        <v>2250</v>
      </c>
      <c r="G26" s="30" t="n">
        <v>2340</v>
      </c>
      <c r="H26" s="30" t="n">
        <v>2320</v>
      </c>
      <c r="I26" s="12" t="n">
        <v>2250</v>
      </c>
      <c r="J26" s="30" t="n">
        <v>2130</v>
      </c>
      <c r="K26" s="6" t="n">
        <v>2020</v>
      </c>
      <c r="M26" s="6" t="n">
        <v>1990</v>
      </c>
      <c r="N26" s="6" t="n">
        <v>2010</v>
      </c>
      <c r="O26" s="30" t="n">
        <v>2110</v>
      </c>
      <c r="P26" s="12" t="n">
        <v>2150</v>
      </c>
      <c r="Q26" s="12" t="n">
        <v>2140</v>
      </c>
      <c r="R26" s="30" t="n">
        <v>2105</v>
      </c>
      <c r="S26" s="6" t="n">
        <v>2005</v>
      </c>
      <c r="T26" s="6" t="n">
        <v>1980</v>
      </c>
    </row>
    <row r="27" customFormat="false" ht="27.35" hidden="false" customHeight="true" outlineLevel="0" collapsed="false">
      <c r="D27" s="30" t="n">
        <v>2090</v>
      </c>
      <c r="E27" s="6" t="n">
        <v>2105</v>
      </c>
      <c r="F27" s="30" t="n">
        <v>2200</v>
      </c>
      <c r="G27" s="30" t="n">
        <v>2210</v>
      </c>
      <c r="H27" s="30" t="n">
        <v>2220</v>
      </c>
      <c r="I27" s="30" t="n">
        <v>2220</v>
      </c>
      <c r="J27" s="30" t="n">
        <v>2120</v>
      </c>
      <c r="K27" s="6" t="n">
        <v>2015</v>
      </c>
      <c r="M27" s="6" t="n">
        <v>1980</v>
      </c>
      <c r="N27" s="6" t="n">
        <v>2005</v>
      </c>
      <c r="O27" s="30" t="n">
        <v>2105</v>
      </c>
      <c r="P27" s="30" t="n">
        <v>2105</v>
      </c>
      <c r="Q27" s="30" t="n">
        <v>2110</v>
      </c>
      <c r="R27" s="30" t="n">
        <v>2100</v>
      </c>
      <c r="S27" s="6" t="n">
        <v>2000</v>
      </c>
      <c r="T27" s="6" t="n">
        <v>1980</v>
      </c>
    </row>
    <row r="28" customFormat="false" ht="27.35" hidden="false" customHeight="true" outlineLevel="0" collapsed="false">
      <c r="D28" s="30" t="n">
        <v>2090</v>
      </c>
      <c r="E28" s="6" t="n">
        <v>2100</v>
      </c>
      <c r="F28" s="6" t="n">
        <v>2105</v>
      </c>
      <c r="G28" s="6" t="n">
        <v>2110</v>
      </c>
      <c r="H28" s="30" t="n">
        <v>2140</v>
      </c>
      <c r="I28" s="30" t="n">
        <v>2150</v>
      </c>
      <c r="J28" s="30" t="n">
        <v>2130</v>
      </c>
      <c r="K28" s="6" t="n">
        <v>2010</v>
      </c>
      <c r="M28" s="6" t="n">
        <v>1970</v>
      </c>
      <c r="N28" s="6" t="n">
        <v>2000</v>
      </c>
      <c r="O28" s="6" t="n">
        <v>2000</v>
      </c>
      <c r="P28" s="30" t="n">
        <v>2020</v>
      </c>
      <c r="Q28" s="30" t="n">
        <v>2035</v>
      </c>
      <c r="R28" s="30" t="n">
        <v>2025</v>
      </c>
      <c r="S28" s="30" t="n">
        <v>2000</v>
      </c>
      <c r="T28" s="6" t="n">
        <v>1970</v>
      </c>
    </row>
    <row r="29" customFormat="false" ht="27.35" hidden="false" customHeight="true" outlineLevel="0" collapsed="false">
      <c r="D29" s="30" t="n">
        <v>2080</v>
      </c>
      <c r="E29" s="6" t="n">
        <v>2075</v>
      </c>
      <c r="F29" s="6" t="n">
        <v>2065</v>
      </c>
      <c r="G29" s="6" t="n">
        <v>2055</v>
      </c>
      <c r="H29" s="6" t="n">
        <v>2045</v>
      </c>
      <c r="I29" s="6" t="n">
        <v>2035</v>
      </c>
      <c r="J29" s="6" t="n">
        <v>2020</v>
      </c>
      <c r="K29" s="6" t="n">
        <v>2000</v>
      </c>
      <c r="M29" s="6" t="n">
        <v>1965</v>
      </c>
      <c r="N29" s="6" t="n">
        <v>1965</v>
      </c>
      <c r="O29" s="6" t="n">
        <v>1970</v>
      </c>
      <c r="P29" s="30" t="n">
        <v>1970</v>
      </c>
      <c r="Q29" s="30" t="n">
        <v>1975</v>
      </c>
      <c r="R29" s="6" t="n">
        <v>1960</v>
      </c>
      <c r="S29" s="6" t="n">
        <v>1950</v>
      </c>
      <c r="T29" s="6" t="n">
        <v>1960</v>
      </c>
    </row>
    <row r="32" customFormat="false" ht="27.35" hidden="false" customHeight="true" outlineLevel="0" collapsed="false">
      <c r="D32" s="31" t="s">
        <v>14</v>
      </c>
    </row>
    <row r="33" customFormat="false" ht="27.35" hidden="false" customHeight="true" outlineLevel="0" collapsed="false">
      <c r="D33" s="4" t="s">
        <v>15</v>
      </c>
      <c r="U33" s="32"/>
      <c r="V33" s="33" t="s">
        <v>16</v>
      </c>
      <c r="W33" s="32"/>
      <c r="X33" s="32"/>
      <c r="Y33" s="32"/>
      <c r="Z33" s="32" t="s">
        <v>17</v>
      </c>
      <c r="AA33" s="32" t="s">
        <v>18</v>
      </c>
    </row>
    <row r="34" customFormat="false" ht="27.35" hidden="false" customHeight="true" outlineLevel="0" collapsed="false">
      <c r="D34" s="30" t="n">
        <v>2065</v>
      </c>
      <c r="E34" s="30" t="n">
        <v>2055</v>
      </c>
      <c r="F34" s="30" t="n">
        <v>2045</v>
      </c>
      <c r="G34" s="30" t="n">
        <v>2035</v>
      </c>
      <c r="H34" s="30" t="n">
        <v>2025</v>
      </c>
      <c r="I34" s="30" t="n">
        <v>2015</v>
      </c>
      <c r="J34" s="30" t="n">
        <v>2005</v>
      </c>
      <c r="K34" s="30" t="n">
        <v>2000</v>
      </c>
      <c r="U34" s="32"/>
      <c r="V34" s="32"/>
      <c r="W34" s="32" t="s">
        <v>19</v>
      </c>
      <c r="X34" s="32" t="s">
        <v>20</v>
      </c>
      <c r="Y34" s="32"/>
      <c r="Z34" s="32"/>
      <c r="AA34" s="34"/>
    </row>
    <row r="35" customFormat="false" ht="27.35" hidden="false" customHeight="true" outlineLevel="0" collapsed="false">
      <c r="D35" s="30" t="n">
        <v>2075</v>
      </c>
      <c r="E35" s="12" t="n">
        <v>2100</v>
      </c>
      <c r="F35" s="12" t="n">
        <v>2120</v>
      </c>
      <c r="G35" s="12" t="n">
        <v>2140</v>
      </c>
      <c r="H35" s="12" t="n">
        <v>2130</v>
      </c>
      <c r="I35" s="12" t="n">
        <v>2120</v>
      </c>
      <c r="J35" s="30" t="n">
        <v>2100</v>
      </c>
      <c r="K35" s="30" t="n">
        <v>2005</v>
      </c>
      <c r="U35" s="32"/>
      <c r="V35" s="32"/>
      <c r="W35" s="32"/>
      <c r="X35" s="35" t="s">
        <v>21</v>
      </c>
      <c r="Y35" s="35" t="n">
        <v>2</v>
      </c>
      <c r="Z35" s="35"/>
      <c r="AA35" s="34" t="n">
        <f aca="false">AA36+AA37</f>
        <v>0.03125</v>
      </c>
    </row>
    <row r="36" customFormat="false" ht="27.35" hidden="false" customHeight="true" outlineLevel="0" collapsed="false">
      <c r="D36" s="30" t="n">
        <v>2085</v>
      </c>
      <c r="E36" s="12" t="n">
        <v>2110</v>
      </c>
      <c r="F36" s="12" t="n">
        <v>2250</v>
      </c>
      <c r="G36" s="12" t="n">
        <v>2270</v>
      </c>
      <c r="H36" s="12" t="n">
        <v>2260</v>
      </c>
      <c r="I36" s="12" t="n">
        <v>2240</v>
      </c>
      <c r="J36" s="30" t="n">
        <v>2110</v>
      </c>
      <c r="K36" s="6" t="n">
        <v>2010</v>
      </c>
      <c r="U36" s="32"/>
      <c r="V36" s="32"/>
      <c r="W36" s="32"/>
      <c r="X36" s="32"/>
      <c r="Y36" s="32" t="s">
        <v>22</v>
      </c>
      <c r="Z36" s="35" t="s">
        <v>23</v>
      </c>
      <c r="AA36" s="35" t="n">
        <f aca="false">0/64</f>
        <v>0</v>
      </c>
    </row>
    <row r="37" customFormat="false" ht="27.35" hidden="false" customHeight="true" outlineLevel="0" collapsed="false">
      <c r="D37" s="30" t="n">
        <v>2090</v>
      </c>
      <c r="E37" s="12" t="n">
        <v>2120</v>
      </c>
      <c r="F37" s="12" t="n">
        <v>2260</v>
      </c>
      <c r="G37" s="30" t="n">
        <v>2377</v>
      </c>
      <c r="H37" s="30" t="n">
        <v>2310</v>
      </c>
      <c r="I37" s="12" t="n">
        <v>2250</v>
      </c>
      <c r="J37" s="30" t="n">
        <v>2125</v>
      </c>
      <c r="K37" s="6" t="n">
        <v>2015</v>
      </c>
      <c r="P37" s="36" t="s">
        <v>24</v>
      </c>
      <c r="U37" s="32"/>
      <c r="V37" s="32"/>
      <c r="W37" s="32"/>
      <c r="X37" s="32"/>
      <c r="Y37" s="32" t="s">
        <v>25</v>
      </c>
      <c r="Z37" s="32" t="s">
        <v>26</v>
      </c>
      <c r="AA37" s="34" t="n">
        <f aca="false">2/64</f>
        <v>0.03125</v>
      </c>
    </row>
    <row r="38" customFormat="false" ht="27.35" hidden="false" customHeight="true" outlineLevel="0" collapsed="false">
      <c r="D38" s="30" t="n">
        <v>2070</v>
      </c>
      <c r="E38" s="12" t="n">
        <v>2120</v>
      </c>
      <c r="F38" s="12" t="n">
        <v>2250</v>
      </c>
      <c r="G38" s="30" t="n">
        <v>2340</v>
      </c>
      <c r="H38" s="30" t="n">
        <v>2320</v>
      </c>
      <c r="I38" s="12" t="n">
        <v>2250</v>
      </c>
      <c r="J38" s="30" t="n">
        <v>2130</v>
      </c>
      <c r="K38" s="6" t="n">
        <v>2020</v>
      </c>
      <c r="U38" s="32"/>
      <c r="V38" s="32"/>
      <c r="W38" s="32"/>
      <c r="X38" s="32"/>
      <c r="Y38" s="32" t="s">
        <v>27</v>
      </c>
      <c r="Z38" s="32" t="s">
        <v>28</v>
      </c>
      <c r="AA38" s="35" t="n">
        <f aca="false">10/64</f>
        <v>0.15625</v>
      </c>
    </row>
    <row r="39" customFormat="false" ht="27.35" hidden="false" customHeight="true" outlineLevel="0" collapsed="false">
      <c r="D39" s="30" t="n">
        <v>2090</v>
      </c>
      <c r="E39" s="6" t="n">
        <v>2105</v>
      </c>
      <c r="F39" s="12" t="n">
        <v>2230</v>
      </c>
      <c r="G39" s="12" t="n">
        <v>2240</v>
      </c>
      <c r="H39" s="30" t="n">
        <v>2220</v>
      </c>
      <c r="I39" s="30" t="n">
        <v>2220</v>
      </c>
      <c r="J39" s="30" t="n">
        <v>2120</v>
      </c>
      <c r="K39" s="6" t="n">
        <v>2015</v>
      </c>
      <c r="U39" s="32"/>
      <c r="V39" s="32"/>
      <c r="W39" s="32"/>
      <c r="X39" s="32"/>
      <c r="Y39" s="32"/>
      <c r="Z39" s="32"/>
      <c r="AA39" s="34"/>
    </row>
    <row r="40" customFormat="false" ht="27.35" hidden="false" customHeight="true" outlineLevel="0" collapsed="false">
      <c r="D40" s="30" t="n">
        <v>2090</v>
      </c>
      <c r="E40" s="6" t="n">
        <v>2100</v>
      </c>
      <c r="F40" s="6" t="n">
        <v>2105</v>
      </c>
      <c r="G40" s="6" t="n">
        <v>2110</v>
      </c>
      <c r="H40" s="30" t="n">
        <v>2140</v>
      </c>
      <c r="I40" s="30" t="n">
        <v>2150</v>
      </c>
      <c r="J40" s="30" t="n">
        <v>2130</v>
      </c>
      <c r="K40" s="6" t="n">
        <v>2010</v>
      </c>
      <c r="U40" s="32"/>
      <c r="V40" s="32"/>
      <c r="W40" s="32"/>
      <c r="X40" s="32"/>
      <c r="Y40" s="32"/>
      <c r="Z40" s="32"/>
      <c r="AA40" s="34"/>
    </row>
    <row r="41" customFormat="false" ht="27.35" hidden="false" customHeight="true" outlineLevel="0" collapsed="false">
      <c r="D41" s="30" t="n">
        <v>2080</v>
      </c>
      <c r="E41" s="6" t="n">
        <v>2075</v>
      </c>
      <c r="F41" s="6" t="n">
        <v>2065</v>
      </c>
      <c r="G41" s="6" t="n">
        <v>2055</v>
      </c>
      <c r="H41" s="6" t="n">
        <v>2045</v>
      </c>
      <c r="I41" s="6" t="n">
        <v>2035</v>
      </c>
      <c r="J41" s="6" t="n">
        <v>2020</v>
      </c>
      <c r="K41" s="6" t="n">
        <v>2000</v>
      </c>
      <c r="U41" s="32"/>
      <c r="V41" s="32"/>
      <c r="W41" s="32"/>
      <c r="X41" s="32"/>
      <c r="Y41" s="32"/>
      <c r="Z41" s="32"/>
      <c r="AA41" s="34"/>
    </row>
    <row r="42" customFormat="false" ht="27.35" hidden="false" customHeight="true" outlineLevel="0" collapsed="false">
      <c r="U42" s="32"/>
      <c r="V42" s="32"/>
      <c r="W42" s="32"/>
      <c r="X42" s="32"/>
      <c r="Y42" s="32"/>
      <c r="Z42" s="32"/>
      <c r="AA42" s="34"/>
    </row>
    <row r="43" customFormat="false" ht="27.35" hidden="false" customHeight="true" outlineLevel="0" collapsed="false">
      <c r="D43" s="31" t="s">
        <v>29</v>
      </c>
      <c r="U43" s="32"/>
      <c r="V43" s="32"/>
      <c r="W43" s="32"/>
      <c r="X43" s="32"/>
      <c r="Y43" s="32"/>
      <c r="Z43" s="32"/>
      <c r="AA43" s="34"/>
    </row>
    <row r="44" customFormat="false" ht="27.35" hidden="false" customHeight="true" outlineLevel="0" collapsed="false">
      <c r="D44" s="4" t="s">
        <v>30</v>
      </c>
      <c r="U44" s="32"/>
      <c r="V44" s="33" t="s">
        <v>16</v>
      </c>
      <c r="W44" s="32"/>
      <c r="X44" s="32"/>
      <c r="Y44" s="32"/>
      <c r="Z44" s="32" t="s">
        <v>17</v>
      </c>
      <c r="AA44" s="32" t="s">
        <v>18</v>
      </c>
    </row>
    <row r="45" customFormat="false" ht="27.35" hidden="false" customHeight="true" outlineLevel="0" collapsed="false">
      <c r="D45" s="30" t="n">
        <v>2065</v>
      </c>
      <c r="E45" s="30" t="n">
        <v>2055</v>
      </c>
      <c r="F45" s="30" t="n">
        <v>2045</v>
      </c>
      <c r="G45" s="30" t="n">
        <v>2035</v>
      </c>
      <c r="H45" s="30" t="n">
        <v>2025</v>
      </c>
      <c r="I45" s="30" t="n">
        <v>2015</v>
      </c>
      <c r="J45" s="30" t="n">
        <v>2005</v>
      </c>
      <c r="K45" s="30" t="n">
        <v>2000</v>
      </c>
      <c r="U45" s="32"/>
      <c r="V45" s="32"/>
      <c r="W45" s="32" t="s">
        <v>19</v>
      </c>
      <c r="X45" s="32" t="s">
        <v>20</v>
      </c>
      <c r="Y45" s="32"/>
      <c r="Z45" s="32"/>
      <c r="AA45" s="34"/>
    </row>
    <row r="46" customFormat="false" ht="27.35" hidden="false" customHeight="true" outlineLevel="0" collapsed="false">
      <c r="D46" s="30" t="n">
        <v>2075</v>
      </c>
      <c r="E46" s="12" t="n">
        <v>2100</v>
      </c>
      <c r="F46" s="12" t="n">
        <v>2120</v>
      </c>
      <c r="G46" s="12" t="n">
        <v>2140</v>
      </c>
      <c r="H46" s="12" t="n">
        <v>2130</v>
      </c>
      <c r="I46" s="12" t="n">
        <v>2120</v>
      </c>
      <c r="J46" s="30" t="n">
        <v>2100</v>
      </c>
      <c r="K46" s="30" t="n">
        <v>2005</v>
      </c>
      <c r="U46" s="32"/>
      <c r="V46" s="32"/>
      <c r="W46" s="32"/>
      <c r="X46" s="35" t="s">
        <v>21</v>
      </c>
      <c r="Y46" s="35" t="n">
        <v>2</v>
      </c>
      <c r="Z46" s="35"/>
      <c r="AA46" s="34" t="n">
        <f aca="false">AA48+AA49</f>
        <v>0.1875</v>
      </c>
    </row>
    <row r="47" customFormat="false" ht="27.35" hidden="false" customHeight="true" outlineLevel="0" collapsed="false">
      <c r="D47" s="30" t="n">
        <v>2085</v>
      </c>
      <c r="E47" s="12" t="n">
        <v>2110</v>
      </c>
      <c r="F47" s="12" t="n">
        <v>2250</v>
      </c>
      <c r="G47" s="12" t="n">
        <v>2270</v>
      </c>
      <c r="H47" s="12" t="n">
        <v>2260</v>
      </c>
      <c r="I47" s="12" t="n">
        <v>2240</v>
      </c>
      <c r="J47" s="30" t="n">
        <v>2110</v>
      </c>
      <c r="K47" s="6" t="n">
        <v>2010</v>
      </c>
      <c r="U47" s="32"/>
      <c r="V47" s="32"/>
      <c r="W47" s="32"/>
      <c r="X47" s="32"/>
      <c r="Y47" s="32" t="s">
        <v>22</v>
      </c>
      <c r="Z47" s="32" t="s">
        <v>23</v>
      </c>
      <c r="AA47" s="34" t="n">
        <v>0</v>
      </c>
    </row>
    <row r="48" customFormat="false" ht="27.35" hidden="false" customHeight="true" outlineLevel="0" collapsed="false">
      <c r="D48" s="30" t="n">
        <v>2090</v>
      </c>
      <c r="E48" s="12" t="n">
        <v>2120</v>
      </c>
      <c r="F48" s="12" t="n">
        <v>2260</v>
      </c>
      <c r="G48" s="30" t="n">
        <v>2377</v>
      </c>
      <c r="H48" s="30" t="n">
        <v>2310</v>
      </c>
      <c r="I48" s="12" t="n">
        <v>2250</v>
      </c>
      <c r="J48" s="30" t="n">
        <v>2125</v>
      </c>
      <c r="K48" s="6" t="n">
        <v>2015</v>
      </c>
      <c r="P48" s="36" t="s">
        <v>24</v>
      </c>
      <c r="U48" s="32"/>
      <c r="V48" s="32"/>
      <c r="W48" s="32"/>
      <c r="X48" s="32"/>
      <c r="Y48" s="32" t="s">
        <v>25</v>
      </c>
      <c r="Z48" s="32" t="s">
        <v>23</v>
      </c>
      <c r="AA48" s="34" t="n">
        <v>0</v>
      </c>
    </row>
    <row r="49" customFormat="false" ht="27.35" hidden="false" customHeight="true" outlineLevel="0" collapsed="false">
      <c r="D49" s="30" t="n">
        <v>2070</v>
      </c>
      <c r="E49" s="12" t="n">
        <v>2120</v>
      </c>
      <c r="F49" s="12" t="n">
        <v>2250</v>
      </c>
      <c r="G49" s="30" t="n">
        <v>2340</v>
      </c>
      <c r="H49" s="30" t="n">
        <v>2320</v>
      </c>
      <c r="I49" s="12" t="n">
        <v>2250</v>
      </c>
      <c r="J49" s="30" t="n">
        <v>2130</v>
      </c>
      <c r="K49" s="6" t="n">
        <v>2020</v>
      </c>
      <c r="U49" s="32"/>
      <c r="V49" s="32"/>
      <c r="W49" s="32"/>
      <c r="X49" s="32"/>
      <c r="Y49" s="32" t="s">
        <v>27</v>
      </c>
      <c r="Z49" s="32" t="s">
        <v>31</v>
      </c>
      <c r="AA49" s="35" t="n">
        <f aca="false">12/64</f>
        <v>0.1875</v>
      </c>
    </row>
    <row r="50" customFormat="false" ht="27.35" hidden="false" customHeight="true" outlineLevel="0" collapsed="false">
      <c r="D50" s="30" t="n">
        <v>2090</v>
      </c>
      <c r="E50" s="6" t="n">
        <v>2105</v>
      </c>
      <c r="F50" s="12" t="n">
        <v>2230</v>
      </c>
      <c r="G50" s="12" t="n">
        <v>2240</v>
      </c>
      <c r="H50" s="12" t="n">
        <v>2240</v>
      </c>
      <c r="I50" s="12" t="n">
        <v>2230</v>
      </c>
      <c r="J50" s="30" t="n">
        <v>2120</v>
      </c>
      <c r="K50" s="6" t="n">
        <v>2015</v>
      </c>
      <c r="U50" s="32"/>
      <c r="V50" s="32"/>
      <c r="W50" s="32"/>
      <c r="X50" s="32"/>
      <c r="Y50" s="32"/>
      <c r="Z50" s="32"/>
      <c r="AA50" s="34"/>
    </row>
    <row r="51" customFormat="false" ht="27.35" hidden="false" customHeight="true" outlineLevel="0" collapsed="false">
      <c r="D51" s="30" t="n">
        <v>2090</v>
      </c>
      <c r="E51" s="6" t="n">
        <v>2100</v>
      </c>
      <c r="F51" s="6" t="n">
        <v>2105</v>
      </c>
      <c r="G51" s="6" t="n">
        <v>2110</v>
      </c>
      <c r="H51" s="30" t="n">
        <v>2140</v>
      </c>
      <c r="I51" s="30" t="n">
        <v>2150</v>
      </c>
      <c r="J51" s="30" t="n">
        <v>2130</v>
      </c>
      <c r="K51" s="6" t="n">
        <v>2010</v>
      </c>
      <c r="AA51" s="37"/>
    </row>
    <row r="52" customFormat="false" ht="27.35" hidden="false" customHeight="true" outlineLevel="0" collapsed="false">
      <c r="D52" s="30" t="n">
        <v>2080</v>
      </c>
      <c r="E52" s="6" t="n">
        <v>2075</v>
      </c>
      <c r="F52" s="6" t="n">
        <v>2065</v>
      </c>
      <c r="G52" s="6" t="n">
        <v>2055</v>
      </c>
      <c r="H52" s="6" t="n">
        <v>2045</v>
      </c>
      <c r="I52" s="6" t="n">
        <v>2035</v>
      </c>
      <c r="J52" s="6" t="n">
        <v>2020</v>
      </c>
      <c r="K52" s="6" t="n">
        <v>2000</v>
      </c>
      <c r="AA52" s="37"/>
    </row>
    <row r="54" customFormat="false" ht="27.35" hidden="false" customHeight="true" outlineLevel="0" collapsed="false">
      <c r="D54" s="31" t="s">
        <v>32</v>
      </c>
      <c r="T54" s="0"/>
      <c r="U54" s="0"/>
      <c r="V54" s="0"/>
    </row>
    <row r="55" customFormat="false" ht="27.35" hidden="false" customHeight="true" outlineLevel="0" collapsed="false">
      <c r="V55" s="33" t="s">
        <v>16</v>
      </c>
      <c r="W55" s="32"/>
      <c r="X55" s="32"/>
      <c r="Y55" s="32"/>
      <c r="Z55" s="32" t="s">
        <v>17</v>
      </c>
      <c r="AA55" s="32" t="s">
        <v>18</v>
      </c>
    </row>
    <row r="56" customFormat="false" ht="27.35" hidden="false" customHeight="true" outlineLevel="0" collapsed="false">
      <c r="D56" s="30" t="n">
        <v>2065</v>
      </c>
      <c r="E56" s="30" t="n">
        <v>2055</v>
      </c>
      <c r="F56" s="30" t="n">
        <v>2045</v>
      </c>
      <c r="G56" s="30" t="n">
        <v>2035</v>
      </c>
      <c r="H56" s="30" t="n">
        <v>2025</v>
      </c>
      <c r="I56" s="30" t="n">
        <v>2015</v>
      </c>
      <c r="J56" s="30" t="n">
        <v>2005</v>
      </c>
      <c r="K56" s="30" t="n">
        <v>2000</v>
      </c>
      <c r="V56" s="32"/>
      <c r="W56" s="32" t="s">
        <v>19</v>
      </c>
      <c r="X56" s="32" t="s">
        <v>20</v>
      </c>
      <c r="Y56" s="32"/>
      <c r="Z56" s="32"/>
      <c r="AA56" s="34"/>
    </row>
    <row r="57" customFormat="false" ht="27.35" hidden="false" customHeight="true" outlineLevel="0" collapsed="false">
      <c r="D57" s="30" t="n">
        <v>2075</v>
      </c>
      <c r="E57" s="12" t="n">
        <v>2100</v>
      </c>
      <c r="F57" s="12" t="n">
        <v>2120</v>
      </c>
      <c r="G57" s="12" t="n">
        <v>2140</v>
      </c>
      <c r="H57" s="12" t="n">
        <v>2130</v>
      </c>
      <c r="I57" s="12" t="n">
        <v>2120</v>
      </c>
      <c r="J57" s="12" t="n">
        <v>2120</v>
      </c>
      <c r="K57" s="30" t="n">
        <v>2005</v>
      </c>
      <c r="V57" s="32"/>
      <c r="W57" s="32"/>
      <c r="X57" s="35" t="s">
        <v>21</v>
      </c>
      <c r="Y57" s="38" t="n">
        <v>1</v>
      </c>
      <c r="Z57" s="35"/>
      <c r="AA57" s="39" t="n">
        <f aca="false">SUM(AA58:AA60)</f>
        <v>0.3125</v>
      </c>
    </row>
    <row r="58" customFormat="false" ht="27.35" hidden="false" customHeight="true" outlineLevel="0" collapsed="false">
      <c r="D58" s="30" t="n">
        <v>2085</v>
      </c>
      <c r="E58" s="12" t="n">
        <v>2110</v>
      </c>
      <c r="F58" s="12" t="n">
        <v>2250</v>
      </c>
      <c r="G58" s="12" t="n">
        <v>2270</v>
      </c>
      <c r="H58" s="12" t="n">
        <v>2260</v>
      </c>
      <c r="I58" s="12" t="n">
        <v>2240</v>
      </c>
      <c r="J58" s="12" t="n">
        <v>2130</v>
      </c>
      <c r="K58" s="6" t="n">
        <v>2010</v>
      </c>
      <c r="V58" s="32"/>
      <c r="W58" s="32"/>
      <c r="X58" s="32"/>
      <c r="Y58" s="32" t="s">
        <v>22</v>
      </c>
      <c r="Z58" s="32" t="s">
        <v>33</v>
      </c>
      <c r="AA58" s="39" t="n">
        <f aca="false">3/64</f>
        <v>0.046875</v>
      </c>
    </row>
    <row r="59" customFormat="false" ht="27.35" hidden="false" customHeight="true" outlineLevel="0" collapsed="false">
      <c r="D59" s="30" t="n">
        <v>2090</v>
      </c>
      <c r="E59" s="12" t="n">
        <v>2120</v>
      </c>
      <c r="F59" s="12" t="n">
        <v>2260</v>
      </c>
      <c r="G59" s="30" t="n">
        <v>2377</v>
      </c>
      <c r="H59" s="30" t="n">
        <v>2310</v>
      </c>
      <c r="I59" s="12" t="n">
        <v>2250</v>
      </c>
      <c r="J59" s="12" t="n">
        <v>2145</v>
      </c>
      <c r="K59" s="6" t="n">
        <v>2015</v>
      </c>
      <c r="P59" s="36" t="s">
        <v>24</v>
      </c>
      <c r="V59" s="32"/>
      <c r="W59" s="32"/>
      <c r="X59" s="32"/>
      <c r="Y59" s="32" t="s">
        <v>25</v>
      </c>
      <c r="Z59" s="32" t="s">
        <v>23</v>
      </c>
      <c r="AA59" s="39" t="n">
        <v>0</v>
      </c>
    </row>
    <row r="60" customFormat="false" ht="27.35" hidden="false" customHeight="true" outlineLevel="0" collapsed="false">
      <c r="D60" s="30" t="n">
        <v>2070</v>
      </c>
      <c r="E60" s="12" t="n">
        <v>2120</v>
      </c>
      <c r="F60" s="12" t="n">
        <v>2250</v>
      </c>
      <c r="G60" s="30" t="n">
        <v>2340</v>
      </c>
      <c r="H60" s="30" t="n">
        <v>2320</v>
      </c>
      <c r="I60" s="12" t="n">
        <v>2250</v>
      </c>
      <c r="J60" s="12" t="n">
        <v>2150</v>
      </c>
      <c r="K60" s="6" t="n">
        <v>2020</v>
      </c>
      <c r="V60" s="32"/>
      <c r="W60" s="32"/>
      <c r="X60" s="32"/>
      <c r="Y60" s="32" t="s">
        <v>27</v>
      </c>
      <c r="Z60" s="32" t="s">
        <v>34</v>
      </c>
      <c r="AA60" s="39" t="n">
        <f aca="false">17/64</f>
        <v>0.265625</v>
      </c>
    </row>
    <row r="61" customFormat="false" ht="27.35" hidden="false" customHeight="true" outlineLevel="0" collapsed="false">
      <c r="D61" s="30" t="n">
        <v>2090</v>
      </c>
      <c r="E61" s="6" t="n">
        <v>2105</v>
      </c>
      <c r="F61" s="12" t="n">
        <v>2230</v>
      </c>
      <c r="G61" s="12" t="n">
        <v>2240</v>
      </c>
      <c r="H61" s="12" t="n">
        <v>2240</v>
      </c>
      <c r="I61" s="12" t="n">
        <v>2230</v>
      </c>
      <c r="J61" s="12" t="n">
        <v>2140</v>
      </c>
      <c r="K61" s="6" t="n">
        <v>2015</v>
      </c>
    </row>
    <row r="62" customFormat="false" ht="27.35" hidden="false" customHeight="true" outlineLevel="0" collapsed="false">
      <c r="D62" s="30" t="n">
        <v>2090</v>
      </c>
      <c r="E62" s="6" t="n">
        <v>2100</v>
      </c>
      <c r="F62" s="6" t="n">
        <v>2105</v>
      </c>
      <c r="G62" s="12" t="n">
        <v>2140</v>
      </c>
      <c r="H62" s="12" t="n">
        <v>2160</v>
      </c>
      <c r="I62" s="12" t="n">
        <v>2160</v>
      </c>
      <c r="J62" s="12" t="n">
        <v>2150</v>
      </c>
      <c r="K62" s="6" t="n">
        <v>2010</v>
      </c>
    </row>
    <row r="63" customFormat="false" ht="27.35" hidden="false" customHeight="true" outlineLevel="0" collapsed="false">
      <c r="D63" s="30" t="n">
        <v>2080</v>
      </c>
      <c r="E63" s="6" t="n">
        <v>2075</v>
      </c>
      <c r="F63" s="6" t="n">
        <v>2065</v>
      </c>
      <c r="G63" s="6" t="n">
        <v>2055</v>
      </c>
      <c r="H63" s="6" t="n">
        <v>2045</v>
      </c>
      <c r="I63" s="6" t="n">
        <v>2035</v>
      </c>
      <c r="J63" s="6" t="n">
        <v>2020</v>
      </c>
      <c r="K63" s="6" t="n">
        <v>2000</v>
      </c>
      <c r="AA63" s="0"/>
    </row>
    <row r="65" customFormat="false" ht="27.35" hidden="false" customHeight="true" outlineLevel="0" collapsed="false">
      <c r="D65" s="31" t="s">
        <v>35</v>
      </c>
    </row>
    <row r="66" customFormat="false" ht="27.35" hidden="false" customHeight="true" outlineLevel="0" collapsed="false">
      <c r="V66" s="33" t="s">
        <v>16</v>
      </c>
      <c r="W66" s="32"/>
      <c r="X66" s="32"/>
      <c r="Y66" s="32"/>
      <c r="Z66" s="32" t="s">
        <v>17</v>
      </c>
      <c r="AA66" s="32" t="s">
        <v>18</v>
      </c>
    </row>
    <row r="67" customFormat="false" ht="27.35" hidden="false" customHeight="true" outlineLevel="0" collapsed="false">
      <c r="D67" s="30" t="n">
        <v>2065</v>
      </c>
      <c r="E67" s="30" t="n">
        <v>2055</v>
      </c>
      <c r="F67" s="30" t="n">
        <v>2045</v>
      </c>
      <c r="G67" s="30" t="n">
        <v>2035</v>
      </c>
      <c r="H67" s="30" t="n">
        <v>2025</v>
      </c>
      <c r="I67" s="30" t="n">
        <v>2015</v>
      </c>
      <c r="J67" s="30" t="n">
        <v>2005</v>
      </c>
      <c r="K67" s="30" t="n">
        <v>2000</v>
      </c>
      <c r="V67" s="32"/>
      <c r="W67" s="32" t="s">
        <v>19</v>
      </c>
      <c r="X67" s="32" t="s">
        <v>20</v>
      </c>
      <c r="Y67" s="32"/>
      <c r="Z67" s="32"/>
      <c r="AA67" s="34"/>
    </row>
    <row r="68" customFormat="false" ht="27.35" hidden="false" customHeight="true" outlineLevel="0" collapsed="false">
      <c r="D68" s="30" t="n">
        <v>2075</v>
      </c>
      <c r="E68" s="12" t="n">
        <v>2100</v>
      </c>
      <c r="F68" s="12" t="n">
        <v>2120</v>
      </c>
      <c r="G68" s="12" t="n">
        <v>2140</v>
      </c>
      <c r="H68" s="12" t="n">
        <v>2130</v>
      </c>
      <c r="I68" s="12" t="n">
        <v>2120</v>
      </c>
      <c r="J68" s="12" t="n">
        <v>2120</v>
      </c>
      <c r="K68" s="30" t="n">
        <v>2005</v>
      </c>
      <c r="V68" s="32"/>
      <c r="W68" s="32"/>
      <c r="X68" s="35" t="s">
        <v>21</v>
      </c>
      <c r="Y68" s="38" t="n">
        <v>1</v>
      </c>
      <c r="Z68" s="35"/>
      <c r="AA68" s="39" t="n">
        <f aca="false">SUM(AA69:AA71)</f>
        <v>0.3125</v>
      </c>
    </row>
    <row r="69" customFormat="false" ht="27.35" hidden="false" customHeight="true" outlineLevel="0" collapsed="false">
      <c r="D69" s="30" t="n">
        <v>2085</v>
      </c>
      <c r="E69" s="12" t="n">
        <v>2110</v>
      </c>
      <c r="F69" s="12" t="n">
        <v>2250</v>
      </c>
      <c r="G69" s="12" t="n">
        <v>2270</v>
      </c>
      <c r="H69" s="12" t="n">
        <v>2260</v>
      </c>
      <c r="I69" s="12" t="n">
        <v>2240</v>
      </c>
      <c r="J69" s="12" t="n">
        <v>2130</v>
      </c>
      <c r="K69" s="6" t="n">
        <v>2010</v>
      </c>
      <c r="V69" s="32"/>
      <c r="W69" s="32"/>
      <c r="X69" s="32"/>
      <c r="Y69" s="32" t="s">
        <v>22</v>
      </c>
      <c r="Z69" s="32" t="s">
        <v>23</v>
      </c>
      <c r="AA69" s="39" t="n">
        <v>0</v>
      </c>
    </row>
    <row r="70" customFormat="false" ht="27.35" hidden="false" customHeight="true" outlineLevel="0" collapsed="false">
      <c r="D70" s="30" t="n">
        <v>2090</v>
      </c>
      <c r="E70" s="12" t="n">
        <v>2120</v>
      </c>
      <c r="F70" s="12" t="n">
        <v>2260</v>
      </c>
      <c r="G70" s="30" t="n">
        <v>2377</v>
      </c>
      <c r="H70" s="30" t="n">
        <v>2310</v>
      </c>
      <c r="I70" s="12" t="n">
        <v>2250</v>
      </c>
      <c r="J70" s="12" t="n">
        <v>2145</v>
      </c>
      <c r="K70" s="6" t="n">
        <v>2015</v>
      </c>
      <c r="P70" s="36" t="s">
        <v>24</v>
      </c>
      <c r="V70" s="32"/>
      <c r="W70" s="32"/>
      <c r="X70" s="32"/>
      <c r="Y70" s="32" t="s">
        <v>25</v>
      </c>
      <c r="Z70" s="32" t="s">
        <v>23</v>
      </c>
      <c r="AA70" s="39" t="n">
        <v>0</v>
      </c>
    </row>
    <row r="71" customFormat="false" ht="27.35" hidden="false" customHeight="true" outlineLevel="0" collapsed="false">
      <c r="D71" s="30" t="n">
        <v>2070</v>
      </c>
      <c r="E71" s="12" t="n">
        <v>2120</v>
      </c>
      <c r="F71" s="12" t="n">
        <v>2250</v>
      </c>
      <c r="G71" s="30" t="n">
        <v>2340</v>
      </c>
      <c r="H71" s="30" t="n">
        <v>2320</v>
      </c>
      <c r="I71" s="12" t="n">
        <v>2250</v>
      </c>
      <c r="J71" s="12" t="n">
        <v>2150</v>
      </c>
      <c r="K71" s="6" t="n">
        <v>2020</v>
      </c>
      <c r="V71" s="32"/>
      <c r="W71" s="32"/>
      <c r="X71" s="32"/>
      <c r="Y71" s="32" t="s">
        <v>27</v>
      </c>
      <c r="Z71" s="32" t="s">
        <v>36</v>
      </c>
      <c r="AA71" s="39" t="n">
        <f aca="false">20/64</f>
        <v>0.3125</v>
      </c>
    </row>
    <row r="72" customFormat="false" ht="27.35" hidden="false" customHeight="true" outlineLevel="0" collapsed="false">
      <c r="D72" s="30" t="n">
        <v>2090</v>
      </c>
      <c r="E72" s="12" t="n">
        <v>2115</v>
      </c>
      <c r="F72" s="12" t="n">
        <v>2230</v>
      </c>
      <c r="G72" s="12" t="n">
        <v>2240</v>
      </c>
      <c r="H72" s="12" t="n">
        <v>2240</v>
      </c>
      <c r="I72" s="12" t="n">
        <v>2230</v>
      </c>
      <c r="J72" s="12" t="n">
        <v>2140</v>
      </c>
      <c r="K72" s="6" t="n">
        <v>2015</v>
      </c>
    </row>
    <row r="73" customFormat="false" ht="27.35" hidden="false" customHeight="true" outlineLevel="0" collapsed="false">
      <c r="D73" s="30" t="n">
        <v>2090</v>
      </c>
      <c r="E73" s="12" t="n">
        <v>2110</v>
      </c>
      <c r="F73" s="12" t="n">
        <v>2125</v>
      </c>
      <c r="G73" s="12" t="n">
        <v>2140</v>
      </c>
      <c r="H73" s="12" t="n">
        <v>2160</v>
      </c>
      <c r="I73" s="12" t="n">
        <v>2160</v>
      </c>
      <c r="J73" s="12" t="n">
        <v>2150</v>
      </c>
      <c r="K73" s="6" t="n">
        <v>2010</v>
      </c>
    </row>
    <row r="74" customFormat="false" ht="27.35" hidden="false" customHeight="true" outlineLevel="0" collapsed="false">
      <c r="D74" s="30" t="n">
        <v>2080</v>
      </c>
      <c r="E74" s="6" t="n">
        <v>2075</v>
      </c>
      <c r="F74" s="6" t="n">
        <v>2065</v>
      </c>
      <c r="G74" s="6" t="n">
        <v>2055</v>
      </c>
      <c r="H74" s="6" t="n">
        <v>2045</v>
      </c>
      <c r="I74" s="6" t="n">
        <v>2035</v>
      </c>
      <c r="J74" s="6" t="n">
        <v>2020</v>
      </c>
      <c r="K74" s="6" t="n">
        <v>2000</v>
      </c>
    </row>
    <row r="76" customFormat="false" ht="27.35" hidden="false" customHeight="true" outlineLevel="0" collapsed="false">
      <c r="D76" s="31" t="s">
        <v>37</v>
      </c>
    </row>
    <row r="77" customFormat="false" ht="27.35" hidden="false" customHeight="true" outlineLevel="0" collapsed="false">
      <c r="V77" s="33" t="s">
        <v>16</v>
      </c>
      <c r="W77" s="32"/>
      <c r="X77" s="32"/>
      <c r="Y77" s="32"/>
      <c r="Z77" s="32" t="s">
        <v>17</v>
      </c>
      <c r="AA77" s="32" t="s">
        <v>18</v>
      </c>
    </row>
    <row r="78" customFormat="false" ht="27.35" hidden="false" customHeight="true" outlineLevel="0" collapsed="false">
      <c r="D78" s="30" t="n">
        <v>2065</v>
      </c>
      <c r="E78" s="30" t="n">
        <v>2055</v>
      </c>
      <c r="F78" s="30" t="n">
        <v>2045</v>
      </c>
      <c r="G78" s="30" t="n">
        <v>2035</v>
      </c>
      <c r="H78" s="30" t="n">
        <v>2025</v>
      </c>
      <c r="I78" s="30" t="n">
        <v>2015</v>
      </c>
      <c r="J78" s="30" t="n">
        <v>2005</v>
      </c>
      <c r="K78" s="12" t="n">
        <v>2030</v>
      </c>
      <c r="V78" s="32"/>
      <c r="W78" s="32" t="s">
        <v>19</v>
      </c>
      <c r="X78" s="32" t="s">
        <v>20</v>
      </c>
      <c r="Y78" s="32"/>
      <c r="Z78" s="32"/>
      <c r="AA78" s="34"/>
    </row>
    <row r="79" customFormat="false" ht="27.35" hidden="false" customHeight="true" outlineLevel="0" collapsed="false">
      <c r="D79" s="30" t="n">
        <v>2075</v>
      </c>
      <c r="E79" s="12" t="n">
        <v>2100</v>
      </c>
      <c r="F79" s="12" t="n">
        <v>2120</v>
      </c>
      <c r="G79" s="12" t="n">
        <v>2140</v>
      </c>
      <c r="H79" s="12" t="n">
        <v>2130</v>
      </c>
      <c r="I79" s="12" t="n">
        <v>2120</v>
      </c>
      <c r="J79" s="12" t="n">
        <v>2120</v>
      </c>
      <c r="K79" s="12" t="n">
        <v>2040</v>
      </c>
      <c r="V79" s="32"/>
      <c r="W79" s="32"/>
      <c r="X79" s="35" t="s">
        <v>21</v>
      </c>
      <c r="Y79" s="38" t="n">
        <v>0</v>
      </c>
      <c r="Z79" s="35"/>
      <c r="AA79" s="39" t="n">
        <f aca="false">SUM(AA80:AA82)</f>
        <v>0.4375</v>
      </c>
    </row>
    <row r="80" customFormat="false" ht="27.35" hidden="false" customHeight="true" outlineLevel="0" collapsed="false">
      <c r="D80" s="30" t="n">
        <v>2085</v>
      </c>
      <c r="E80" s="12" t="n">
        <v>2110</v>
      </c>
      <c r="F80" s="12" t="n">
        <v>2250</v>
      </c>
      <c r="G80" s="12" t="n">
        <v>2270</v>
      </c>
      <c r="H80" s="12" t="n">
        <v>2260</v>
      </c>
      <c r="I80" s="12" t="n">
        <v>2240</v>
      </c>
      <c r="J80" s="12" t="n">
        <v>2130</v>
      </c>
      <c r="K80" s="6" t="n">
        <v>2010</v>
      </c>
      <c r="V80" s="32"/>
      <c r="W80" s="32"/>
      <c r="X80" s="32"/>
      <c r="Y80" s="32" t="s">
        <v>22</v>
      </c>
      <c r="Z80" s="32" t="s">
        <v>31</v>
      </c>
      <c r="AA80" s="39" t="n">
        <f aca="false">12/64</f>
        <v>0.1875</v>
      </c>
    </row>
    <row r="81" customFormat="false" ht="27.35" hidden="false" customHeight="true" outlineLevel="0" collapsed="false">
      <c r="D81" s="30" t="n">
        <v>2090</v>
      </c>
      <c r="E81" s="12" t="n">
        <v>2120</v>
      </c>
      <c r="F81" s="12" t="n">
        <v>2260</v>
      </c>
      <c r="G81" s="30" t="n">
        <v>2377</v>
      </c>
      <c r="H81" s="30" t="n">
        <v>2310</v>
      </c>
      <c r="I81" s="12" t="n">
        <v>2250</v>
      </c>
      <c r="J81" s="12" t="n">
        <v>2145</v>
      </c>
      <c r="K81" s="6" t="n">
        <v>2015</v>
      </c>
      <c r="P81" s="36" t="s">
        <v>24</v>
      </c>
      <c r="V81" s="32"/>
      <c r="W81" s="32"/>
      <c r="X81" s="32"/>
      <c r="Y81" s="32" t="s">
        <v>25</v>
      </c>
      <c r="Z81" s="32" t="s">
        <v>38</v>
      </c>
      <c r="AA81" s="39" t="n">
        <f aca="false">14/64</f>
        <v>0.21875</v>
      </c>
    </row>
    <row r="82" customFormat="false" ht="27.35" hidden="false" customHeight="true" outlineLevel="0" collapsed="false">
      <c r="D82" s="30" t="n">
        <v>2070</v>
      </c>
      <c r="E82" s="12" t="n">
        <v>2120</v>
      </c>
      <c r="F82" s="12" t="n">
        <v>2250</v>
      </c>
      <c r="G82" s="30" t="n">
        <v>2340</v>
      </c>
      <c r="H82" s="30" t="n">
        <v>2320</v>
      </c>
      <c r="I82" s="12" t="n">
        <v>2250</v>
      </c>
      <c r="J82" s="12" t="n">
        <v>2150</v>
      </c>
      <c r="K82" s="6" t="n">
        <v>2020</v>
      </c>
      <c r="V82" s="32"/>
      <c r="W82" s="32"/>
      <c r="X82" s="32"/>
      <c r="Y82" s="32" t="s">
        <v>27</v>
      </c>
      <c r="Z82" s="32" t="s">
        <v>26</v>
      </c>
      <c r="AA82" s="39" t="n">
        <f aca="false">2/64</f>
        <v>0.03125</v>
      </c>
    </row>
    <row r="83" customFormat="false" ht="27.35" hidden="false" customHeight="true" outlineLevel="0" collapsed="false">
      <c r="D83" s="30" t="n">
        <v>2090</v>
      </c>
      <c r="E83" s="12" t="n">
        <v>2115</v>
      </c>
      <c r="F83" s="12" t="n">
        <v>2230</v>
      </c>
      <c r="G83" s="12" t="n">
        <v>2240</v>
      </c>
      <c r="H83" s="12" t="n">
        <v>2240</v>
      </c>
      <c r="I83" s="12" t="n">
        <v>2230</v>
      </c>
      <c r="J83" s="12" t="n">
        <v>2140</v>
      </c>
      <c r="K83" s="6" t="n">
        <v>2015</v>
      </c>
    </row>
    <row r="84" customFormat="false" ht="27.35" hidden="false" customHeight="true" outlineLevel="0" collapsed="false">
      <c r="D84" s="30" t="n">
        <v>2090</v>
      </c>
      <c r="E84" s="12" t="n">
        <v>2110</v>
      </c>
      <c r="F84" s="12" t="n">
        <v>2125</v>
      </c>
      <c r="G84" s="12" t="n">
        <v>2140</v>
      </c>
      <c r="H84" s="12" t="n">
        <v>2160</v>
      </c>
      <c r="I84" s="12" t="n">
        <v>2160</v>
      </c>
      <c r="J84" s="12" t="n">
        <v>2150</v>
      </c>
      <c r="K84" s="6" t="n">
        <v>2010</v>
      </c>
    </row>
    <row r="85" customFormat="false" ht="27.35" hidden="false" customHeight="true" outlineLevel="0" collapsed="false">
      <c r="D85" s="30" t="n">
        <v>2080</v>
      </c>
      <c r="E85" s="6" t="n">
        <v>2075</v>
      </c>
      <c r="F85" s="6" t="n">
        <v>2065</v>
      </c>
      <c r="G85" s="6" t="n">
        <v>2055</v>
      </c>
      <c r="H85" s="6" t="n">
        <v>2045</v>
      </c>
      <c r="I85" s="6" t="n">
        <v>2035</v>
      </c>
      <c r="J85" s="6" t="n">
        <v>2020</v>
      </c>
      <c r="K85" s="6" t="n">
        <v>2000</v>
      </c>
    </row>
    <row r="87" customFormat="false" ht="27.35" hidden="false" customHeight="true" outlineLevel="0" collapsed="false">
      <c r="D87" s="31" t="s">
        <v>39</v>
      </c>
    </row>
    <row r="88" customFormat="false" ht="27.35" hidden="false" customHeight="true" outlineLevel="0" collapsed="false">
      <c r="V88" s="33" t="s">
        <v>16</v>
      </c>
      <c r="W88" s="32"/>
      <c r="X88" s="32"/>
      <c r="Y88" s="32"/>
      <c r="Z88" s="32" t="s">
        <v>17</v>
      </c>
      <c r="AA88" s="32" t="s">
        <v>18</v>
      </c>
    </row>
    <row r="89" customFormat="false" ht="27.35" hidden="false" customHeight="true" outlineLevel="0" collapsed="false">
      <c r="D89" s="30" t="n">
        <v>2065</v>
      </c>
      <c r="E89" s="30" t="n">
        <v>2055</v>
      </c>
      <c r="F89" s="30" t="n">
        <v>2045</v>
      </c>
      <c r="G89" s="30" t="n">
        <v>2035</v>
      </c>
      <c r="H89" s="30" t="n">
        <v>2025</v>
      </c>
      <c r="I89" s="30" t="n">
        <v>2015</v>
      </c>
      <c r="J89" s="30" t="n">
        <v>2005</v>
      </c>
      <c r="K89" s="12" t="n">
        <v>2030</v>
      </c>
      <c r="V89" s="32"/>
      <c r="W89" s="32" t="s">
        <v>19</v>
      </c>
      <c r="X89" s="32" t="s">
        <v>20</v>
      </c>
      <c r="Y89" s="32"/>
      <c r="Z89" s="32"/>
      <c r="AA89" s="34"/>
    </row>
    <row r="90" customFormat="false" ht="27.35" hidden="false" customHeight="true" outlineLevel="0" collapsed="false">
      <c r="D90" s="30" t="n">
        <v>2075</v>
      </c>
      <c r="E90" s="12" t="n">
        <v>2100</v>
      </c>
      <c r="F90" s="12" t="n">
        <v>2120</v>
      </c>
      <c r="G90" s="12" t="n">
        <v>2140</v>
      </c>
      <c r="H90" s="12" t="n">
        <v>2130</v>
      </c>
      <c r="I90" s="12" t="n">
        <v>2120</v>
      </c>
      <c r="J90" s="12" t="n">
        <v>2120</v>
      </c>
      <c r="K90" s="12" t="n">
        <v>2040</v>
      </c>
      <c r="V90" s="32"/>
      <c r="W90" s="32"/>
      <c r="X90" s="35" t="s">
        <v>21</v>
      </c>
      <c r="Y90" s="38" t="n">
        <v>1</v>
      </c>
      <c r="Z90" s="35"/>
      <c r="AA90" s="39" t="n">
        <f aca="false">SUM(AA91:AA93)</f>
        <v>0.3125</v>
      </c>
    </row>
    <row r="91" customFormat="false" ht="27.35" hidden="false" customHeight="true" outlineLevel="0" collapsed="false">
      <c r="D91" s="30" t="n">
        <v>2085</v>
      </c>
      <c r="E91" s="12" t="n">
        <v>2110</v>
      </c>
      <c r="F91" s="12" t="n">
        <v>2250</v>
      </c>
      <c r="G91" s="12" t="n">
        <v>2270</v>
      </c>
      <c r="H91" s="12" t="n">
        <v>2260</v>
      </c>
      <c r="I91" s="12" t="n">
        <v>2240</v>
      </c>
      <c r="J91" s="12" t="n">
        <v>2130</v>
      </c>
      <c r="K91" s="6" t="n">
        <v>2010</v>
      </c>
      <c r="V91" s="32"/>
      <c r="W91" s="32"/>
      <c r="X91" s="32"/>
      <c r="Y91" s="32" t="s">
        <v>22</v>
      </c>
      <c r="Z91" s="32" t="s">
        <v>23</v>
      </c>
      <c r="AA91" s="39" t="n">
        <v>0</v>
      </c>
    </row>
    <row r="92" customFormat="false" ht="27.35" hidden="false" customHeight="true" outlineLevel="0" collapsed="false">
      <c r="D92" s="30" t="n">
        <v>2090</v>
      </c>
      <c r="E92" s="12" t="n">
        <v>2120</v>
      </c>
      <c r="F92" s="12" t="n">
        <v>2260</v>
      </c>
      <c r="G92" s="30" t="n">
        <v>2377</v>
      </c>
      <c r="H92" s="30" t="n">
        <v>2310</v>
      </c>
      <c r="I92" s="12" t="n">
        <v>2250</v>
      </c>
      <c r="J92" s="12" t="n">
        <v>2145</v>
      </c>
      <c r="K92" s="6" t="n">
        <v>2015</v>
      </c>
      <c r="P92" s="36" t="s">
        <v>24</v>
      </c>
      <c r="V92" s="32"/>
      <c r="W92" s="32"/>
      <c r="X92" s="32"/>
      <c r="Y92" s="32" t="s">
        <v>25</v>
      </c>
      <c r="Z92" s="32" t="s">
        <v>26</v>
      </c>
      <c r="AA92" s="39" t="n">
        <f aca="false">2/64</f>
        <v>0.03125</v>
      </c>
    </row>
    <row r="93" customFormat="false" ht="27.35" hidden="false" customHeight="true" outlineLevel="0" collapsed="false">
      <c r="D93" s="30" t="n">
        <v>2070</v>
      </c>
      <c r="E93" s="12" t="n">
        <v>2120</v>
      </c>
      <c r="F93" s="12" t="n">
        <v>2250</v>
      </c>
      <c r="G93" s="30" t="n">
        <v>2340</v>
      </c>
      <c r="H93" s="30" t="n">
        <v>2320</v>
      </c>
      <c r="I93" s="12" t="n">
        <v>2250</v>
      </c>
      <c r="J93" s="12" t="n">
        <v>2150</v>
      </c>
      <c r="K93" s="6" t="n">
        <v>2020</v>
      </c>
      <c r="V93" s="32"/>
      <c r="W93" s="32"/>
      <c r="X93" s="32"/>
      <c r="Y93" s="32" t="s">
        <v>27</v>
      </c>
      <c r="Z93" s="32" t="s">
        <v>40</v>
      </c>
      <c r="AA93" s="39" t="n">
        <f aca="false">18/64</f>
        <v>0.28125</v>
      </c>
    </row>
    <row r="94" customFormat="false" ht="27.35" hidden="false" customHeight="true" outlineLevel="0" collapsed="false">
      <c r="D94" s="30" t="n">
        <v>2090</v>
      </c>
      <c r="E94" s="12" t="n">
        <v>2115</v>
      </c>
      <c r="F94" s="12" t="n">
        <v>2230</v>
      </c>
      <c r="G94" s="12" t="n">
        <v>2240</v>
      </c>
      <c r="H94" s="12" t="n">
        <v>2240</v>
      </c>
      <c r="I94" s="12" t="n">
        <v>2230</v>
      </c>
      <c r="J94" s="12" t="n">
        <v>2140</v>
      </c>
      <c r="K94" s="6" t="n">
        <v>2015</v>
      </c>
    </row>
    <row r="95" customFormat="false" ht="27.35" hidden="false" customHeight="true" outlineLevel="0" collapsed="false">
      <c r="D95" s="30" t="n">
        <v>2090</v>
      </c>
      <c r="E95" s="30" t="n">
        <v>2100</v>
      </c>
      <c r="F95" s="30" t="n">
        <v>2105</v>
      </c>
      <c r="G95" s="12" t="n">
        <v>2140</v>
      </c>
      <c r="H95" s="12" t="n">
        <v>2160</v>
      </c>
      <c r="I95" s="12" t="n">
        <v>2160</v>
      </c>
      <c r="J95" s="12" t="n">
        <v>2150</v>
      </c>
      <c r="K95" s="6" t="n">
        <v>2010</v>
      </c>
      <c r="R95" s="0"/>
    </row>
    <row r="96" customFormat="false" ht="27.35" hidden="false" customHeight="true" outlineLevel="0" collapsed="false">
      <c r="D96" s="30" t="n">
        <v>2080</v>
      </c>
      <c r="E96" s="6" t="n">
        <v>2075</v>
      </c>
      <c r="F96" s="6" t="n">
        <v>2065</v>
      </c>
      <c r="G96" s="6" t="n">
        <v>2055</v>
      </c>
      <c r="H96" s="6" t="n">
        <v>2045</v>
      </c>
      <c r="I96" s="6" t="n">
        <v>2035</v>
      </c>
      <c r="J96" s="6" t="n">
        <v>2020</v>
      </c>
      <c r="K96" s="6" t="n">
        <v>2000</v>
      </c>
    </row>
    <row r="98" customFormat="false" ht="27.35" hidden="false" customHeight="true" outlineLevel="0" collapsed="false">
      <c r="D98" s="31" t="s">
        <v>41</v>
      </c>
      <c r="T98" s="0"/>
      <c r="U98" s="0"/>
      <c r="V98" s="0"/>
      <c r="W98" s="0"/>
      <c r="X98" s="0"/>
      <c r="Y98" s="0"/>
      <c r="Z98" s="0"/>
    </row>
    <row r="99" customFormat="false" ht="27.35" hidden="false" customHeight="true" outlineLevel="0" collapsed="false">
      <c r="V99" s="33" t="s">
        <v>16</v>
      </c>
      <c r="W99" s="32"/>
      <c r="X99" s="32"/>
      <c r="Y99" s="32"/>
      <c r="Z99" s="32" t="s">
        <v>17</v>
      </c>
      <c r="AA99" s="32" t="s">
        <v>18</v>
      </c>
    </row>
    <row r="100" customFormat="false" ht="27.35" hidden="false" customHeight="true" outlineLevel="0" collapsed="false">
      <c r="N100" s="30" t="n">
        <v>1970</v>
      </c>
      <c r="O100" s="30" t="n">
        <v>1975</v>
      </c>
      <c r="P100" s="40" t="n">
        <v>1850</v>
      </c>
      <c r="Q100" s="12" t="n">
        <v>1995</v>
      </c>
      <c r="R100" s="30" t="n">
        <v>1975</v>
      </c>
      <c r="S100" s="30" t="n">
        <v>1965</v>
      </c>
      <c r="T100" s="30" t="n">
        <v>1960</v>
      </c>
      <c r="U100" s="30" t="n">
        <v>1960</v>
      </c>
      <c r="V100" s="32"/>
      <c r="W100" s="32" t="s">
        <v>19</v>
      </c>
      <c r="X100" s="32" t="s">
        <v>42</v>
      </c>
      <c r="Y100" s="32"/>
      <c r="Z100" s="32"/>
      <c r="AA100" s="34"/>
    </row>
    <row r="101" customFormat="false" ht="27.35" hidden="false" customHeight="true" outlineLevel="0" collapsed="false">
      <c r="N101" s="30" t="n">
        <v>1970</v>
      </c>
      <c r="O101" s="6" t="n">
        <v>2000</v>
      </c>
      <c r="P101" s="12" t="n">
        <v>2045</v>
      </c>
      <c r="Q101" s="12" t="n">
        <v>2055</v>
      </c>
      <c r="R101" s="30" t="n">
        <v>2005</v>
      </c>
      <c r="S101" s="30" t="n">
        <v>2005</v>
      </c>
      <c r="T101" s="30" t="n">
        <v>2000</v>
      </c>
      <c r="U101" s="30" t="n">
        <v>1965</v>
      </c>
      <c r="V101" s="32"/>
      <c r="W101" s="32"/>
      <c r="X101" s="35" t="s">
        <v>21</v>
      </c>
      <c r="Y101" s="38" t="n">
        <v>1</v>
      </c>
      <c r="Z101" s="35"/>
      <c r="AA101" s="39" t="n">
        <f aca="false">SUM(AA102:AA104)</f>
        <v>0.421875</v>
      </c>
    </row>
    <row r="102" customFormat="false" ht="27.35" hidden="false" customHeight="true" outlineLevel="0" collapsed="false">
      <c r="N102" s="6" t="n">
        <v>1975</v>
      </c>
      <c r="O102" s="6" t="n">
        <v>2000</v>
      </c>
      <c r="P102" s="30" t="n">
        <v>2100</v>
      </c>
      <c r="Q102" s="12" t="n">
        <v>2155</v>
      </c>
      <c r="R102" s="12" t="n">
        <v>2160</v>
      </c>
      <c r="S102" s="12" t="n">
        <v>2140</v>
      </c>
      <c r="T102" s="30" t="n">
        <v>2000</v>
      </c>
      <c r="U102" s="6" t="n">
        <v>1970</v>
      </c>
      <c r="V102" s="32"/>
      <c r="W102" s="32"/>
      <c r="X102" s="32"/>
      <c r="Y102" s="32" t="s">
        <v>22</v>
      </c>
      <c r="Z102" s="32" t="s">
        <v>43</v>
      </c>
      <c r="AA102" s="39" t="n">
        <f aca="false">16/64</f>
        <v>0.25</v>
      </c>
    </row>
    <row r="103" customFormat="false" ht="27.35" hidden="false" customHeight="true" outlineLevel="0" collapsed="false">
      <c r="G103" s="36" t="s">
        <v>24</v>
      </c>
      <c r="N103" s="6" t="n">
        <v>1985</v>
      </c>
      <c r="O103" s="6" t="n">
        <v>2005</v>
      </c>
      <c r="P103" s="30" t="n">
        <v>2105</v>
      </c>
      <c r="Q103" s="12" t="n">
        <v>2160</v>
      </c>
      <c r="R103" s="12" t="n">
        <v>2180</v>
      </c>
      <c r="S103" s="12" t="n">
        <v>2130</v>
      </c>
      <c r="T103" s="6" t="n">
        <v>2000</v>
      </c>
      <c r="U103" s="6" t="n">
        <v>1975</v>
      </c>
      <c r="V103" s="32"/>
      <c r="W103" s="32"/>
      <c r="X103" s="32"/>
      <c r="Y103" s="32" t="s">
        <v>25</v>
      </c>
      <c r="Z103" s="32" t="s">
        <v>28</v>
      </c>
      <c r="AA103" s="39" t="n">
        <f aca="false">10/64</f>
        <v>0.15625</v>
      </c>
    </row>
    <row r="104" customFormat="false" ht="27.35" hidden="false" customHeight="true" outlineLevel="0" collapsed="false">
      <c r="N104" s="6" t="n">
        <v>1990</v>
      </c>
      <c r="O104" s="6" t="n">
        <v>2010</v>
      </c>
      <c r="P104" s="30" t="n">
        <v>2110</v>
      </c>
      <c r="Q104" s="12" t="n">
        <v>2150</v>
      </c>
      <c r="R104" s="12" t="n">
        <v>2140</v>
      </c>
      <c r="S104" s="30" t="n">
        <v>2105</v>
      </c>
      <c r="T104" s="6" t="n">
        <v>2005</v>
      </c>
      <c r="U104" s="6" t="n">
        <v>1980</v>
      </c>
      <c r="V104" s="32"/>
      <c r="W104" s="32"/>
      <c r="X104" s="32"/>
      <c r="Y104" s="32" t="s">
        <v>27</v>
      </c>
      <c r="Z104" s="32" t="s">
        <v>44</v>
      </c>
      <c r="AA104" s="39" t="n">
        <f aca="false">1/64</f>
        <v>0.015625</v>
      </c>
    </row>
    <row r="105" customFormat="false" ht="27.35" hidden="false" customHeight="true" outlineLevel="0" collapsed="false">
      <c r="N105" s="6" t="n">
        <v>1980</v>
      </c>
      <c r="O105" s="6" t="n">
        <v>2005</v>
      </c>
      <c r="P105" s="30" t="n">
        <v>2105</v>
      </c>
      <c r="Q105" s="30" t="n">
        <v>2105</v>
      </c>
      <c r="R105" s="30" t="n">
        <v>2110</v>
      </c>
      <c r="S105" s="30" t="n">
        <v>2100</v>
      </c>
      <c r="T105" s="6" t="n">
        <v>2000</v>
      </c>
      <c r="U105" s="6" t="n">
        <v>1980</v>
      </c>
      <c r="X105" s="2" t="s">
        <v>45</v>
      </c>
    </row>
    <row r="106" customFormat="false" ht="27.35" hidden="false" customHeight="true" outlineLevel="0" collapsed="false">
      <c r="I106" s="0"/>
      <c r="N106" s="6" t="n">
        <v>1970</v>
      </c>
      <c r="O106" s="6" t="n">
        <v>2000</v>
      </c>
      <c r="P106" s="6" t="n">
        <v>2000</v>
      </c>
      <c r="Q106" s="30" t="n">
        <v>2020</v>
      </c>
      <c r="R106" s="30" t="n">
        <v>2035</v>
      </c>
      <c r="S106" s="30" t="n">
        <v>2025</v>
      </c>
      <c r="T106" s="30" t="n">
        <v>2000</v>
      </c>
      <c r="U106" s="6" t="n">
        <v>1970</v>
      </c>
      <c r="X106" s="35" t="s">
        <v>21</v>
      </c>
      <c r="Y106" s="38" t="n">
        <v>0</v>
      </c>
      <c r="Z106" s="35"/>
      <c r="AA106" s="39" t="n">
        <f aca="false">SUM(AA107:AA109)</f>
        <v>0.015625</v>
      </c>
    </row>
    <row r="107" customFormat="false" ht="27.35" hidden="false" customHeight="true" outlineLevel="0" collapsed="false">
      <c r="N107" s="6" t="n">
        <v>1965</v>
      </c>
      <c r="O107" s="6" t="n">
        <v>1965</v>
      </c>
      <c r="P107" s="6" t="n">
        <v>1970</v>
      </c>
      <c r="Q107" s="30" t="n">
        <v>1970</v>
      </c>
      <c r="R107" s="30" t="n">
        <v>1975</v>
      </c>
      <c r="S107" s="6" t="n">
        <v>1960</v>
      </c>
      <c r="T107" s="6" t="n">
        <v>1950</v>
      </c>
      <c r="U107" s="6" t="n">
        <v>1960</v>
      </c>
      <c r="Y107" s="32" t="s">
        <v>25</v>
      </c>
      <c r="Z107" s="32" t="s">
        <v>44</v>
      </c>
      <c r="AA107" s="39" t="n">
        <f aca="false">1/64</f>
        <v>0.015625</v>
      </c>
    </row>
    <row r="109" customFormat="false" ht="27.35" hidden="false" customHeight="true" outlineLevel="0" collapsed="false">
      <c r="D109" s="31" t="s">
        <v>46</v>
      </c>
    </row>
    <row r="110" customFormat="false" ht="27.35" hidden="false" customHeight="true" outlineLevel="0" collapsed="false">
      <c r="V110" s="33" t="s">
        <v>16</v>
      </c>
      <c r="W110" s="32"/>
      <c r="X110" s="32"/>
      <c r="Y110" s="32"/>
      <c r="Z110" s="32" t="s">
        <v>17</v>
      </c>
      <c r="AA110" s="32" t="s">
        <v>18</v>
      </c>
    </row>
    <row r="111" customFormat="false" ht="27.35" hidden="false" customHeight="true" outlineLevel="0" collapsed="false">
      <c r="N111" s="30" t="n">
        <v>1970</v>
      </c>
      <c r="O111" s="30" t="n">
        <v>1975</v>
      </c>
      <c r="P111" s="41" t="n">
        <v>1880</v>
      </c>
      <c r="Q111" s="12" t="n">
        <v>1995</v>
      </c>
      <c r="R111" s="30" t="n">
        <v>1975</v>
      </c>
      <c r="S111" s="30" t="n">
        <v>1965</v>
      </c>
      <c r="T111" s="30" t="n">
        <v>1960</v>
      </c>
      <c r="U111" s="30" t="n">
        <v>1960</v>
      </c>
      <c r="V111" s="32"/>
      <c r="W111" s="32" t="s">
        <v>19</v>
      </c>
      <c r="X111" s="32" t="s">
        <v>42</v>
      </c>
      <c r="Y111" s="32"/>
      <c r="Z111" s="32"/>
      <c r="AA111" s="34"/>
    </row>
    <row r="112" customFormat="false" ht="27.35" hidden="false" customHeight="true" outlineLevel="0" collapsed="false">
      <c r="N112" s="30" t="n">
        <v>1970</v>
      </c>
      <c r="O112" s="6" t="n">
        <v>2000</v>
      </c>
      <c r="P112" s="12" t="n">
        <v>2045</v>
      </c>
      <c r="Q112" s="12" t="n">
        <v>2055</v>
      </c>
      <c r="R112" s="30" t="n">
        <v>2005</v>
      </c>
      <c r="S112" s="30" t="n">
        <v>2005</v>
      </c>
      <c r="T112" s="30" t="n">
        <v>2000</v>
      </c>
      <c r="U112" s="30" t="n">
        <v>1965</v>
      </c>
      <c r="V112" s="32"/>
      <c r="W112" s="32"/>
      <c r="X112" s="35" t="s">
        <v>21</v>
      </c>
      <c r="Y112" s="38" t="n">
        <v>0</v>
      </c>
      <c r="Z112" s="35"/>
      <c r="AA112" s="39" t="n">
        <f aca="false">SUM(AA113:AA114)</f>
        <v>0.015625</v>
      </c>
    </row>
    <row r="113" customFormat="false" ht="27.35" hidden="false" customHeight="true" outlineLevel="0" collapsed="false">
      <c r="N113" s="6" t="n">
        <v>1975</v>
      </c>
      <c r="O113" s="6" t="n">
        <v>2000</v>
      </c>
      <c r="P113" s="30" t="n">
        <v>2100</v>
      </c>
      <c r="Q113" s="12" t="n">
        <v>2155</v>
      </c>
      <c r="R113" s="12" t="n">
        <v>2160</v>
      </c>
      <c r="S113" s="12" t="n">
        <v>2140</v>
      </c>
      <c r="T113" s="30" t="n">
        <v>2000</v>
      </c>
      <c r="U113" s="6" t="n">
        <v>1970</v>
      </c>
      <c r="V113" s="32"/>
      <c r="W113" s="32"/>
      <c r="Y113" s="32" t="s">
        <v>25</v>
      </c>
      <c r="Z113" s="32" t="s">
        <v>44</v>
      </c>
      <c r="AA113" s="39" t="n">
        <v>0</v>
      </c>
    </row>
    <row r="114" customFormat="false" ht="27.35" hidden="false" customHeight="true" outlineLevel="0" collapsed="false">
      <c r="G114" s="36" t="s">
        <v>24</v>
      </c>
      <c r="N114" s="6" t="n">
        <v>1985</v>
      </c>
      <c r="O114" s="6" t="n">
        <v>2005</v>
      </c>
      <c r="P114" s="30" t="n">
        <v>2105</v>
      </c>
      <c r="Q114" s="12" t="n">
        <v>2160</v>
      </c>
      <c r="R114" s="12" t="n">
        <v>2180</v>
      </c>
      <c r="S114" s="12" t="n">
        <v>2130</v>
      </c>
      <c r="T114" s="6" t="n">
        <v>2000</v>
      </c>
      <c r="U114" s="6" t="n">
        <v>1975</v>
      </c>
      <c r="V114" s="32"/>
      <c r="W114" s="32"/>
      <c r="X114" s="0"/>
      <c r="Y114" s="32" t="s">
        <v>27</v>
      </c>
      <c r="Z114" s="32" t="s">
        <v>44</v>
      </c>
      <c r="AA114" s="39" t="n">
        <f aca="false">1/64</f>
        <v>0.015625</v>
      </c>
    </row>
    <row r="115" customFormat="false" ht="27.35" hidden="false" customHeight="true" outlineLevel="0" collapsed="false">
      <c r="N115" s="6" t="n">
        <v>1990</v>
      </c>
      <c r="O115" s="6" t="n">
        <v>2010</v>
      </c>
      <c r="P115" s="30" t="n">
        <v>2110</v>
      </c>
      <c r="Q115" s="12" t="n">
        <v>2150</v>
      </c>
      <c r="R115" s="12" t="n">
        <v>2140</v>
      </c>
      <c r="S115" s="30" t="n">
        <v>2105</v>
      </c>
      <c r="T115" s="6" t="n">
        <v>2005</v>
      </c>
      <c r="U115" s="6" t="n">
        <v>1980</v>
      </c>
      <c r="V115" s="32"/>
      <c r="W115" s="32"/>
      <c r="X115" s="0"/>
      <c r="Y115" s="0"/>
      <c r="Z115" s="0"/>
      <c r="AA115" s="0"/>
    </row>
    <row r="116" customFormat="false" ht="27.35" hidden="false" customHeight="true" outlineLevel="0" collapsed="false">
      <c r="N116" s="6" t="n">
        <v>1980</v>
      </c>
      <c r="O116" s="6" t="n">
        <v>2005</v>
      </c>
      <c r="P116" s="30" t="n">
        <v>2105</v>
      </c>
      <c r="Q116" s="30" t="n">
        <v>2105</v>
      </c>
      <c r="R116" s="30" t="n">
        <v>2110</v>
      </c>
      <c r="S116" s="30" t="n">
        <v>2100</v>
      </c>
      <c r="T116" s="6" t="n">
        <v>2000</v>
      </c>
      <c r="U116" s="6" t="n">
        <v>1980</v>
      </c>
      <c r="W116" s="0"/>
      <c r="X116" s="0"/>
    </row>
    <row r="117" customFormat="false" ht="27.35" hidden="false" customHeight="true" outlineLevel="0" collapsed="false">
      <c r="I117" s="0"/>
      <c r="N117" s="6" t="n">
        <v>1970</v>
      </c>
      <c r="O117" s="6" t="n">
        <v>2000</v>
      </c>
      <c r="P117" s="6" t="n">
        <v>2000</v>
      </c>
      <c r="Q117" s="30" t="n">
        <v>2020</v>
      </c>
      <c r="R117" s="30" t="n">
        <v>2035</v>
      </c>
      <c r="S117" s="30" t="n">
        <v>2025</v>
      </c>
      <c r="T117" s="30" t="n">
        <v>2000</v>
      </c>
      <c r="U117" s="6" t="n">
        <v>1970</v>
      </c>
      <c r="X117" s="0"/>
      <c r="Y117" s="0"/>
      <c r="Z117" s="0"/>
      <c r="AA117" s="0"/>
    </row>
    <row r="118" customFormat="false" ht="27.35" hidden="false" customHeight="true" outlineLevel="0" collapsed="false">
      <c r="N118" s="6" t="n">
        <v>1965</v>
      </c>
      <c r="O118" s="6" t="n">
        <v>1965</v>
      </c>
      <c r="P118" s="6" t="n">
        <v>1970</v>
      </c>
      <c r="Q118" s="30" t="n">
        <v>1970</v>
      </c>
      <c r="R118" s="30" t="n">
        <v>1975</v>
      </c>
      <c r="S118" s="6" t="n">
        <v>1960</v>
      </c>
      <c r="T118" s="6" t="n">
        <v>1950</v>
      </c>
      <c r="U118" s="6" t="n">
        <v>1960</v>
      </c>
      <c r="X118" s="0"/>
      <c r="Y118" s="0"/>
      <c r="Z118" s="0"/>
      <c r="AA118" s="0"/>
    </row>
    <row r="120" customFormat="false" ht="27.35" hidden="false" customHeight="true" outlineLevel="0" collapsed="false">
      <c r="D120" s="31" t="s">
        <v>47</v>
      </c>
      <c r="S120" s="0"/>
      <c r="T120" s="29" t="s">
        <v>48</v>
      </c>
      <c r="W120" s="0"/>
    </row>
    <row r="121" customFormat="false" ht="27.35" hidden="false" customHeight="true" outlineLevel="0" collapsed="false">
      <c r="V121" s="33" t="s">
        <v>16</v>
      </c>
      <c r="W121" s="32"/>
      <c r="X121" s="32"/>
      <c r="Y121" s="32"/>
      <c r="Z121" s="32" t="s">
        <v>17</v>
      </c>
      <c r="AA121" s="32" t="s">
        <v>18</v>
      </c>
    </row>
    <row r="122" customFormat="false" ht="27.35" hidden="false" customHeight="true" outlineLevel="0" collapsed="false">
      <c r="N122" s="30" t="n">
        <v>1970</v>
      </c>
      <c r="O122" s="30" t="n">
        <v>1975</v>
      </c>
      <c r="P122" s="12" t="n">
        <v>1905</v>
      </c>
      <c r="Q122" s="12" t="n">
        <v>1995</v>
      </c>
      <c r="R122" s="30" t="n">
        <v>1975</v>
      </c>
      <c r="S122" s="30" t="n">
        <v>1965</v>
      </c>
      <c r="T122" s="30" t="n">
        <v>1960</v>
      </c>
      <c r="U122" s="30" t="n">
        <v>1960</v>
      </c>
      <c r="V122" s="32"/>
      <c r="W122" s="32" t="s">
        <v>19</v>
      </c>
      <c r="X122" s="32" t="s">
        <v>42</v>
      </c>
      <c r="Y122" s="32"/>
      <c r="Z122" s="32"/>
      <c r="AA122" s="34"/>
    </row>
    <row r="123" customFormat="false" ht="27.35" hidden="false" customHeight="true" outlineLevel="0" collapsed="false">
      <c r="N123" s="30" t="n">
        <v>1970</v>
      </c>
      <c r="O123" s="6" t="n">
        <v>2000</v>
      </c>
      <c r="P123" s="12" t="n">
        <v>2045</v>
      </c>
      <c r="Q123" s="12" t="n">
        <v>2055</v>
      </c>
      <c r="R123" s="30" t="n">
        <v>2005</v>
      </c>
      <c r="S123" s="30" t="n">
        <v>2005</v>
      </c>
      <c r="T123" s="30" t="n">
        <v>2000</v>
      </c>
      <c r="U123" s="30" t="n">
        <v>1965</v>
      </c>
      <c r="V123" s="32"/>
      <c r="W123" s="32"/>
      <c r="X123" s="35" t="s">
        <v>21</v>
      </c>
      <c r="Y123" s="38" t="n">
        <v>0</v>
      </c>
      <c r="Z123" s="35"/>
      <c r="AA123" s="39" t="n">
        <f aca="false">SUM(AA124:AA125)</f>
        <v>0</v>
      </c>
    </row>
    <row r="124" customFormat="false" ht="27.35" hidden="false" customHeight="true" outlineLevel="0" collapsed="false">
      <c r="N124" s="6" t="n">
        <v>1975</v>
      </c>
      <c r="O124" s="6" t="n">
        <v>2000</v>
      </c>
      <c r="P124" s="30" t="n">
        <v>2100</v>
      </c>
      <c r="Q124" s="12" t="n">
        <v>2155</v>
      </c>
      <c r="R124" s="12" t="n">
        <v>2160</v>
      </c>
      <c r="S124" s="12" t="n">
        <v>2140</v>
      </c>
      <c r="T124" s="30" t="n">
        <v>2000</v>
      </c>
      <c r="U124" s="6" t="n">
        <v>1970</v>
      </c>
      <c r="V124" s="32"/>
      <c r="W124" s="32"/>
      <c r="Y124" s="32" t="s">
        <v>25</v>
      </c>
      <c r="Z124" s="32" t="s">
        <v>44</v>
      </c>
      <c r="AA124" s="39" t="n">
        <v>0</v>
      </c>
    </row>
    <row r="125" customFormat="false" ht="27.35" hidden="false" customHeight="true" outlineLevel="0" collapsed="false">
      <c r="G125" s="36" t="s">
        <v>24</v>
      </c>
      <c r="N125" s="6" t="n">
        <v>1985</v>
      </c>
      <c r="O125" s="6" t="n">
        <v>2005</v>
      </c>
      <c r="P125" s="30" t="n">
        <v>2105</v>
      </c>
      <c r="Q125" s="12" t="n">
        <v>2160</v>
      </c>
      <c r="R125" s="12" t="n">
        <v>2180</v>
      </c>
      <c r="S125" s="12" t="n">
        <v>2130</v>
      </c>
      <c r="T125" s="6" t="n">
        <v>2000</v>
      </c>
      <c r="U125" s="6" t="n">
        <v>1975</v>
      </c>
      <c r="V125" s="32"/>
      <c r="W125" s="32"/>
      <c r="X125" s="0"/>
      <c r="Y125" s="32" t="s">
        <v>27</v>
      </c>
      <c r="Z125" s="32" t="s">
        <v>44</v>
      </c>
      <c r="AA125" s="39" t="n">
        <v>0</v>
      </c>
    </row>
    <row r="126" customFormat="false" ht="27.35" hidden="false" customHeight="true" outlineLevel="0" collapsed="false">
      <c r="N126" s="6" t="n">
        <v>1990</v>
      </c>
      <c r="O126" s="6" t="n">
        <v>2010</v>
      </c>
      <c r="P126" s="30" t="n">
        <v>2110</v>
      </c>
      <c r="Q126" s="12" t="n">
        <v>2150</v>
      </c>
      <c r="R126" s="12" t="n">
        <v>2140</v>
      </c>
      <c r="S126" s="30" t="n">
        <v>2105</v>
      </c>
      <c r="T126" s="6" t="n">
        <v>2005</v>
      </c>
      <c r="U126" s="6" t="n">
        <v>1980</v>
      </c>
      <c r="V126" s="32"/>
      <c r="W126" s="32"/>
      <c r="X126" s="35" t="s">
        <v>21</v>
      </c>
      <c r="Y126" s="38" t="n">
        <v>1</v>
      </c>
      <c r="Z126" s="35"/>
      <c r="AA126" s="39" t="n">
        <f aca="false">SUM(AA127:AA129)</f>
        <v>0.4375</v>
      </c>
    </row>
    <row r="127" customFormat="false" ht="27.35" hidden="false" customHeight="true" outlineLevel="0" collapsed="false">
      <c r="N127" s="6" t="n">
        <v>1980</v>
      </c>
      <c r="O127" s="6" t="n">
        <v>2005</v>
      </c>
      <c r="P127" s="30" t="n">
        <v>2105</v>
      </c>
      <c r="Q127" s="30" t="n">
        <v>2105</v>
      </c>
      <c r="R127" s="30" t="n">
        <v>2110</v>
      </c>
      <c r="S127" s="30" t="n">
        <v>2100</v>
      </c>
      <c r="T127" s="6" t="n">
        <v>2000</v>
      </c>
      <c r="U127" s="6" t="n">
        <v>1980</v>
      </c>
      <c r="W127" s="0"/>
      <c r="X127" s="32"/>
      <c r="Y127" s="32" t="s">
        <v>22</v>
      </c>
      <c r="Z127" s="32" t="s">
        <v>43</v>
      </c>
      <c r="AA127" s="39" t="n">
        <f aca="false">16/64</f>
        <v>0.25</v>
      </c>
    </row>
    <row r="128" customFormat="false" ht="27.35" hidden="false" customHeight="true" outlineLevel="0" collapsed="false">
      <c r="I128" s="0"/>
      <c r="N128" s="6" t="n">
        <v>1970</v>
      </c>
      <c r="O128" s="6" t="n">
        <v>2000</v>
      </c>
      <c r="P128" s="6" t="n">
        <v>2000</v>
      </c>
      <c r="Q128" s="30" t="n">
        <v>2020</v>
      </c>
      <c r="R128" s="30" t="n">
        <v>2035</v>
      </c>
      <c r="S128" s="30" t="n">
        <v>2025</v>
      </c>
      <c r="T128" s="30" t="n">
        <v>2000</v>
      </c>
      <c r="U128" s="6" t="n">
        <v>1970</v>
      </c>
      <c r="X128" s="32"/>
      <c r="Y128" s="32" t="s">
        <v>25</v>
      </c>
      <c r="Z128" s="32" t="s">
        <v>28</v>
      </c>
      <c r="AA128" s="39" t="n">
        <f aca="false">10/64</f>
        <v>0.15625</v>
      </c>
    </row>
    <row r="129" customFormat="false" ht="27.35" hidden="false" customHeight="true" outlineLevel="0" collapsed="false">
      <c r="N129" s="6" t="n">
        <v>1965</v>
      </c>
      <c r="O129" s="6" t="n">
        <v>1965</v>
      </c>
      <c r="P129" s="6" t="n">
        <v>1970</v>
      </c>
      <c r="Q129" s="30" t="n">
        <v>1970</v>
      </c>
      <c r="R129" s="30" t="n">
        <v>1975</v>
      </c>
      <c r="S129" s="6" t="n">
        <v>1960</v>
      </c>
      <c r="T129" s="6" t="n">
        <v>1950</v>
      </c>
      <c r="U129" s="6" t="n">
        <v>1960</v>
      </c>
      <c r="X129" s="32"/>
      <c r="Y129" s="32" t="s">
        <v>27</v>
      </c>
      <c r="Z129" s="32" t="s">
        <v>26</v>
      </c>
      <c r="AA129" s="39" t="n">
        <f aca="false">2/64</f>
        <v>0.03125</v>
      </c>
    </row>
    <row r="130" customFormat="false" ht="27.35" hidden="false" customHeight="true" outlineLevel="0" collapsed="false">
      <c r="N130" s="0"/>
      <c r="O130" s="0"/>
      <c r="P130" s="0"/>
      <c r="Q130" s="0"/>
      <c r="R130" s="0"/>
      <c r="S130" s="0"/>
      <c r="T130" s="0"/>
      <c r="U130" s="0"/>
      <c r="X130" s="32"/>
      <c r="Y130" s="32"/>
      <c r="Z130" s="32"/>
      <c r="AA130" s="39"/>
    </row>
    <row r="131" customFormat="false" ht="27.35" hidden="false" customHeight="true" outlineLevel="0" collapsed="false">
      <c r="D131" s="31" t="s">
        <v>49</v>
      </c>
      <c r="O131" s="42" t="s">
        <v>50</v>
      </c>
      <c r="W131" s="0"/>
    </row>
    <row r="132" customFormat="false" ht="27.35" hidden="false" customHeight="true" outlineLevel="0" collapsed="false">
      <c r="V132" s="33" t="s">
        <v>16</v>
      </c>
      <c r="W132" s="32"/>
      <c r="X132" s="32"/>
      <c r="Y132" s="32"/>
      <c r="Z132" s="32" t="s">
        <v>17</v>
      </c>
      <c r="AA132" s="32" t="s">
        <v>18</v>
      </c>
    </row>
    <row r="133" customFormat="false" ht="27.35" hidden="false" customHeight="true" outlineLevel="0" collapsed="false">
      <c r="N133" s="30" t="n">
        <v>1970</v>
      </c>
      <c r="O133" s="30" t="n">
        <v>1975</v>
      </c>
      <c r="P133" s="41" t="n">
        <v>1880</v>
      </c>
      <c r="Q133" s="12" t="n">
        <v>1995</v>
      </c>
      <c r="R133" s="30" t="n">
        <v>1975</v>
      </c>
      <c r="S133" s="30" t="n">
        <v>1965</v>
      </c>
      <c r="T133" s="30" t="n">
        <v>1960</v>
      </c>
      <c r="U133" s="30" t="n">
        <v>1960</v>
      </c>
      <c r="V133" s="32"/>
      <c r="W133" s="32" t="s">
        <v>19</v>
      </c>
      <c r="X133" s="32" t="s">
        <v>42</v>
      </c>
      <c r="Y133" s="32"/>
      <c r="Z133" s="32"/>
      <c r="AA133" s="34"/>
    </row>
    <row r="134" customFormat="false" ht="27.35" hidden="false" customHeight="true" outlineLevel="0" collapsed="false">
      <c r="N134" s="30" t="n">
        <v>1970</v>
      </c>
      <c r="O134" s="6" t="n">
        <v>2000</v>
      </c>
      <c r="P134" s="12" t="n">
        <v>2045</v>
      </c>
      <c r="Q134" s="12" t="n">
        <v>2055</v>
      </c>
      <c r="R134" s="30" t="n">
        <v>2005</v>
      </c>
      <c r="S134" s="30" t="n">
        <v>2005</v>
      </c>
      <c r="T134" s="30" t="n">
        <v>2000</v>
      </c>
      <c r="U134" s="30" t="n">
        <v>1965</v>
      </c>
      <c r="V134" s="32"/>
      <c r="X134" s="2" t="s">
        <v>51</v>
      </c>
    </row>
    <row r="135" customFormat="false" ht="27.35" hidden="false" customHeight="true" outlineLevel="0" collapsed="false">
      <c r="N135" s="6" t="n">
        <v>1975</v>
      </c>
      <c r="O135" s="6" t="n">
        <v>2000</v>
      </c>
      <c r="P135" s="30" t="n">
        <v>2100</v>
      </c>
      <c r="Q135" s="12" t="n">
        <v>2155</v>
      </c>
      <c r="R135" s="12" t="n">
        <v>2160</v>
      </c>
      <c r="S135" s="12" t="n">
        <v>2140</v>
      </c>
      <c r="T135" s="30" t="n">
        <v>2000</v>
      </c>
      <c r="U135" s="6" t="n">
        <v>1970</v>
      </c>
      <c r="V135" s="32"/>
      <c r="X135" s="35" t="s">
        <v>21</v>
      </c>
      <c r="Y135" s="38" t="n">
        <v>4</v>
      </c>
      <c r="Z135" s="35"/>
      <c r="AA135" s="39" t="n">
        <f aca="false">AA136</f>
        <v>0.03125</v>
      </c>
    </row>
    <row r="136" customFormat="false" ht="27.35" hidden="false" customHeight="true" outlineLevel="0" collapsed="false">
      <c r="G136" s="36" t="s">
        <v>24</v>
      </c>
      <c r="N136" s="6" t="n">
        <v>1985</v>
      </c>
      <c r="O136" s="6" t="n">
        <v>2005</v>
      </c>
      <c r="P136" s="30" t="n">
        <v>2105</v>
      </c>
      <c r="Q136" s="43" t="n">
        <v>2200</v>
      </c>
      <c r="R136" s="44" t="n">
        <v>2210</v>
      </c>
      <c r="S136" s="12" t="n">
        <v>2130</v>
      </c>
      <c r="T136" s="6" t="n">
        <v>2000</v>
      </c>
      <c r="U136" s="6" t="n">
        <v>1975</v>
      </c>
      <c r="V136" s="32"/>
      <c r="Y136" s="32" t="s">
        <v>27</v>
      </c>
      <c r="Z136" s="32" t="s">
        <v>26</v>
      </c>
      <c r="AA136" s="39" t="n">
        <f aca="false">2/64</f>
        <v>0.03125</v>
      </c>
    </row>
    <row r="137" customFormat="false" ht="27.35" hidden="false" customHeight="true" outlineLevel="0" collapsed="false">
      <c r="N137" s="6" t="n">
        <v>1990</v>
      </c>
      <c r="O137" s="6" t="n">
        <v>2010</v>
      </c>
      <c r="P137" s="30" t="n">
        <v>2110</v>
      </c>
      <c r="Q137" s="12" t="n">
        <v>2150</v>
      </c>
      <c r="R137" s="12" t="n">
        <v>2140</v>
      </c>
      <c r="S137" s="30" t="n">
        <v>2105</v>
      </c>
      <c r="T137" s="6" t="n">
        <v>2005</v>
      </c>
      <c r="U137" s="6" t="n">
        <v>1980</v>
      </c>
      <c r="V137" s="32"/>
      <c r="W137" s="32"/>
      <c r="X137" s="0"/>
      <c r="Y137" s="0"/>
      <c r="Z137" s="0"/>
      <c r="AA137" s="0"/>
    </row>
    <row r="138" customFormat="false" ht="27.35" hidden="false" customHeight="true" outlineLevel="0" collapsed="false">
      <c r="N138" s="6" t="n">
        <v>1980</v>
      </c>
      <c r="O138" s="6" t="n">
        <v>2005</v>
      </c>
      <c r="P138" s="30" t="n">
        <v>2105</v>
      </c>
      <c r="Q138" s="30" t="n">
        <v>2105</v>
      </c>
      <c r="R138" s="30" t="n">
        <v>2110</v>
      </c>
      <c r="S138" s="30" t="n">
        <v>2100</v>
      </c>
      <c r="T138" s="6" t="n">
        <v>2000</v>
      </c>
      <c r="U138" s="6" t="n">
        <v>1980</v>
      </c>
      <c r="W138" s="0"/>
      <c r="X138" s="0"/>
      <c r="Y138" s="0"/>
      <c r="Z138" s="0"/>
      <c r="AA138" s="0"/>
    </row>
    <row r="139" customFormat="false" ht="27.35" hidden="false" customHeight="true" outlineLevel="0" collapsed="false">
      <c r="I139" s="0"/>
      <c r="N139" s="6" t="n">
        <v>1970</v>
      </c>
      <c r="O139" s="6" t="n">
        <v>2000</v>
      </c>
      <c r="P139" s="6" t="n">
        <v>2000</v>
      </c>
      <c r="Q139" s="30" t="n">
        <v>2020</v>
      </c>
      <c r="R139" s="30" t="n">
        <v>2035</v>
      </c>
      <c r="S139" s="30" t="n">
        <v>2025</v>
      </c>
      <c r="T139" s="30" t="n">
        <v>2000</v>
      </c>
      <c r="U139" s="6" t="n">
        <v>1970</v>
      </c>
      <c r="W139" s="0"/>
      <c r="X139" s="0"/>
      <c r="Y139" s="0"/>
      <c r="Z139" s="0"/>
      <c r="AA139" s="0"/>
    </row>
    <row r="140" customFormat="false" ht="27.35" hidden="false" customHeight="true" outlineLevel="0" collapsed="false">
      <c r="N140" s="6" t="n">
        <v>1965</v>
      </c>
      <c r="O140" s="6" t="n">
        <v>1965</v>
      </c>
      <c r="P140" s="6" t="n">
        <v>1970</v>
      </c>
      <c r="Q140" s="30" t="n">
        <v>1970</v>
      </c>
      <c r="R140" s="30" t="n">
        <v>1975</v>
      </c>
      <c r="S140" s="6" t="n">
        <v>1960</v>
      </c>
      <c r="T140" s="6" t="n">
        <v>1950</v>
      </c>
      <c r="U140" s="6" t="n">
        <v>1960</v>
      </c>
      <c r="W140" s="0"/>
      <c r="X140" s="0"/>
      <c r="Y140" s="0"/>
      <c r="Z140" s="0"/>
      <c r="AA140" s="0"/>
    </row>
    <row r="142" customFormat="false" ht="27.35" hidden="false" customHeight="true" outlineLevel="0" collapsed="false">
      <c r="D142" s="31" t="s">
        <v>52</v>
      </c>
    </row>
    <row r="143" customFormat="false" ht="27.35" hidden="false" customHeight="true" outlineLevel="0" collapsed="false">
      <c r="V143" s="33" t="s">
        <v>16</v>
      </c>
      <c r="W143" s="32"/>
      <c r="X143" s="32"/>
      <c r="Y143" s="32" t="s">
        <v>53</v>
      </c>
      <c r="Z143" s="0"/>
      <c r="AA143" s="0"/>
    </row>
    <row r="144" customFormat="false" ht="27.35" hidden="false" customHeight="true" outlineLevel="0" collapsed="false">
      <c r="N144" s="30" t="n">
        <v>1970</v>
      </c>
      <c r="O144" s="30" t="n">
        <v>1975</v>
      </c>
      <c r="P144" s="41" t="n">
        <v>1880</v>
      </c>
      <c r="Q144" s="45" t="n">
        <v>1799</v>
      </c>
      <c r="R144" s="30" t="n">
        <v>1975</v>
      </c>
      <c r="S144" s="30" t="n">
        <v>1965</v>
      </c>
      <c r="T144" s="30" t="n">
        <v>1960</v>
      </c>
      <c r="U144" s="30" t="n">
        <v>1960</v>
      </c>
      <c r="V144" s="32"/>
      <c r="W144" s="0"/>
      <c r="X144" s="0"/>
      <c r="Y144" s="0"/>
      <c r="Z144" s="0"/>
      <c r="AA144" s="0"/>
    </row>
    <row r="145" customFormat="false" ht="27.35" hidden="false" customHeight="true" outlineLevel="0" collapsed="false">
      <c r="N145" s="30" t="n">
        <v>1970</v>
      </c>
      <c r="O145" s="6" t="n">
        <v>2000</v>
      </c>
      <c r="P145" s="12" t="n">
        <v>2045</v>
      </c>
      <c r="Q145" s="12" t="n">
        <v>2055</v>
      </c>
      <c r="R145" s="30" t="n">
        <v>2005</v>
      </c>
      <c r="S145" s="30" t="n">
        <v>2005</v>
      </c>
      <c r="T145" s="30" t="n">
        <v>2000</v>
      </c>
      <c r="U145" s="30" t="n">
        <v>1965</v>
      </c>
      <c r="V145" s="32"/>
      <c r="W145" s="0"/>
      <c r="X145" s="0"/>
      <c r="Y145" s="0"/>
      <c r="Z145" s="0"/>
      <c r="AA145" s="0"/>
    </row>
    <row r="146" customFormat="false" ht="27.35" hidden="false" customHeight="true" outlineLevel="0" collapsed="false">
      <c r="N146" s="6" t="n">
        <v>1975</v>
      </c>
      <c r="O146" s="6" t="n">
        <v>2000</v>
      </c>
      <c r="P146" s="30" t="n">
        <v>2100</v>
      </c>
      <c r="Q146" s="12" t="n">
        <v>2155</v>
      </c>
      <c r="R146" s="12" t="n">
        <v>2160</v>
      </c>
      <c r="S146" s="12" t="n">
        <v>2140</v>
      </c>
      <c r="T146" s="30" t="n">
        <v>2000</v>
      </c>
      <c r="U146" s="6" t="n">
        <v>1970</v>
      </c>
      <c r="V146" s="32"/>
      <c r="W146" s="0"/>
      <c r="X146" s="0"/>
      <c r="Y146" s="0"/>
      <c r="Z146" s="0"/>
      <c r="AA146" s="0"/>
    </row>
    <row r="147" customFormat="false" ht="27.35" hidden="false" customHeight="true" outlineLevel="0" collapsed="false">
      <c r="G147" s="36" t="s">
        <v>24</v>
      </c>
      <c r="N147" s="6" t="n">
        <v>1985</v>
      </c>
      <c r="O147" s="6" t="n">
        <v>2005</v>
      </c>
      <c r="P147" s="30" t="n">
        <v>2105</v>
      </c>
      <c r="Q147" s="43" t="n">
        <v>2200</v>
      </c>
      <c r="R147" s="44" t="n">
        <v>2210</v>
      </c>
      <c r="S147" s="12" t="n">
        <v>2130</v>
      </c>
      <c r="T147" s="6" t="n">
        <v>2000</v>
      </c>
      <c r="U147" s="6" t="n">
        <v>1975</v>
      </c>
      <c r="V147" s="32"/>
      <c r="W147" s="0"/>
      <c r="X147" s="0"/>
      <c r="Y147" s="0"/>
      <c r="Z147" s="0"/>
      <c r="AA147" s="0"/>
    </row>
    <row r="148" customFormat="false" ht="27.35" hidden="false" customHeight="true" outlineLevel="0" collapsed="false">
      <c r="N148" s="6" t="n">
        <v>1990</v>
      </c>
      <c r="O148" s="6" t="n">
        <v>2010</v>
      </c>
      <c r="P148" s="30" t="n">
        <v>2110</v>
      </c>
      <c r="Q148" s="12" t="n">
        <v>2150</v>
      </c>
      <c r="R148" s="12" t="n">
        <v>2140</v>
      </c>
      <c r="S148" s="30" t="n">
        <v>2105</v>
      </c>
      <c r="T148" s="6" t="n">
        <v>2005</v>
      </c>
      <c r="U148" s="6" t="n">
        <v>1980</v>
      </c>
      <c r="V148" s="32"/>
      <c r="W148" s="32"/>
      <c r="X148" s="0"/>
      <c r="Y148" s="0"/>
      <c r="Z148" s="0"/>
      <c r="AA148" s="0"/>
    </row>
    <row r="149" customFormat="false" ht="27.35" hidden="false" customHeight="true" outlineLevel="0" collapsed="false">
      <c r="N149" s="6" t="n">
        <v>1980</v>
      </c>
      <c r="O149" s="6" t="n">
        <v>2005</v>
      </c>
      <c r="P149" s="30" t="n">
        <v>2105</v>
      </c>
      <c r="Q149" s="30" t="n">
        <v>2105</v>
      </c>
      <c r="R149" s="30" t="n">
        <v>2110</v>
      </c>
      <c r="S149" s="30" t="n">
        <v>2100</v>
      </c>
      <c r="T149" s="6" t="n">
        <v>2000</v>
      </c>
      <c r="U149" s="6" t="n">
        <v>1980</v>
      </c>
      <c r="W149" s="0"/>
      <c r="X149" s="0"/>
      <c r="Y149" s="0"/>
      <c r="Z149" s="0"/>
      <c r="AA149" s="0"/>
    </row>
    <row r="150" customFormat="false" ht="27.35" hidden="false" customHeight="true" outlineLevel="0" collapsed="false">
      <c r="I150" s="0"/>
      <c r="N150" s="6" t="n">
        <v>1970</v>
      </c>
      <c r="O150" s="6" t="n">
        <v>2000</v>
      </c>
      <c r="P150" s="6" t="n">
        <v>2000</v>
      </c>
      <c r="Q150" s="30" t="n">
        <v>2020</v>
      </c>
      <c r="R150" s="30" t="n">
        <v>2035</v>
      </c>
      <c r="S150" s="30" t="n">
        <v>2025</v>
      </c>
      <c r="T150" s="30" t="n">
        <v>2000</v>
      </c>
      <c r="U150" s="6" t="n">
        <v>1970</v>
      </c>
      <c r="W150" s="0"/>
      <c r="X150" s="0"/>
      <c r="Y150" s="0"/>
      <c r="Z150" s="0"/>
      <c r="AA150" s="0"/>
    </row>
    <row r="151" customFormat="false" ht="27.35" hidden="false" customHeight="true" outlineLevel="0" collapsed="false">
      <c r="N151" s="6" t="n">
        <v>1965</v>
      </c>
      <c r="O151" s="6" t="n">
        <v>1965</v>
      </c>
      <c r="P151" s="6" t="n">
        <v>1970</v>
      </c>
      <c r="Q151" s="30" t="n">
        <v>1970</v>
      </c>
      <c r="R151" s="30" t="n">
        <v>1975</v>
      </c>
      <c r="S151" s="6" t="n">
        <v>1960</v>
      </c>
      <c r="T151" s="6" t="n">
        <v>1950</v>
      </c>
      <c r="U151" s="6" t="n">
        <v>1960</v>
      </c>
      <c r="W151" s="0"/>
      <c r="X151" s="0"/>
      <c r="Y151" s="0"/>
      <c r="Z151" s="0"/>
      <c r="AA151" s="0"/>
    </row>
    <row r="153" customFormat="false" ht="27.35" hidden="false" customHeight="true" outlineLevel="0" collapsed="false">
      <c r="D153" s="31" t="s">
        <v>54</v>
      </c>
    </row>
    <row r="154" customFormat="false" ht="27.35" hidden="false" customHeight="true" outlineLevel="0" collapsed="false">
      <c r="V154" s="33" t="s">
        <v>16</v>
      </c>
      <c r="W154" s="32"/>
      <c r="X154" s="32"/>
      <c r="Y154" s="32" t="s">
        <v>53</v>
      </c>
      <c r="Z154" s="0"/>
    </row>
    <row r="155" customFormat="false" ht="27.35" hidden="false" customHeight="true" outlineLevel="0" collapsed="false">
      <c r="N155" s="30" t="n">
        <v>1970</v>
      </c>
      <c r="O155" s="30" t="n">
        <v>1975</v>
      </c>
      <c r="P155" s="41" t="n">
        <v>1880</v>
      </c>
      <c r="Q155" s="12" t="n">
        <v>1995</v>
      </c>
      <c r="R155" s="30" t="n">
        <v>1975</v>
      </c>
      <c r="S155" s="30" t="n">
        <v>1965</v>
      </c>
      <c r="T155" s="30" t="n">
        <v>1960</v>
      </c>
      <c r="U155" s="30" t="n">
        <v>1960</v>
      </c>
      <c r="V155" s="32"/>
      <c r="W155" s="0"/>
      <c r="X155" s="0"/>
      <c r="Y155" s="0"/>
      <c r="Z155" s="0"/>
    </row>
    <row r="156" customFormat="false" ht="27.35" hidden="false" customHeight="true" outlineLevel="0" collapsed="false">
      <c r="N156" s="30" t="n">
        <v>1970</v>
      </c>
      <c r="O156" s="6" t="n">
        <v>2000</v>
      </c>
      <c r="P156" s="12" t="n">
        <v>2045</v>
      </c>
      <c r="Q156" s="12" t="n">
        <v>2055</v>
      </c>
      <c r="R156" s="30" t="n">
        <v>2005</v>
      </c>
      <c r="S156" s="30" t="n">
        <v>2005</v>
      </c>
      <c r="T156" s="30" t="n">
        <v>2000</v>
      </c>
      <c r="U156" s="30" t="n">
        <v>1965</v>
      </c>
      <c r="V156" s="32"/>
      <c r="W156" s="0"/>
      <c r="X156" s="0"/>
      <c r="Y156" s="0"/>
      <c r="Z156" s="0"/>
    </row>
    <row r="157" customFormat="false" ht="27.35" hidden="false" customHeight="true" outlineLevel="0" collapsed="false">
      <c r="N157" s="6" t="n">
        <v>1975</v>
      </c>
      <c r="O157" s="6" t="n">
        <v>2000</v>
      </c>
      <c r="P157" s="30" t="n">
        <v>2100</v>
      </c>
      <c r="Q157" s="12" t="n">
        <v>2155</v>
      </c>
      <c r="R157" s="12" t="n">
        <v>2160</v>
      </c>
      <c r="S157" s="12" t="n">
        <v>2140</v>
      </c>
      <c r="T157" s="30" t="n">
        <v>2000</v>
      </c>
      <c r="U157" s="6" t="n">
        <v>1970</v>
      </c>
      <c r="V157" s="32"/>
      <c r="W157" s="0"/>
      <c r="X157" s="0"/>
      <c r="Y157" s="0"/>
      <c r="Z157" s="0"/>
    </row>
    <row r="158" customFormat="false" ht="27.35" hidden="false" customHeight="true" outlineLevel="0" collapsed="false">
      <c r="G158" s="36" t="s">
        <v>24</v>
      </c>
      <c r="N158" s="6" t="n">
        <v>1985</v>
      </c>
      <c r="O158" s="6" t="n">
        <v>2005</v>
      </c>
      <c r="P158" s="30" t="n">
        <v>2105</v>
      </c>
      <c r="Q158" s="46" t="n">
        <v>2300</v>
      </c>
      <c r="R158" s="44" t="n">
        <v>2210</v>
      </c>
      <c r="S158" s="12" t="n">
        <v>2130</v>
      </c>
      <c r="T158" s="6" t="n">
        <v>2000</v>
      </c>
      <c r="U158" s="6" t="n">
        <v>1975</v>
      </c>
      <c r="V158" s="32"/>
      <c r="W158" s="0"/>
      <c r="X158" s="0"/>
      <c r="Y158" s="0"/>
      <c r="Z158" s="0"/>
    </row>
    <row r="159" customFormat="false" ht="27.35" hidden="false" customHeight="true" outlineLevel="0" collapsed="false">
      <c r="N159" s="6" t="n">
        <v>1990</v>
      </c>
      <c r="O159" s="6" t="n">
        <v>2010</v>
      </c>
      <c r="P159" s="30" t="n">
        <v>2110</v>
      </c>
      <c r="Q159" s="12" t="n">
        <v>2150</v>
      </c>
      <c r="R159" s="12" t="n">
        <v>2140</v>
      </c>
      <c r="S159" s="30" t="n">
        <v>2105</v>
      </c>
      <c r="T159" s="6" t="n">
        <v>2005</v>
      </c>
      <c r="U159" s="6" t="n">
        <v>1980</v>
      </c>
      <c r="V159" s="32"/>
      <c r="W159" s="32"/>
      <c r="X159" s="0"/>
      <c r="Y159" s="0"/>
      <c r="Z159" s="0"/>
    </row>
    <row r="160" customFormat="false" ht="27.35" hidden="false" customHeight="true" outlineLevel="0" collapsed="false">
      <c r="N160" s="6" t="n">
        <v>1980</v>
      </c>
      <c r="O160" s="6" t="n">
        <v>2005</v>
      </c>
      <c r="P160" s="30" t="n">
        <v>2105</v>
      </c>
      <c r="Q160" s="30" t="n">
        <v>2105</v>
      </c>
      <c r="R160" s="30" t="n">
        <v>2110</v>
      </c>
      <c r="S160" s="30" t="n">
        <v>2100</v>
      </c>
      <c r="T160" s="6" t="n">
        <v>2000</v>
      </c>
      <c r="U160" s="6" t="n">
        <v>1980</v>
      </c>
      <c r="W160" s="0"/>
      <c r="X160" s="0"/>
      <c r="Y160" s="0"/>
      <c r="Z160" s="0"/>
    </row>
    <row r="161" customFormat="false" ht="27.35" hidden="false" customHeight="true" outlineLevel="0" collapsed="false">
      <c r="I161" s="0"/>
      <c r="N161" s="6" t="n">
        <v>1970</v>
      </c>
      <c r="O161" s="6" t="n">
        <v>2000</v>
      </c>
      <c r="P161" s="6" t="n">
        <v>2000</v>
      </c>
      <c r="Q161" s="30" t="n">
        <v>2020</v>
      </c>
      <c r="R161" s="30" t="n">
        <v>2035</v>
      </c>
      <c r="S161" s="30" t="n">
        <v>2025</v>
      </c>
      <c r="T161" s="30" t="n">
        <v>2000</v>
      </c>
      <c r="U161" s="6" t="n">
        <v>1970</v>
      </c>
      <c r="W161" s="0"/>
      <c r="X161" s="0"/>
      <c r="Y161" s="0"/>
      <c r="Z161" s="0"/>
    </row>
    <row r="162" customFormat="false" ht="27.35" hidden="false" customHeight="true" outlineLevel="0" collapsed="false">
      <c r="N162" s="6" t="n">
        <v>1965</v>
      </c>
      <c r="O162" s="6" t="n">
        <v>1965</v>
      </c>
      <c r="P162" s="6" t="n">
        <v>1970</v>
      </c>
      <c r="Q162" s="30" t="n">
        <v>1970</v>
      </c>
      <c r="R162" s="30" t="n">
        <v>1975</v>
      </c>
      <c r="S162" s="6" t="n">
        <v>1960</v>
      </c>
      <c r="T162" s="6" t="n">
        <v>1950</v>
      </c>
      <c r="U162" s="6" t="n">
        <v>1960</v>
      </c>
      <c r="W162" s="0"/>
      <c r="X162" s="0"/>
      <c r="Y162" s="0"/>
      <c r="Z162" s="0"/>
    </row>
    <row r="164" customFormat="false" ht="27.35" hidden="false" customHeight="true" outlineLevel="0" collapsed="false">
      <c r="D164" s="31" t="s">
        <v>55</v>
      </c>
    </row>
    <row r="165" customFormat="false" ht="27.35" hidden="false" customHeight="true" outlineLevel="0" collapsed="false">
      <c r="V165" s="33" t="s">
        <v>16</v>
      </c>
      <c r="W165" s="32"/>
      <c r="X165" s="32"/>
      <c r="Y165" s="32"/>
      <c r="Z165" s="32" t="s">
        <v>17</v>
      </c>
      <c r="AA165" s="32" t="s">
        <v>18</v>
      </c>
    </row>
    <row r="166" customFormat="false" ht="27.35" hidden="false" customHeight="true" outlineLevel="0" collapsed="false">
      <c r="N166" s="30" t="n">
        <v>1970</v>
      </c>
      <c r="O166" s="30" t="n">
        <v>1975</v>
      </c>
      <c r="P166" s="12" t="n">
        <v>1900</v>
      </c>
      <c r="Q166" s="12" t="n">
        <v>1995</v>
      </c>
      <c r="R166" s="30" t="n">
        <v>1975</v>
      </c>
      <c r="S166" s="30" t="n">
        <v>1965</v>
      </c>
      <c r="T166" s="30" t="n">
        <v>1960</v>
      </c>
      <c r="U166" s="30" t="n">
        <v>1960</v>
      </c>
      <c r="V166" s="32"/>
      <c r="W166" s="32" t="s">
        <v>19</v>
      </c>
      <c r="X166" s="32" t="s">
        <v>42</v>
      </c>
      <c r="Y166" s="32"/>
      <c r="Z166" s="32"/>
      <c r="AA166" s="34"/>
    </row>
    <row r="167" customFormat="false" ht="27.35" hidden="false" customHeight="true" outlineLevel="0" collapsed="false">
      <c r="N167" s="30" t="n">
        <v>1970</v>
      </c>
      <c r="O167" s="6" t="n">
        <v>2000</v>
      </c>
      <c r="P167" s="12" t="n">
        <v>2045</v>
      </c>
      <c r="Q167" s="12" t="n">
        <v>2055</v>
      </c>
      <c r="R167" s="30" t="n">
        <v>2005</v>
      </c>
      <c r="S167" s="30" t="n">
        <v>2005</v>
      </c>
      <c r="T167" s="30" t="n">
        <v>2000</v>
      </c>
      <c r="U167" s="30" t="n">
        <v>1965</v>
      </c>
      <c r="V167" s="32"/>
      <c r="W167" s="32"/>
      <c r="X167" s="35" t="s">
        <v>21</v>
      </c>
      <c r="Y167" s="38" t="n">
        <v>0</v>
      </c>
      <c r="Z167" s="35"/>
      <c r="AA167" s="39" t="n">
        <f aca="false">SUM(AA168:AA169)</f>
        <v>0</v>
      </c>
    </row>
    <row r="168" customFormat="false" ht="27.35" hidden="false" customHeight="true" outlineLevel="0" collapsed="false">
      <c r="N168" s="6" t="n">
        <v>1975</v>
      </c>
      <c r="O168" s="6" t="n">
        <v>2000</v>
      </c>
      <c r="P168" s="30" t="n">
        <v>2100</v>
      </c>
      <c r="Q168" s="12" t="n">
        <v>2155</v>
      </c>
      <c r="R168" s="12" t="n">
        <v>2160</v>
      </c>
      <c r="S168" s="12" t="n">
        <v>2140</v>
      </c>
      <c r="T168" s="30" t="n">
        <v>2000</v>
      </c>
      <c r="U168" s="6" t="n">
        <v>1970</v>
      </c>
      <c r="V168" s="32"/>
      <c r="W168" s="32"/>
      <c r="Y168" s="32" t="s">
        <v>25</v>
      </c>
      <c r="Z168" s="32" t="s">
        <v>23</v>
      </c>
      <c r="AA168" s="39" t="n">
        <v>0</v>
      </c>
    </row>
    <row r="169" customFormat="false" ht="27.35" hidden="false" customHeight="true" outlineLevel="0" collapsed="false">
      <c r="G169" s="36" t="s">
        <v>24</v>
      </c>
      <c r="N169" s="6" t="n">
        <v>1985</v>
      </c>
      <c r="O169" s="6" t="n">
        <v>2005</v>
      </c>
      <c r="P169" s="30" t="n">
        <v>2105</v>
      </c>
      <c r="Q169" s="43" t="n">
        <v>2200</v>
      </c>
      <c r="R169" s="44" t="n">
        <v>2210</v>
      </c>
      <c r="S169" s="12" t="n">
        <v>2130</v>
      </c>
      <c r="T169" s="6" t="n">
        <v>2000</v>
      </c>
      <c r="U169" s="6" t="n">
        <v>1975</v>
      </c>
      <c r="V169" s="32"/>
      <c r="W169" s="32"/>
      <c r="X169" s="0"/>
      <c r="Y169" s="32" t="s">
        <v>27</v>
      </c>
      <c r="Z169" s="32" t="s">
        <v>23</v>
      </c>
      <c r="AA169" s="39" t="n">
        <v>0</v>
      </c>
    </row>
    <row r="170" customFormat="false" ht="27.35" hidden="false" customHeight="true" outlineLevel="0" collapsed="false">
      <c r="N170" s="6" t="n">
        <v>1990</v>
      </c>
      <c r="O170" s="6" t="n">
        <v>2010</v>
      </c>
      <c r="P170" s="30" t="n">
        <v>2110</v>
      </c>
      <c r="Q170" s="12" t="n">
        <v>2150</v>
      </c>
      <c r="R170" s="12" t="n">
        <v>2140</v>
      </c>
      <c r="S170" s="30" t="n">
        <v>2105</v>
      </c>
      <c r="T170" s="6" t="n">
        <v>2005</v>
      </c>
      <c r="U170" s="6" t="n">
        <v>1980</v>
      </c>
      <c r="X170" s="35" t="s">
        <v>21</v>
      </c>
      <c r="Y170" s="38" t="n">
        <v>1</v>
      </c>
      <c r="Z170" s="35"/>
      <c r="AA170" s="39" t="n">
        <f aca="false">SUM(AA171:AA173)</f>
        <v>0.4375</v>
      </c>
    </row>
    <row r="171" customFormat="false" ht="27.35" hidden="false" customHeight="true" outlineLevel="0" collapsed="false">
      <c r="N171" s="6" t="n">
        <v>1980</v>
      </c>
      <c r="O171" s="6" t="n">
        <v>2005</v>
      </c>
      <c r="P171" s="30" t="n">
        <v>2105</v>
      </c>
      <c r="Q171" s="30" t="n">
        <v>2105</v>
      </c>
      <c r="R171" s="30" t="n">
        <v>2110</v>
      </c>
      <c r="S171" s="30" t="n">
        <v>2100</v>
      </c>
      <c r="T171" s="6" t="n">
        <v>2000</v>
      </c>
      <c r="U171" s="6" t="n">
        <v>1980</v>
      </c>
      <c r="X171" s="32"/>
      <c r="Y171" s="32" t="s">
        <v>22</v>
      </c>
      <c r="Z171" s="32" t="s">
        <v>43</v>
      </c>
      <c r="AA171" s="39" t="n">
        <f aca="false">16/64</f>
        <v>0.25</v>
      </c>
    </row>
    <row r="172" customFormat="false" ht="27.35" hidden="false" customHeight="true" outlineLevel="0" collapsed="false">
      <c r="I172" s="0"/>
      <c r="N172" s="6" t="n">
        <v>1970</v>
      </c>
      <c r="O172" s="6" t="n">
        <v>2000</v>
      </c>
      <c r="P172" s="6" t="n">
        <v>2000</v>
      </c>
      <c r="Q172" s="30" t="n">
        <v>2020</v>
      </c>
      <c r="R172" s="30" t="n">
        <v>2035</v>
      </c>
      <c r="S172" s="30" t="n">
        <v>2025</v>
      </c>
      <c r="T172" s="30" t="n">
        <v>2000</v>
      </c>
      <c r="U172" s="6" t="n">
        <v>1970</v>
      </c>
      <c r="X172" s="32"/>
      <c r="Y172" s="32" t="s">
        <v>25</v>
      </c>
      <c r="Z172" s="32" t="s">
        <v>28</v>
      </c>
      <c r="AA172" s="39" t="n">
        <f aca="false">10/64</f>
        <v>0.15625</v>
      </c>
    </row>
    <row r="173" customFormat="false" ht="27.35" hidden="false" customHeight="true" outlineLevel="0" collapsed="false">
      <c r="N173" s="6" t="n">
        <v>1965</v>
      </c>
      <c r="O173" s="6" t="n">
        <v>1965</v>
      </c>
      <c r="P173" s="6" t="n">
        <v>1970</v>
      </c>
      <c r="Q173" s="30" t="n">
        <v>1970</v>
      </c>
      <c r="R173" s="30" t="n">
        <v>1975</v>
      </c>
      <c r="S173" s="6" t="n">
        <v>1960</v>
      </c>
      <c r="T173" s="6" t="n">
        <v>1950</v>
      </c>
      <c r="U173" s="6" t="n">
        <v>1960</v>
      </c>
      <c r="X173" s="32"/>
      <c r="Y173" s="32" t="s">
        <v>27</v>
      </c>
      <c r="Z173" s="32" t="s">
        <v>26</v>
      </c>
      <c r="AA173" s="39" t="n">
        <f aca="false">2/64</f>
        <v>0.03125</v>
      </c>
    </row>
    <row r="175" customFormat="false" ht="27.35" hidden="false" customHeight="true" outlineLevel="0" collapsed="false">
      <c r="D175" s="31" t="s">
        <v>56</v>
      </c>
      <c r="K175" s="29" t="s">
        <v>57</v>
      </c>
    </row>
    <row r="176" customFormat="false" ht="27.35" hidden="false" customHeight="true" outlineLevel="0" collapsed="false">
      <c r="V176" s="33" t="s">
        <v>16</v>
      </c>
      <c r="W176" s="32"/>
      <c r="X176" s="32"/>
      <c r="Y176" s="32"/>
      <c r="Z176" s="32" t="s">
        <v>17</v>
      </c>
      <c r="AA176" s="32" t="s">
        <v>58</v>
      </c>
      <c r="AB176" s="32" t="s">
        <v>59</v>
      </c>
    </row>
    <row r="177" customFormat="false" ht="27.35" hidden="false" customHeight="true" outlineLevel="0" collapsed="false">
      <c r="D177" s="30" t="n">
        <v>2065</v>
      </c>
      <c r="E177" s="30" t="n">
        <v>2055</v>
      </c>
      <c r="F177" s="30" t="n">
        <v>2045</v>
      </c>
      <c r="G177" s="30" t="n">
        <v>2035</v>
      </c>
      <c r="H177" s="30" t="n">
        <v>2025</v>
      </c>
      <c r="I177" s="30" t="n">
        <v>2015</v>
      </c>
      <c r="J177" s="30" t="n">
        <v>2005</v>
      </c>
      <c r="K177" s="12" t="n">
        <v>2030</v>
      </c>
      <c r="N177" s="30" t="n">
        <v>1970</v>
      </c>
      <c r="O177" s="30" t="n">
        <v>1975</v>
      </c>
      <c r="P177" s="12" t="n">
        <v>1900</v>
      </c>
      <c r="Q177" s="12" t="n">
        <v>1995</v>
      </c>
      <c r="R177" s="30" t="n">
        <v>1975</v>
      </c>
      <c r="S177" s="30" t="n">
        <v>1965</v>
      </c>
      <c r="T177" s="30" t="n">
        <v>1960</v>
      </c>
      <c r="U177" s="30" t="n">
        <v>1960</v>
      </c>
      <c r="V177" s="32"/>
      <c r="W177" s="32" t="s">
        <v>19</v>
      </c>
      <c r="X177" s="32" t="s">
        <v>20</v>
      </c>
      <c r="Y177" s="32"/>
      <c r="Z177" s="32"/>
      <c r="AA177" s="34"/>
    </row>
    <row r="178" customFormat="false" ht="27.35" hidden="false" customHeight="true" outlineLevel="0" collapsed="false">
      <c r="D178" s="30" t="n">
        <v>2075</v>
      </c>
      <c r="E178" s="12" t="n">
        <v>2100</v>
      </c>
      <c r="F178" s="12" t="n">
        <v>2120</v>
      </c>
      <c r="G178" s="12" t="n">
        <v>2140</v>
      </c>
      <c r="H178" s="12" t="n">
        <v>2130</v>
      </c>
      <c r="I178" s="12" t="n">
        <v>2120</v>
      </c>
      <c r="J178" s="12" t="n">
        <v>2120</v>
      </c>
      <c r="K178" s="12" t="n">
        <v>2040</v>
      </c>
      <c r="N178" s="30" t="n">
        <v>1970</v>
      </c>
      <c r="O178" s="6" t="n">
        <v>2000</v>
      </c>
      <c r="P178" s="12" t="n">
        <v>2045</v>
      </c>
      <c r="Q178" s="12" t="n">
        <v>2055</v>
      </c>
      <c r="R178" s="30" t="n">
        <v>2005</v>
      </c>
      <c r="S178" s="30" t="n">
        <v>2005</v>
      </c>
      <c r="T178" s="30" t="n">
        <v>2000</v>
      </c>
      <c r="U178" s="30" t="n">
        <v>1965</v>
      </c>
      <c r="V178" s="32"/>
      <c r="W178" s="32"/>
      <c r="X178" s="35" t="s">
        <v>21</v>
      </c>
      <c r="Y178" s="38" t="n">
        <v>0</v>
      </c>
      <c r="Z178" s="35" t="s">
        <v>60</v>
      </c>
      <c r="AA178" s="35" t="n">
        <f aca="false">MEDIAN(2065, 2055, 2045, 2035, 2025, 2015, 2005, 2030,  2040, 2010, 2015, 2020, 2015, 2010, 2000, 2080,  2075, 2065, 2055, 2045, 2035, 2020, 2075, 2085,  2090, 2070, 2090, 2090)</f>
        <v>2042.5</v>
      </c>
      <c r="AB178" s="32" t="s">
        <v>61</v>
      </c>
    </row>
    <row r="179" customFormat="false" ht="27.35" hidden="false" customHeight="true" outlineLevel="0" collapsed="false">
      <c r="D179" s="30" t="n">
        <v>2085</v>
      </c>
      <c r="E179" s="12" t="n">
        <v>2110</v>
      </c>
      <c r="F179" s="12" t="n">
        <v>2250</v>
      </c>
      <c r="G179" s="12" t="n">
        <v>2270</v>
      </c>
      <c r="H179" s="12" t="n">
        <v>2260</v>
      </c>
      <c r="I179" s="12" t="n">
        <v>2240</v>
      </c>
      <c r="J179" s="12" t="n">
        <v>2130</v>
      </c>
      <c r="K179" s="6" t="n">
        <v>2010</v>
      </c>
      <c r="N179" s="6" t="n">
        <v>1975</v>
      </c>
      <c r="O179" s="6" t="n">
        <v>2000</v>
      </c>
      <c r="P179" s="30" t="n">
        <v>2100</v>
      </c>
      <c r="Q179" s="12" t="n">
        <v>2155</v>
      </c>
      <c r="R179" s="12" t="n">
        <v>2160</v>
      </c>
      <c r="S179" s="12" t="n">
        <v>2140</v>
      </c>
      <c r="T179" s="30" t="n">
        <v>2000</v>
      </c>
      <c r="U179" s="6" t="n">
        <v>1970</v>
      </c>
      <c r="V179" s="32"/>
      <c r="W179" s="32"/>
      <c r="X179" s="32"/>
      <c r="Y179" s="32" t="s">
        <v>22</v>
      </c>
      <c r="Z179" s="32" t="s">
        <v>31</v>
      </c>
      <c r="AA179" s="0"/>
    </row>
    <row r="180" customFormat="false" ht="27.35" hidden="false" customHeight="true" outlineLevel="0" collapsed="false">
      <c r="D180" s="30" t="n">
        <v>2090</v>
      </c>
      <c r="E180" s="12" t="n">
        <v>2120</v>
      </c>
      <c r="F180" s="12" t="n">
        <v>2260</v>
      </c>
      <c r="G180" s="30" t="n">
        <v>2377</v>
      </c>
      <c r="H180" s="30" t="n">
        <v>2310</v>
      </c>
      <c r="I180" s="12" t="n">
        <v>2250</v>
      </c>
      <c r="J180" s="12" t="n">
        <v>2145</v>
      </c>
      <c r="K180" s="6" t="n">
        <v>2015</v>
      </c>
      <c r="N180" s="6" t="n">
        <v>1985</v>
      </c>
      <c r="O180" s="6" t="n">
        <v>2005</v>
      </c>
      <c r="P180" s="30" t="n">
        <v>2105</v>
      </c>
      <c r="Q180" s="43" t="n">
        <v>2200</v>
      </c>
      <c r="R180" s="44" t="n">
        <v>2210</v>
      </c>
      <c r="S180" s="12" t="n">
        <v>2130</v>
      </c>
      <c r="T180" s="6" t="n">
        <v>2000</v>
      </c>
      <c r="U180" s="6" t="n">
        <v>1975</v>
      </c>
      <c r="V180" s="32"/>
      <c r="W180" s="32"/>
      <c r="X180" s="32"/>
      <c r="Y180" s="32" t="s">
        <v>25</v>
      </c>
      <c r="Z180" s="32" t="s">
        <v>38</v>
      </c>
      <c r="AA180" s="0"/>
    </row>
    <row r="181" customFormat="false" ht="27.35" hidden="false" customHeight="true" outlineLevel="0" collapsed="false">
      <c r="D181" s="30" t="n">
        <v>2070</v>
      </c>
      <c r="E181" s="12" t="n">
        <v>2120</v>
      </c>
      <c r="F181" s="12" t="n">
        <v>2250</v>
      </c>
      <c r="G181" s="30" t="n">
        <v>2340</v>
      </c>
      <c r="H181" s="30" t="n">
        <v>2320</v>
      </c>
      <c r="I181" s="12" t="n">
        <v>2250</v>
      </c>
      <c r="J181" s="12" t="n">
        <v>2150</v>
      </c>
      <c r="K181" s="6" t="n">
        <v>2020</v>
      </c>
      <c r="N181" s="6" t="n">
        <v>1990</v>
      </c>
      <c r="O181" s="6" t="n">
        <v>2010</v>
      </c>
      <c r="P181" s="30" t="n">
        <v>2110</v>
      </c>
      <c r="Q181" s="12" t="n">
        <v>2150</v>
      </c>
      <c r="R181" s="12" t="n">
        <v>2140</v>
      </c>
      <c r="S181" s="30" t="n">
        <v>2105</v>
      </c>
      <c r="T181" s="6" t="n">
        <v>2005</v>
      </c>
      <c r="U181" s="6" t="n">
        <v>1980</v>
      </c>
      <c r="W181" s="32"/>
      <c r="X181" s="32"/>
      <c r="Y181" s="32" t="s">
        <v>27</v>
      </c>
      <c r="Z181" s="32" t="s">
        <v>26</v>
      </c>
      <c r="AA181" s="0"/>
    </row>
    <row r="182" customFormat="false" ht="27.35" hidden="false" customHeight="true" outlineLevel="0" collapsed="false">
      <c r="D182" s="30" t="n">
        <v>2090</v>
      </c>
      <c r="E182" s="12" t="n">
        <v>2115</v>
      </c>
      <c r="F182" s="12" t="n">
        <v>2230</v>
      </c>
      <c r="G182" s="12" t="n">
        <v>2240</v>
      </c>
      <c r="H182" s="12" t="n">
        <v>2240</v>
      </c>
      <c r="I182" s="12" t="n">
        <v>2230</v>
      </c>
      <c r="J182" s="12" t="n">
        <v>2140</v>
      </c>
      <c r="K182" s="6" t="n">
        <v>2015</v>
      </c>
      <c r="N182" s="6" t="n">
        <v>1980</v>
      </c>
      <c r="O182" s="6" t="n">
        <v>2005</v>
      </c>
      <c r="P182" s="30" t="n">
        <v>2105</v>
      </c>
      <c r="Q182" s="30" t="n">
        <v>2105</v>
      </c>
      <c r="R182" s="30" t="n">
        <v>2110</v>
      </c>
      <c r="S182" s="30" t="n">
        <v>2100</v>
      </c>
      <c r="T182" s="6" t="n">
        <v>2000</v>
      </c>
      <c r="U182" s="6" t="n">
        <v>1980</v>
      </c>
      <c r="W182" s="0"/>
      <c r="X182" s="35" t="s">
        <v>21</v>
      </c>
      <c r="Y182" s="38" t="n">
        <v>1</v>
      </c>
      <c r="Z182" s="35" t="s">
        <v>36</v>
      </c>
      <c r="AA182" s="35" t="n">
        <f aca="false">MEDIAN(2100, 2120, 2140, 2130, 2120, 2120, 2130, 2145, 2150, 2140, 2150, 2100, 2105, 2140, 2160, 2160,2110, 2120, 2120, 2115)</f>
        <v>2125</v>
      </c>
      <c r="AB182" s="32" t="s">
        <v>62</v>
      </c>
    </row>
    <row r="183" customFormat="false" ht="27.35" hidden="false" customHeight="true" outlineLevel="0" collapsed="false">
      <c r="D183" s="30" t="n">
        <v>2090</v>
      </c>
      <c r="E183" s="30" t="n">
        <v>2100</v>
      </c>
      <c r="F183" s="30" t="n">
        <v>2105</v>
      </c>
      <c r="G183" s="12" t="n">
        <v>2140</v>
      </c>
      <c r="H183" s="12" t="n">
        <v>2160</v>
      </c>
      <c r="I183" s="12" t="n">
        <v>2160</v>
      </c>
      <c r="J183" s="12" t="n">
        <v>2150</v>
      </c>
      <c r="K183" s="6" t="n">
        <v>2010</v>
      </c>
      <c r="N183" s="6" t="n">
        <v>1970</v>
      </c>
      <c r="O183" s="6" t="n">
        <v>2000</v>
      </c>
      <c r="P183" s="6" t="n">
        <v>2000</v>
      </c>
      <c r="Q183" s="30" t="n">
        <v>2020</v>
      </c>
      <c r="R183" s="30" t="n">
        <v>2035</v>
      </c>
      <c r="S183" s="30" t="n">
        <v>2025</v>
      </c>
      <c r="T183" s="30" t="n">
        <v>2000</v>
      </c>
      <c r="U183" s="6" t="n">
        <v>1970</v>
      </c>
      <c r="W183" s="0"/>
      <c r="X183" s="32"/>
      <c r="Y183" s="32" t="s">
        <v>22</v>
      </c>
      <c r="Z183" s="32" t="s">
        <v>23</v>
      </c>
      <c r="AA183" s="0"/>
    </row>
    <row r="184" customFormat="false" ht="27.35" hidden="false" customHeight="true" outlineLevel="0" collapsed="false">
      <c r="D184" s="30" t="n">
        <v>2080</v>
      </c>
      <c r="E184" s="6" t="n">
        <v>2075</v>
      </c>
      <c r="F184" s="6" t="n">
        <v>2065</v>
      </c>
      <c r="G184" s="6" t="n">
        <v>2055</v>
      </c>
      <c r="H184" s="6" t="n">
        <v>2045</v>
      </c>
      <c r="I184" s="6" t="n">
        <v>2035</v>
      </c>
      <c r="J184" s="6" t="n">
        <v>2020</v>
      </c>
      <c r="K184" s="6" t="n">
        <v>2000</v>
      </c>
      <c r="N184" s="6" t="n">
        <v>1965</v>
      </c>
      <c r="O184" s="6" t="n">
        <v>1965</v>
      </c>
      <c r="P184" s="6" t="n">
        <v>1970</v>
      </c>
      <c r="Q184" s="30" t="n">
        <v>1970</v>
      </c>
      <c r="R184" s="30" t="n">
        <v>1975</v>
      </c>
      <c r="S184" s="6" t="n">
        <v>1960</v>
      </c>
      <c r="T184" s="6" t="n">
        <v>1950</v>
      </c>
      <c r="U184" s="6" t="n">
        <v>1960</v>
      </c>
      <c r="W184" s="0"/>
      <c r="X184" s="32"/>
      <c r="Y184" s="32" t="s">
        <v>25</v>
      </c>
      <c r="Z184" s="32" t="s">
        <v>26</v>
      </c>
      <c r="AA184" s="0"/>
    </row>
    <row r="185" customFormat="false" ht="27.35" hidden="false" customHeight="true" outlineLevel="0" collapsed="false">
      <c r="X185" s="32"/>
      <c r="Y185" s="32" t="s">
        <v>27</v>
      </c>
      <c r="Z185" s="32" t="s">
        <v>40</v>
      </c>
    </row>
    <row r="186" customFormat="false" ht="27.35" hidden="false" customHeight="true" outlineLevel="0" collapsed="false">
      <c r="X186" s="35" t="s">
        <v>21</v>
      </c>
      <c r="Y186" s="38" t="n">
        <v>2</v>
      </c>
      <c r="Z186" s="35" t="s">
        <v>31</v>
      </c>
      <c r="AA186" s="35" t="n">
        <f aca="false">MEDIAN(2250, 2270, 2260, 2240, 2250, 2250, 2230, 2230,2240, 2240, 2260, 2250)</f>
        <v>2250</v>
      </c>
      <c r="AB186" s="32" t="s">
        <v>63</v>
      </c>
    </row>
    <row r="187" customFormat="false" ht="27.35" hidden="false" customHeight="true" outlineLevel="0" collapsed="false">
      <c r="X187" s="32"/>
      <c r="Y187" s="32" t="s">
        <v>22</v>
      </c>
      <c r="Z187" s="32" t="s">
        <v>23</v>
      </c>
    </row>
    <row r="188" customFormat="false" ht="27.35" hidden="false" customHeight="true" outlineLevel="0" collapsed="false">
      <c r="X188" s="32"/>
      <c r="Y188" s="32" t="s">
        <v>25</v>
      </c>
      <c r="Z188" s="32" t="s">
        <v>23</v>
      </c>
    </row>
    <row r="189" customFormat="false" ht="27.35" hidden="false" customHeight="true" outlineLevel="0" collapsed="false">
      <c r="X189" s="32"/>
      <c r="Y189" s="32" t="s">
        <v>27</v>
      </c>
      <c r="Z189" s="32" t="s">
        <v>31</v>
      </c>
    </row>
    <row r="190" customFormat="false" ht="27.35" hidden="false" customHeight="true" outlineLevel="0" collapsed="false">
      <c r="X190" s="35" t="s">
        <v>21</v>
      </c>
      <c r="Y190" s="38" t="n">
        <v>3</v>
      </c>
      <c r="Z190" s="35" t="s">
        <v>64</v>
      </c>
      <c r="AA190" s="35" t="n">
        <f aca="false">MEDIAN(2377, 2310, 2340, 2320)</f>
        <v>2330</v>
      </c>
      <c r="AB190" s="32" t="s">
        <v>63</v>
      </c>
    </row>
    <row r="191" customFormat="false" ht="27.35" hidden="false" customHeight="true" outlineLevel="0" collapsed="false">
      <c r="X191" s="32"/>
      <c r="Y191" s="32" t="s">
        <v>22</v>
      </c>
      <c r="Z191" s="32" t="s">
        <v>23</v>
      </c>
    </row>
    <row r="192" customFormat="false" ht="27.35" hidden="false" customHeight="true" outlineLevel="0" collapsed="false">
      <c r="X192" s="32"/>
      <c r="Y192" s="32" t="s">
        <v>25</v>
      </c>
      <c r="Z192" s="32" t="s">
        <v>64</v>
      </c>
    </row>
    <row r="193" customFormat="false" ht="27.35" hidden="false" customHeight="true" outlineLevel="0" collapsed="false">
      <c r="X193" s="32"/>
      <c r="Y193" s="32" t="s">
        <v>27</v>
      </c>
      <c r="Z193" s="32" t="s">
        <v>23</v>
      </c>
    </row>
    <row r="194" customFormat="false" ht="27.35" hidden="false" customHeight="true" outlineLevel="0" collapsed="false">
      <c r="W194" s="32" t="s">
        <v>19</v>
      </c>
      <c r="X194" s="32" t="s">
        <v>42</v>
      </c>
      <c r="Y194" s="32"/>
      <c r="Z194" s="32"/>
      <c r="AA194" s="34"/>
    </row>
    <row r="195" customFormat="false" ht="27.35" hidden="false" customHeight="true" outlineLevel="0" collapsed="false">
      <c r="N195" s="29" t="s">
        <v>65</v>
      </c>
      <c r="R195" s="0"/>
      <c r="W195" s="32"/>
      <c r="X195" s="35" t="s">
        <v>21</v>
      </c>
      <c r="Y195" s="38" t="n">
        <v>0</v>
      </c>
      <c r="Z195" s="35" t="s">
        <v>23</v>
      </c>
      <c r="AA195" s="35" t="n">
        <v>1800</v>
      </c>
      <c r="AB195" s="32" t="s">
        <v>63</v>
      </c>
    </row>
    <row r="196" customFormat="false" ht="27.35" hidden="false" customHeight="true" outlineLevel="0" collapsed="false">
      <c r="X196" s="32"/>
      <c r="Y196" s="32" t="s">
        <v>22</v>
      </c>
      <c r="Z196" s="32" t="s">
        <v>23</v>
      </c>
    </row>
    <row r="197" customFormat="false" ht="27.35" hidden="false" customHeight="true" outlineLevel="0" collapsed="false">
      <c r="W197" s="32"/>
      <c r="Y197" s="32" t="s">
        <v>25</v>
      </c>
      <c r="Z197" s="32" t="s">
        <v>23</v>
      </c>
      <c r="AA197" s="0"/>
    </row>
    <row r="198" customFormat="false" ht="27.35" hidden="false" customHeight="true" outlineLevel="0" collapsed="false">
      <c r="W198" s="32"/>
      <c r="X198" s="0"/>
      <c r="Y198" s="32" t="s">
        <v>27</v>
      </c>
      <c r="Z198" s="32" t="s">
        <v>23</v>
      </c>
      <c r="AA198" s="0"/>
    </row>
    <row r="199" customFormat="false" ht="27.35" hidden="false" customHeight="true" outlineLevel="0" collapsed="false">
      <c r="X199" s="35" t="s">
        <v>21</v>
      </c>
      <c r="Y199" s="38" t="n">
        <v>1</v>
      </c>
      <c r="Z199" s="35" t="s">
        <v>60</v>
      </c>
      <c r="AA199" s="35" t="n">
        <f aca="false">MEDIAN(1970, 1975, 1900, 1995, 1975, 1965, 1960, 1960, 1965, 1970, 1975, 1980, 1980, 1970, 1960, 1965, 1965, 1970, 1970, 1975, 1960, 1950, 1970, 1975, 1985, 1990,1980, 1970)</f>
        <v>1970</v>
      </c>
      <c r="AB199" s="32" t="s">
        <v>61</v>
      </c>
    </row>
    <row r="200" customFormat="false" ht="27.35" hidden="false" customHeight="true" outlineLevel="0" collapsed="false">
      <c r="X200" s="32"/>
      <c r="Y200" s="32" t="s">
        <v>22</v>
      </c>
      <c r="Z200" s="32" t="s">
        <v>43</v>
      </c>
      <c r="AA200" s="0"/>
    </row>
    <row r="201" customFormat="false" ht="27.35" hidden="false" customHeight="true" outlineLevel="0" collapsed="false">
      <c r="X201" s="32"/>
      <c r="Y201" s="32" t="s">
        <v>25</v>
      </c>
      <c r="Z201" s="32" t="s">
        <v>28</v>
      </c>
      <c r="AA201" s="0"/>
    </row>
    <row r="202" customFormat="false" ht="27.35" hidden="false" customHeight="true" outlineLevel="0" collapsed="false">
      <c r="X202" s="32"/>
      <c r="Y202" s="32" t="s">
        <v>27</v>
      </c>
      <c r="Z202" s="32" t="s">
        <v>26</v>
      </c>
      <c r="AA202" s="0"/>
    </row>
    <row r="203" customFormat="false" ht="27.35" hidden="false" customHeight="true" outlineLevel="0" collapsed="false">
      <c r="W203" s="0"/>
      <c r="X203" s="35" t="s">
        <v>21</v>
      </c>
      <c r="Y203" s="38" t="n">
        <v>2</v>
      </c>
      <c r="Z203" s="35" t="s">
        <v>36</v>
      </c>
      <c r="AA203" s="35" t="n">
        <f aca="false">MEDIAN( 2000, 2045, 2055, 2005, 2005, 2000, 2000, 2000, 2005,  2000, 2000, 2000, 2000, 2020, 2035, 2025, 2000, 2005, 2010, 2005)</f>
        <v>2005</v>
      </c>
      <c r="AB203" s="32" t="s">
        <v>61</v>
      </c>
    </row>
    <row r="204" customFormat="false" ht="27.35" hidden="false" customHeight="true" outlineLevel="0" collapsed="false">
      <c r="W204" s="0"/>
      <c r="X204" s="32"/>
      <c r="Y204" s="32" t="s">
        <v>22</v>
      </c>
      <c r="Z204" s="32" t="s">
        <v>28</v>
      </c>
      <c r="AA204" s="0"/>
    </row>
    <row r="205" customFormat="false" ht="27.35" hidden="false" customHeight="true" outlineLevel="0" collapsed="false">
      <c r="X205" s="32"/>
      <c r="Y205" s="32" t="s">
        <v>25</v>
      </c>
      <c r="Z205" s="32" t="s">
        <v>66</v>
      </c>
      <c r="AA205" s="0"/>
    </row>
    <row r="206" customFormat="false" ht="27.35" hidden="false" customHeight="true" outlineLevel="0" collapsed="false">
      <c r="X206" s="32"/>
      <c r="Y206" s="32" t="s">
        <v>27</v>
      </c>
      <c r="Z206" s="32" t="s">
        <v>26</v>
      </c>
      <c r="AA206" s="0"/>
    </row>
    <row r="207" customFormat="false" ht="27.35" hidden="false" customHeight="true" outlineLevel="0" collapsed="false">
      <c r="X207" s="35" t="s">
        <v>21</v>
      </c>
      <c r="Y207" s="38" t="n">
        <v>3</v>
      </c>
      <c r="Z207" s="35" t="s">
        <v>38</v>
      </c>
      <c r="AA207" s="35" t="n">
        <f aca="false">MEDIAN(2100, 2155, 2160, 2140, 2130, 2105, 2100, 2105, 2105,2110, 2105, 2110, 2150, 2140)</f>
        <v>2110</v>
      </c>
      <c r="AB207" s="32" t="s">
        <v>62</v>
      </c>
    </row>
    <row r="208" customFormat="false" ht="27.35" hidden="false" customHeight="true" outlineLevel="0" collapsed="false">
      <c r="X208" s="32"/>
      <c r="Y208" s="32" t="s">
        <v>22</v>
      </c>
      <c r="Z208" s="32" t="s">
        <v>23</v>
      </c>
      <c r="AA208" s="0"/>
    </row>
    <row r="209" customFormat="false" ht="27.35" hidden="false" customHeight="true" outlineLevel="0" collapsed="false">
      <c r="X209" s="32"/>
      <c r="Y209" s="32" t="s">
        <v>25</v>
      </c>
      <c r="Z209" s="32" t="s">
        <v>66</v>
      </c>
      <c r="AA209" s="0"/>
    </row>
    <row r="210" customFormat="false" ht="27.35" hidden="false" customHeight="true" outlineLevel="0" collapsed="false">
      <c r="X210" s="32"/>
      <c r="Y210" s="32" t="s">
        <v>27</v>
      </c>
      <c r="Z210" s="32" t="s">
        <v>67</v>
      </c>
      <c r="AA210" s="0"/>
    </row>
    <row r="211" customFormat="false" ht="27.35" hidden="false" customHeight="true" outlineLevel="0" collapsed="false">
      <c r="X211" s="35" t="s">
        <v>21</v>
      </c>
      <c r="Y211" s="38" t="n">
        <v>4</v>
      </c>
      <c r="Z211" s="35" t="s">
        <v>26</v>
      </c>
      <c r="AA211" s="35" t="n">
        <f aca="false">MEDIAN(2200, 2210)</f>
        <v>2205</v>
      </c>
      <c r="AB211" s="32" t="s">
        <v>63</v>
      </c>
    </row>
    <row r="212" customFormat="false" ht="27.35" hidden="false" customHeight="true" outlineLevel="0" collapsed="false">
      <c r="X212" s="32"/>
      <c r="Y212" s="32" t="s">
        <v>22</v>
      </c>
      <c r="Z212" s="32" t="s">
        <v>23</v>
      </c>
      <c r="AA212" s="0"/>
    </row>
    <row r="213" customFormat="false" ht="27.35" hidden="false" customHeight="true" outlineLevel="0" collapsed="false">
      <c r="X213" s="32"/>
      <c r="Y213" s="32" t="s">
        <v>25</v>
      </c>
      <c r="Z213" s="32" t="s">
        <v>23</v>
      </c>
      <c r="AA213" s="0"/>
    </row>
    <row r="214" customFormat="false" ht="27.35" hidden="false" customHeight="true" outlineLevel="0" collapsed="false">
      <c r="X214" s="32"/>
      <c r="Y214" s="32" t="s">
        <v>27</v>
      </c>
      <c r="Z214" s="32" t="s">
        <v>26</v>
      </c>
      <c r="AA214" s="0"/>
    </row>
    <row r="1048575" customFormat="false" ht="12.8" hidden="false" customHeight="true" outlineLevel="0" collapsed="false"/>
    <row r="1048576" customFormat="false" ht="12.8" hidden="false" customHeight="true" outlineLevel="0" collapsed="false"/>
  </sheetData>
  <mergeCells count="1">
    <mergeCell ref="D2:AA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88661</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2015-06-29T17:20:48Z</dcterms:created>
  <dc:language>en-CA</dc:language>
  <dcterms:modified xsi:type="dcterms:W3CDTF">2015-06-30T18:04:08Z</dcterms:modified>
  <cp:revision>23</cp:revision>
</cp:coreProperties>
</file>