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86"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<sst xmlns="http://schemas.openxmlformats.org/spreadsheetml/2006/main" count="295" uniqueCount="80">
  <si>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initial breakdown of the second cell (ID '23456') is as follows. Elevation bands (starting at 1900m and incrementing by a band_size of 
100m) are spatially comprised in this domain of concentric boxes of one pixel width, with the highest band / peak occupying the centre 16 (4x4) pixels of the 8x8 grid (as a glacier plateau). This grid cell is located immediately to the right of cell '12345' (its leftmost pixels are adjacent to the rightmost pixels of '12345').
</t>
  </si>
  <si>
    <t>HRU colour codes</t>
  </si>
  <si>
    <t>Special testing colour codes</t>
  </si>
  <si>
    <t>Tree vegetation</t>
  </si>
  <si>
    <t> pixels in Band 0, a new lowest band  in cell '23456', created in Test 7</t>
  </si>
  <si>
    <t>Open ground</t>
  </si>
  <si>
    <t> pixels in Band 4, a new highest band in cell '23456' created in Test 10</t>
  </si>
  <si>
    <t>Glacier</t>
  </si>
  <si>
    <t> pixels with elevations at an unavailable lower or upper band 
(i.e. no 0 pad in the snow band file to accommodate the elevation band)</t>
  </si>
  <si>
    <t>Bed DEM (constant)</t>
  </si>
  <si>
    <t>Cell '12345':</t>
  </si>
  <si>
    <t>Cell '23456':</t>
  </si>
  <si>
    <t>Initial Conditions Surface DEM</t>
  </si>
  <si>
    <t>NOTE: VIC and RGM have no record of actual locations of HRU pixels </t>
  </si>
  <si>
    <t>Test 1: test_glacier_growth_over_some_open_ground_in_band</t>
  </si>
  <si>
    <t>Simulates Band 2 of cell '12345' losing some of its open ground area to glacier growth.</t>
  </si>
  <si>
    <t>Expected results:</t>
  </si>
  <si>
    <t>pixels</t>
  </si>
  <si>
    <t>fraction</t>
  </si>
  <si>
    <t>Cell:</t>
  </si>
  <si>
    <t>12345</t>
  </si>
  <si>
    <t>Band:</t>
  </si>
  <si>
    <t>11:</t>
  </si>
  <si>
    <t>0/64</t>
  </si>
  <si>
    <t>NO CHANGE</t>
  </si>
  <si>
    <t>19:</t>
  </si>
  <si>
    <t>2/64</t>
  </si>
  <si>
    <t>22:</t>
  </si>
  <si>
    <t>10/64</t>
  </si>
  <si>
    <t>Test 2: test_glacier_growth_over_remaining_open_ground_in_band</t>
  </si>
  <si>
    <t>Simulates Band 2 of cell '12345' losing all its remaining open ground.</t>
  </si>
  <si>
    <t>12/64</t>
  </si>
  <si>
    <t>Test 3:  test_glacier_growth_over_some_open_ground_and_vegetation_in_band</t>
  </si>
  <si>
    <t>Simulates Band 1 of cell '12345' losing all its open ground and some vegetated area to glacier growth.</t>
  </si>
  <si>
    <t>3/64</t>
  </si>
  <si>
    <t>17/64</t>
  </si>
  <si>
    <t>Test 4: test_glacier_growth_over_remaining_vegetation_in_band</t>
  </si>
  <si>
    <t>Simulates Band 1 of cell '12345' losing its remaining vegetated HRU to glacier growth.</t>
  </si>
  <si>
    <t>20/64</t>
  </si>
  <si>
    <t>Test 5: test_glacier_growth_into_band_with_no_existing_glacier</t>
  </si>
  <si>
    <t>Simulates Band 0 of cell '12345' acquiring a new glacier HRU.</t>
  </si>
  <si>
    <t>14/64</t>
  </si>
  <si>
    <t>Test 6: test_glacier_receding_to_reveal_open_ground_in_band</t>
  </si>
  <si>
    <t>Simulates Band 1 of cell '12345', which is completely covered in glacier, ceding some area to open ground.</t>
  </si>
  <si>
    <t>18/64</t>
  </si>
  <si>
    <t>Test 7: test_existing_glacier_shrink_revealing_new_lower_band</t>
  </si>
  <si>
    <t>Simulates glacier recession out of the lowest existing band of cell '23456', to reveal a yet lower elevation band (consisting of one pixel).</t>
  </si>
  <si>
    <t>23456</t>
  </si>
  <si>
    <t>16/64</t>
  </si>
  <si>
    <t>1/64</t>
  </si>
  <si>
    <t>new lowest band:</t>
  </si>
  <si>
    <t>Test 8: test_glacier_growth_into_new_lower_band</t>
  </si>
  <si>
    <t>Simulates glacier growing back over the pixel of the new lowest band in cell '23456' (from the previous test), but at a lesser thickness such that the pixel is still within Band 0.</t>
  </si>
  <si>
    <t>Test 9: test_glacier_thickening_to_conceal_lowest_band_of_open_ground</t>
  </si>
  <si>
    <t>Simulates the glacier growing over open ground areas lying in the new lowest band of cell '23456' so thick that the pixels elevations in that area no longer belong to that band (i.e. all HRUs in the band must be deleted).</t>
  </si>
  <si>
    <t>NOTE: the single pixel of Band 0 was first overwritten with open ground at the Bed DEM elevation 1850 before applying the changes shown</t>
  </si>
  <si>
    <t>Test 10: test_glacier_growth_into_new_higher_band</t>
  </si>
  <si>
    <t>NOTE:the single pixel of Band 0 was reinstated as glacier at 1880m before starting the test</t>
  </si>
  <si>
    <t>Simulates glacier growing in thickness from the highest existing valid band in cell '23456' into a new higher Band 4 (for which there is a 0 pad in the snow band file to accommodate it).</t>
  </si>
  <si>
    <t>new highest band:</t>
  </si>
  <si>
    <t>Test 11: test_attempt_new_glacier_shrink_into_unavailable_lower_band</t>
  </si>
  <si>
    <t>Simulates a (failing) attempt to grow the glacier into a new yet lower elevation band (where there is no 0 pad available in the snow band parameter file) in cell '23456'.</t>
  </si>
  <si>
    <t>Exception</t>
  </si>
  <si>
    <t>Test 12: test_attempt_new_glacier_growth_into_unavailable_higher_band</t>
  </si>
  <si>
    <t>Simulates a (failing) attempt to grow the glacier into a new yet higher elevation band (where there is no 0 pad available in the snow band parameter file) in cell '23456'.</t>
  </si>
  <si>
    <t>Test 13: test_glacier_thickening_to_conceal_lowest_band_of_glacier</t>
  </si>
  <si>
    <t>Simulates the glacier thickening over areas lying in the lowest band of cell '23456' so much that the pixels elevations in that area no longer belong to that band 
(i.e. all HRUs in the band must be deleted, except glacier which is set to zero area fraction).</t>
  </si>
  <si>
    <t>Test 14: test_confirm_final_state</t>
  </si>
  <si>
    <t>Final test to confirm that the final state of both grid cells is as expected after the sequence of operations performed upon them in the preceding tests.</t>
  </si>
  <si>
    <t>NOTE: the pixel maps shown have no induced changes since the previous test, which should be reflected in the results</t>
  </si>
  <si>
    <t>median elev</t>
  </si>
  <si>
    <t># HRUs</t>
  </si>
  <si>
    <t>28/64</t>
  </si>
  <si>
    <t>3</t>
  </si>
  <si>
    <t>2</t>
  </si>
  <si>
    <t>1</t>
  </si>
  <si>
    <t>4/64</t>
  </si>
  <si>
    <t>NOTE: this is an invalid band with a shadow glacier HRU</t>
  </si>
  <si>
    <t>8/64</t>
  </si>
  <si>
    <t>6/64</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</si>
</sst>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0">
    <font>
      <sz val="10"/>
      <name val="Arial"/>
      <family val="2"/>
    </font>
    <font>
      <sz val="10"/>
      <name val="Arial"/>
      <family val="0"/>
    </font>
    <font>
      <sz val="10"/>
      <name val="Arial"/>
      <family val="0"/>
    </font>
    <font>
      <sz val="10"/>
      <name val="Arial"/>
      <family val="0"/>
    </font>
    <font>
      <sz val="11"/>
      <name val="Arial"/>
      <family val="2"/>
    </font>
    <font>
      <b val="true"/>
      <sz val="11"/>
      <name val="Arial"/>
      <family val="2"/>
    </font>
    <font>
      <b val="true"/>
      <u val="single"/>
      <sz val="12"/>
      <name val="Arial"/>
      <family val="2"/>
    </font>
    <font>
      <i val="true"/>
      <sz val="10"/>
      <name val="Arial"/>
      <family val="2"/>
    </font>
    <font>
      <b val="true"/>
      <u val="single"/>
      <sz val="11"/>
      <name val="Arial"/>
      <family val="2"/>
    </font>
    <font>
      <b val="true"/>
      <sz val="10"/>
      <name val="Arial"/>
      <family val="2"/>
    </font>
  </fonts>
  <fills count="6">
    <fill>
      <patternFill patternType="none"/>
    </fill>
    <fill>
      <patternFill patternType="gray125"/>
    </fill>
    <fill>
      <patternFill patternType="solid">
        <fgColor rgb="FF669900"/>
        <bgColor rgb="FF339966"/>
      </patternFill>
    </fill>
    <fill>
      <patternFill patternType="solid">
        <fgColor rgb="FFEEEEEE"/>
        <bgColor rgb="FFFFFFCC"/>
      </patternFill>
    </fill>
    <fill>
      <patternFill patternType="solid">
        <fgColor rgb="FFCC9966"/>
        <bgColor rgb="FFFF8080"/>
      </patternFill>
    </fill>
    <fill>
      <patternFill patternType="solid">
        <fgColor rgb="FF66FFFF"/>
        <bgColor rgb="FF33CCCC"/>
      </patternFill>
    </fill>
  </fills>
  <borders count="14">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color rgb="FFFFFF00"/>
      </left>
      <right style="hair">
        <color rgb="FFFFFF00"/>
      </right>
      <top style="hair">
        <color rgb="FFFFFF00"/>
      </top>
      <bottom style="hair">
        <color rgb="FFFFFF00"/>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color rgb="FF3333FF"/>
      </left>
      <right/>
      <top style="thin">
        <color rgb="FF3333FF"/>
      </top>
      <bottom style="thin">
        <color rgb="FF3333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7"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5" fontId="0" fillId="3" borderId="11" xfId="0" applyFont="false" applyBorder="true" applyAlignment="true" applyProtection="false">
      <alignment horizontal="center"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0" fillId="5" borderId="13"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3333"/>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AB230"/>
  <sheetViews>
    <sheetView windowProtection="false" showFormulas="false" showGridLines="true" showRowColHeaders="true" showZeros="true" rightToLeft="false" tabSelected="true" showOutlineSymbols="true" defaultGridColor="true" view="normal" topLeftCell="A169" colorId="64" zoomScale="66" zoomScaleNormal="66" zoomScalePageLayoutView="100" workbookViewId="0">
      <selection pane="topLeft" activeCell="D191" activeCellId="0" sqref="D191"/>
    </sheetView>
  </sheetViews>
  <sheetFormatPr defaultRowHeight="27.35"/>
  <cols>
    <col collapsed="false" hidden="false" max="11" min="1" style="1" width="5.44387755102041"/>
    <col collapsed="false" hidden="false" max="12" min="12" style="1" width="3.15816326530612"/>
    <col collapsed="false" hidden="false" max="20" min="13" style="1" width="5.44387755102041"/>
    <col collapsed="false" hidden="false" max="23" min="21" style="2" width="5.44387755102041"/>
    <col collapsed="false" hidden="false" max="24" min="24" style="2" width="6.50510204081633"/>
    <col collapsed="false" hidden="false" max="25" min="25" style="2" width="5.44387755102041"/>
    <col collapsed="false" hidden="false" max="26" min="26" style="2" width="7.5765306122449"/>
    <col collapsed="false" hidden="false" max="27" min="27" style="2" width="14.3112244897959"/>
    <col collapsed="false" hidden="false" max="28" min="28" style="2" width="8.83673469387755"/>
    <col collapsed="false" hidden="false" max="44" min="29" style="2" width="5.44387755102041"/>
    <col collapsed="false" hidden="false" max="1025" min="45" style="1" width="5.44387755102041"/>
  </cols>
  <sheetData>
    <row r="1" customFormat="false" ht="12.8" hidden="false" customHeight="true" outlineLevel="0" collapsed="false"/>
    <row r="2" customFormat="false" ht="295.1" hidden="false" customHeight="true" outlineLevel="0" collapsed="false">
      <c r="D2" s="3" t="s">
        <v>0</v>
      </c>
      <c r="E2" s="3"/>
      <c r="F2" s="3"/>
      <c r="G2" s="3"/>
      <c r="H2" s="3"/>
      <c r="I2" s="3"/>
      <c r="J2" s="3"/>
      <c r="K2" s="3"/>
      <c r="L2" s="3"/>
      <c r="M2" s="3"/>
      <c r="N2" s="3"/>
      <c r="O2" s="3"/>
      <c r="P2" s="3"/>
      <c r="Q2" s="3"/>
      <c r="R2" s="3"/>
      <c r="S2" s="3"/>
      <c r="T2" s="3"/>
      <c r="U2" s="3"/>
      <c r="V2" s="3"/>
      <c r="W2" s="3"/>
      <c r="X2" s="3"/>
      <c r="Y2" s="3"/>
      <c r="Z2" s="3"/>
      <c r="AA2" s="3"/>
    </row>
    <row r="4" customFormat="false" ht="27.35" hidden="false" customHeight="true" outlineLevel="0" collapsed="false">
      <c r="C4" s="4"/>
      <c r="D4" s="5" t="s">
        <v>1</v>
      </c>
      <c r="I4" s="5" t="s">
        <v>2</v>
      </c>
      <c r="J4" s="0"/>
    </row>
    <row r="5" customFormat="false" ht="27.35" hidden="false" customHeight="true" outlineLevel="0" collapsed="false">
      <c r="D5" s="6"/>
      <c r="E5" s="7" t="s">
        <v>3</v>
      </c>
      <c r="H5" s="0"/>
      <c r="K5" s="8"/>
      <c r="L5" s="9" t="s">
        <v>4</v>
      </c>
    </row>
    <row r="6" customFormat="false" ht="27.35" hidden="false" customHeight="true" outlineLevel="0" collapsed="false">
      <c r="D6" s="10"/>
      <c r="E6" s="7" t="s">
        <v>5</v>
      </c>
      <c r="H6" s="0"/>
      <c r="J6" s="11"/>
      <c r="K6" s="9" t="s">
        <v>6</v>
      </c>
      <c r="L6" s="0"/>
    </row>
    <row r="7" customFormat="false" ht="27.35" hidden="false" customHeight="true" outlineLevel="0" collapsed="false">
      <c r="D7" s="12"/>
      <c r="E7" s="7" t="s">
        <v>7</v>
      </c>
      <c r="H7" s="0"/>
      <c r="I7" s="13"/>
      <c r="J7" s="14" t="s">
        <v>8</v>
      </c>
      <c r="K7" s="0"/>
      <c r="L7" s="0"/>
    </row>
    <row r="8" customFormat="false" ht="27.35" hidden="false" customHeight="true" outlineLevel="0" collapsed="false">
      <c r="D8" s="0"/>
      <c r="E8" s="0"/>
      <c r="F8" s="2"/>
      <c r="G8" s="2"/>
      <c r="H8" s="2"/>
      <c r="I8" s="2"/>
      <c r="J8" s="2"/>
    </row>
    <row r="9" customFormat="false" ht="27.35" hidden="false" customHeight="true" outlineLevel="0" collapsed="false">
      <c r="D9" s="15" t="s">
        <v>9</v>
      </c>
    </row>
    <row r="10" customFormat="false" ht="27.35" hidden="false" customHeight="true" outlineLevel="0" collapsed="false">
      <c r="D10" s="5" t="s">
        <v>10</v>
      </c>
      <c r="M10" s="5" t="s">
        <v>11</v>
      </c>
    </row>
    <row r="11" customFormat="false" ht="27.35" hidden="false" customHeight="true" outlineLevel="0" collapsed="false">
      <c r="D11" s="16" t="n">
        <v>2065</v>
      </c>
      <c r="E11" s="17" t="n">
        <v>2055</v>
      </c>
      <c r="F11" s="18" t="n">
        <v>2045</v>
      </c>
      <c r="G11" s="18" t="n">
        <v>2035</v>
      </c>
      <c r="H11" s="18" t="n">
        <v>2025</v>
      </c>
      <c r="I11" s="18" t="n">
        <v>2015</v>
      </c>
      <c r="J11" s="18" t="n">
        <v>2005</v>
      </c>
      <c r="K11" s="19" t="n">
        <v>2000</v>
      </c>
      <c r="M11" s="16" t="n">
        <v>1970</v>
      </c>
      <c r="N11" s="17" t="n">
        <v>1975</v>
      </c>
      <c r="O11" s="17" t="n">
        <v>1850</v>
      </c>
      <c r="P11" s="20" t="n">
        <v>1799</v>
      </c>
      <c r="Q11" s="17" t="n">
        <v>1975</v>
      </c>
      <c r="R11" s="17" t="n">
        <v>1965</v>
      </c>
      <c r="S11" s="17" t="n">
        <v>1960</v>
      </c>
      <c r="T11" s="19" t="n">
        <v>1960</v>
      </c>
    </row>
    <row r="12" customFormat="false" ht="27.35" hidden="false" customHeight="true" outlineLevel="0" collapsed="false">
      <c r="D12" s="21" t="n">
        <v>2075</v>
      </c>
      <c r="E12" s="22" t="n">
        <v>2085</v>
      </c>
      <c r="F12" s="23" t="n">
        <v>2100</v>
      </c>
      <c r="G12" s="23" t="n">
        <v>2100</v>
      </c>
      <c r="H12" s="23" t="n">
        <v>2100</v>
      </c>
      <c r="I12" s="23" t="n">
        <v>2100</v>
      </c>
      <c r="J12" s="23" t="n">
        <v>2100</v>
      </c>
      <c r="K12" s="24" t="n">
        <v>2005</v>
      </c>
      <c r="M12" s="21" t="n">
        <v>1970</v>
      </c>
      <c r="N12" s="22" t="n">
        <v>2000</v>
      </c>
      <c r="O12" s="22" t="n">
        <v>2025</v>
      </c>
      <c r="P12" s="22" t="n">
        <v>2035</v>
      </c>
      <c r="Q12" s="22" t="n">
        <v>2005</v>
      </c>
      <c r="R12" s="22" t="n">
        <v>2005</v>
      </c>
      <c r="S12" s="22" t="n">
        <v>2000</v>
      </c>
      <c r="T12" s="24" t="n">
        <v>1965</v>
      </c>
    </row>
    <row r="13" customFormat="false" ht="27.35" hidden="false" customHeight="true" outlineLevel="0" collapsed="false">
      <c r="D13" s="21" t="n">
        <v>2085</v>
      </c>
      <c r="E13" s="22" t="n">
        <v>2100</v>
      </c>
      <c r="F13" s="23" t="n">
        <v>2210</v>
      </c>
      <c r="G13" s="23" t="n">
        <v>2230</v>
      </c>
      <c r="H13" s="23" t="n">
        <v>2220</v>
      </c>
      <c r="I13" s="23" t="n">
        <v>2200</v>
      </c>
      <c r="J13" s="23" t="n">
        <v>2110</v>
      </c>
      <c r="K13" s="24" t="n">
        <v>2010</v>
      </c>
      <c r="M13" s="21" t="n">
        <v>1975</v>
      </c>
      <c r="N13" s="22" t="n">
        <v>2000</v>
      </c>
      <c r="O13" s="22" t="n">
        <v>2100</v>
      </c>
      <c r="P13" s="22" t="n">
        <v>2125</v>
      </c>
      <c r="Q13" s="22" t="n">
        <v>2130</v>
      </c>
      <c r="R13" s="22" t="n">
        <v>2110</v>
      </c>
      <c r="S13" s="22" t="n">
        <v>2000</v>
      </c>
      <c r="T13" s="24" t="n">
        <v>1970</v>
      </c>
    </row>
    <row r="14" customFormat="false" ht="27.35" hidden="false" customHeight="true" outlineLevel="0" collapsed="false">
      <c r="D14" s="21" t="n">
        <v>2090</v>
      </c>
      <c r="E14" s="22" t="n">
        <v>2100</v>
      </c>
      <c r="F14" s="23" t="n">
        <v>2240</v>
      </c>
      <c r="G14" s="23" t="n">
        <v>2377</v>
      </c>
      <c r="H14" s="23" t="n">
        <v>2310</v>
      </c>
      <c r="I14" s="23" t="n">
        <v>2230</v>
      </c>
      <c r="J14" s="23" t="n">
        <v>2125</v>
      </c>
      <c r="K14" s="24" t="n">
        <v>2015</v>
      </c>
      <c r="M14" s="21" t="n">
        <v>1985</v>
      </c>
      <c r="N14" s="22" t="n">
        <v>2005</v>
      </c>
      <c r="O14" s="22" t="n">
        <v>2105</v>
      </c>
      <c r="P14" s="22" t="n">
        <v>2130</v>
      </c>
      <c r="Q14" s="22" t="n">
        <v>2150</v>
      </c>
      <c r="R14" s="22" t="n">
        <v>2100</v>
      </c>
      <c r="S14" s="22" t="n">
        <v>2000</v>
      </c>
      <c r="T14" s="24" t="n">
        <v>1975</v>
      </c>
    </row>
    <row r="15" customFormat="false" ht="27.35" hidden="false" customHeight="true" outlineLevel="0" collapsed="false">
      <c r="D15" s="21" t="n">
        <v>2070</v>
      </c>
      <c r="E15" s="22" t="n">
        <v>2110</v>
      </c>
      <c r="F15" s="23" t="n">
        <v>2230</v>
      </c>
      <c r="G15" s="23" t="n">
        <v>2340</v>
      </c>
      <c r="H15" s="23" t="n">
        <v>2320</v>
      </c>
      <c r="I15" s="23" t="n">
        <v>2230</v>
      </c>
      <c r="J15" s="23" t="n">
        <v>2130</v>
      </c>
      <c r="K15" s="24" t="n">
        <v>2020</v>
      </c>
      <c r="M15" s="21" t="n">
        <v>1990</v>
      </c>
      <c r="N15" s="22" t="n">
        <v>2010</v>
      </c>
      <c r="O15" s="22" t="n">
        <v>2110</v>
      </c>
      <c r="P15" s="22" t="n">
        <v>2120</v>
      </c>
      <c r="Q15" s="22" t="n">
        <v>2110</v>
      </c>
      <c r="R15" s="22" t="n">
        <v>2105</v>
      </c>
      <c r="S15" s="22" t="n">
        <v>2005</v>
      </c>
      <c r="T15" s="24" t="n">
        <v>1980</v>
      </c>
    </row>
    <row r="16" customFormat="false" ht="27.35" hidden="false" customHeight="true" outlineLevel="0" collapsed="false">
      <c r="D16" s="21" t="n">
        <v>2090</v>
      </c>
      <c r="E16" s="22" t="n">
        <v>2105</v>
      </c>
      <c r="F16" s="23" t="n">
        <v>2200</v>
      </c>
      <c r="G16" s="23" t="n">
        <v>2210</v>
      </c>
      <c r="H16" s="23" t="n">
        <v>2220</v>
      </c>
      <c r="I16" s="23" t="n">
        <v>2220</v>
      </c>
      <c r="J16" s="23" t="n">
        <v>2120</v>
      </c>
      <c r="K16" s="24" t="n">
        <v>2015</v>
      </c>
      <c r="M16" s="21" t="n">
        <v>1980</v>
      </c>
      <c r="N16" s="22" t="n">
        <v>2005</v>
      </c>
      <c r="O16" s="22" t="n">
        <v>2105</v>
      </c>
      <c r="P16" s="22" t="n">
        <v>2105</v>
      </c>
      <c r="Q16" s="22" t="n">
        <v>2110</v>
      </c>
      <c r="R16" s="22" t="n">
        <v>2100</v>
      </c>
      <c r="S16" s="22" t="n">
        <v>2000</v>
      </c>
      <c r="T16" s="24" t="n">
        <v>1980</v>
      </c>
    </row>
    <row r="17" customFormat="false" ht="27.35" hidden="false" customHeight="true" outlineLevel="0" collapsed="false">
      <c r="D17" s="21" t="n">
        <v>2090</v>
      </c>
      <c r="E17" s="22" t="n">
        <v>2100</v>
      </c>
      <c r="F17" s="23" t="n">
        <v>2105</v>
      </c>
      <c r="G17" s="23" t="n">
        <v>2110</v>
      </c>
      <c r="H17" s="23" t="n">
        <v>2140</v>
      </c>
      <c r="I17" s="23" t="n">
        <v>2150</v>
      </c>
      <c r="J17" s="23" t="n">
        <v>2130</v>
      </c>
      <c r="K17" s="24" t="n">
        <v>2010</v>
      </c>
      <c r="M17" s="21" t="n">
        <v>1970</v>
      </c>
      <c r="N17" s="22" t="n">
        <v>2000</v>
      </c>
      <c r="O17" s="22" t="n">
        <v>2000</v>
      </c>
      <c r="P17" s="22" t="n">
        <v>2020</v>
      </c>
      <c r="Q17" s="22" t="n">
        <v>2035</v>
      </c>
      <c r="R17" s="22" t="n">
        <v>2025</v>
      </c>
      <c r="S17" s="22" t="n">
        <v>2000</v>
      </c>
      <c r="T17" s="24" t="n">
        <v>1970</v>
      </c>
    </row>
    <row r="18" customFormat="false" ht="27.35" hidden="false" customHeight="true" outlineLevel="0" collapsed="false">
      <c r="D18" s="25" t="n">
        <v>2080</v>
      </c>
      <c r="E18" s="26" t="n">
        <v>2075</v>
      </c>
      <c r="F18" s="27" t="n">
        <v>2065</v>
      </c>
      <c r="G18" s="27" t="n">
        <v>2055</v>
      </c>
      <c r="H18" s="27" t="n">
        <v>2045</v>
      </c>
      <c r="I18" s="27" t="n">
        <v>2035</v>
      </c>
      <c r="J18" s="27" t="n">
        <v>2020</v>
      </c>
      <c r="K18" s="28" t="n">
        <v>2000</v>
      </c>
      <c r="M18" s="25" t="n">
        <v>1965</v>
      </c>
      <c r="N18" s="26" t="n">
        <v>1965</v>
      </c>
      <c r="O18" s="26" t="n">
        <v>1970</v>
      </c>
      <c r="P18" s="26" t="n">
        <v>1970</v>
      </c>
      <c r="Q18" s="26" t="n">
        <v>1975</v>
      </c>
      <c r="R18" s="26" t="n">
        <v>1960</v>
      </c>
      <c r="S18" s="26" t="n">
        <v>1950</v>
      </c>
      <c r="T18" s="28" t="n">
        <v>1960</v>
      </c>
    </row>
    <row r="19" customFormat="false" ht="27.35" hidden="false" customHeight="true" outlineLevel="0" collapsed="false">
      <c r="D19" s="0"/>
    </row>
    <row r="20" customFormat="false" ht="27.35" hidden="false" customHeight="true" outlineLevel="0" collapsed="false">
      <c r="D20" s="15" t="s">
        <v>12</v>
      </c>
      <c r="K20" s="29" t="s">
        <v>13</v>
      </c>
    </row>
    <row r="21" customFormat="false" ht="27.35" hidden="false" customHeight="true" outlineLevel="0" collapsed="false">
      <c r="D21" s="5" t="s">
        <v>10</v>
      </c>
      <c r="M21" s="5" t="s">
        <v>11</v>
      </c>
    </row>
    <row r="22" customFormat="false" ht="27.35" hidden="false" customHeight="true" outlineLevel="0" collapsed="false">
      <c r="D22" s="30" t="n">
        <v>2065</v>
      </c>
      <c r="E22" s="30" t="n">
        <v>2055</v>
      </c>
      <c r="F22" s="30" t="n">
        <v>2045</v>
      </c>
      <c r="G22" s="30" t="n">
        <v>2035</v>
      </c>
      <c r="H22" s="30" t="n">
        <v>2025</v>
      </c>
      <c r="I22" s="30" t="n">
        <v>2015</v>
      </c>
      <c r="J22" s="30" t="n">
        <v>2005</v>
      </c>
      <c r="K22" s="30" t="n">
        <v>2000</v>
      </c>
      <c r="M22" s="30" t="n">
        <v>1970</v>
      </c>
      <c r="N22" s="30" t="n">
        <v>1975</v>
      </c>
      <c r="O22" s="12" t="n">
        <v>1995</v>
      </c>
      <c r="P22" s="12" t="n">
        <v>1995</v>
      </c>
      <c r="Q22" s="30" t="n">
        <v>1975</v>
      </c>
      <c r="R22" s="30" t="n">
        <v>1965</v>
      </c>
      <c r="S22" s="30" t="n">
        <v>1960</v>
      </c>
      <c r="T22" s="30" t="n">
        <v>1960</v>
      </c>
    </row>
    <row r="23" customFormat="false" ht="27.35" hidden="false" customHeight="true" outlineLevel="0" collapsed="false">
      <c r="D23" s="30" t="n">
        <v>2075</v>
      </c>
      <c r="E23" s="12" t="n">
        <v>2100</v>
      </c>
      <c r="F23" s="12" t="n">
        <v>2120</v>
      </c>
      <c r="G23" s="12" t="n">
        <v>2140</v>
      </c>
      <c r="H23" s="12" t="n">
        <v>2130</v>
      </c>
      <c r="I23" s="12" t="n">
        <v>2120</v>
      </c>
      <c r="J23" s="30" t="n">
        <v>2100</v>
      </c>
      <c r="K23" s="30" t="n">
        <v>2005</v>
      </c>
      <c r="M23" s="30" t="n">
        <v>1970</v>
      </c>
      <c r="N23" s="6" t="n">
        <v>2000</v>
      </c>
      <c r="O23" s="12" t="n">
        <v>2045</v>
      </c>
      <c r="P23" s="12" t="n">
        <v>2055</v>
      </c>
      <c r="Q23" s="30" t="n">
        <v>2005</v>
      </c>
      <c r="R23" s="30" t="n">
        <v>2005</v>
      </c>
      <c r="S23" s="30" t="n">
        <v>2000</v>
      </c>
      <c r="T23" s="30" t="n">
        <v>1965</v>
      </c>
    </row>
    <row r="24" customFormat="false" ht="27.35" hidden="false" customHeight="true" outlineLevel="0" collapsed="false">
      <c r="D24" s="30" t="n">
        <v>2085</v>
      </c>
      <c r="E24" s="12" t="n">
        <v>2110</v>
      </c>
      <c r="F24" s="12" t="n">
        <v>2250</v>
      </c>
      <c r="G24" s="12" t="n">
        <v>2270</v>
      </c>
      <c r="H24" s="12" t="n">
        <v>2260</v>
      </c>
      <c r="I24" s="12" t="n">
        <v>2240</v>
      </c>
      <c r="J24" s="30" t="n">
        <v>2110</v>
      </c>
      <c r="K24" s="6" t="n">
        <v>2010</v>
      </c>
      <c r="M24" s="6" t="n">
        <v>1975</v>
      </c>
      <c r="N24" s="6" t="n">
        <v>2000</v>
      </c>
      <c r="O24" s="30" t="n">
        <v>2100</v>
      </c>
      <c r="P24" s="12" t="n">
        <v>2155</v>
      </c>
      <c r="Q24" s="12" t="n">
        <v>2160</v>
      </c>
      <c r="R24" s="12" t="n">
        <v>2140</v>
      </c>
      <c r="S24" s="30" t="n">
        <v>2000</v>
      </c>
      <c r="T24" s="6" t="n">
        <v>1970</v>
      </c>
    </row>
    <row r="25" customFormat="false" ht="27.35" hidden="false" customHeight="true" outlineLevel="0" collapsed="false">
      <c r="D25" s="30" t="n">
        <v>2090</v>
      </c>
      <c r="E25" s="12" t="n">
        <v>2120</v>
      </c>
      <c r="F25" s="12" t="n">
        <v>2260</v>
      </c>
      <c r="G25" s="30" t="n">
        <v>2377</v>
      </c>
      <c r="H25" s="30" t="n">
        <v>2310</v>
      </c>
      <c r="I25" s="12" t="n">
        <v>2250</v>
      </c>
      <c r="J25" s="30" t="n">
        <v>2125</v>
      </c>
      <c r="K25" s="6" t="n">
        <v>2015</v>
      </c>
      <c r="M25" s="6" t="n">
        <v>1985</v>
      </c>
      <c r="N25" s="6" t="n">
        <v>2005</v>
      </c>
      <c r="O25" s="30" t="n">
        <v>2105</v>
      </c>
      <c r="P25" s="12" t="n">
        <v>2160</v>
      </c>
      <c r="Q25" s="12" t="n">
        <v>2180</v>
      </c>
      <c r="R25" s="12" t="n">
        <v>2130</v>
      </c>
      <c r="S25" s="6" t="n">
        <v>2000</v>
      </c>
      <c r="T25" s="6" t="n">
        <v>1975</v>
      </c>
    </row>
    <row r="26" customFormat="false" ht="27.35" hidden="false" customHeight="true" outlineLevel="0" collapsed="false">
      <c r="D26" s="30" t="n">
        <v>2070</v>
      </c>
      <c r="E26" s="12" t="n">
        <v>2120</v>
      </c>
      <c r="F26" s="12" t="n">
        <v>2250</v>
      </c>
      <c r="G26" s="30" t="n">
        <v>2340</v>
      </c>
      <c r="H26" s="30" t="n">
        <v>2320</v>
      </c>
      <c r="I26" s="12" t="n">
        <v>2250</v>
      </c>
      <c r="J26" s="30" t="n">
        <v>2130</v>
      </c>
      <c r="K26" s="6" t="n">
        <v>2020</v>
      </c>
      <c r="M26" s="6" t="n">
        <v>1990</v>
      </c>
      <c r="N26" s="6" t="n">
        <v>2010</v>
      </c>
      <c r="O26" s="30" t="n">
        <v>2110</v>
      </c>
      <c r="P26" s="12" t="n">
        <v>2150</v>
      </c>
      <c r="Q26" s="12" t="n">
        <v>2140</v>
      </c>
      <c r="R26" s="30" t="n">
        <v>2105</v>
      </c>
      <c r="S26" s="6" t="n">
        <v>2005</v>
      </c>
      <c r="T26" s="6" t="n">
        <v>1980</v>
      </c>
    </row>
    <row r="27" customFormat="false" ht="27.35" hidden="false" customHeight="true" outlineLevel="0" collapsed="false">
      <c r="D27" s="30" t="n">
        <v>2090</v>
      </c>
      <c r="E27" s="6" t="n">
        <v>2105</v>
      </c>
      <c r="F27" s="30" t="n">
        <v>2200</v>
      </c>
      <c r="G27" s="30" t="n">
        <v>2210</v>
      </c>
      <c r="H27" s="30" t="n">
        <v>2220</v>
      </c>
      <c r="I27" s="30" t="n">
        <v>2220</v>
      </c>
      <c r="J27" s="30" t="n">
        <v>2120</v>
      </c>
      <c r="K27" s="6" t="n">
        <v>2015</v>
      </c>
      <c r="M27" s="6" t="n">
        <v>1980</v>
      </c>
      <c r="N27" s="6" t="n">
        <v>2005</v>
      </c>
      <c r="O27" s="30" t="n">
        <v>2105</v>
      </c>
      <c r="P27" s="30" t="n">
        <v>2105</v>
      </c>
      <c r="Q27" s="30" t="n">
        <v>2110</v>
      </c>
      <c r="R27" s="30" t="n">
        <v>2100</v>
      </c>
      <c r="S27" s="6" t="n">
        <v>2000</v>
      </c>
      <c r="T27" s="6" t="n">
        <v>1980</v>
      </c>
    </row>
    <row r="28" customFormat="false" ht="27.35" hidden="false" customHeight="true" outlineLevel="0" collapsed="false">
      <c r="D28" s="30" t="n">
        <v>2090</v>
      </c>
      <c r="E28" s="6" t="n">
        <v>2100</v>
      </c>
      <c r="F28" s="6" t="n">
        <v>2105</v>
      </c>
      <c r="G28" s="6" t="n">
        <v>2110</v>
      </c>
      <c r="H28" s="30" t="n">
        <v>2140</v>
      </c>
      <c r="I28" s="30" t="n">
        <v>2150</v>
      </c>
      <c r="J28" s="30" t="n">
        <v>2130</v>
      </c>
      <c r="K28" s="6" t="n">
        <v>2010</v>
      </c>
      <c r="M28" s="6" t="n">
        <v>1970</v>
      </c>
      <c r="N28" s="6" t="n">
        <v>2000</v>
      </c>
      <c r="O28" s="6" t="n">
        <v>2000</v>
      </c>
      <c r="P28" s="30" t="n">
        <v>2020</v>
      </c>
      <c r="Q28" s="30" t="n">
        <v>2035</v>
      </c>
      <c r="R28" s="30" t="n">
        <v>2025</v>
      </c>
      <c r="S28" s="30" t="n">
        <v>2000</v>
      </c>
      <c r="T28" s="6" t="n">
        <v>1970</v>
      </c>
    </row>
    <row r="29" customFormat="false" ht="27.35" hidden="false" customHeight="true" outlineLevel="0" collapsed="false">
      <c r="D29" s="30" t="n">
        <v>2080</v>
      </c>
      <c r="E29" s="6" t="n">
        <v>2075</v>
      </c>
      <c r="F29" s="6" t="n">
        <v>2065</v>
      </c>
      <c r="G29" s="6" t="n">
        <v>2055</v>
      </c>
      <c r="H29" s="6" t="n">
        <v>2045</v>
      </c>
      <c r="I29" s="6" t="n">
        <v>2035</v>
      </c>
      <c r="J29" s="6" t="n">
        <v>2020</v>
      </c>
      <c r="K29" s="6" t="n">
        <v>2000</v>
      </c>
      <c r="M29" s="6" t="n">
        <v>1965</v>
      </c>
      <c r="N29" s="6" t="n">
        <v>1965</v>
      </c>
      <c r="O29" s="6" t="n">
        <v>1970</v>
      </c>
      <c r="P29" s="30" t="n">
        <v>1970</v>
      </c>
      <c r="Q29" s="30" t="n">
        <v>1975</v>
      </c>
      <c r="R29" s="6" t="n">
        <v>1960</v>
      </c>
      <c r="S29" s="6" t="n">
        <v>1950</v>
      </c>
      <c r="T29" s="6" t="n">
        <v>1960</v>
      </c>
    </row>
    <row r="32" customFormat="false" ht="27.35" hidden="false" customHeight="true" outlineLevel="0" collapsed="false">
      <c r="D32" s="31" t="s">
        <v>14</v>
      </c>
    </row>
    <row r="33" customFormat="false" ht="27.35" hidden="false" customHeight="true" outlineLevel="0" collapsed="false">
      <c r="D33" s="4" t="s">
        <v>15</v>
      </c>
    </row>
    <row r="34" customFormat="false" ht="27.35" hidden="false" customHeight="true" outlineLevel="0" collapsed="false">
      <c r="D34" s="0"/>
      <c r="U34" s="32"/>
      <c r="V34" s="33" t="s">
        <v>16</v>
      </c>
      <c r="W34" s="32"/>
      <c r="X34" s="32"/>
      <c r="Y34" s="32"/>
      <c r="Z34" s="32" t="s">
        <v>17</v>
      </c>
      <c r="AA34" s="32" t="s">
        <v>18</v>
      </c>
    </row>
    <row r="35" customFormat="false" ht="27.35" hidden="false" customHeight="true" outlineLevel="0" collapsed="false">
      <c r="D35" s="30" t="n">
        <v>2065</v>
      </c>
      <c r="E35" s="30" t="n">
        <v>2055</v>
      </c>
      <c r="F35" s="30" t="n">
        <v>2045</v>
      </c>
      <c r="G35" s="30" t="n">
        <v>2035</v>
      </c>
      <c r="H35" s="30" t="n">
        <v>2025</v>
      </c>
      <c r="I35" s="30" t="n">
        <v>2015</v>
      </c>
      <c r="J35" s="30" t="n">
        <v>2005</v>
      </c>
      <c r="K35" s="30" t="n">
        <v>2000</v>
      </c>
      <c r="U35" s="32"/>
      <c r="V35" s="32"/>
      <c r="W35" s="32" t="s">
        <v>19</v>
      </c>
      <c r="X35" s="32" t="s">
        <v>20</v>
      </c>
      <c r="Y35" s="32"/>
      <c r="Z35" s="32"/>
      <c r="AA35" s="34"/>
    </row>
    <row r="36" customFormat="false" ht="27.35" hidden="false" customHeight="true" outlineLevel="0" collapsed="false">
      <c r="D36" s="30" t="n">
        <v>2075</v>
      </c>
      <c r="E36" s="12" t="n">
        <v>2100</v>
      </c>
      <c r="F36" s="12" t="n">
        <v>2120</v>
      </c>
      <c r="G36" s="12" t="n">
        <v>2140</v>
      </c>
      <c r="H36" s="12" t="n">
        <v>2130</v>
      </c>
      <c r="I36" s="12" t="n">
        <v>2120</v>
      </c>
      <c r="J36" s="30" t="n">
        <v>2100</v>
      </c>
      <c r="K36" s="30" t="n">
        <v>2005</v>
      </c>
      <c r="U36" s="32"/>
      <c r="V36" s="32"/>
      <c r="W36" s="32"/>
      <c r="X36" s="35" t="s">
        <v>21</v>
      </c>
      <c r="Y36" s="35" t="n">
        <v>2</v>
      </c>
      <c r="Z36" s="35"/>
      <c r="AA36" s="34" t="n">
        <f aca="false">AA37+AA38</f>
        <v>0.03125</v>
      </c>
    </row>
    <row r="37" customFormat="false" ht="27.35" hidden="false" customHeight="true" outlineLevel="0" collapsed="false">
      <c r="D37" s="30" t="n">
        <v>2085</v>
      </c>
      <c r="E37" s="12" t="n">
        <v>2110</v>
      </c>
      <c r="F37" s="12" t="n">
        <v>2250</v>
      </c>
      <c r="G37" s="12" t="n">
        <v>2270</v>
      </c>
      <c r="H37" s="12" t="n">
        <v>2260</v>
      </c>
      <c r="I37" s="12" t="n">
        <v>2240</v>
      </c>
      <c r="J37" s="30" t="n">
        <v>2110</v>
      </c>
      <c r="K37" s="6" t="n">
        <v>2010</v>
      </c>
      <c r="U37" s="32"/>
      <c r="V37" s="32"/>
      <c r="W37" s="32"/>
      <c r="X37" s="32"/>
      <c r="Y37" s="32" t="s">
        <v>22</v>
      </c>
      <c r="Z37" s="35" t="s">
        <v>23</v>
      </c>
      <c r="AA37" s="35" t="n">
        <f aca="false">0/64</f>
        <v>0</v>
      </c>
    </row>
    <row r="38" customFormat="false" ht="27.35" hidden="false" customHeight="true" outlineLevel="0" collapsed="false">
      <c r="D38" s="30" t="n">
        <v>2090</v>
      </c>
      <c r="E38" s="12" t="n">
        <v>2120</v>
      </c>
      <c r="F38" s="12" t="n">
        <v>2260</v>
      </c>
      <c r="G38" s="30" t="n">
        <v>2377</v>
      </c>
      <c r="H38" s="30" t="n">
        <v>2310</v>
      </c>
      <c r="I38" s="12" t="n">
        <v>2250</v>
      </c>
      <c r="J38" s="30" t="n">
        <v>2125</v>
      </c>
      <c r="K38" s="6" t="n">
        <v>2015</v>
      </c>
      <c r="P38" s="36" t="s">
        <v>24</v>
      </c>
      <c r="U38" s="32"/>
      <c r="V38" s="32"/>
      <c r="W38" s="32"/>
      <c r="X38" s="32"/>
      <c r="Y38" s="32" t="s">
        <v>25</v>
      </c>
      <c r="Z38" s="32" t="s">
        <v>26</v>
      </c>
      <c r="AA38" s="34" t="n">
        <f aca="false">2/64</f>
        <v>0.03125</v>
      </c>
    </row>
    <row r="39" customFormat="false" ht="27.35" hidden="false" customHeight="true" outlineLevel="0" collapsed="false">
      <c r="D39" s="30" t="n">
        <v>2070</v>
      </c>
      <c r="E39" s="12" t="n">
        <v>2120</v>
      </c>
      <c r="F39" s="12" t="n">
        <v>2250</v>
      </c>
      <c r="G39" s="30" t="n">
        <v>2340</v>
      </c>
      <c r="H39" s="30" t="n">
        <v>2320</v>
      </c>
      <c r="I39" s="12" t="n">
        <v>2250</v>
      </c>
      <c r="J39" s="30" t="n">
        <v>2130</v>
      </c>
      <c r="K39" s="6" t="n">
        <v>2020</v>
      </c>
      <c r="U39" s="32"/>
      <c r="V39" s="32"/>
      <c r="W39" s="32"/>
      <c r="X39" s="32"/>
      <c r="Y39" s="32" t="s">
        <v>27</v>
      </c>
      <c r="Z39" s="32" t="s">
        <v>28</v>
      </c>
      <c r="AA39" s="35" t="n">
        <f aca="false">10/64</f>
        <v>0.15625</v>
      </c>
    </row>
    <row r="40" customFormat="false" ht="27.35" hidden="false" customHeight="true" outlineLevel="0" collapsed="false">
      <c r="D40" s="30" t="n">
        <v>2090</v>
      </c>
      <c r="E40" s="6" t="n">
        <v>2105</v>
      </c>
      <c r="F40" s="12" t="n">
        <v>2230</v>
      </c>
      <c r="G40" s="12" t="n">
        <v>2240</v>
      </c>
      <c r="H40" s="30" t="n">
        <v>2220</v>
      </c>
      <c r="I40" s="30" t="n">
        <v>2220</v>
      </c>
      <c r="J40" s="30" t="n">
        <v>2120</v>
      </c>
      <c r="K40" s="6" t="n">
        <v>2015</v>
      </c>
      <c r="U40" s="32"/>
      <c r="V40" s="32"/>
      <c r="W40" s="32"/>
      <c r="X40" s="32"/>
      <c r="Y40" s="32"/>
      <c r="Z40" s="32"/>
      <c r="AA40" s="34"/>
    </row>
    <row r="41" customFormat="false" ht="27.35" hidden="false" customHeight="true" outlineLevel="0" collapsed="false">
      <c r="D41" s="30" t="n">
        <v>2090</v>
      </c>
      <c r="E41" s="6" t="n">
        <v>2100</v>
      </c>
      <c r="F41" s="6" t="n">
        <v>2105</v>
      </c>
      <c r="G41" s="6" t="n">
        <v>2110</v>
      </c>
      <c r="H41" s="30" t="n">
        <v>2140</v>
      </c>
      <c r="I41" s="30" t="n">
        <v>2150</v>
      </c>
      <c r="J41" s="30" t="n">
        <v>2130</v>
      </c>
      <c r="K41" s="6" t="n">
        <v>2010</v>
      </c>
      <c r="U41" s="32"/>
      <c r="V41" s="32"/>
      <c r="W41" s="32"/>
      <c r="X41" s="32"/>
      <c r="Y41" s="32"/>
      <c r="Z41" s="32"/>
      <c r="AA41" s="34"/>
    </row>
    <row r="42" customFormat="false" ht="27.35" hidden="false" customHeight="true" outlineLevel="0" collapsed="false">
      <c r="D42" s="30" t="n">
        <v>2080</v>
      </c>
      <c r="E42" s="6" t="n">
        <v>2075</v>
      </c>
      <c r="F42" s="6" t="n">
        <v>2065</v>
      </c>
      <c r="G42" s="6" t="n">
        <v>2055</v>
      </c>
      <c r="H42" s="6" t="n">
        <v>2045</v>
      </c>
      <c r="I42" s="6" t="n">
        <v>2035</v>
      </c>
      <c r="J42" s="6" t="n">
        <v>2020</v>
      </c>
      <c r="K42" s="6" t="n">
        <v>2000</v>
      </c>
      <c r="U42" s="32"/>
      <c r="V42" s="32"/>
      <c r="W42" s="32"/>
      <c r="X42" s="32"/>
      <c r="Y42" s="32"/>
      <c r="Z42" s="32"/>
      <c r="AA42" s="34"/>
    </row>
    <row r="43" customFormat="false" ht="27.35" hidden="false" customHeight="true" outlineLevel="0" collapsed="false">
      <c r="U43" s="32"/>
      <c r="V43" s="32"/>
      <c r="W43" s="32"/>
      <c r="X43" s="32"/>
      <c r="Y43" s="32"/>
      <c r="Z43" s="32"/>
      <c r="AA43" s="34"/>
    </row>
    <row r="44" customFormat="false" ht="27.35" hidden="false" customHeight="true" outlineLevel="0" collapsed="false">
      <c r="D44" s="31" t="s">
        <v>29</v>
      </c>
      <c r="U44" s="32"/>
      <c r="V44" s="32"/>
      <c r="W44" s="32"/>
      <c r="X44" s="32"/>
      <c r="Y44" s="32"/>
      <c r="Z44" s="32"/>
      <c r="AA44" s="34"/>
    </row>
    <row r="45" customFormat="false" ht="27.35" hidden="false" customHeight="true" outlineLevel="0" collapsed="false">
      <c r="D45" s="4" t="s">
        <v>30</v>
      </c>
      <c r="U45" s="32"/>
      <c r="V45" s="32"/>
      <c r="W45" s="32"/>
      <c r="X45" s="32"/>
      <c r="Y45" s="32"/>
      <c r="Z45" s="32"/>
      <c r="AA45" s="34"/>
    </row>
    <row r="46" customFormat="false" ht="27.35" hidden="false" customHeight="true" outlineLevel="0" collapsed="false">
      <c r="D46" s="0"/>
      <c r="U46" s="32"/>
      <c r="V46" s="33" t="s">
        <v>16</v>
      </c>
      <c r="W46" s="32"/>
      <c r="X46" s="32"/>
      <c r="Y46" s="32"/>
      <c r="Z46" s="32" t="s">
        <v>17</v>
      </c>
      <c r="AA46" s="32" t="s">
        <v>18</v>
      </c>
    </row>
    <row r="47" customFormat="false" ht="27.35" hidden="false" customHeight="true" outlineLevel="0" collapsed="false">
      <c r="D47" s="30" t="n">
        <v>2065</v>
      </c>
      <c r="E47" s="30" t="n">
        <v>2055</v>
      </c>
      <c r="F47" s="30" t="n">
        <v>2045</v>
      </c>
      <c r="G47" s="30" t="n">
        <v>2035</v>
      </c>
      <c r="H47" s="30" t="n">
        <v>2025</v>
      </c>
      <c r="I47" s="30" t="n">
        <v>2015</v>
      </c>
      <c r="J47" s="30" t="n">
        <v>2005</v>
      </c>
      <c r="K47" s="30" t="n">
        <v>2000</v>
      </c>
      <c r="U47" s="32"/>
      <c r="V47" s="32"/>
      <c r="W47" s="32" t="s">
        <v>19</v>
      </c>
      <c r="X47" s="32" t="s">
        <v>20</v>
      </c>
      <c r="Y47" s="32"/>
      <c r="Z47" s="32"/>
      <c r="AA47" s="34"/>
    </row>
    <row r="48" customFormat="false" ht="27.35" hidden="false" customHeight="true" outlineLevel="0" collapsed="false">
      <c r="D48" s="30" t="n">
        <v>2075</v>
      </c>
      <c r="E48" s="12" t="n">
        <v>2100</v>
      </c>
      <c r="F48" s="12" t="n">
        <v>2120</v>
      </c>
      <c r="G48" s="12" t="n">
        <v>2140</v>
      </c>
      <c r="H48" s="12" t="n">
        <v>2130</v>
      </c>
      <c r="I48" s="12" t="n">
        <v>2120</v>
      </c>
      <c r="J48" s="30" t="n">
        <v>2100</v>
      </c>
      <c r="K48" s="30" t="n">
        <v>2005</v>
      </c>
      <c r="U48" s="32"/>
      <c r="V48" s="32"/>
      <c r="W48" s="32"/>
      <c r="X48" s="35" t="s">
        <v>21</v>
      </c>
      <c r="Y48" s="35" t="n">
        <v>2</v>
      </c>
      <c r="Z48" s="35"/>
      <c r="AA48" s="34" t="n">
        <f aca="false">AA50+AA51</f>
        <v>0.1875</v>
      </c>
    </row>
    <row r="49" customFormat="false" ht="27.35" hidden="false" customHeight="true" outlineLevel="0" collapsed="false">
      <c r="D49" s="30" t="n">
        <v>2085</v>
      </c>
      <c r="E49" s="12" t="n">
        <v>2110</v>
      </c>
      <c r="F49" s="12" t="n">
        <v>2250</v>
      </c>
      <c r="G49" s="12" t="n">
        <v>2270</v>
      </c>
      <c r="H49" s="12" t="n">
        <v>2260</v>
      </c>
      <c r="I49" s="12" t="n">
        <v>2240</v>
      </c>
      <c r="J49" s="30" t="n">
        <v>2110</v>
      </c>
      <c r="K49" s="6" t="n">
        <v>2010</v>
      </c>
      <c r="U49" s="32"/>
      <c r="V49" s="32"/>
      <c r="W49" s="32"/>
      <c r="X49" s="32"/>
      <c r="Y49" s="32" t="s">
        <v>22</v>
      </c>
      <c r="Z49" s="32" t="s">
        <v>23</v>
      </c>
      <c r="AA49" s="34" t="n">
        <v>0</v>
      </c>
    </row>
    <row r="50" customFormat="false" ht="27.35" hidden="false" customHeight="true" outlineLevel="0" collapsed="false">
      <c r="D50" s="30" t="n">
        <v>2090</v>
      </c>
      <c r="E50" s="12" t="n">
        <v>2120</v>
      </c>
      <c r="F50" s="12" t="n">
        <v>2260</v>
      </c>
      <c r="G50" s="30" t="n">
        <v>2377</v>
      </c>
      <c r="H50" s="30" t="n">
        <v>2310</v>
      </c>
      <c r="I50" s="12" t="n">
        <v>2250</v>
      </c>
      <c r="J50" s="30" t="n">
        <v>2125</v>
      </c>
      <c r="K50" s="6" t="n">
        <v>2015</v>
      </c>
      <c r="P50" s="36" t="s">
        <v>24</v>
      </c>
      <c r="U50" s="32"/>
      <c r="V50" s="32"/>
      <c r="W50" s="32"/>
      <c r="X50" s="32"/>
      <c r="Y50" s="32" t="s">
        <v>25</v>
      </c>
      <c r="Z50" s="32" t="s">
        <v>23</v>
      </c>
      <c r="AA50" s="34" t="n">
        <v>0</v>
      </c>
    </row>
    <row r="51" customFormat="false" ht="27.35" hidden="false" customHeight="true" outlineLevel="0" collapsed="false">
      <c r="D51" s="30" t="n">
        <v>2070</v>
      </c>
      <c r="E51" s="12" t="n">
        <v>2120</v>
      </c>
      <c r="F51" s="12" t="n">
        <v>2250</v>
      </c>
      <c r="G51" s="30" t="n">
        <v>2340</v>
      </c>
      <c r="H51" s="30" t="n">
        <v>2320</v>
      </c>
      <c r="I51" s="12" t="n">
        <v>2250</v>
      </c>
      <c r="J51" s="30" t="n">
        <v>2130</v>
      </c>
      <c r="K51" s="6" t="n">
        <v>2020</v>
      </c>
      <c r="U51" s="32"/>
      <c r="V51" s="32"/>
      <c r="W51" s="32"/>
      <c r="X51" s="32"/>
      <c r="Y51" s="32" t="s">
        <v>27</v>
      </c>
      <c r="Z51" s="32" t="s">
        <v>31</v>
      </c>
      <c r="AA51" s="35" t="n">
        <f aca="false">12/64</f>
        <v>0.1875</v>
      </c>
    </row>
    <row r="52" customFormat="false" ht="27.35" hidden="false" customHeight="true" outlineLevel="0" collapsed="false">
      <c r="D52" s="30" t="n">
        <v>2090</v>
      </c>
      <c r="E52" s="6" t="n">
        <v>2105</v>
      </c>
      <c r="F52" s="12" t="n">
        <v>2230</v>
      </c>
      <c r="G52" s="12" t="n">
        <v>2240</v>
      </c>
      <c r="H52" s="12" t="n">
        <v>2240</v>
      </c>
      <c r="I52" s="12" t="n">
        <v>2230</v>
      </c>
      <c r="J52" s="30" t="n">
        <v>2120</v>
      </c>
      <c r="K52" s="6" t="n">
        <v>2015</v>
      </c>
      <c r="U52" s="32"/>
      <c r="V52" s="32"/>
      <c r="W52" s="32"/>
      <c r="X52" s="32"/>
      <c r="Y52" s="32"/>
      <c r="Z52" s="32"/>
      <c r="AA52" s="34"/>
    </row>
    <row r="53" customFormat="false" ht="27.35" hidden="false" customHeight="true" outlineLevel="0" collapsed="false">
      <c r="D53" s="30" t="n">
        <v>2090</v>
      </c>
      <c r="E53" s="6" t="n">
        <v>2100</v>
      </c>
      <c r="F53" s="6" t="n">
        <v>2105</v>
      </c>
      <c r="G53" s="6" t="n">
        <v>2110</v>
      </c>
      <c r="H53" s="30" t="n">
        <v>2140</v>
      </c>
      <c r="I53" s="30" t="n">
        <v>2150</v>
      </c>
      <c r="J53" s="30" t="n">
        <v>2130</v>
      </c>
      <c r="K53" s="6" t="n">
        <v>2010</v>
      </c>
      <c r="AA53" s="37"/>
    </row>
    <row r="54" customFormat="false" ht="27.35" hidden="false" customHeight="true" outlineLevel="0" collapsed="false">
      <c r="D54" s="30" t="n">
        <v>2080</v>
      </c>
      <c r="E54" s="6" t="n">
        <v>2075</v>
      </c>
      <c r="F54" s="6" t="n">
        <v>2065</v>
      </c>
      <c r="G54" s="6" t="n">
        <v>2055</v>
      </c>
      <c r="H54" s="6" t="n">
        <v>2045</v>
      </c>
      <c r="I54" s="6" t="n">
        <v>2035</v>
      </c>
      <c r="J54" s="6" t="n">
        <v>2020</v>
      </c>
      <c r="K54" s="6" t="n">
        <v>2000</v>
      </c>
      <c r="AA54" s="37"/>
    </row>
    <row r="56" customFormat="false" ht="27.35" hidden="false" customHeight="true" outlineLevel="0" collapsed="false">
      <c r="D56" s="31" t="s">
        <v>32</v>
      </c>
      <c r="T56" s="0"/>
      <c r="U56" s="0"/>
      <c r="V56" s="0"/>
    </row>
    <row r="57" customFormat="false" ht="27.35" hidden="false" customHeight="true" outlineLevel="0" collapsed="false">
      <c r="D57" s="4" t="s">
        <v>33</v>
      </c>
      <c r="T57" s="0"/>
      <c r="U57" s="0"/>
      <c r="V57" s="0"/>
    </row>
    <row r="58" customFormat="false" ht="27.35" hidden="false" customHeight="true" outlineLevel="0" collapsed="false">
      <c r="D58" s="0"/>
      <c r="V58" s="33" t="s">
        <v>16</v>
      </c>
      <c r="W58" s="32"/>
      <c r="X58" s="32"/>
      <c r="Y58" s="32"/>
      <c r="Z58" s="32" t="s">
        <v>17</v>
      </c>
      <c r="AA58" s="32" t="s">
        <v>18</v>
      </c>
    </row>
    <row r="59" customFormat="false" ht="27.35" hidden="false" customHeight="true" outlineLevel="0" collapsed="false">
      <c r="D59" s="30" t="n">
        <v>2065</v>
      </c>
      <c r="E59" s="30" t="n">
        <v>2055</v>
      </c>
      <c r="F59" s="30" t="n">
        <v>2045</v>
      </c>
      <c r="G59" s="30" t="n">
        <v>2035</v>
      </c>
      <c r="H59" s="30" t="n">
        <v>2025</v>
      </c>
      <c r="I59" s="30" t="n">
        <v>2015</v>
      </c>
      <c r="J59" s="30" t="n">
        <v>2005</v>
      </c>
      <c r="K59" s="30" t="n">
        <v>2000</v>
      </c>
      <c r="V59" s="32"/>
      <c r="W59" s="32" t="s">
        <v>19</v>
      </c>
      <c r="X59" s="32" t="s">
        <v>20</v>
      </c>
      <c r="Y59" s="32"/>
      <c r="Z59" s="32"/>
      <c r="AA59" s="34"/>
    </row>
    <row r="60" customFormat="false" ht="27.35" hidden="false" customHeight="true" outlineLevel="0" collapsed="false">
      <c r="D60" s="30" t="n">
        <v>2075</v>
      </c>
      <c r="E60" s="12" t="n">
        <v>2100</v>
      </c>
      <c r="F60" s="12" t="n">
        <v>2120</v>
      </c>
      <c r="G60" s="12" t="n">
        <v>2140</v>
      </c>
      <c r="H60" s="12" t="n">
        <v>2130</v>
      </c>
      <c r="I60" s="12" t="n">
        <v>2120</v>
      </c>
      <c r="J60" s="12" t="n">
        <v>2120</v>
      </c>
      <c r="K60" s="30" t="n">
        <v>2005</v>
      </c>
      <c r="V60" s="32"/>
      <c r="W60" s="32"/>
      <c r="X60" s="35" t="s">
        <v>21</v>
      </c>
      <c r="Y60" s="38" t="n">
        <v>1</v>
      </c>
      <c r="Z60" s="35"/>
      <c r="AA60" s="39" t="n">
        <f aca="false">SUM(AA61:AA63)</f>
        <v>0.3125</v>
      </c>
    </row>
    <row r="61" customFormat="false" ht="27.35" hidden="false" customHeight="true" outlineLevel="0" collapsed="false">
      <c r="D61" s="30" t="n">
        <v>2085</v>
      </c>
      <c r="E61" s="12" t="n">
        <v>2110</v>
      </c>
      <c r="F61" s="12" t="n">
        <v>2250</v>
      </c>
      <c r="G61" s="12" t="n">
        <v>2270</v>
      </c>
      <c r="H61" s="12" t="n">
        <v>2260</v>
      </c>
      <c r="I61" s="12" t="n">
        <v>2240</v>
      </c>
      <c r="J61" s="12" t="n">
        <v>2130</v>
      </c>
      <c r="K61" s="6" t="n">
        <v>2010</v>
      </c>
      <c r="V61" s="32"/>
      <c r="W61" s="32"/>
      <c r="X61" s="32"/>
      <c r="Y61" s="32" t="s">
        <v>22</v>
      </c>
      <c r="Z61" s="32" t="s">
        <v>34</v>
      </c>
      <c r="AA61" s="39" t="n">
        <f aca="false">3/64</f>
        <v>0.046875</v>
      </c>
    </row>
    <row r="62" customFormat="false" ht="27.35" hidden="false" customHeight="true" outlineLevel="0" collapsed="false">
      <c r="D62" s="30" t="n">
        <v>2090</v>
      </c>
      <c r="E62" s="12" t="n">
        <v>2120</v>
      </c>
      <c r="F62" s="12" t="n">
        <v>2260</v>
      </c>
      <c r="G62" s="30" t="n">
        <v>2377</v>
      </c>
      <c r="H62" s="30" t="n">
        <v>2310</v>
      </c>
      <c r="I62" s="12" t="n">
        <v>2250</v>
      </c>
      <c r="J62" s="12" t="n">
        <v>2145</v>
      </c>
      <c r="K62" s="6" t="n">
        <v>2015</v>
      </c>
      <c r="P62" s="36" t="s">
        <v>24</v>
      </c>
      <c r="V62" s="32"/>
      <c r="W62" s="32"/>
      <c r="X62" s="32"/>
      <c r="Y62" s="32" t="s">
        <v>25</v>
      </c>
      <c r="Z62" s="32" t="s">
        <v>23</v>
      </c>
      <c r="AA62" s="39" t="n">
        <v>0</v>
      </c>
    </row>
    <row r="63" customFormat="false" ht="27.35" hidden="false" customHeight="true" outlineLevel="0" collapsed="false">
      <c r="D63" s="30" t="n">
        <v>2070</v>
      </c>
      <c r="E63" s="12" t="n">
        <v>2120</v>
      </c>
      <c r="F63" s="12" t="n">
        <v>2250</v>
      </c>
      <c r="G63" s="30" t="n">
        <v>2340</v>
      </c>
      <c r="H63" s="30" t="n">
        <v>2320</v>
      </c>
      <c r="I63" s="12" t="n">
        <v>2250</v>
      </c>
      <c r="J63" s="12" t="n">
        <v>2150</v>
      </c>
      <c r="K63" s="6" t="n">
        <v>2020</v>
      </c>
      <c r="V63" s="32"/>
      <c r="W63" s="32"/>
      <c r="X63" s="32"/>
      <c r="Y63" s="32" t="s">
        <v>27</v>
      </c>
      <c r="Z63" s="32" t="s">
        <v>35</v>
      </c>
      <c r="AA63" s="39" t="n">
        <f aca="false">17/64</f>
        <v>0.265625</v>
      </c>
    </row>
    <row r="64" customFormat="false" ht="27.35" hidden="false" customHeight="true" outlineLevel="0" collapsed="false">
      <c r="D64" s="30" t="n">
        <v>2090</v>
      </c>
      <c r="E64" s="6" t="n">
        <v>2105</v>
      </c>
      <c r="F64" s="12" t="n">
        <v>2230</v>
      </c>
      <c r="G64" s="12" t="n">
        <v>2240</v>
      </c>
      <c r="H64" s="12" t="n">
        <v>2240</v>
      </c>
      <c r="I64" s="12" t="n">
        <v>2230</v>
      </c>
      <c r="J64" s="12" t="n">
        <v>2140</v>
      </c>
      <c r="K64" s="6" t="n">
        <v>2015</v>
      </c>
    </row>
    <row r="65" customFormat="false" ht="27.35" hidden="false" customHeight="true" outlineLevel="0" collapsed="false">
      <c r="D65" s="30" t="n">
        <v>2090</v>
      </c>
      <c r="E65" s="6" t="n">
        <v>2100</v>
      </c>
      <c r="F65" s="6" t="n">
        <v>2105</v>
      </c>
      <c r="G65" s="12" t="n">
        <v>2140</v>
      </c>
      <c r="H65" s="12" t="n">
        <v>2160</v>
      </c>
      <c r="I65" s="12" t="n">
        <v>2160</v>
      </c>
      <c r="J65" s="12" t="n">
        <v>2150</v>
      </c>
      <c r="K65" s="6" t="n">
        <v>2010</v>
      </c>
    </row>
    <row r="66" customFormat="false" ht="27.35" hidden="false" customHeight="true" outlineLevel="0" collapsed="false">
      <c r="D66" s="30" t="n">
        <v>2080</v>
      </c>
      <c r="E66" s="6" t="n">
        <v>2075</v>
      </c>
      <c r="F66" s="6" t="n">
        <v>2065</v>
      </c>
      <c r="G66" s="6" t="n">
        <v>2055</v>
      </c>
      <c r="H66" s="6" t="n">
        <v>2045</v>
      </c>
      <c r="I66" s="6" t="n">
        <v>2035</v>
      </c>
      <c r="J66" s="6" t="n">
        <v>2020</v>
      </c>
      <c r="K66" s="6" t="n">
        <v>2000</v>
      </c>
      <c r="AA66" s="0"/>
    </row>
    <row r="68" customFormat="false" ht="27.35" hidden="false" customHeight="true" outlineLevel="0" collapsed="false">
      <c r="D68" s="31" t="s">
        <v>36</v>
      </c>
    </row>
    <row r="69" customFormat="false" ht="27.35" hidden="false" customHeight="true" outlineLevel="0" collapsed="false">
      <c r="D69" s="4" t="s">
        <v>37</v>
      </c>
    </row>
    <row r="70" customFormat="false" ht="27.35" hidden="false" customHeight="true" outlineLevel="0" collapsed="false">
      <c r="V70" s="33" t="s">
        <v>16</v>
      </c>
      <c r="W70" s="32"/>
      <c r="X70" s="32"/>
      <c r="Y70" s="32"/>
      <c r="Z70" s="32" t="s">
        <v>17</v>
      </c>
      <c r="AA70" s="32" t="s">
        <v>18</v>
      </c>
    </row>
    <row r="71" customFormat="false" ht="27.35" hidden="false" customHeight="true" outlineLevel="0" collapsed="false">
      <c r="D71" s="30" t="n">
        <v>2065</v>
      </c>
      <c r="E71" s="30" t="n">
        <v>2055</v>
      </c>
      <c r="F71" s="30" t="n">
        <v>2045</v>
      </c>
      <c r="G71" s="30" t="n">
        <v>2035</v>
      </c>
      <c r="H71" s="30" t="n">
        <v>2025</v>
      </c>
      <c r="I71" s="30" t="n">
        <v>2015</v>
      </c>
      <c r="J71" s="30" t="n">
        <v>2005</v>
      </c>
      <c r="K71" s="30" t="n">
        <v>2000</v>
      </c>
      <c r="V71" s="32"/>
      <c r="W71" s="32" t="s">
        <v>19</v>
      </c>
      <c r="X71" s="32" t="s">
        <v>20</v>
      </c>
      <c r="Y71" s="32"/>
      <c r="Z71" s="32"/>
      <c r="AA71" s="34"/>
    </row>
    <row r="72" customFormat="false" ht="27.35" hidden="false" customHeight="true" outlineLevel="0" collapsed="false">
      <c r="D72" s="30" t="n">
        <v>2075</v>
      </c>
      <c r="E72" s="12" t="n">
        <v>2100</v>
      </c>
      <c r="F72" s="12" t="n">
        <v>2120</v>
      </c>
      <c r="G72" s="12" t="n">
        <v>2140</v>
      </c>
      <c r="H72" s="12" t="n">
        <v>2130</v>
      </c>
      <c r="I72" s="12" t="n">
        <v>2120</v>
      </c>
      <c r="J72" s="12" t="n">
        <v>2120</v>
      </c>
      <c r="K72" s="30" t="n">
        <v>2005</v>
      </c>
      <c r="V72" s="32"/>
      <c r="W72" s="32"/>
      <c r="X72" s="35" t="s">
        <v>21</v>
      </c>
      <c r="Y72" s="38" t="n">
        <v>1</v>
      </c>
      <c r="Z72" s="35"/>
      <c r="AA72" s="39" t="n">
        <f aca="false">SUM(AA73:AA75)</f>
        <v>0.3125</v>
      </c>
    </row>
    <row r="73" customFormat="false" ht="27.35" hidden="false" customHeight="true" outlineLevel="0" collapsed="false">
      <c r="D73" s="30" t="n">
        <v>2085</v>
      </c>
      <c r="E73" s="12" t="n">
        <v>2110</v>
      </c>
      <c r="F73" s="12" t="n">
        <v>2250</v>
      </c>
      <c r="G73" s="12" t="n">
        <v>2270</v>
      </c>
      <c r="H73" s="12" t="n">
        <v>2260</v>
      </c>
      <c r="I73" s="12" t="n">
        <v>2240</v>
      </c>
      <c r="J73" s="12" t="n">
        <v>2130</v>
      </c>
      <c r="K73" s="6" t="n">
        <v>2010</v>
      </c>
      <c r="V73" s="32"/>
      <c r="W73" s="32"/>
      <c r="X73" s="32"/>
      <c r="Y73" s="32" t="s">
        <v>22</v>
      </c>
      <c r="Z73" s="32" t="s">
        <v>23</v>
      </c>
      <c r="AA73" s="39" t="n">
        <v>0</v>
      </c>
    </row>
    <row r="74" customFormat="false" ht="27.35" hidden="false" customHeight="true" outlineLevel="0" collapsed="false">
      <c r="D74" s="30" t="n">
        <v>2090</v>
      </c>
      <c r="E74" s="12" t="n">
        <v>2120</v>
      </c>
      <c r="F74" s="12" t="n">
        <v>2260</v>
      </c>
      <c r="G74" s="30" t="n">
        <v>2377</v>
      </c>
      <c r="H74" s="30" t="n">
        <v>2310</v>
      </c>
      <c r="I74" s="12" t="n">
        <v>2250</v>
      </c>
      <c r="J74" s="12" t="n">
        <v>2145</v>
      </c>
      <c r="K74" s="6" t="n">
        <v>2015</v>
      </c>
      <c r="P74" s="36" t="s">
        <v>24</v>
      </c>
      <c r="V74" s="32"/>
      <c r="W74" s="32"/>
      <c r="X74" s="32"/>
      <c r="Y74" s="32" t="s">
        <v>25</v>
      </c>
      <c r="Z74" s="32" t="s">
        <v>23</v>
      </c>
      <c r="AA74" s="39" t="n">
        <v>0</v>
      </c>
    </row>
    <row r="75" customFormat="false" ht="27.35" hidden="false" customHeight="true" outlineLevel="0" collapsed="false">
      <c r="D75" s="30" t="n">
        <v>2070</v>
      </c>
      <c r="E75" s="12" t="n">
        <v>2120</v>
      </c>
      <c r="F75" s="12" t="n">
        <v>2250</v>
      </c>
      <c r="G75" s="30" t="n">
        <v>2340</v>
      </c>
      <c r="H75" s="30" t="n">
        <v>2320</v>
      </c>
      <c r="I75" s="12" t="n">
        <v>2250</v>
      </c>
      <c r="J75" s="12" t="n">
        <v>2150</v>
      </c>
      <c r="K75" s="6" t="n">
        <v>2020</v>
      </c>
      <c r="V75" s="32"/>
      <c r="W75" s="32"/>
      <c r="X75" s="32"/>
      <c r="Y75" s="32" t="s">
        <v>27</v>
      </c>
      <c r="Z75" s="32" t="s">
        <v>38</v>
      </c>
      <c r="AA75" s="39" t="n">
        <f aca="false">20/64</f>
        <v>0.3125</v>
      </c>
    </row>
    <row r="76" customFormat="false" ht="27.35" hidden="false" customHeight="true" outlineLevel="0" collapsed="false">
      <c r="D76" s="30" t="n">
        <v>2090</v>
      </c>
      <c r="E76" s="12" t="n">
        <v>2115</v>
      </c>
      <c r="F76" s="12" t="n">
        <v>2230</v>
      </c>
      <c r="G76" s="12" t="n">
        <v>2240</v>
      </c>
      <c r="H76" s="12" t="n">
        <v>2240</v>
      </c>
      <c r="I76" s="12" t="n">
        <v>2230</v>
      </c>
      <c r="J76" s="12" t="n">
        <v>2140</v>
      </c>
      <c r="K76" s="6" t="n">
        <v>2015</v>
      </c>
    </row>
    <row r="77" customFormat="false" ht="27.35" hidden="false" customHeight="true" outlineLevel="0" collapsed="false">
      <c r="D77" s="30" t="n">
        <v>2090</v>
      </c>
      <c r="E77" s="12" t="n">
        <v>2110</v>
      </c>
      <c r="F77" s="12" t="n">
        <v>2125</v>
      </c>
      <c r="G77" s="12" t="n">
        <v>2140</v>
      </c>
      <c r="H77" s="12" t="n">
        <v>2160</v>
      </c>
      <c r="I77" s="12" t="n">
        <v>2160</v>
      </c>
      <c r="J77" s="12" t="n">
        <v>2150</v>
      </c>
      <c r="K77" s="6" t="n">
        <v>2010</v>
      </c>
    </row>
    <row r="78" customFormat="false" ht="27.35" hidden="false" customHeight="true" outlineLevel="0" collapsed="false">
      <c r="D78" s="30" t="n">
        <v>2080</v>
      </c>
      <c r="E78" s="6" t="n">
        <v>2075</v>
      </c>
      <c r="F78" s="6" t="n">
        <v>2065</v>
      </c>
      <c r="G78" s="6" t="n">
        <v>2055</v>
      </c>
      <c r="H78" s="6" t="n">
        <v>2045</v>
      </c>
      <c r="I78" s="6" t="n">
        <v>2035</v>
      </c>
      <c r="J78" s="6" t="n">
        <v>2020</v>
      </c>
      <c r="K78" s="6" t="n">
        <v>2000</v>
      </c>
    </row>
    <row r="80" customFormat="false" ht="27.35" hidden="false" customHeight="true" outlineLevel="0" collapsed="false">
      <c r="D80" s="31" t="s">
        <v>39</v>
      </c>
    </row>
    <row r="81" customFormat="false" ht="27.35" hidden="false" customHeight="true" outlineLevel="0" collapsed="false">
      <c r="D81" s="4" t="s">
        <v>40</v>
      </c>
    </row>
    <row r="82" customFormat="false" ht="27.35" hidden="false" customHeight="true" outlineLevel="0" collapsed="false">
      <c r="V82" s="33" t="s">
        <v>16</v>
      </c>
      <c r="W82" s="32"/>
      <c r="X82" s="32"/>
      <c r="Y82" s="32"/>
      <c r="Z82" s="32" t="s">
        <v>17</v>
      </c>
      <c r="AA82" s="32" t="s">
        <v>18</v>
      </c>
    </row>
    <row r="83" customFormat="false" ht="27.35" hidden="false" customHeight="true" outlineLevel="0" collapsed="false">
      <c r="D83" s="30" t="n">
        <v>2065</v>
      </c>
      <c r="E83" s="30" t="n">
        <v>2055</v>
      </c>
      <c r="F83" s="30" t="n">
        <v>2045</v>
      </c>
      <c r="G83" s="30" t="n">
        <v>2035</v>
      </c>
      <c r="H83" s="30" t="n">
        <v>2025</v>
      </c>
      <c r="I83" s="30" t="n">
        <v>2015</v>
      </c>
      <c r="J83" s="30" t="n">
        <v>2005</v>
      </c>
      <c r="K83" s="12" t="n">
        <v>2030</v>
      </c>
      <c r="V83" s="32"/>
      <c r="W83" s="32" t="s">
        <v>19</v>
      </c>
      <c r="X83" s="32" t="s">
        <v>20</v>
      </c>
      <c r="Y83" s="32"/>
      <c r="Z83" s="32"/>
      <c r="AA83" s="34"/>
    </row>
    <row r="84" customFormat="false" ht="27.35" hidden="false" customHeight="true" outlineLevel="0" collapsed="false">
      <c r="D84" s="30" t="n">
        <v>2075</v>
      </c>
      <c r="E84" s="12" t="n">
        <v>2100</v>
      </c>
      <c r="F84" s="12" t="n">
        <v>2120</v>
      </c>
      <c r="G84" s="12" t="n">
        <v>2140</v>
      </c>
      <c r="H84" s="12" t="n">
        <v>2130</v>
      </c>
      <c r="I84" s="12" t="n">
        <v>2120</v>
      </c>
      <c r="J84" s="12" t="n">
        <v>2120</v>
      </c>
      <c r="K84" s="12" t="n">
        <v>2040</v>
      </c>
      <c r="V84" s="32"/>
      <c r="W84" s="32"/>
      <c r="X84" s="35" t="s">
        <v>21</v>
      </c>
      <c r="Y84" s="38" t="n">
        <v>0</v>
      </c>
      <c r="Z84" s="35"/>
      <c r="AA84" s="39" t="n">
        <f aca="false">SUM(AA85:AA87)</f>
        <v>0.4375</v>
      </c>
    </row>
    <row r="85" customFormat="false" ht="27.35" hidden="false" customHeight="true" outlineLevel="0" collapsed="false">
      <c r="D85" s="30" t="n">
        <v>2085</v>
      </c>
      <c r="E85" s="12" t="n">
        <v>2110</v>
      </c>
      <c r="F85" s="12" t="n">
        <v>2250</v>
      </c>
      <c r="G85" s="12" t="n">
        <v>2270</v>
      </c>
      <c r="H85" s="12" t="n">
        <v>2260</v>
      </c>
      <c r="I85" s="12" t="n">
        <v>2240</v>
      </c>
      <c r="J85" s="12" t="n">
        <v>2130</v>
      </c>
      <c r="K85" s="6" t="n">
        <v>2010</v>
      </c>
      <c r="V85" s="32"/>
      <c r="W85" s="32"/>
      <c r="X85" s="32"/>
      <c r="Y85" s="32" t="s">
        <v>22</v>
      </c>
      <c r="Z85" s="32" t="s">
        <v>31</v>
      </c>
      <c r="AA85" s="39" t="n">
        <f aca="false">12/64</f>
        <v>0.1875</v>
      </c>
    </row>
    <row r="86" customFormat="false" ht="27.35" hidden="false" customHeight="true" outlineLevel="0" collapsed="false">
      <c r="D86" s="30" t="n">
        <v>2090</v>
      </c>
      <c r="E86" s="12" t="n">
        <v>2120</v>
      </c>
      <c r="F86" s="12" t="n">
        <v>2260</v>
      </c>
      <c r="G86" s="30" t="n">
        <v>2377</v>
      </c>
      <c r="H86" s="30" t="n">
        <v>2310</v>
      </c>
      <c r="I86" s="12" t="n">
        <v>2250</v>
      </c>
      <c r="J86" s="12" t="n">
        <v>2145</v>
      </c>
      <c r="K86" s="6" t="n">
        <v>2015</v>
      </c>
      <c r="P86" s="36" t="s">
        <v>24</v>
      </c>
      <c r="V86" s="32"/>
      <c r="W86" s="32"/>
      <c r="X86" s="32"/>
      <c r="Y86" s="32" t="s">
        <v>25</v>
      </c>
      <c r="Z86" s="32" t="s">
        <v>41</v>
      </c>
      <c r="AA86" s="39" t="n">
        <f aca="false">14/64</f>
        <v>0.21875</v>
      </c>
    </row>
    <row r="87" customFormat="false" ht="27.35" hidden="false" customHeight="true" outlineLevel="0" collapsed="false">
      <c r="D87" s="30" t="n">
        <v>2070</v>
      </c>
      <c r="E87" s="12" t="n">
        <v>2120</v>
      </c>
      <c r="F87" s="12" t="n">
        <v>2250</v>
      </c>
      <c r="G87" s="30" t="n">
        <v>2340</v>
      </c>
      <c r="H87" s="30" t="n">
        <v>2320</v>
      </c>
      <c r="I87" s="12" t="n">
        <v>2250</v>
      </c>
      <c r="J87" s="12" t="n">
        <v>2150</v>
      </c>
      <c r="K87" s="6" t="n">
        <v>2020</v>
      </c>
      <c r="V87" s="32"/>
      <c r="W87" s="32"/>
      <c r="X87" s="32"/>
      <c r="Y87" s="32" t="s">
        <v>27</v>
      </c>
      <c r="Z87" s="32" t="s">
        <v>26</v>
      </c>
      <c r="AA87" s="39" t="n">
        <f aca="false">2/64</f>
        <v>0.03125</v>
      </c>
    </row>
    <row r="88" customFormat="false" ht="27.35" hidden="false" customHeight="true" outlineLevel="0" collapsed="false">
      <c r="D88" s="30" t="n">
        <v>2090</v>
      </c>
      <c r="E88" s="12" t="n">
        <v>2115</v>
      </c>
      <c r="F88" s="12" t="n">
        <v>2230</v>
      </c>
      <c r="G88" s="12" t="n">
        <v>2240</v>
      </c>
      <c r="H88" s="12" t="n">
        <v>2240</v>
      </c>
      <c r="I88" s="12" t="n">
        <v>2230</v>
      </c>
      <c r="J88" s="12" t="n">
        <v>2140</v>
      </c>
      <c r="K88" s="6" t="n">
        <v>2015</v>
      </c>
    </row>
    <row r="89" customFormat="false" ht="27.35" hidden="false" customHeight="true" outlineLevel="0" collapsed="false">
      <c r="D89" s="30" t="n">
        <v>2090</v>
      </c>
      <c r="E89" s="12" t="n">
        <v>2110</v>
      </c>
      <c r="F89" s="12" t="n">
        <v>2125</v>
      </c>
      <c r="G89" s="12" t="n">
        <v>2140</v>
      </c>
      <c r="H89" s="12" t="n">
        <v>2160</v>
      </c>
      <c r="I89" s="12" t="n">
        <v>2160</v>
      </c>
      <c r="J89" s="12" t="n">
        <v>2150</v>
      </c>
      <c r="K89" s="6" t="n">
        <v>2010</v>
      </c>
    </row>
    <row r="90" customFormat="false" ht="27.35" hidden="false" customHeight="true" outlineLevel="0" collapsed="false">
      <c r="D90" s="30" t="n">
        <v>2080</v>
      </c>
      <c r="E90" s="6" t="n">
        <v>2075</v>
      </c>
      <c r="F90" s="6" t="n">
        <v>2065</v>
      </c>
      <c r="G90" s="6" t="n">
        <v>2055</v>
      </c>
      <c r="H90" s="6" t="n">
        <v>2045</v>
      </c>
      <c r="I90" s="6" t="n">
        <v>2035</v>
      </c>
      <c r="J90" s="6" t="n">
        <v>2020</v>
      </c>
      <c r="K90" s="6" t="n">
        <v>2000</v>
      </c>
    </row>
    <row r="92" customFormat="false" ht="27.35" hidden="false" customHeight="true" outlineLevel="0" collapsed="false">
      <c r="D92" s="31" t="s">
        <v>42</v>
      </c>
    </row>
    <row r="93" customFormat="false" ht="27.35" hidden="false" customHeight="true" outlineLevel="0" collapsed="false">
      <c r="D93" s="4" t="s">
        <v>43</v>
      </c>
    </row>
    <row r="94" customFormat="false" ht="27.35" hidden="false" customHeight="true" outlineLevel="0" collapsed="false">
      <c r="V94" s="33" t="s">
        <v>16</v>
      </c>
      <c r="W94" s="32"/>
      <c r="X94" s="32"/>
      <c r="Y94" s="32"/>
      <c r="Z94" s="32" t="s">
        <v>17</v>
      </c>
      <c r="AA94" s="32" t="s">
        <v>18</v>
      </c>
    </row>
    <row r="95" customFormat="false" ht="27.35" hidden="false" customHeight="true" outlineLevel="0" collapsed="false">
      <c r="D95" s="30" t="n">
        <v>2065</v>
      </c>
      <c r="E95" s="30" t="n">
        <v>2055</v>
      </c>
      <c r="F95" s="30" t="n">
        <v>2045</v>
      </c>
      <c r="G95" s="30" t="n">
        <v>2035</v>
      </c>
      <c r="H95" s="30" t="n">
        <v>2025</v>
      </c>
      <c r="I95" s="30" t="n">
        <v>2015</v>
      </c>
      <c r="J95" s="30" t="n">
        <v>2005</v>
      </c>
      <c r="K95" s="12" t="n">
        <v>2030</v>
      </c>
      <c r="V95" s="32"/>
      <c r="W95" s="32" t="s">
        <v>19</v>
      </c>
      <c r="X95" s="32" t="s">
        <v>20</v>
      </c>
      <c r="Y95" s="32"/>
      <c r="Z95" s="32"/>
      <c r="AA95" s="34"/>
    </row>
    <row r="96" customFormat="false" ht="27.35" hidden="false" customHeight="true" outlineLevel="0" collapsed="false">
      <c r="D96" s="30" t="n">
        <v>2075</v>
      </c>
      <c r="E96" s="12" t="n">
        <v>2100</v>
      </c>
      <c r="F96" s="12" t="n">
        <v>2120</v>
      </c>
      <c r="G96" s="12" t="n">
        <v>2140</v>
      </c>
      <c r="H96" s="12" t="n">
        <v>2130</v>
      </c>
      <c r="I96" s="12" t="n">
        <v>2120</v>
      </c>
      <c r="J96" s="12" t="n">
        <v>2120</v>
      </c>
      <c r="K96" s="12" t="n">
        <v>2040</v>
      </c>
      <c r="V96" s="32"/>
      <c r="W96" s="32"/>
      <c r="X96" s="35" t="s">
        <v>21</v>
      </c>
      <c r="Y96" s="38" t="n">
        <v>1</v>
      </c>
      <c r="Z96" s="35"/>
      <c r="AA96" s="39" t="n">
        <f aca="false">SUM(AA97:AA99)</f>
        <v>0.3125</v>
      </c>
    </row>
    <row r="97" customFormat="false" ht="27.35" hidden="false" customHeight="true" outlineLevel="0" collapsed="false">
      <c r="D97" s="30" t="n">
        <v>2085</v>
      </c>
      <c r="E97" s="12" t="n">
        <v>2110</v>
      </c>
      <c r="F97" s="12" t="n">
        <v>2250</v>
      </c>
      <c r="G97" s="12" t="n">
        <v>2270</v>
      </c>
      <c r="H97" s="12" t="n">
        <v>2260</v>
      </c>
      <c r="I97" s="12" t="n">
        <v>2240</v>
      </c>
      <c r="J97" s="12" t="n">
        <v>2130</v>
      </c>
      <c r="K97" s="6" t="n">
        <v>2010</v>
      </c>
      <c r="V97" s="32"/>
      <c r="W97" s="32"/>
      <c r="X97" s="32"/>
      <c r="Y97" s="32" t="s">
        <v>22</v>
      </c>
      <c r="Z97" s="32" t="s">
        <v>23</v>
      </c>
      <c r="AA97" s="39" t="n">
        <v>0</v>
      </c>
    </row>
    <row r="98" customFormat="false" ht="27.35" hidden="false" customHeight="true" outlineLevel="0" collapsed="false">
      <c r="D98" s="30" t="n">
        <v>2090</v>
      </c>
      <c r="E98" s="12" t="n">
        <v>2120</v>
      </c>
      <c r="F98" s="12" t="n">
        <v>2260</v>
      </c>
      <c r="G98" s="30" t="n">
        <v>2377</v>
      </c>
      <c r="H98" s="30" t="n">
        <v>2310</v>
      </c>
      <c r="I98" s="12" t="n">
        <v>2250</v>
      </c>
      <c r="J98" s="12" t="n">
        <v>2145</v>
      </c>
      <c r="K98" s="6" t="n">
        <v>2015</v>
      </c>
      <c r="P98" s="36" t="s">
        <v>24</v>
      </c>
      <c r="V98" s="32"/>
      <c r="W98" s="32"/>
      <c r="X98" s="32"/>
      <c r="Y98" s="32" t="s">
        <v>25</v>
      </c>
      <c r="Z98" s="32" t="s">
        <v>26</v>
      </c>
      <c r="AA98" s="39" t="n">
        <f aca="false">2/64</f>
        <v>0.03125</v>
      </c>
    </row>
    <row r="99" customFormat="false" ht="27.35" hidden="false" customHeight="true" outlineLevel="0" collapsed="false">
      <c r="D99" s="30" t="n">
        <v>2070</v>
      </c>
      <c r="E99" s="12" t="n">
        <v>2120</v>
      </c>
      <c r="F99" s="12" t="n">
        <v>2250</v>
      </c>
      <c r="G99" s="30" t="n">
        <v>2340</v>
      </c>
      <c r="H99" s="30" t="n">
        <v>2320</v>
      </c>
      <c r="I99" s="12" t="n">
        <v>2250</v>
      </c>
      <c r="J99" s="12" t="n">
        <v>2150</v>
      </c>
      <c r="K99" s="6" t="n">
        <v>2020</v>
      </c>
      <c r="V99" s="32"/>
      <c r="W99" s="32"/>
      <c r="X99" s="32"/>
      <c r="Y99" s="32" t="s">
        <v>27</v>
      </c>
      <c r="Z99" s="32" t="s">
        <v>44</v>
      </c>
      <c r="AA99" s="39" t="n">
        <f aca="false">18/64</f>
        <v>0.28125</v>
      </c>
    </row>
    <row r="100" customFormat="false" ht="27.35" hidden="false" customHeight="true" outlineLevel="0" collapsed="false">
      <c r="D100" s="30" t="n">
        <v>2090</v>
      </c>
      <c r="E100" s="12" t="n">
        <v>2115</v>
      </c>
      <c r="F100" s="12" t="n">
        <v>2230</v>
      </c>
      <c r="G100" s="12" t="n">
        <v>2240</v>
      </c>
      <c r="H100" s="12" t="n">
        <v>2240</v>
      </c>
      <c r="I100" s="12" t="n">
        <v>2230</v>
      </c>
      <c r="J100" s="12" t="n">
        <v>2140</v>
      </c>
      <c r="K100" s="6" t="n">
        <v>2015</v>
      </c>
    </row>
    <row r="101" customFormat="false" ht="27.35" hidden="false" customHeight="true" outlineLevel="0" collapsed="false">
      <c r="D101" s="30" t="n">
        <v>2090</v>
      </c>
      <c r="E101" s="30" t="n">
        <v>2100</v>
      </c>
      <c r="F101" s="30" t="n">
        <v>2105</v>
      </c>
      <c r="G101" s="12" t="n">
        <v>2140</v>
      </c>
      <c r="H101" s="12" t="n">
        <v>2160</v>
      </c>
      <c r="I101" s="12" t="n">
        <v>2160</v>
      </c>
      <c r="J101" s="12" t="n">
        <v>2150</v>
      </c>
      <c r="K101" s="6" t="n">
        <v>2010</v>
      </c>
      <c r="R101" s="0"/>
    </row>
    <row r="102" customFormat="false" ht="27.35" hidden="false" customHeight="true" outlineLevel="0" collapsed="false">
      <c r="D102" s="30" t="n">
        <v>2080</v>
      </c>
      <c r="E102" s="6" t="n">
        <v>2075</v>
      </c>
      <c r="F102" s="6" t="n">
        <v>2065</v>
      </c>
      <c r="G102" s="6" t="n">
        <v>2055</v>
      </c>
      <c r="H102" s="6" t="n">
        <v>2045</v>
      </c>
      <c r="I102" s="6" t="n">
        <v>2035</v>
      </c>
      <c r="J102" s="6" t="n">
        <v>2020</v>
      </c>
      <c r="K102" s="6" t="n">
        <v>2000</v>
      </c>
    </row>
    <row r="104" customFormat="false" ht="27.35" hidden="false" customHeight="true" outlineLevel="0" collapsed="false">
      <c r="D104" s="31" t="s">
        <v>45</v>
      </c>
      <c r="T104" s="0"/>
      <c r="U104" s="0"/>
      <c r="V104" s="0"/>
      <c r="W104" s="0"/>
      <c r="X104" s="0"/>
      <c r="Y104" s="0"/>
      <c r="Z104" s="0"/>
    </row>
    <row r="105" customFormat="false" ht="27.35" hidden="false" customHeight="true" outlineLevel="0" collapsed="false">
      <c r="D105" s="40" t="s">
        <v>46</v>
      </c>
      <c r="T105" s="0"/>
      <c r="U105" s="0"/>
      <c r="V105" s="0"/>
      <c r="W105" s="0"/>
      <c r="X105" s="0"/>
      <c r="Y105" s="0"/>
      <c r="Z105" s="0"/>
    </row>
    <row r="106" customFormat="false" ht="27.35" hidden="false" customHeight="true" outlineLevel="0" collapsed="false">
      <c r="V106" s="33" t="s">
        <v>16</v>
      </c>
      <c r="W106" s="32"/>
      <c r="X106" s="32"/>
      <c r="Y106" s="32"/>
      <c r="Z106" s="32" t="s">
        <v>17</v>
      </c>
      <c r="AA106" s="32" t="s">
        <v>18</v>
      </c>
    </row>
    <row r="107" customFormat="false" ht="27.35" hidden="false" customHeight="true" outlineLevel="0" collapsed="false">
      <c r="N107" s="30" t="n">
        <v>1970</v>
      </c>
      <c r="O107" s="30" t="n">
        <v>1975</v>
      </c>
      <c r="P107" s="41" t="n">
        <v>1850</v>
      </c>
      <c r="Q107" s="12" t="n">
        <v>1995</v>
      </c>
      <c r="R107" s="30" t="n">
        <v>1975</v>
      </c>
      <c r="S107" s="30" t="n">
        <v>1965</v>
      </c>
      <c r="T107" s="30" t="n">
        <v>1960</v>
      </c>
      <c r="U107" s="30" t="n">
        <v>1960</v>
      </c>
      <c r="V107" s="32"/>
      <c r="W107" s="32" t="s">
        <v>19</v>
      </c>
      <c r="X107" s="32" t="s">
        <v>47</v>
      </c>
      <c r="Y107" s="32"/>
      <c r="Z107" s="32"/>
      <c r="AA107" s="34"/>
    </row>
    <row r="108" customFormat="false" ht="27.35" hidden="false" customHeight="true" outlineLevel="0" collapsed="false">
      <c r="N108" s="30" t="n">
        <v>1970</v>
      </c>
      <c r="O108" s="6" t="n">
        <v>2000</v>
      </c>
      <c r="P108" s="12" t="n">
        <v>2045</v>
      </c>
      <c r="Q108" s="12" t="n">
        <v>2055</v>
      </c>
      <c r="R108" s="30" t="n">
        <v>2005</v>
      </c>
      <c r="S108" s="30" t="n">
        <v>2005</v>
      </c>
      <c r="T108" s="30" t="n">
        <v>2000</v>
      </c>
      <c r="U108" s="30" t="n">
        <v>1965</v>
      </c>
      <c r="V108" s="32"/>
      <c r="W108" s="32"/>
      <c r="X108" s="35" t="s">
        <v>21</v>
      </c>
      <c r="Y108" s="38" t="n">
        <v>1</v>
      </c>
      <c r="Z108" s="35"/>
      <c r="AA108" s="39" t="n">
        <f aca="false">SUM(AA109:AA111)</f>
        <v>0.421875</v>
      </c>
    </row>
    <row r="109" customFormat="false" ht="27.35" hidden="false" customHeight="true" outlineLevel="0" collapsed="false">
      <c r="N109" s="6" t="n">
        <v>1975</v>
      </c>
      <c r="O109" s="6" t="n">
        <v>2000</v>
      </c>
      <c r="P109" s="30" t="n">
        <v>2100</v>
      </c>
      <c r="Q109" s="12" t="n">
        <v>2155</v>
      </c>
      <c r="R109" s="12" t="n">
        <v>2160</v>
      </c>
      <c r="S109" s="12" t="n">
        <v>2140</v>
      </c>
      <c r="T109" s="30" t="n">
        <v>2000</v>
      </c>
      <c r="U109" s="6" t="n">
        <v>1970</v>
      </c>
      <c r="V109" s="32"/>
      <c r="W109" s="32"/>
      <c r="X109" s="32"/>
      <c r="Y109" s="32" t="s">
        <v>22</v>
      </c>
      <c r="Z109" s="32" t="s">
        <v>48</v>
      </c>
      <c r="AA109" s="39" t="n">
        <f aca="false">16/64</f>
        <v>0.25</v>
      </c>
    </row>
    <row r="110" customFormat="false" ht="27.35" hidden="false" customHeight="true" outlineLevel="0" collapsed="false">
      <c r="G110" s="36" t="s">
        <v>24</v>
      </c>
      <c r="N110" s="6" t="n">
        <v>1985</v>
      </c>
      <c r="O110" s="6" t="n">
        <v>2005</v>
      </c>
      <c r="P110" s="30" t="n">
        <v>2105</v>
      </c>
      <c r="Q110" s="12" t="n">
        <v>2160</v>
      </c>
      <c r="R110" s="12" t="n">
        <v>2180</v>
      </c>
      <c r="S110" s="12" t="n">
        <v>2130</v>
      </c>
      <c r="T110" s="6" t="n">
        <v>2000</v>
      </c>
      <c r="U110" s="6" t="n">
        <v>1975</v>
      </c>
      <c r="V110" s="32"/>
      <c r="W110" s="32"/>
      <c r="X110" s="32"/>
      <c r="Y110" s="32" t="s">
        <v>25</v>
      </c>
      <c r="Z110" s="32" t="s">
        <v>28</v>
      </c>
      <c r="AA110" s="39" t="n">
        <f aca="false">10/64</f>
        <v>0.15625</v>
      </c>
    </row>
    <row r="111" customFormat="false" ht="27.35" hidden="false" customHeight="true" outlineLevel="0" collapsed="false">
      <c r="N111" s="6" t="n">
        <v>1990</v>
      </c>
      <c r="O111" s="6" t="n">
        <v>2010</v>
      </c>
      <c r="P111" s="30" t="n">
        <v>2110</v>
      </c>
      <c r="Q111" s="12" t="n">
        <v>2150</v>
      </c>
      <c r="R111" s="12" t="n">
        <v>2140</v>
      </c>
      <c r="S111" s="30" t="n">
        <v>2105</v>
      </c>
      <c r="T111" s="6" t="n">
        <v>2005</v>
      </c>
      <c r="U111" s="6" t="n">
        <v>1980</v>
      </c>
      <c r="V111" s="32"/>
      <c r="W111" s="32"/>
      <c r="X111" s="32"/>
      <c r="Y111" s="32" t="s">
        <v>27</v>
      </c>
      <c r="Z111" s="32" t="s">
        <v>49</v>
      </c>
      <c r="AA111" s="39" t="n">
        <f aca="false">1/64</f>
        <v>0.015625</v>
      </c>
    </row>
    <row r="112" customFormat="false" ht="27.35" hidden="false" customHeight="true" outlineLevel="0" collapsed="false">
      <c r="N112" s="6" t="n">
        <v>1980</v>
      </c>
      <c r="O112" s="6" t="n">
        <v>2005</v>
      </c>
      <c r="P112" s="30" t="n">
        <v>2105</v>
      </c>
      <c r="Q112" s="30" t="n">
        <v>2105</v>
      </c>
      <c r="R112" s="30" t="n">
        <v>2110</v>
      </c>
      <c r="S112" s="30" t="n">
        <v>2100</v>
      </c>
      <c r="T112" s="6" t="n">
        <v>2000</v>
      </c>
      <c r="U112" s="6" t="n">
        <v>1980</v>
      </c>
      <c r="X112" s="2" t="s">
        <v>50</v>
      </c>
    </row>
    <row r="113" customFormat="false" ht="27.35" hidden="false" customHeight="true" outlineLevel="0" collapsed="false">
      <c r="I113" s="0"/>
      <c r="N113" s="6" t="n">
        <v>1970</v>
      </c>
      <c r="O113" s="6" t="n">
        <v>2000</v>
      </c>
      <c r="P113" s="6" t="n">
        <v>2000</v>
      </c>
      <c r="Q113" s="30" t="n">
        <v>2020</v>
      </c>
      <c r="R113" s="30" t="n">
        <v>2035</v>
      </c>
      <c r="S113" s="30" t="n">
        <v>2025</v>
      </c>
      <c r="T113" s="30" t="n">
        <v>2000</v>
      </c>
      <c r="U113" s="6" t="n">
        <v>1970</v>
      </c>
      <c r="X113" s="35" t="s">
        <v>21</v>
      </c>
      <c r="Y113" s="38" t="n">
        <v>0</v>
      </c>
      <c r="Z113" s="35"/>
      <c r="AA113" s="39" t="n">
        <f aca="false">SUM(AA114:AA116)</f>
        <v>0.015625</v>
      </c>
    </row>
    <row r="114" customFormat="false" ht="27.35" hidden="false" customHeight="true" outlineLevel="0" collapsed="false">
      <c r="N114" s="6" t="n">
        <v>1965</v>
      </c>
      <c r="O114" s="6" t="n">
        <v>1965</v>
      </c>
      <c r="P114" s="6" t="n">
        <v>1970</v>
      </c>
      <c r="Q114" s="30" t="n">
        <v>1970</v>
      </c>
      <c r="R114" s="30" t="n">
        <v>1975</v>
      </c>
      <c r="S114" s="6" t="n">
        <v>1960</v>
      </c>
      <c r="T114" s="6" t="n">
        <v>1950</v>
      </c>
      <c r="U114" s="6" t="n">
        <v>1960</v>
      </c>
      <c r="Y114" s="32" t="s">
        <v>25</v>
      </c>
      <c r="Z114" s="32" t="s">
        <v>49</v>
      </c>
      <c r="AA114" s="39" t="n">
        <f aca="false">1/64</f>
        <v>0.015625</v>
      </c>
    </row>
    <row r="116" customFormat="false" ht="27.35" hidden="false" customHeight="true" outlineLevel="0" collapsed="false">
      <c r="D116" s="31" t="s">
        <v>51</v>
      </c>
    </row>
    <row r="117" customFormat="false" ht="27.35" hidden="false" customHeight="true" outlineLevel="0" collapsed="false">
      <c r="D117" s="40" t="s">
        <v>52</v>
      </c>
    </row>
    <row r="118" customFormat="false" ht="27.35" hidden="false" customHeight="true" outlineLevel="0" collapsed="false">
      <c r="V118" s="33" t="s">
        <v>16</v>
      </c>
      <c r="W118" s="32"/>
      <c r="X118" s="32"/>
      <c r="Y118" s="32"/>
      <c r="Z118" s="32" t="s">
        <v>17</v>
      </c>
      <c r="AA118" s="32" t="s">
        <v>18</v>
      </c>
    </row>
    <row r="119" customFormat="false" ht="27.35" hidden="false" customHeight="true" outlineLevel="0" collapsed="false">
      <c r="N119" s="30" t="n">
        <v>1970</v>
      </c>
      <c r="O119" s="30" t="n">
        <v>1975</v>
      </c>
      <c r="P119" s="42" t="n">
        <v>1880</v>
      </c>
      <c r="Q119" s="12" t="n">
        <v>1995</v>
      </c>
      <c r="R119" s="30" t="n">
        <v>1975</v>
      </c>
      <c r="S119" s="30" t="n">
        <v>1965</v>
      </c>
      <c r="T119" s="30" t="n">
        <v>1960</v>
      </c>
      <c r="U119" s="30" t="n">
        <v>1960</v>
      </c>
      <c r="V119" s="32"/>
      <c r="W119" s="32" t="s">
        <v>19</v>
      </c>
      <c r="X119" s="32" t="s">
        <v>47</v>
      </c>
      <c r="Y119" s="32"/>
      <c r="Z119" s="32"/>
      <c r="AA119" s="34"/>
    </row>
    <row r="120" customFormat="false" ht="27.35" hidden="false" customHeight="true" outlineLevel="0" collapsed="false">
      <c r="N120" s="30" t="n">
        <v>1970</v>
      </c>
      <c r="O120" s="6" t="n">
        <v>2000</v>
      </c>
      <c r="P120" s="12" t="n">
        <v>2045</v>
      </c>
      <c r="Q120" s="12" t="n">
        <v>2055</v>
      </c>
      <c r="R120" s="30" t="n">
        <v>2005</v>
      </c>
      <c r="S120" s="30" t="n">
        <v>2005</v>
      </c>
      <c r="T120" s="30" t="n">
        <v>2000</v>
      </c>
      <c r="U120" s="30" t="n">
        <v>1965</v>
      </c>
      <c r="V120" s="32"/>
      <c r="W120" s="32"/>
      <c r="X120" s="35" t="s">
        <v>21</v>
      </c>
      <c r="Y120" s="38" t="n">
        <v>0</v>
      </c>
      <c r="Z120" s="35"/>
      <c r="AA120" s="39" t="n">
        <f aca="false">SUM(AA121:AA122)</f>
        <v>0.015625</v>
      </c>
    </row>
    <row r="121" customFormat="false" ht="27.35" hidden="false" customHeight="true" outlineLevel="0" collapsed="false">
      <c r="N121" s="6" t="n">
        <v>1975</v>
      </c>
      <c r="O121" s="6" t="n">
        <v>2000</v>
      </c>
      <c r="P121" s="30" t="n">
        <v>2100</v>
      </c>
      <c r="Q121" s="12" t="n">
        <v>2155</v>
      </c>
      <c r="R121" s="12" t="n">
        <v>2160</v>
      </c>
      <c r="S121" s="12" t="n">
        <v>2140</v>
      </c>
      <c r="T121" s="30" t="n">
        <v>2000</v>
      </c>
      <c r="U121" s="6" t="n">
        <v>1970</v>
      </c>
      <c r="V121" s="32"/>
      <c r="W121" s="32"/>
      <c r="Y121" s="32" t="s">
        <v>25</v>
      </c>
      <c r="Z121" s="32" t="s">
        <v>49</v>
      </c>
      <c r="AA121" s="39" t="n">
        <v>0</v>
      </c>
    </row>
    <row r="122" customFormat="false" ht="27.35" hidden="false" customHeight="true" outlineLevel="0" collapsed="false">
      <c r="G122" s="36" t="s">
        <v>24</v>
      </c>
      <c r="N122" s="6" t="n">
        <v>1985</v>
      </c>
      <c r="O122" s="6" t="n">
        <v>2005</v>
      </c>
      <c r="P122" s="30" t="n">
        <v>2105</v>
      </c>
      <c r="Q122" s="12" t="n">
        <v>2160</v>
      </c>
      <c r="R122" s="12" t="n">
        <v>2180</v>
      </c>
      <c r="S122" s="12" t="n">
        <v>2130</v>
      </c>
      <c r="T122" s="6" t="n">
        <v>2000</v>
      </c>
      <c r="U122" s="6" t="n">
        <v>1975</v>
      </c>
      <c r="V122" s="32"/>
      <c r="W122" s="32"/>
      <c r="X122" s="0"/>
      <c r="Y122" s="32" t="s">
        <v>27</v>
      </c>
      <c r="Z122" s="32" t="s">
        <v>49</v>
      </c>
      <c r="AA122" s="39" t="n">
        <f aca="false">1/64</f>
        <v>0.015625</v>
      </c>
    </row>
    <row r="123" customFormat="false" ht="27.35" hidden="false" customHeight="true" outlineLevel="0" collapsed="false">
      <c r="N123" s="6" t="n">
        <v>1990</v>
      </c>
      <c r="O123" s="6" t="n">
        <v>2010</v>
      </c>
      <c r="P123" s="30" t="n">
        <v>2110</v>
      </c>
      <c r="Q123" s="12" t="n">
        <v>2150</v>
      </c>
      <c r="R123" s="12" t="n">
        <v>2140</v>
      </c>
      <c r="S123" s="30" t="n">
        <v>2105</v>
      </c>
      <c r="T123" s="6" t="n">
        <v>2005</v>
      </c>
      <c r="U123" s="6" t="n">
        <v>1980</v>
      </c>
      <c r="V123" s="32"/>
      <c r="W123" s="32"/>
      <c r="X123" s="0"/>
      <c r="Y123" s="0"/>
      <c r="Z123" s="0"/>
      <c r="AA123" s="0"/>
    </row>
    <row r="124" customFormat="false" ht="27.35" hidden="false" customHeight="true" outlineLevel="0" collapsed="false">
      <c r="N124" s="6" t="n">
        <v>1980</v>
      </c>
      <c r="O124" s="6" t="n">
        <v>2005</v>
      </c>
      <c r="P124" s="30" t="n">
        <v>2105</v>
      </c>
      <c r="Q124" s="30" t="n">
        <v>2105</v>
      </c>
      <c r="R124" s="30" t="n">
        <v>2110</v>
      </c>
      <c r="S124" s="30" t="n">
        <v>2100</v>
      </c>
      <c r="T124" s="6" t="n">
        <v>2000</v>
      </c>
      <c r="U124" s="6" t="n">
        <v>1980</v>
      </c>
      <c r="W124" s="0"/>
      <c r="X124" s="0"/>
    </row>
    <row r="125" customFormat="false" ht="27.35" hidden="false" customHeight="true" outlineLevel="0" collapsed="false">
      <c r="I125" s="0"/>
      <c r="N125" s="6" t="n">
        <v>1970</v>
      </c>
      <c r="O125" s="6" t="n">
        <v>2000</v>
      </c>
      <c r="P125" s="6" t="n">
        <v>2000</v>
      </c>
      <c r="Q125" s="30" t="n">
        <v>2020</v>
      </c>
      <c r="R125" s="30" t="n">
        <v>2035</v>
      </c>
      <c r="S125" s="30" t="n">
        <v>2025</v>
      </c>
      <c r="T125" s="30" t="n">
        <v>2000</v>
      </c>
      <c r="U125" s="6" t="n">
        <v>1970</v>
      </c>
      <c r="X125" s="0"/>
      <c r="Y125" s="0"/>
      <c r="Z125" s="0"/>
      <c r="AA125" s="0"/>
    </row>
    <row r="126" customFormat="false" ht="27.35" hidden="false" customHeight="true" outlineLevel="0" collapsed="false">
      <c r="N126" s="6" t="n">
        <v>1965</v>
      </c>
      <c r="O126" s="6" t="n">
        <v>1965</v>
      </c>
      <c r="P126" s="6" t="n">
        <v>1970</v>
      </c>
      <c r="Q126" s="30" t="n">
        <v>1970</v>
      </c>
      <c r="R126" s="30" t="n">
        <v>1975</v>
      </c>
      <c r="S126" s="6" t="n">
        <v>1960</v>
      </c>
      <c r="T126" s="6" t="n">
        <v>1950</v>
      </c>
      <c r="U126" s="6" t="n">
        <v>1960</v>
      </c>
      <c r="X126" s="0"/>
      <c r="Y126" s="0"/>
      <c r="Z126" s="0"/>
      <c r="AA126" s="0"/>
    </row>
    <row r="128" customFormat="false" ht="27.35" hidden="false" customHeight="true" outlineLevel="0" collapsed="false">
      <c r="D128" s="31" t="s">
        <v>53</v>
      </c>
      <c r="S128" s="0"/>
      <c r="T128" s="0"/>
      <c r="W128" s="0"/>
    </row>
    <row r="129" customFormat="false" ht="27.35" hidden="false" customHeight="true" outlineLevel="0" collapsed="false">
      <c r="D129" s="40" t="s">
        <v>54</v>
      </c>
      <c r="S129" s="0"/>
      <c r="T129" s="29"/>
      <c r="W129" s="0"/>
    </row>
    <row r="130" customFormat="false" ht="27.35" hidden="false" customHeight="true" outlineLevel="0" collapsed="false">
      <c r="D130" s="29" t="s">
        <v>55</v>
      </c>
      <c r="S130" s="0"/>
      <c r="T130" s="29"/>
      <c r="W130" s="0"/>
    </row>
    <row r="131" customFormat="false" ht="27.35" hidden="false" customHeight="true" outlineLevel="0" collapsed="false">
      <c r="V131" s="33" t="s">
        <v>16</v>
      </c>
      <c r="W131" s="32"/>
      <c r="X131" s="32"/>
      <c r="Y131" s="32"/>
      <c r="Z131" s="32" t="s">
        <v>17</v>
      </c>
      <c r="AA131" s="32" t="s">
        <v>18</v>
      </c>
    </row>
    <row r="132" customFormat="false" ht="27.35" hidden="false" customHeight="true" outlineLevel="0" collapsed="false">
      <c r="N132" s="30" t="n">
        <v>1970</v>
      </c>
      <c r="O132" s="30" t="n">
        <v>1975</v>
      </c>
      <c r="P132" s="12" t="n">
        <v>1905</v>
      </c>
      <c r="Q132" s="12" t="n">
        <v>1995</v>
      </c>
      <c r="R132" s="30" t="n">
        <v>1975</v>
      </c>
      <c r="S132" s="30" t="n">
        <v>1965</v>
      </c>
      <c r="T132" s="30" t="n">
        <v>1960</v>
      </c>
      <c r="U132" s="30" t="n">
        <v>1960</v>
      </c>
      <c r="V132" s="32"/>
      <c r="W132" s="32" t="s">
        <v>19</v>
      </c>
      <c r="X132" s="32" t="s">
        <v>47</v>
      </c>
      <c r="Y132" s="32"/>
      <c r="Z132" s="32"/>
      <c r="AA132" s="34"/>
    </row>
    <row r="133" customFormat="false" ht="27.35" hidden="false" customHeight="true" outlineLevel="0" collapsed="false">
      <c r="N133" s="30" t="n">
        <v>1970</v>
      </c>
      <c r="O133" s="6" t="n">
        <v>2000</v>
      </c>
      <c r="P133" s="12" t="n">
        <v>2045</v>
      </c>
      <c r="Q133" s="12" t="n">
        <v>2055</v>
      </c>
      <c r="R133" s="30" t="n">
        <v>2005</v>
      </c>
      <c r="S133" s="30" t="n">
        <v>2005</v>
      </c>
      <c r="T133" s="30" t="n">
        <v>2000</v>
      </c>
      <c r="U133" s="30" t="n">
        <v>1965</v>
      </c>
      <c r="V133" s="32"/>
      <c r="W133" s="32"/>
      <c r="X133" s="35" t="s">
        <v>21</v>
      </c>
      <c r="Y133" s="38" t="n">
        <v>0</v>
      </c>
      <c r="Z133" s="35"/>
      <c r="AA133" s="39" t="n">
        <f aca="false">SUM(AA134:AA135)</f>
        <v>0</v>
      </c>
    </row>
    <row r="134" customFormat="false" ht="27.35" hidden="false" customHeight="true" outlineLevel="0" collapsed="false">
      <c r="N134" s="6" t="n">
        <v>1975</v>
      </c>
      <c r="O134" s="6" t="n">
        <v>2000</v>
      </c>
      <c r="P134" s="30" t="n">
        <v>2100</v>
      </c>
      <c r="Q134" s="12" t="n">
        <v>2155</v>
      </c>
      <c r="R134" s="12" t="n">
        <v>2160</v>
      </c>
      <c r="S134" s="12" t="n">
        <v>2140</v>
      </c>
      <c r="T134" s="30" t="n">
        <v>2000</v>
      </c>
      <c r="U134" s="6" t="n">
        <v>1970</v>
      </c>
      <c r="V134" s="32"/>
      <c r="W134" s="32"/>
      <c r="Y134" s="32" t="s">
        <v>25</v>
      </c>
      <c r="Z134" s="32" t="s">
        <v>49</v>
      </c>
      <c r="AA134" s="39" t="n">
        <v>0</v>
      </c>
    </row>
    <row r="135" customFormat="false" ht="27.35" hidden="false" customHeight="true" outlineLevel="0" collapsed="false">
      <c r="G135" s="36" t="s">
        <v>24</v>
      </c>
      <c r="N135" s="6" t="n">
        <v>1985</v>
      </c>
      <c r="O135" s="6" t="n">
        <v>2005</v>
      </c>
      <c r="P135" s="30" t="n">
        <v>2105</v>
      </c>
      <c r="Q135" s="12" t="n">
        <v>2160</v>
      </c>
      <c r="R135" s="12" t="n">
        <v>2180</v>
      </c>
      <c r="S135" s="12" t="n">
        <v>2130</v>
      </c>
      <c r="T135" s="6" t="n">
        <v>2000</v>
      </c>
      <c r="U135" s="6" t="n">
        <v>1975</v>
      </c>
      <c r="V135" s="32"/>
      <c r="W135" s="32"/>
      <c r="X135" s="0"/>
      <c r="Y135" s="32" t="s">
        <v>27</v>
      </c>
      <c r="Z135" s="32" t="s">
        <v>49</v>
      </c>
      <c r="AA135" s="39" t="n">
        <v>0</v>
      </c>
    </row>
    <row r="136" customFormat="false" ht="27.35" hidden="false" customHeight="true" outlineLevel="0" collapsed="false">
      <c r="N136" s="6" t="n">
        <v>1990</v>
      </c>
      <c r="O136" s="6" t="n">
        <v>2010</v>
      </c>
      <c r="P136" s="30" t="n">
        <v>2110</v>
      </c>
      <c r="Q136" s="12" t="n">
        <v>2150</v>
      </c>
      <c r="R136" s="12" t="n">
        <v>2140</v>
      </c>
      <c r="S136" s="30" t="n">
        <v>2105</v>
      </c>
      <c r="T136" s="6" t="n">
        <v>2005</v>
      </c>
      <c r="U136" s="6" t="n">
        <v>1980</v>
      </c>
      <c r="V136" s="32"/>
      <c r="W136" s="32"/>
      <c r="X136" s="35" t="s">
        <v>21</v>
      </c>
      <c r="Y136" s="38" t="n">
        <v>1</v>
      </c>
      <c r="Z136" s="35"/>
      <c r="AA136" s="39" t="n">
        <f aca="false">SUM(AA137:AA139)</f>
        <v>0.4375</v>
      </c>
    </row>
    <row r="137" customFormat="false" ht="27.35" hidden="false" customHeight="true" outlineLevel="0" collapsed="false">
      <c r="N137" s="6" t="n">
        <v>1980</v>
      </c>
      <c r="O137" s="6" t="n">
        <v>2005</v>
      </c>
      <c r="P137" s="30" t="n">
        <v>2105</v>
      </c>
      <c r="Q137" s="30" t="n">
        <v>2105</v>
      </c>
      <c r="R137" s="30" t="n">
        <v>2110</v>
      </c>
      <c r="S137" s="30" t="n">
        <v>2100</v>
      </c>
      <c r="T137" s="6" t="n">
        <v>2000</v>
      </c>
      <c r="U137" s="6" t="n">
        <v>1980</v>
      </c>
      <c r="W137" s="0"/>
      <c r="X137" s="32"/>
      <c r="Y137" s="32" t="s">
        <v>22</v>
      </c>
      <c r="Z137" s="32" t="s">
        <v>48</v>
      </c>
      <c r="AA137" s="39" t="n">
        <f aca="false">16/64</f>
        <v>0.25</v>
      </c>
    </row>
    <row r="138" customFormat="false" ht="27.35" hidden="false" customHeight="true" outlineLevel="0" collapsed="false">
      <c r="I138" s="0"/>
      <c r="N138" s="6" t="n">
        <v>1970</v>
      </c>
      <c r="O138" s="6" t="n">
        <v>2000</v>
      </c>
      <c r="P138" s="6" t="n">
        <v>2000</v>
      </c>
      <c r="Q138" s="30" t="n">
        <v>2020</v>
      </c>
      <c r="R138" s="30" t="n">
        <v>2035</v>
      </c>
      <c r="S138" s="30" t="n">
        <v>2025</v>
      </c>
      <c r="T138" s="30" t="n">
        <v>2000</v>
      </c>
      <c r="U138" s="6" t="n">
        <v>1970</v>
      </c>
      <c r="X138" s="32"/>
      <c r="Y138" s="32" t="s">
        <v>25</v>
      </c>
      <c r="Z138" s="32" t="s">
        <v>28</v>
      </c>
      <c r="AA138" s="39" t="n">
        <f aca="false">10/64</f>
        <v>0.15625</v>
      </c>
    </row>
    <row r="139" customFormat="false" ht="27.35" hidden="false" customHeight="true" outlineLevel="0" collapsed="false">
      <c r="N139" s="6" t="n">
        <v>1965</v>
      </c>
      <c r="O139" s="6" t="n">
        <v>1965</v>
      </c>
      <c r="P139" s="6" t="n">
        <v>1970</v>
      </c>
      <c r="Q139" s="30" t="n">
        <v>1970</v>
      </c>
      <c r="R139" s="30" t="n">
        <v>1975</v>
      </c>
      <c r="S139" s="6" t="n">
        <v>1960</v>
      </c>
      <c r="T139" s="6" t="n">
        <v>1950</v>
      </c>
      <c r="U139" s="6" t="n">
        <v>1960</v>
      </c>
      <c r="X139" s="32"/>
      <c r="Y139" s="32" t="s">
        <v>27</v>
      </c>
      <c r="Z139" s="32" t="s">
        <v>26</v>
      </c>
      <c r="AA139" s="39" t="n">
        <f aca="false">2/64</f>
        <v>0.03125</v>
      </c>
    </row>
    <row r="140" customFormat="false" ht="27.35" hidden="false" customHeight="true" outlineLevel="0" collapsed="false">
      <c r="N140" s="0"/>
      <c r="O140" s="0"/>
      <c r="P140" s="0"/>
      <c r="Q140" s="0"/>
      <c r="R140" s="0"/>
      <c r="S140" s="0"/>
      <c r="T140" s="0"/>
      <c r="U140" s="0"/>
      <c r="X140" s="32"/>
      <c r="Y140" s="32"/>
      <c r="Z140" s="32"/>
      <c r="AA140" s="39"/>
    </row>
    <row r="141" customFormat="false" ht="27.35" hidden="false" customHeight="true" outlineLevel="0" collapsed="false">
      <c r="D141" s="31" t="s">
        <v>56</v>
      </c>
      <c r="O141" s="43" t="s">
        <v>57</v>
      </c>
      <c r="W141" s="0"/>
    </row>
    <row r="142" customFormat="false" ht="27.35" hidden="false" customHeight="true" outlineLevel="0" collapsed="false">
      <c r="D142" s="40" t="s">
        <v>58</v>
      </c>
      <c r="O142" s="43"/>
      <c r="W142" s="0"/>
    </row>
    <row r="143" customFormat="false" ht="27.35" hidden="false" customHeight="true" outlineLevel="0" collapsed="false">
      <c r="V143" s="33" t="s">
        <v>16</v>
      </c>
      <c r="W143" s="32"/>
      <c r="X143" s="32"/>
      <c r="Y143" s="32"/>
      <c r="Z143" s="32" t="s">
        <v>17</v>
      </c>
      <c r="AA143" s="32" t="s">
        <v>18</v>
      </c>
    </row>
    <row r="144" customFormat="false" ht="27.35" hidden="false" customHeight="true" outlineLevel="0" collapsed="false">
      <c r="N144" s="30" t="n">
        <v>1970</v>
      </c>
      <c r="O144" s="30" t="n">
        <v>1975</v>
      </c>
      <c r="P144" s="42" t="n">
        <v>1880</v>
      </c>
      <c r="Q144" s="12" t="n">
        <v>1995</v>
      </c>
      <c r="R144" s="30" t="n">
        <v>1975</v>
      </c>
      <c r="S144" s="30" t="n">
        <v>1965</v>
      </c>
      <c r="T144" s="30" t="n">
        <v>1960</v>
      </c>
      <c r="U144" s="30" t="n">
        <v>1960</v>
      </c>
      <c r="V144" s="32"/>
      <c r="W144" s="32" t="s">
        <v>19</v>
      </c>
      <c r="X144" s="32" t="s">
        <v>47</v>
      </c>
      <c r="Y144" s="32"/>
      <c r="Z144" s="32"/>
      <c r="AA144" s="34"/>
    </row>
    <row r="145" customFormat="false" ht="27.35" hidden="false" customHeight="true" outlineLevel="0" collapsed="false">
      <c r="N145" s="30" t="n">
        <v>1970</v>
      </c>
      <c r="O145" s="6" t="n">
        <v>2000</v>
      </c>
      <c r="P145" s="12" t="n">
        <v>2045</v>
      </c>
      <c r="Q145" s="12" t="n">
        <v>2055</v>
      </c>
      <c r="R145" s="30" t="n">
        <v>2005</v>
      </c>
      <c r="S145" s="30" t="n">
        <v>2005</v>
      </c>
      <c r="T145" s="30" t="n">
        <v>2000</v>
      </c>
      <c r="U145" s="30" t="n">
        <v>1965</v>
      </c>
      <c r="V145" s="32"/>
      <c r="X145" s="2" t="s">
        <v>59</v>
      </c>
    </row>
    <row r="146" customFormat="false" ht="27.35" hidden="false" customHeight="true" outlineLevel="0" collapsed="false">
      <c r="N146" s="6" t="n">
        <v>1975</v>
      </c>
      <c r="O146" s="6" t="n">
        <v>2000</v>
      </c>
      <c r="P146" s="30" t="n">
        <v>2100</v>
      </c>
      <c r="Q146" s="12" t="n">
        <v>2155</v>
      </c>
      <c r="R146" s="12" t="n">
        <v>2160</v>
      </c>
      <c r="S146" s="12" t="n">
        <v>2140</v>
      </c>
      <c r="T146" s="30" t="n">
        <v>2000</v>
      </c>
      <c r="U146" s="6" t="n">
        <v>1970</v>
      </c>
      <c r="V146" s="32"/>
      <c r="X146" s="35" t="s">
        <v>21</v>
      </c>
      <c r="Y146" s="38" t="n">
        <v>4</v>
      </c>
      <c r="Z146" s="35"/>
      <c r="AA146" s="39" t="n">
        <f aca="false">AA147</f>
        <v>0.03125</v>
      </c>
    </row>
    <row r="147" customFormat="false" ht="27.35" hidden="false" customHeight="true" outlineLevel="0" collapsed="false">
      <c r="G147" s="36" t="s">
        <v>24</v>
      </c>
      <c r="N147" s="6" t="n">
        <v>1985</v>
      </c>
      <c r="O147" s="6" t="n">
        <v>2005</v>
      </c>
      <c r="P147" s="30" t="n">
        <v>2105</v>
      </c>
      <c r="Q147" s="44" t="n">
        <v>2200</v>
      </c>
      <c r="R147" s="45" t="n">
        <v>2210</v>
      </c>
      <c r="S147" s="12" t="n">
        <v>2130</v>
      </c>
      <c r="T147" s="6" t="n">
        <v>2000</v>
      </c>
      <c r="U147" s="6" t="n">
        <v>1975</v>
      </c>
      <c r="V147" s="32"/>
      <c r="Y147" s="32" t="s">
        <v>27</v>
      </c>
      <c r="Z147" s="32" t="s">
        <v>26</v>
      </c>
      <c r="AA147" s="39" t="n">
        <f aca="false">2/64</f>
        <v>0.03125</v>
      </c>
    </row>
    <row r="148" customFormat="false" ht="27.35" hidden="false" customHeight="true" outlineLevel="0" collapsed="false">
      <c r="N148" s="6" t="n">
        <v>1990</v>
      </c>
      <c r="O148" s="6" t="n">
        <v>2010</v>
      </c>
      <c r="P148" s="30" t="n">
        <v>2110</v>
      </c>
      <c r="Q148" s="12" t="n">
        <v>2150</v>
      </c>
      <c r="R148" s="12" t="n">
        <v>2140</v>
      </c>
      <c r="S148" s="30" t="n">
        <v>2105</v>
      </c>
      <c r="T148" s="6" t="n">
        <v>2005</v>
      </c>
      <c r="U148" s="6" t="n">
        <v>1980</v>
      </c>
      <c r="V148" s="32"/>
      <c r="W148" s="32"/>
      <c r="X148" s="0"/>
      <c r="Y148" s="0"/>
      <c r="Z148" s="0"/>
      <c r="AA148" s="0"/>
    </row>
    <row r="149" customFormat="false" ht="27.35" hidden="false" customHeight="true" outlineLevel="0" collapsed="false">
      <c r="N149" s="6" t="n">
        <v>1980</v>
      </c>
      <c r="O149" s="6" t="n">
        <v>2005</v>
      </c>
      <c r="P149" s="30" t="n">
        <v>2105</v>
      </c>
      <c r="Q149" s="30" t="n">
        <v>2105</v>
      </c>
      <c r="R149" s="30" t="n">
        <v>2110</v>
      </c>
      <c r="S149" s="30" t="n">
        <v>2100</v>
      </c>
      <c r="T149" s="6" t="n">
        <v>2000</v>
      </c>
      <c r="U149" s="6" t="n">
        <v>1980</v>
      </c>
      <c r="W149" s="0"/>
      <c r="X149" s="0"/>
      <c r="Y149" s="0"/>
      <c r="Z149" s="0"/>
      <c r="AA149" s="0"/>
    </row>
    <row r="150" customFormat="false" ht="27.35" hidden="false" customHeight="true" outlineLevel="0" collapsed="false">
      <c r="I150" s="0"/>
      <c r="N150" s="6" t="n">
        <v>1970</v>
      </c>
      <c r="O150" s="6" t="n">
        <v>2000</v>
      </c>
      <c r="P150" s="6" t="n">
        <v>2000</v>
      </c>
      <c r="Q150" s="30" t="n">
        <v>2020</v>
      </c>
      <c r="R150" s="30" t="n">
        <v>2035</v>
      </c>
      <c r="S150" s="30" t="n">
        <v>2025</v>
      </c>
      <c r="T150" s="30" t="n">
        <v>2000</v>
      </c>
      <c r="U150" s="6" t="n">
        <v>1970</v>
      </c>
      <c r="W150" s="0"/>
      <c r="X150" s="0"/>
      <c r="Y150" s="0"/>
      <c r="Z150" s="0"/>
      <c r="AA150" s="0"/>
    </row>
    <row r="151" customFormat="false" ht="27.35" hidden="false" customHeight="true" outlineLevel="0" collapsed="false">
      <c r="N151" s="6" t="n">
        <v>1965</v>
      </c>
      <c r="O151" s="6" t="n">
        <v>1965</v>
      </c>
      <c r="P151" s="6" t="n">
        <v>1970</v>
      </c>
      <c r="Q151" s="30" t="n">
        <v>1970</v>
      </c>
      <c r="R151" s="30" t="n">
        <v>1975</v>
      </c>
      <c r="S151" s="6" t="n">
        <v>1960</v>
      </c>
      <c r="T151" s="6" t="n">
        <v>1950</v>
      </c>
      <c r="U151" s="6" t="n">
        <v>1960</v>
      </c>
      <c r="W151" s="0"/>
      <c r="X151" s="0"/>
      <c r="Y151" s="0"/>
      <c r="Z151" s="0"/>
      <c r="AA151" s="0"/>
    </row>
    <row r="153" customFormat="false" ht="27.35" hidden="false" customHeight="true" outlineLevel="0" collapsed="false">
      <c r="D153" s="31" t="s">
        <v>60</v>
      </c>
    </row>
    <row r="154" customFormat="false" ht="27.35" hidden="false" customHeight="true" outlineLevel="0" collapsed="false">
      <c r="D154" s="40" t="s">
        <v>61</v>
      </c>
    </row>
    <row r="155" customFormat="false" ht="27.35" hidden="false" customHeight="true" outlineLevel="0" collapsed="false">
      <c r="V155" s="33" t="s">
        <v>16</v>
      </c>
      <c r="W155" s="32"/>
      <c r="X155" s="32"/>
      <c r="Y155" s="32" t="s">
        <v>62</v>
      </c>
      <c r="Z155" s="0"/>
      <c r="AA155" s="0"/>
    </row>
    <row r="156" customFormat="false" ht="27.35" hidden="false" customHeight="true" outlineLevel="0" collapsed="false">
      <c r="N156" s="30" t="n">
        <v>1970</v>
      </c>
      <c r="O156" s="30" t="n">
        <v>1975</v>
      </c>
      <c r="P156" s="42" t="n">
        <v>1880</v>
      </c>
      <c r="Q156" s="46" t="n">
        <v>1799</v>
      </c>
      <c r="R156" s="30" t="n">
        <v>1975</v>
      </c>
      <c r="S156" s="30" t="n">
        <v>1965</v>
      </c>
      <c r="T156" s="30" t="n">
        <v>1960</v>
      </c>
      <c r="U156" s="30" t="n">
        <v>1960</v>
      </c>
      <c r="V156" s="32"/>
      <c r="W156" s="0"/>
      <c r="X156" s="0"/>
      <c r="Y156" s="0"/>
      <c r="Z156" s="0"/>
      <c r="AA156" s="0"/>
    </row>
    <row r="157" customFormat="false" ht="27.35" hidden="false" customHeight="true" outlineLevel="0" collapsed="false">
      <c r="N157" s="30" t="n">
        <v>1970</v>
      </c>
      <c r="O157" s="6" t="n">
        <v>2000</v>
      </c>
      <c r="P157" s="12" t="n">
        <v>2045</v>
      </c>
      <c r="Q157" s="12" t="n">
        <v>2055</v>
      </c>
      <c r="R157" s="30" t="n">
        <v>2005</v>
      </c>
      <c r="S157" s="30" t="n">
        <v>2005</v>
      </c>
      <c r="T157" s="30" t="n">
        <v>2000</v>
      </c>
      <c r="U157" s="30" t="n">
        <v>1965</v>
      </c>
      <c r="V157" s="32"/>
      <c r="W157" s="0"/>
      <c r="X157" s="0"/>
      <c r="Y157" s="0"/>
      <c r="Z157" s="0"/>
      <c r="AA157" s="0"/>
    </row>
    <row r="158" customFormat="false" ht="27.35" hidden="false" customHeight="true" outlineLevel="0" collapsed="false">
      <c r="N158" s="6" t="n">
        <v>1975</v>
      </c>
      <c r="O158" s="6" t="n">
        <v>2000</v>
      </c>
      <c r="P158" s="30" t="n">
        <v>2100</v>
      </c>
      <c r="Q158" s="12" t="n">
        <v>2155</v>
      </c>
      <c r="R158" s="12" t="n">
        <v>2160</v>
      </c>
      <c r="S158" s="12" t="n">
        <v>2140</v>
      </c>
      <c r="T158" s="30" t="n">
        <v>2000</v>
      </c>
      <c r="U158" s="6" t="n">
        <v>1970</v>
      </c>
      <c r="V158" s="32"/>
      <c r="W158" s="0"/>
      <c r="X158" s="0"/>
      <c r="Y158" s="0"/>
      <c r="Z158" s="0"/>
      <c r="AA158" s="0"/>
    </row>
    <row r="159" customFormat="false" ht="27.35" hidden="false" customHeight="true" outlineLevel="0" collapsed="false">
      <c r="G159" s="36" t="s">
        <v>24</v>
      </c>
      <c r="N159" s="6" t="n">
        <v>1985</v>
      </c>
      <c r="O159" s="6" t="n">
        <v>2005</v>
      </c>
      <c r="P159" s="30" t="n">
        <v>2105</v>
      </c>
      <c r="Q159" s="44" t="n">
        <v>2200</v>
      </c>
      <c r="R159" s="45" t="n">
        <v>2210</v>
      </c>
      <c r="S159" s="12" t="n">
        <v>2130</v>
      </c>
      <c r="T159" s="6" t="n">
        <v>2000</v>
      </c>
      <c r="U159" s="6" t="n">
        <v>1975</v>
      </c>
      <c r="V159" s="32"/>
      <c r="W159" s="0"/>
      <c r="X159" s="0"/>
      <c r="Y159" s="0"/>
      <c r="Z159" s="0"/>
      <c r="AA159" s="0"/>
    </row>
    <row r="160" customFormat="false" ht="27.35" hidden="false" customHeight="true" outlineLevel="0" collapsed="false">
      <c r="N160" s="6" t="n">
        <v>1990</v>
      </c>
      <c r="O160" s="6" t="n">
        <v>2010</v>
      </c>
      <c r="P160" s="30" t="n">
        <v>2110</v>
      </c>
      <c r="Q160" s="12" t="n">
        <v>2150</v>
      </c>
      <c r="R160" s="12" t="n">
        <v>2140</v>
      </c>
      <c r="S160" s="30" t="n">
        <v>2105</v>
      </c>
      <c r="T160" s="6" t="n">
        <v>2005</v>
      </c>
      <c r="U160" s="6" t="n">
        <v>1980</v>
      </c>
      <c r="V160" s="32"/>
      <c r="W160" s="32"/>
      <c r="X160" s="0"/>
      <c r="Y160" s="0"/>
      <c r="Z160" s="0"/>
      <c r="AA160" s="0"/>
    </row>
    <row r="161" customFormat="false" ht="27.35" hidden="false" customHeight="true" outlineLevel="0" collapsed="false">
      <c r="N161" s="6" t="n">
        <v>1980</v>
      </c>
      <c r="O161" s="6" t="n">
        <v>2005</v>
      </c>
      <c r="P161" s="30" t="n">
        <v>2105</v>
      </c>
      <c r="Q161" s="30" t="n">
        <v>2105</v>
      </c>
      <c r="R161" s="30" t="n">
        <v>2110</v>
      </c>
      <c r="S161" s="30" t="n">
        <v>2100</v>
      </c>
      <c r="T161" s="6" t="n">
        <v>2000</v>
      </c>
      <c r="U161" s="6" t="n">
        <v>1980</v>
      </c>
      <c r="W161" s="0"/>
      <c r="X161" s="0"/>
      <c r="Y161" s="0"/>
      <c r="Z161" s="0"/>
      <c r="AA161" s="0"/>
    </row>
    <row r="162" customFormat="false" ht="27.35" hidden="false" customHeight="true" outlineLevel="0" collapsed="false">
      <c r="I162" s="0"/>
      <c r="N162" s="6" t="n">
        <v>1970</v>
      </c>
      <c r="O162" s="6" t="n">
        <v>2000</v>
      </c>
      <c r="P162" s="6" t="n">
        <v>2000</v>
      </c>
      <c r="Q162" s="30" t="n">
        <v>2020</v>
      </c>
      <c r="R162" s="30" t="n">
        <v>2035</v>
      </c>
      <c r="S162" s="30" t="n">
        <v>2025</v>
      </c>
      <c r="T162" s="30" t="n">
        <v>2000</v>
      </c>
      <c r="U162" s="6" t="n">
        <v>1970</v>
      </c>
      <c r="W162" s="0"/>
      <c r="X162" s="0"/>
      <c r="Y162" s="0"/>
      <c r="Z162" s="0"/>
      <c r="AA162" s="0"/>
    </row>
    <row r="163" customFormat="false" ht="27.35" hidden="false" customHeight="true" outlineLevel="0" collapsed="false">
      <c r="N163" s="6" t="n">
        <v>1965</v>
      </c>
      <c r="O163" s="6" t="n">
        <v>1965</v>
      </c>
      <c r="P163" s="6" t="n">
        <v>1970</v>
      </c>
      <c r="Q163" s="30" t="n">
        <v>1970</v>
      </c>
      <c r="R163" s="30" t="n">
        <v>1975</v>
      </c>
      <c r="S163" s="6" t="n">
        <v>1960</v>
      </c>
      <c r="T163" s="6" t="n">
        <v>1950</v>
      </c>
      <c r="U163" s="6" t="n">
        <v>1960</v>
      </c>
      <c r="W163" s="0"/>
      <c r="X163" s="0"/>
      <c r="Y163" s="0"/>
      <c r="Z163" s="0"/>
      <c r="AA163" s="0"/>
    </row>
    <row r="165" customFormat="false" ht="27.35" hidden="false" customHeight="true" outlineLevel="0" collapsed="false">
      <c r="D165" s="31" t="s">
        <v>63</v>
      </c>
    </row>
    <row r="166" customFormat="false" ht="27.35" hidden="false" customHeight="true" outlineLevel="0" collapsed="false">
      <c r="D166" s="40" t="s">
        <v>64</v>
      </c>
    </row>
    <row r="167" customFormat="false" ht="27.35" hidden="false" customHeight="true" outlineLevel="0" collapsed="false">
      <c r="V167" s="33" t="s">
        <v>16</v>
      </c>
      <c r="W167" s="32"/>
      <c r="X167" s="32"/>
      <c r="Y167" s="32" t="s">
        <v>62</v>
      </c>
      <c r="Z167" s="0"/>
    </row>
    <row r="168" customFormat="false" ht="27.35" hidden="false" customHeight="true" outlineLevel="0" collapsed="false">
      <c r="N168" s="30" t="n">
        <v>1970</v>
      </c>
      <c r="O168" s="30" t="n">
        <v>1975</v>
      </c>
      <c r="P168" s="42" t="n">
        <v>1880</v>
      </c>
      <c r="Q168" s="12" t="n">
        <v>1995</v>
      </c>
      <c r="R168" s="30" t="n">
        <v>1975</v>
      </c>
      <c r="S168" s="30" t="n">
        <v>1965</v>
      </c>
      <c r="T168" s="30" t="n">
        <v>1960</v>
      </c>
      <c r="U168" s="30" t="n">
        <v>1960</v>
      </c>
      <c r="V168" s="32"/>
      <c r="W168" s="0"/>
      <c r="X168" s="0"/>
      <c r="Y168" s="0"/>
      <c r="Z168" s="0"/>
    </row>
    <row r="169" customFormat="false" ht="27.35" hidden="false" customHeight="true" outlineLevel="0" collapsed="false">
      <c r="N169" s="30" t="n">
        <v>1970</v>
      </c>
      <c r="O169" s="6" t="n">
        <v>2000</v>
      </c>
      <c r="P169" s="12" t="n">
        <v>2045</v>
      </c>
      <c r="Q169" s="12" t="n">
        <v>2055</v>
      </c>
      <c r="R169" s="30" t="n">
        <v>2005</v>
      </c>
      <c r="S169" s="30" t="n">
        <v>2005</v>
      </c>
      <c r="T169" s="30" t="n">
        <v>2000</v>
      </c>
      <c r="U169" s="30" t="n">
        <v>1965</v>
      </c>
      <c r="V169" s="32"/>
      <c r="W169" s="0"/>
      <c r="X169" s="0"/>
      <c r="Y169" s="0"/>
      <c r="Z169" s="0"/>
    </row>
    <row r="170" customFormat="false" ht="27.35" hidden="false" customHeight="true" outlineLevel="0" collapsed="false">
      <c r="N170" s="6" t="n">
        <v>1975</v>
      </c>
      <c r="O170" s="6" t="n">
        <v>2000</v>
      </c>
      <c r="P170" s="30" t="n">
        <v>2100</v>
      </c>
      <c r="Q170" s="12" t="n">
        <v>2155</v>
      </c>
      <c r="R170" s="12" t="n">
        <v>2160</v>
      </c>
      <c r="S170" s="12" t="n">
        <v>2140</v>
      </c>
      <c r="T170" s="30" t="n">
        <v>2000</v>
      </c>
      <c r="U170" s="6" t="n">
        <v>1970</v>
      </c>
      <c r="V170" s="32"/>
      <c r="W170" s="0"/>
      <c r="X170" s="0"/>
      <c r="Y170" s="0"/>
      <c r="Z170" s="0"/>
    </row>
    <row r="171" customFormat="false" ht="27.35" hidden="false" customHeight="true" outlineLevel="0" collapsed="false">
      <c r="G171" s="36" t="s">
        <v>24</v>
      </c>
      <c r="N171" s="6" t="n">
        <v>1985</v>
      </c>
      <c r="O171" s="6" t="n">
        <v>2005</v>
      </c>
      <c r="P171" s="30" t="n">
        <v>2105</v>
      </c>
      <c r="Q171" s="47" t="n">
        <v>2300</v>
      </c>
      <c r="R171" s="45" t="n">
        <v>2210</v>
      </c>
      <c r="S171" s="12" t="n">
        <v>2130</v>
      </c>
      <c r="T171" s="6" t="n">
        <v>2000</v>
      </c>
      <c r="U171" s="6" t="n">
        <v>1975</v>
      </c>
      <c r="V171" s="32"/>
      <c r="W171" s="0"/>
      <c r="X171" s="0"/>
      <c r="Y171" s="0"/>
      <c r="Z171" s="0"/>
    </row>
    <row r="172" customFormat="false" ht="27.35" hidden="false" customHeight="true" outlineLevel="0" collapsed="false">
      <c r="N172" s="6" t="n">
        <v>1990</v>
      </c>
      <c r="O172" s="6" t="n">
        <v>2010</v>
      </c>
      <c r="P172" s="30" t="n">
        <v>2110</v>
      </c>
      <c r="Q172" s="12" t="n">
        <v>2150</v>
      </c>
      <c r="R172" s="12" t="n">
        <v>2140</v>
      </c>
      <c r="S172" s="30" t="n">
        <v>2105</v>
      </c>
      <c r="T172" s="6" t="n">
        <v>2005</v>
      </c>
      <c r="U172" s="6" t="n">
        <v>1980</v>
      </c>
      <c r="V172" s="32"/>
      <c r="W172" s="32"/>
      <c r="X172" s="0"/>
      <c r="Y172" s="0"/>
      <c r="Z172" s="0"/>
    </row>
    <row r="173" customFormat="false" ht="27.35" hidden="false" customHeight="true" outlineLevel="0" collapsed="false">
      <c r="N173" s="6" t="n">
        <v>1980</v>
      </c>
      <c r="O173" s="6" t="n">
        <v>2005</v>
      </c>
      <c r="P173" s="30" t="n">
        <v>2105</v>
      </c>
      <c r="Q173" s="30" t="n">
        <v>2105</v>
      </c>
      <c r="R173" s="30" t="n">
        <v>2110</v>
      </c>
      <c r="S173" s="30" t="n">
        <v>2100</v>
      </c>
      <c r="T173" s="6" t="n">
        <v>2000</v>
      </c>
      <c r="U173" s="6" t="n">
        <v>1980</v>
      </c>
      <c r="W173" s="0"/>
      <c r="X173" s="0"/>
      <c r="Y173" s="0"/>
      <c r="Z173" s="0"/>
    </row>
    <row r="174" customFormat="false" ht="27.35" hidden="false" customHeight="true" outlineLevel="0" collapsed="false">
      <c r="I174" s="0"/>
      <c r="N174" s="6" t="n">
        <v>1970</v>
      </c>
      <c r="O174" s="6" t="n">
        <v>2000</v>
      </c>
      <c r="P174" s="6" t="n">
        <v>2000</v>
      </c>
      <c r="Q174" s="30" t="n">
        <v>2020</v>
      </c>
      <c r="R174" s="30" t="n">
        <v>2035</v>
      </c>
      <c r="S174" s="30" t="n">
        <v>2025</v>
      </c>
      <c r="T174" s="30" t="n">
        <v>2000</v>
      </c>
      <c r="U174" s="6" t="n">
        <v>1970</v>
      </c>
      <c r="W174" s="0"/>
      <c r="X174" s="0"/>
      <c r="Y174" s="0"/>
      <c r="Z174" s="0"/>
    </row>
    <row r="175" customFormat="false" ht="27.35" hidden="false" customHeight="true" outlineLevel="0" collapsed="false">
      <c r="N175" s="6" t="n">
        <v>1965</v>
      </c>
      <c r="O175" s="6" t="n">
        <v>1965</v>
      </c>
      <c r="P175" s="6" t="n">
        <v>1970</v>
      </c>
      <c r="Q175" s="30" t="n">
        <v>1970</v>
      </c>
      <c r="R175" s="30" t="n">
        <v>1975</v>
      </c>
      <c r="S175" s="6" t="n">
        <v>1960</v>
      </c>
      <c r="T175" s="6" t="n">
        <v>1950</v>
      </c>
      <c r="U175" s="6" t="n">
        <v>1960</v>
      </c>
      <c r="W175" s="0"/>
      <c r="X175" s="0"/>
      <c r="Y175" s="0"/>
      <c r="Z175" s="0"/>
    </row>
    <row r="177" customFormat="false" ht="27.35" hidden="false" customHeight="true" outlineLevel="0" collapsed="false">
      <c r="D177" s="31" t="s">
        <v>65</v>
      </c>
    </row>
    <row r="178" customFormat="false" ht="27.35" hidden="false" customHeight="true" outlineLevel="0" collapsed="false">
      <c r="D178" s="48" t="s">
        <v>66</v>
      </c>
    </row>
    <row r="179" customFormat="false" ht="27.35" hidden="false" customHeight="true" outlineLevel="0" collapsed="false">
      <c r="V179" s="33" t="s">
        <v>16</v>
      </c>
      <c r="W179" s="32"/>
      <c r="X179" s="32"/>
      <c r="Y179" s="32"/>
      <c r="Z179" s="32" t="s">
        <v>17</v>
      </c>
      <c r="AA179" s="32" t="s">
        <v>18</v>
      </c>
    </row>
    <row r="180" customFormat="false" ht="27.35" hidden="false" customHeight="true" outlineLevel="0" collapsed="false">
      <c r="N180" s="30" t="n">
        <v>1970</v>
      </c>
      <c r="O180" s="30" t="n">
        <v>1975</v>
      </c>
      <c r="P180" s="12" t="n">
        <v>1900</v>
      </c>
      <c r="Q180" s="12" t="n">
        <v>1995</v>
      </c>
      <c r="R180" s="30" t="n">
        <v>1975</v>
      </c>
      <c r="S180" s="30" t="n">
        <v>1965</v>
      </c>
      <c r="T180" s="30" t="n">
        <v>1960</v>
      </c>
      <c r="U180" s="30" t="n">
        <v>1960</v>
      </c>
      <c r="V180" s="32"/>
      <c r="W180" s="32" t="s">
        <v>19</v>
      </c>
      <c r="X180" s="32" t="s">
        <v>47</v>
      </c>
      <c r="Y180" s="32"/>
      <c r="Z180" s="32"/>
      <c r="AA180" s="34"/>
    </row>
    <row r="181" customFormat="false" ht="27.35" hidden="false" customHeight="true" outlineLevel="0" collapsed="false">
      <c r="N181" s="30" t="n">
        <v>1970</v>
      </c>
      <c r="O181" s="6" t="n">
        <v>2000</v>
      </c>
      <c r="P181" s="12" t="n">
        <v>2045</v>
      </c>
      <c r="Q181" s="12" t="n">
        <v>2055</v>
      </c>
      <c r="R181" s="30" t="n">
        <v>2005</v>
      </c>
      <c r="S181" s="30" t="n">
        <v>2005</v>
      </c>
      <c r="T181" s="30" t="n">
        <v>2000</v>
      </c>
      <c r="U181" s="30" t="n">
        <v>1965</v>
      </c>
      <c r="V181" s="32"/>
      <c r="W181" s="32"/>
      <c r="X181" s="35" t="s">
        <v>21</v>
      </c>
      <c r="Y181" s="38" t="n">
        <v>0</v>
      </c>
      <c r="Z181" s="35"/>
      <c r="AA181" s="39" t="n">
        <f aca="false">SUM(AA182:AA183)</f>
        <v>0</v>
      </c>
    </row>
    <row r="182" customFormat="false" ht="27.35" hidden="false" customHeight="true" outlineLevel="0" collapsed="false">
      <c r="N182" s="6" t="n">
        <v>1975</v>
      </c>
      <c r="O182" s="6" t="n">
        <v>2000</v>
      </c>
      <c r="P182" s="30" t="n">
        <v>2100</v>
      </c>
      <c r="Q182" s="12" t="n">
        <v>2155</v>
      </c>
      <c r="R182" s="12" t="n">
        <v>2160</v>
      </c>
      <c r="S182" s="12" t="n">
        <v>2140</v>
      </c>
      <c r="T182" s="30" t="n">
        <v>2000</v>
      </c>
      <c r="U182" s="6" t="n">
        <v>1970</v>
      </c>
      <c r="V182" s="32"/>
      <c r="W182" s="32"/>
      <c r="Y182" s="32" t="s">
        <v>25</v>
      </c>
      <c r="Z182" s="32" t="s">
        <v>23</v>
      </c>
      <c r="AA182" s="39" t="n">
        <v>0</v>
      </c>
    </row>
    <row r="183" customFormat="false" ht="27.35" hidden="false" customHeight="true" outlineLevel="0" collapsed="false">
      <c r="G183" s="36" t="s">
        <v>24</v>
      </c>
      <c r="N183" s="6" t="n">
        <v>1985</v>
      </c>
      <c r="O183" s="6" t="n">
        <v>2005</v>
      </c>
      <c r="P183" s="30" t="n">
        <v>2105</v>
      </c>
      <c r="Q183" s="44" t="n">
        <v>2200</v>
      </c>
      <c r="R183" s="45" t="n">
        <v>2210</v>
      </c>
      <c r="S183" s="12" t="n">
        <v>2130</v>
      </c>
      <c r="T183" s="6" t="n">
        <v>2000</v>
      </c>
      <c r="U183" s="6" t="n">
        <v>1975</v>
      </c>
      <c r="V183" s="32"/>
      <c r="W183" s="32"/>
      <c r="X183" s="0"/>
      <c r="Y183" s="32" t="s">
        <v>27</v>
      </c>
      <c r="Z183" s="32" t="s">
        <v>23</v>
      </c>
      <c r="AA183" s="39" t="n">
        <v>0</v>
      </c>
    </row>
    <row r="184" customFormat="false" ht="27.35" hidden="false" customHeight="true" outlineLevel="0" collapsed="false">
      <c r="N184" s="6" t="n">
        <v>1990</v>
      </c>
      <c r="O184" s="6" t="n">
        <v>2010</v>
      </c>
      <c r="P184" s="30" t="n">
        <v>2110</v>
      </c>
      <c r="Q184" s="12" t="n">
        <v>2150</v>
      </c>
      <c r="R184" s="12" t="n">
        <v>2140</v>
      </c>
      <c r="S184" s="30" t="n">
        <v>2105</v>
      </c>
      <c r="T184" s="6" t="n">
        <v>2005</v>
      </c>
      <c r="U184" s="6" t="n">
        <v>1980</v>
      </c>
      <c r="X184" s="35" t="s">
        <v>21</v>
      </c>
      <c r="Y184" s="38" t="n">
        <v>1</v>
      </c>
      <c r="Z184" s="35"/>
      <c r="AA184" s="39" t="n">
        <f aca="false">SUM(AA185:AA187)</f>
        <v>0.4375</v>
      </c>
    </row>
    <row r="185" customFormat="false" ht="27.35" hidden="false" customHeight="true" outlineLevel="0" collapsed="false">
      <c r="N185" s="6" t="n">
        <v>1980</v>
      </c>
      <c r="O185" s="6" t="n">
        <v>2005</v>
      </c>
      <c r="P185" s="30" t="n">
        <v>2105</v>
      </c>
      <c r="Q185" s="30" t="n">
        <v>2105</v>
      </c>
      <c r="R185" s="30" t="n">
        <v>2110</v>
      </c>
      <c r="S185" s="30" t="n">
        <v>2100</v>
      </c>
      <c r="T185" s="6" t="n">
        <v>2000</v>
      </c>
      <c r="U185" s="6" t="n">
        <v>1980</v>
      </c>
      <c r="X185" s="32"/>
      <c r="Y185" s="32" t="s">
        <v>22</v>
      </c>
      <c r="Z185" s="32" t="s">
        <v>48</v>
      </c>
      <c r="AA185" s="39" t="n">
        <f aca="false">16/64</f>
        <v>0.25</v>
      </c>
    </row>
    <row r="186" customFormat="false" ht="27.35" hidden="false" customHeight="true" outlineLevel="0" collapsed="false">
      <c r="I186" s="0"/>
      <c r="N186" s="6" t="n">
        <v>1970</v>
      </c>
      <c r="O186" s="6" t="n">
        <v>2000</v>
      </c>
      <c r="P186" s="6" t="n">
        <v>2000</v>
      </c>
      <c r="Q186" s="30" t="n">
        <v>2020</v>
      </c>
      <c r="R186" s="30" t="n">
        <v>2035</v>
      </c>
      <c r="S186" s="30" t="n">
        <v>2025</v>
      </c>
      <c r="T186" s="30" t="n">
        <v>2000</v>
      </c>
      <c r="U186" s="6" t="n">
        <v>1970</v>
      </c>
      <c r="X186" s="32"/>
      <c r="Y186" s="32" t="s">
        <v>25</v>
      </c>
      <c r="Z186" s="32" t="s">
        <v>28</v>
      </c>
      <c r="AA186" s="39" t="n">
        <f aca="false">10/64</f>
        <v>0.15625</v>
      </c>
    </row>
    <row r="187" customFormat="false" ht="27.35" hidden="false" customHeight="true" outlineLevel="0" collapsed="false">
      <c r="N187" s="6" t="n">
        <v>1965</v>
      </c>
      <c r="O187" s="6" t="n">
        <v>1965</v>
      </c>
      <c r="P187" s="6" t="n">
        <v>1970</v>
      </c>
      <c r="Q187" s="30" t="n">
        <v>1970</v>
      </c>
      <c r="R187" s="30" t="n">
        <v>1975</v>
      </c>
      <c r="S187" s="6" t="n">
        <v>1960</v>
      </c>
      <c r="T187" s="6" t="n">
        <v>1950</v>
      </c>
      <c r="U187" s="6" t="n">
        <v>1960</v>
      </c>
      <c r="X187" s="32"/>
      <c r="Y187" s="32" t="s">
        <v>27</v>
      </c>
      <c r="Z187" s="32" t="s">
        <v>26</v>
      </c>
      <c r="AA187" s="39" t="n">
        <f aca="false">2/64</f>
        <v>0.03125</v>
      </c>
    </row>
    <row r="189" customFormat="false" ht="27.35" hidden="false" customHeight="true" outlineLevel="0" collapsed="false">
      <c r="D189" s="31" t="s">
        <v>67</v>
      </c>
      <c r="K189" s="0"/>
    </row>
    <row r="190" customFormat="false" ht="27.35" hidden="false" customHeight="true" outlineLevel="0" collapsed="false">
      <c r="D190" s="40" t="s">
        <v>68</v>
      </c>
      <c r="K190" s="29"/>
    </row>
    <row r="191" customFormat="false" ht="27.35" hidden="false" customHeight="true" outlineLevel="0" collapsed="false">
      <c r="D191" s="29" t="s">
        <v>69</v>
      </c>
      <c r="K191" s="29"/>
    </row>
    <row r="192" customFormat="false" ht="27.35" hidden="false" customHeight="true" outlineLevel="0" collapsed="false">
      <c r="V192" s="33" t="s">
        <v>16</v>
      </c>
      <c r="W192" s="32"/>
      <c r="X192" s="32"/>
      <c r="Y192" s="32"/>
      <c r="Z192" s="32" t="s">
        <v>17</v>
      </c>
      <c r="AA192" s="32" t="s">
        <v>70</v>
      </c>
      <c r="AB192" s="32" t="s">
        <v>71</v>
      </c>
    </row>
    <row r="193" customFormat="false" ht="27.35" hidden="false" customHeight="true" outlineLevel="0" collapsed="false">
      <c r="D193" s="30" t="n">
        <v>2065</v>
      </c>
      <c r="E193" s="30" t="n">
        <v>2055</v>
      </c>
      <c r="F193" s="30" t="n">
        <v>2045</v>
      </c>
      <c r="G193" s="30" t="n">
        <v>2035</v>
      </c>
      <c r="H193" s="30" t="n">
        <v>2025</v>
      </c>
      <c r="I193" s="30" t="n">
        <v>2015</v>
      </c>
      <c r="J193" s="30" t="n">
        <v>2005</v>
      </c>
      <c r="K193" s="12" t="n">
        <v>2030</v>
      </c>
      <c r="N193" s="30" t="n">
        <v>1970</v>
      </c>
      <c r="O193" s="30" t="n">
        <v>1975</v>
      </c>
      <c r="P193" s="12" t="n">
        <v>1900</v>
      </c>
      <c r="Q193" s="12" t="n">
        <v>1995</v>
      </c>
      <c r="R193" s="30" t="n">
        <v>1975</v>
      </c>
      <c r="S193" s="30" t="n">
        <v>1965</v>
      </c>
      <c r="T193" s="30" t="n">
        <v>1960</v>
      </c>
      <c r="U193" s="30" t="n">
        <v>1960</v>
      </c>
      <c r="V193" s="32"/>
      <c r="W193" s="32" t="s">
        <v>19</v>
      </c>
      <c r="X193" s="32" t="s">
        <v>20</v>
      </c>
      <c r="Y193" s="32"/>
      <c r="Z193" s="32"/>
      <c r="AA193" s="34"/>
    </row>
    <row r="194" customFormat="false" ht="27.35" hidden="false" customHeight="true" outlineLevel="0" collapsed="false">
      <c r="D194" s="30" t="n">
        <v>2075</v>
      </c>
      <c r="E194" s="12" t="n">
        <v>2100</v>
      </c>
      <c r="F194" s="12" t="n">
        <v>2120</v>
      </c>
      <c r="G194" s="12" t="n">
        <v>2140</v>
      </c>
      <c r="H194" s="12" t="n">
        <v>2130</v>
      </c>
      <c r="I194" s="12" t="n">
        <v>2120</v>
      </c>
      <c r="J194" s="12" t="n">
        <v>2120</v>
      </c>
      <c r="K194" s="12" t="n">
        <v>2040</v>
      </c>
      <c r="N194" s="30" t="n">
        <v>1970</v>
      </c>
      <c r="O194" s="6" t="n">
        <v>2000</v>
      </c>
      <c r="P194" s="12" t="n">
        <v>2045</v>
      </c>
      <c r="Q194" s="12" t="n">
        <v>2055</v>
      </c>
      <c r="R194" s="30" t="n">
        <v>2005</v>
      </c>
      <c r="S194" s="30" t="n">
        <v>2005</v>
      </c>
      <c r="T194" s="30" t="n">
        <v>2000</v>
      </c>
      <c r="U194" s="30" t="n">
        <v>1965</v>
      </c>
      <c r="V194" s="32"/>
      <c r="W194" s="32"/>
      <c r="X194" s="35" t="s">
        <v>21</v>
      </c>
      <c r="Y194" s="38" t="n">
        <v>0</v>
      </c>
      <c r="Z194" s="35" t="s">
        <v>72</v>
      </c>
      <c r="AA194" s="35" t="n">
        <f aca="false">MEDIAN(2065, 2055, 2045, 2035, 2025, 2015, 2005, 2030,  2040, 2010, 2015, 2020, 2015, 2010, 2000, 2080,  2075, 2065, 2055, 2045, 2035, 2020, 2075, 2085,  2090, 2070, 2090, 2090)</f>
        <v>2042.5</v>
      </c>
      <c r="AB194" s="32" t="s">
        <v>73</v>
      </c>
    </row>
    <row r="195" customFormat="false" ht="27.35" hidden="false" customHeight="true" outlineLevel="0" collapsed="false">
      <c r="D195" s="30" t="n">
        <v>2085</v>
      </c>
      <c r="E195" s="12" t="n">
        <v>2110</v>
      </c>
      <c r="F195" s="12" t="n">
        <v>2250</v>
      </c>
      <c r="G195" s="12" t="n">
        <v>2270</v>
      </c>
      <c r="H195" s="12" t="n">
        <v>2260</v>
      </c>
      <c r="I195" s="12" t="n">
        <v>2240</v>
      </c>
      <c r="J195" s="12" t="n">
        <v>2130</v>
      </c>
      <c r="K195" s="6" t="n">
        <v>2010</v>
      </c>
      <c r="N195" s="6" t="n">
        <v>1975</v>
      </c>
      <c r="O195" s="6" t="n">
        <v>2000</v>
      </c>
      <c r="P195" s="30" t="n">
        <v>2100</v>
      </c>
      <c r="Q195" s="12" t="n">
        <v>2155</v>
      </c>
      <c r="R195" s="12" t="n">
        <v>2160</v>
      </c>
      <c r="S195" s="12" t="n">
        <v>2140</v>
      </c>
      <c r="T195" s="30" t="n">
        <v>2000</v>
      </c>
      <c r="U195" s="6" t="n">
        <v>1970</v>
      </c>
      <c r="V195" s="32"/>
      <c r="W195" s="32"/>
      <c r="X195" s="32"/>
      <c r="Y195" s="32" t="s">
        <v>22</v>
      </c>
      <c r="Z195" s="32" t="s">
        <v>31</v>
      </c>
      <c r="AA195" s="0"/>
    </row>
    <row r="196" customFormat="false" ht="27.35" hidden="false" customHeight="true" outlineLevel="0" collapsed="false">
      <c r="D196" s="30" t="n">
        <v>2090</v>
      </c>
      <c r="E196" s="12" t="n">
        <v>2120</v>
      </c>
      <c r="F196" s="12" t="n">
        <v>2260</v>
      </c>
      <c r="G196" s="30" t="n">
        <v>2377</v>
      </c>
      <c r="H196" s="30" t="n">
        <v>2310</v>
      </c>
      <c r="I196" s="12" t="n">
        <v>2250</v>
      </c>
      <c r="J196" s="12" t="n">
        <v>2145</v>
      </c>
      <c r="K196" s="6" t="n">
        <v>2015</v>
      </c>
      <c r="N196" s="6" t="n">
        <v>1985</v>
      </c>
      <c r="O196" s="6" t="n">
        <v>2005</v>
      </c>
      <c r="P196" s="30" t="n">
        <v>2105</v>
      </c>
      <c r="Q196" s="44" t="n">
        <v>2200</v>
      </c>
      <c r="R196" s="45" t="n">
        <v>2210</v>
      </c>
      <c r="S196" s="12" t="n">
        <v>2130</v>
      </c>
      <c r="T196" s="6" t="n">
        <v>2000</v>
      </c>
      <c r="U196" s="6" t="n">
        <v>1975</v>
      </c>
      <c r="V196" s="32"/>
      <c r="W196" s="32"/>
      <c r="X196" s="32"/>
      <c r="Y196" s="32" t="s">
        <v>25</v>
      </c>
      <c r="Z196" s="32" t="s">
        <v>41</v>
      </c>
      <c r="AA196" s="0"/>
    </row>
    <row r="197" customFormat="false" ht="27.35" hidden="false" customHeight="true" outlineLevel="0" collapsed="false">
      <c r="D197" s="30" t="n">
        <v>2070</v>
      </c>
      <c r="E197" s="12" t="n">
        <v>2120</v>
      </c>
      <c r="F197" s="12" t="n">
        <v>2250</v>
      </c>
      <c r="G197" s="30" t="n">
        <v>2340</v>
      </c>
      <c r="H197" s="30" t="n">
        <v>2320</v>
      </c>
      <c r="I197" s="12" t="n">
        <v>2250</v>
      </c>
      <c r="J197" s="12" t="n">
        <v>2150</v>
      </c>
      <c r="K197" s="6" t="n">
        <v>2020</v>
      </c>
      <c r="N197" s="6" t="n">
        <v>1990</v>
      </c>
      <c r="O197" s="6" t="n">
        <v>2010</v>
      </c>
      <c r="P197" s="30" t="n">
        <v>2110</v>
      </c>
      <c r="Q197" s="12" t="n">
        <v>2150</v>
      </c>
      <c r="R197" s="12" t="n">
        <v>2140</v>
      </c>
      <c r="S197" s="30" t="n">
        <v>2105</v>
      </c>
      <c r="T197" s="6" t="n">
        <v>2005</v>
      </c>
      <c r="U197" s="6" t="n">
        <v>1980</v>
      </c>
      <c r="W197" s="32"/>
      <c r="X197" s="32"/>
      <c r="Y197" s="32" t="s">
        <v>27</v>
      </c>
      <c r="Z197" s="32" t="s">
        <v>26</v>
      </c>
      <c r="AA197" s="0"/>
    </row>
    <row r="198" customFormat="false" ht="27.35" hidden="false" customHeight="true" outlineLevel="0" collapsed="false">
      <c r="D198" s="30" t="n">
        <v>2090</v>
      </c>
      <c r="E198" s="12" t="n">
        <v>2115</v>
      </c>
      <c r="F198" s="12" t="n">
        <v>2230</v>
      </c>
      <c r="G198" s="12" t="n">
        <v>2240</v>
      </c>
      <c r="H198" s="12" t="n">
        <v>2240</v>
      </c>
      <c r="I198" s="12" t="n">
        <v>2230</v>
      </c>
      <c r="J198" s="12" t="n">
        <v>2140</v>
      </c>
      <c r="K198" s="6" t="n">
        <v>2015</v>
      </c>
      <c r="N198" s="6" t="n">
        <v>1980</v>
      </c>
      <c r="O198" s="6" t="n">
        <v>2005</v>
      </c>
      <c r="P198" s="30" t="n">
        <v>2105</v>
      </c>
      <c r="Q198" s="30" t="n">
        <v>2105</v>
      </c>
      <c r="R198" s="30" t="n">
        <v>2110</v>
      </c>
      <c r="S198" s="30" t="n">
        <v>2100</v>
      </c>
      <c r="T198" s="6" t="n">
        <v>2000</v>
      </c>
      <c r="U198" s="6" t="n">
        <v>1980</v>
      </c>
      <c r="W198" s="0"/>
      <c r="X198" s="35" t="s">
        <v>21</v>
      </c>
      <c r="Y198" s="38" t="n">
        <v>1</v>
      </c>
      <c r="Z198" s="35" t="s">
        <v>38</v>
      </c>
      <c r="AA198" s="35" t="n">
        <f aca="false">MEDIAN(2100, 2120, 2140, 2130, 2120, 2120, 2130, 2145, 2150, 2140, 2150, 2100, 2105, 2140, 2160, 2160,2110, 2120, 2120, 2115)</f>
        <v>2125</v>
      </c>
      <c r="AB198" s="32" t="s">
        <v>74</v>
      </c>
    </row>
    <row r="199" customFormat="false" ht="27.35" hidden="false" customHeight="true" outlineLevel="0" collapsed="false">
      <c r="D199" s="30" t="n">
        <v>2090</v>
      </c>
      <c r="E199" s="30" t="n">
        <v>2100</v>
      </c>
      <c r="F199" s="30" t="n">
        <v>2105</v>
      </c>
      <c r="G199" s="12" t="n">
        <v>2140</v>
      </c>
      <c r="H199" s="12" t="n">
        <v>2160</v>
      </c>
      <c r="I199" s="12" t="n">
        <v>2160</v>
      </c>
      <c r="J199" s="12" t="n">
        <v>2150</v>
      </c>
      <c r="K199" s="6" t="n">
        <v>2010</v>
      </c>
      <c r="N199" s="6" t="n">
        <v>1970</v>
      </c>
      <c r="O199" s="6" t="n">
        <v>2000</v>
      </c>
      <c r="P199" s="6" t="n">
        <v>2000</v>
      </c>
      <c r="Q199" s="30" t="n">
        <v>2020</v>
      </c>
      <c r="R199" s="30" t="n">
        <v>2035</v>
      </c>
      <c r="S199" s="30" t="n">
        <v>2025</v>
      </c>
      <c r="T199" s="30" t="n">
        <v>2000</v>
      </c>
      <c r="U199" s="6" t="n">
        <v>1970</v>
      </c>
      <c r="W199" s="0"/>
      <c r="X199" s="32"/>
      <c r="Y199" s="32" t="s">
        <v>22</v>
      </c>
      <c r="Z199" s="32" t="s">
        <v>23</v>
      </c>
      <c r="AA199" s="0"/>
    </row>
    <row r="200" customFormat="false" ht="27.35" hidden="false" customHeight="true" outlineLevel="0" collapsed="false">
      <c r="D200" s="30" t="n">
        <v>2080</v>
      </c>
      <c r="E200" s="6" t="n">
        <v>2075</v>
      </c>
      <c r="F200" s="6" t="n">
        <v>2065</v>
      </c>
      <c r="G200" s="6" t="n">
        <v>2055</v>
      </c>
      <c r="H200" s="6" t="n">
        <v>2045</v>
      </c>
      <c r="I200" s="6" t="n">
        <v>2035</v>
      </c>
      <c r="J200" s="6" t="n">
        <v>2020</v>
      </c>
      <c r="K200" s="6" t="n">
        <v>2000</v>
      </c>
      <c r="N200" s="6" t="n">
        <v>1965</v>
      </c>
      <c r="O200" s="6" t="n">
        <v>1965</v>
      </c>
      <c r="P200" s="6" t="n">
        <v>1970</v>
      </c>
      <c r="Q200" s="30" t="n">
        <v>1970</v>
      </c>
      <c r="R200" s="30" t="n">
        <v>1975</v>
      </c>
      <c r="S200" s="6" t="n">
        <v>1960</v>
      </c>
      <c r="T200" s="6" t="n">
        <v>1950</v>
      </c>
      <c r="U200" s="6" t="n">
        <v>1960</v>
      </c>
      <c r="W200" s="0"/>
      <c r="X200" s="32"/>
      <c r="Y200" s="32" t="s">
        <v>25</v>
      </c>
      <c r="Z200" s="32" t="s">
        <v>26</v>
      </c>
      <c r="AA200" s="0"/>
    </row>
    <row r="201" customFormat="false" ht="27.35" hidden="false" customHeight="true" outlineLevel="0" collapsed="false">
      <c r="X201" s="32"/>
      <c r="Y201" s="32" t="s">
        <v>27</v>
      </c>
      <c r="Z201" s="32" t="s">
        <v>44</v>
      </c>
    </row>
    <row r="202" customFormat="false" ht="27.35" hidden="false" customHeight="true" outlineLevel="0" collapsed="false">
      <c r="X202" s="35" t="s">
        <v>21</v>
      </c>
      <c r="Y202" s="38" t="n">
        <v>2</v>
      </c>
      <c r="Z202" s="35" t="s">
        <v>31</v>
      </c>
      <c r="AA202" s="35" t="n">
        <f aca="false">MEDIAN(2250, 2270, 2260, 2240, 2250, 2250, 2230, 2230,2240, 2240, 2260, 2250)</f>
        <v>2250</v>
      </c>
      <c r="AB202" s="32" t="s">
        <v>75</v>
      </c>
    </row>
    <row r="203" customFormat="false" ht="27.35" hidden="false" customHeight="true" outlineLevel="0" collapsed="false">
      <c r="X203" s="32"/>
      <c r="Y203" s="32" t="s">
        <v>22</v>
      </c>
      <c r="Z203" s="32" t="s">
        <v>23</v>
      </c>
    </row>
    <row r="204" customFormat="false" ht="27.35" hidden="false" customHeight="true" outlineLevel="0" collapsed="false">
      <c r="X204" s="32"/>
      <c r="Y204" s="32" t="s">
        <v>25</v>
      </c>
      <c r="Z204" s="32" t="s">
        <v>23</v>
      </c>
    </row>
    <row r="205" customFormat="false" ht="27.35" hidden="false" customHeight="true" outlineLevel="0" collapsed="false">
      <c r="X205" s="32"/>
      <c r="Y205" s="32" t="s">
        <v>27</v>
      </c>
      <c r="Z205" s="32" t="s">
        <v>31</v>
      </c>
    </row>
    <row r="206" customFormat="false" ht="27.35" hidden="false" customHeight="true" outlineLevel="0" collapsed="false">
      <c r="X206" s="35" t="s">
        <v>21</v>
      </c>
      <c r="Y206" s="38" t="n">
        <v>3</v>
      </c>
      <c r="Z206" s="35" t="s">
        <v>76</v>
      </c>
      <c r="AA206" s="35" t="n">
        <f aca="false">MEDIAN(2377, 2310, 2340, 2320)</f>
        <v>2330</v>
      </c>
      <c r="AB206" s="32" t="s">
        <v>75</v>
      </c>
    </row>
    <row r="207" customFormat="false" ht="27.35" hidden="false" customHeight="true" outlineLevel="0" collapsed="false">
      <c r="X207" s="32"/>
      <c r="Y207" s="32" t="s">
        <v>22</v>
      </c>
      <c r="Z207" s="32" t="s">
        <v>23</v>
      </c>
    </row>
    <row r="208" customFormat="false" ht="27.35" hidden="false" customHeight="true" outlineLevel="0" collapsed="false">
      <c r="X208" s="32"/>
      <c r="Y208" s="32" t="s">
        <v>25</v>
      </c>
      <c r="Z208" s="32" t="s">
        <v>76</v>
      </c>
    </row>
    <row r="209" customFormat="false" ht="27.35" hidden="false" customHeight="true" outlineLevel="0" collapsed="false">
      <c r="X209" s="32"/>
      <c r="Y209" s="32" t="s">
        <v>27</v>
      </c>
      <c r="Z209" s="32" t="s">
        <v>23</v>
      </c>
    </row>
    <row r="210" customFormat="false" ht="27.35" hidden="false" customHeight="true" outlineLevel="0" collapsed="false">
      <c r="W210" s="32" t="s">
        <v>19</v>
      </c>
      <c r="X210" s="32" t="s">
        <v>47</v>
      </c>
      <c r="Y210" s="32"/>
      <c r="Z210" s="32"/>
      <c r="AA210" s="34"/>
    </row>
    <row r="211" customFormat="false" ht="27.35" hidden="false" customHeight="true" outlineLevel="0" collapsed="false">
      <c r="N211" s="29" t="s">
        <v>77</v>
      </c>
      <c r="R211" s="0"/>
      <c r="W211" s="32"/>
      <c r="X211" s="35" t="s">
        <v>21</v>
      </c>
      <c r="Y211" s="38" t="n">
        <v>0</v>
      </c>
      <c r="Z211" s="35" t="s">
        <v>23</v>
      </c>
      <c r="AA211" s="35" t="n">
        <v>1800</v>
      </c>
      <c r="AB211" s="32" t="s">
        <v>75</v>
      </c>
    </row>
    <row r="212" customFormat="false" ht="27.35" hidden="false" customHeight="true" outlineLevel="0" collapsed="false">
      <c r="X212" s="32"/>
      <c r="Y212" s="32" t="s">
        <v>22</v>
      </c>
      <c r="Z212" s="32" t="s">
        <v>23</v>
      </c>
    </row>
    <row r="213" customFormat="false" ht="27.35" hidden="false" customHeight="true" outlineLevel="0" collapsed="false">
      <c r="W213" s="32"/>
      <c r="Y213" s="32" t="s">
        <v>25</v>
      </c>
      <c r="Z213" s="32" t="s">
        <v>23</v>
      </c>
      <c r="AA213" s="0"/>
    </row>
    <row r="214" customFormat="false" ht="27.35" hidden="false" customHeight="true" outlineLevel="0" collapsed="false">
      <c r="W214" s="32"/>
      <c r="X214" s="0"/>
      <c r="Y214" s="32" t="s">
        <v>27</v>
      </c>
      <c r="Z214" s="32" t="s">
        <v>23</v>
      </c>
      <c r="AA214" s="0"/>
    </row>
    <row r="215" customFormat="false" ht="27.35" hidden="false" customHeight="true" outlineLevel="0" collapsed="false">
      <c r="X215" s="35" t="s">
        <v>21</v>
      </c>
      <c r="Y215" s="38" t="n">
        <v>1</v>
      </c>
      <c r="Z215" s="35" t="s">
        <v>72</v>
      </c>
      <c r="AA215" s="35" t="n">
        <f aca="false">MEDIAN(1970, 1975, 1900, 1995, 1975, 1965, 1960, 1960, 1965, 1970, 1975, 1980, 1980, 1970, 1960, 1965, 1965, 1970, 1970, 1975, 1960, 1950, 1970, 1975, 1985, 1990,1980, 1970)</f>
        <v>1970</v>
      </c>
      <c r="AB215" s="32" t="s">
        <v>73</v>
      </c>
    </row>
    <row r="216" customFormat="false" ht="27.35" hidden="false" customHeight="true" outlineLevel="0" collapsed="false">
      <c r="X216" s="32"/>
      <c r="Y216" s="32" t="s">
        <v>22</v>
      </c>
      <c r="Z216" s="32" t="s">
        <v>48</v>
      </c>
      <c r="AA216" s="0"/>
    </row>
    <row r="217" customFormat="false" ht="27.35" hidden="false" customHeight="true" outlineLevel="0" collapsed="false">
      <c r="X217" s="32"/>
      <c r="Y217" s="32" t="s">
        <v>25</v>
      </c>
      <c r="Z217" s="32" t="s">
        <v>28</v>
      </c>
      <c r="AA217" s="0"/>
    </row>
    <row r="218" customFormat="false" ht="27.35" hidden="false" customHeight="true" outlineLevel="0" collapsed="false">
      <c r="X218" s="32"/>
      <c r="Y218" s="32" t="s">
        <v>27</v>
      </c>
      <c r="Z218" s="32" t="s">
        <v>26</v>
      </c>
      <c r="AA218" s="0"/>
    </row>
    <row r="219" customFormat="false" ht="27.35" hidden="false" customHeight="true" outlineLevel="0" collapsed="false">
      <c r="W219" s="0"/>
      <c r="X219" s="35" t="s">
        <v>21</v>
      </c>
      <c r="Y219" s="38" t="n">
        <v>2</v>
      </c>
      <c r="Z219" s="35" t="s">
        <v>38</v>
      </c>
      <c r="AA219" s="35" t="n">
        <f aca="false">MEDIAN( 2000, 2045, 2055, 2005, 2005, 2000, 2000, 2000, 2005,  2000, 2000, 2000, 2000, 2020, 2035, 2025, 2000, 2005, 2010, 2005)</f>
        <v>2005</v>
      </c>
      <c r="AB219" s="32" t="s">
        <v>73</v>
      </c>
    </row>
    <row r="220" customFormat="false" ht="27.35" hidden="false" customHeight="true" outlineLevel="0" collapsed="false">
      <c r="W220" s="0"/>
      <c r="X220" s="32"/>
      <c r="Y220" s="32" t="s">
        <v>22</v>
      </c>
      <c r="Z220" s="32" t="s">
        <v>28</v>
      </c>
      <c r="AA220" s="0"/>
    </row>
    <row r="221" customFormat="false" ht="27.35" hidden="false" customHeight="true" outlineLevel="0" collapsed="false">
      <c r="X221" s="32"/>
      <c r="Y221" s="32" t="s">
        <v>25</v>
      </c>
      <c r="Z221" s="32" t="s">
        <v>78</v>
      </c>
      <c r="AA221" s="0"/>
    </row>
    <row r="222" customFormat="false" ht="27.35" hidden="false" customHeight="true" outlineLevel="0" collapsed="false">
      <c r="X222" s="32"/>
      <c r="Y222" s="32" t="s">
        <v>27</v>
      </c>
      <c r="Z222" s="32" t="s">
        <v>26</v>
      </c>
      <c r="AA222" s="0"/>
    </row>
    <row r="223" customFormat="false" ht="27.35" hidden="false" customHeight="true" outlineLevel="0" collapsed="false">
      <c r="X223" s="35" t="s">
        <v>21</v>
      </c>
      <c r="Y223" s="38" t="n">
        <v>3</v>
      </c>
      <c r="Z223" s="35" t="s">
        <v>41</v>
      </c>
      <c r="AA223" s="35" t="n">
        <f aca="false">MEDIAN(2100, 2155, 2160, 2140, 2130, 2105, 2100, 2105, 2105,2110, 2105, 2110, 2150, 2140)</f>
        <v>2110</v>
      </c>
      <c r="AB223" s="32" t="s">
        <v>74</v>
      </c>
    </row>
    <row r="224" customFormat="false" ht="27.35" hidden="false" customHeight="true" outlineLevel="0" collapsed="false">
      <c r="X224" s="32"/>
      <c r="Y224" s="32" t="s">
        <v>22</v>
      </c>
      <c r="Z224" s="32" t="s">
        <v>23</v>
      </c>
      <c r="AA224" s="0"/>
    </row>
    <row r="225" customFormat="false" ht="27.35" hidden="false" customHeight="true" outlineLevel="0" collapsed="false">
      <c r="X225" s="32"/>
      <c r="Y225" s="32" t="s">
        <v>25</v>
      </c>
      <c r="Z225" s="32" t="s">
        <v>78</v>
      </c>
      <c r="AA225" s="0"/>
    </row>
    <row r="226" customFormat="false" ht="27.35" hidden="false" customHeight="true" outlineLevel="0" collapsed="false">
      <c r="X226" s="32"/>
      <c r="Y226" s="32" t="s">
        <v>27</v>
      </c>
      <c r="Z226" s="32" t="s">
        <v>79</v>
      </c>
      <c r="AA226" s="0"/>
    </row>
    <row r="227" customFormat="false" ht="27.35" hidden="false" customHeight="true" outlineLevel="0" collapsed="false">
      <c r="X227" s="35" t="s">
        <v>21</v>
      </c>
      <c r="Y227" s="38" t="n">
        <v>4</v>
      </c>
      <c r="Z227" s="35" t="s">
        <v>26</v>
      </c>
      <c r="AA227" s="35" t="n">
        <f aca="false">MEDIAN(2200, 2210)</f>
        <v>2205</v>
      </c>
      <c r="AB227" s="32" t="s">
        <v>75</v>
      </c>
    </row>
    <row r="228" customFormat="false" ht="27.35" hidden="false" customHeight="true" outlineLevel="0" collapsed="false">
      <c r="X228" s="32"/>
      <c r="Y228" s="32" t="s">
        <v>22</v>
      </c>
      <c r="Z228" s="32" t="s">
        <v>23</v>
      </c>
      <c r="AA228" s="0"/>
    </row>
    <row r="229" customFormat="false" ht="27.35" hidden="false" customHeight="true" outlineLevel="0" collapsed="false">
      <c r="X229" s="32"/>
      <c r="Y229" s="32" t="s">
        <v>25</v>
      </c>
      <c r="Z229" s="32" t="s">
        <v>23</v>
      </c>
      <c r="AA229" s="0"/>
    </row>
    <row r="230" customFormat="false" ht="27.35" hidden="false" customHeight="true" outlineLevel="0" collapsed="false">
      <c r="X230" s="32"/>
      <c r="Y230" s="32" t="s">
        <v>27</v>
      </c>
      <c r="Z230" s="32" t="s">
        <v>26</v>
      </c>
      <c r="AA230" s="0"/>
    </row>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