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060" tabRatio="500"/>
  </bookViews>
  <sheets>
    <sheet name="scaling" sheetId="1" r:id="rId1"/>
    <sheet name="Shee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2" l="1"/>
  <c r="J9" i="2"/>
  <c r="K8" i="2"/>
  <c r="J8" i="2"/>
  <c r="K6" i="2"/>
  <c r="J6" i="2"/>
  <c r="K5" i="2"/>
  <c r="J5" i="2"/>
  <c r="K3" i="2"/>
  <c r="J3" i="2"/>
  <c r="G9" i="2"/>
  <c r="F9" i="2"/>
  <c r="G8" i="2"/>
  <c r="F8" i="2"/>
  <c r="G6" i="2"/>
  <c r="F6" i="2"/>
  <c r="G5" i="2"/>
  <c r="F5" i="2"/>
  <c r="G3" i="2"/>
  <c r="F3" i="2"/>
  <c r="G3" i="1"/>
  <c r="L3" i="1"/>
  <c r="H3" i="1"/>
  <c r="M3" i="1"/>
  <c r="P3" i="1"/>
  <c r="U3" i="1"/>
  <c r="Q3" i="1"/>
  <c r="R3" i="1"/>
  <c r="L4" i="1"/>
  <c r="M4" i="1"/>
  <c r="P4" i="1"/>
  <c r="U4" i="1"/>
  <c r="Q4" i="1"/>
  <c r="R4" i="1"/>
  <c r="L5" i="1"/>
  <c r="M5" i="1"/>
  <c r="P5" i="1"/>
  <c r="U5" i="1"/>
  <c r="Q5" i="1"/>
  <c r="R5" i="1"/>
  <c r="L6" i="1"/>
  <c r="M6" i="1"/>
  <c r="P6" i="1"/>
  <c r="U6" i="1"/>
  <c r="Q6" i="1"/>
  <c r="R6" i="1"/>
  <c r="L7" i="1"/>
  <c r="M7" i="1"/>
  <c r="P7" i="1"/>
  <c r="U7" i="1"/>
  <c r="Q7" i="1"/>
  <c r="R7" i="1"/>
  <c r="L8" i="1"/>
  <c r="M8" i="1"/>
  <c r="P8" i="1"/>
  <c r="U8" i="1"/>
  <c r="Q8" i="1"/>
  <c r="R8" i="1"/>
  <c r="L9" i="1"/>
  <c r="M9" i="1"/>
  <c r="P9" i="1"/>
  <c r="U9" i="1"/>
  <c r="Q9" i="1"/>
  <c r="R9" i="1"/>
  <c r="L10" i="1"/>
  <c r="M10" i="1"/>
  <c r="P10" i="1"/>
  <c r="U10" i="1"/>
  <c r="Q10" i="1"/>
  <c r="R10" i="1"/>
  <c r="L11" i="1"/>
  <c r="M11" i="1"/>
  <c r="P11" i="1"/>
  <c r="U11" i="1"/>
  <c r="Q11" i="1"/>
  <c r="R11" i="1"/>
  <c r="L12" i="1"/>
  <c r="M12" i="1"/>
  <c r="P12" i="1"/>
  <c r="U12" i="1"/>
  <c r="Q12" i="1"/>
  <c r="R12" i="1"/>
  <c r="L13" i="1"/>
  <c r="M13" i="1"/>
  <c r="P13" i="1"/>
  <c r="U13" i="1"/>
  <c r="Q13" i="1"/>
  <c r="R13" i="1"/>
  <c r="L14" i="1"/>
  <c r="M14" i="1"/>
  <c r="P14" i="1"/>
  <c r="U14" i="1"/>
  <c r="Q14" i="1"/>
  <c r="R14" i="1"/>
  <c r="L15" i="1"/>
  <c r="M15" i="1"/>
  <c r="P15" i="1"/>
  <c r="U15" i="1"/>
  <c r="Q15" i="1"/>
  <c r="R15" i="1"/>
  <c r="L16" i="1"/>
  <c r="M16" i="1"/>
  <c r="P16" i="1"/>
  <c r="U16" i="1"/>
  <c r="T19" i="1"/>
  <c r="T18" i="1"/>
  <c r="I15" i="1"/>
  <c r="S15" i="1"/>
  <c r="S16" i="1"/>
  <c r="T16" i="1"/>
  <c r="N15" i="1"/>
  <c r="T15" i="1"/>
  <c r="O14" i="1"/>
  <c r="N14" i="1"/>
  <c r="J15" i="1"/>
  <c r="I14" i="1"/>
  <c r="S14" i="1"/>
  <c r="T14" i="1"/>
  <c r="O13" i="1"/>
  <c r="N13" i="1"/>
  <c r="J14" i="1"/>
  <c r="I13" i="1"/>
  <c r="S13" i="1"/>
  <c r="T13" i="1"/>
  <c r="O12" i="1"/>
  <c r="N12" i="1"/>
  <c r="J13" i="1"/>
  <c r="I12" i="1"/>
  <c r="S12" i="1"/>
  <c r="T12" i="1"/>
  <c r="O11" i="1"/>
  <c r="N11" i="1"/>
  <c r="J12" i="1"/>
  <c r="I11" i="1"/>
  <c r="S11" i="1"/>
  <c r="T11" i="1"/>
  <c r="O10" i="1"/>
  <c r="N10" i="1"/>
  <c r="J11" i="1"/>
  <c r="I10" i="1"/>
  <c r="S10" i="1"/>
  <c r="T10" i="1"/>
  <c r="O9" i="1"/>
  <c r="N9" i="1"/>
  <c r="J10" i="1"/>
  <c r="I9" i="1"/>
  <c r="S9" i="1"/>
  <c r="T9" i="1"/>
  <c r="O8" i="1"/>
  <c r="N8" i="1"/>
  <c r="J9" i="1"/>
  <c r="I8" i="1"/>
  <c r="S8" i="1"/>
  <c r="T8" i="1"/>
  <c r="O7" i="1"/>
  <c r="N7" i="1"/>
  <c r="J8" i="1"/>
  <c r="I7" i="1"/>
  <c r="S7" i="1"/>
  <c r="T7" i="1"/>
  <c r="O6" i="1"/>
  <c r="N6" i="1"/>
  <c r="J7" i="1"/>
  <c r="I6" i="1"/>
  <c r="S6" i="1"/>
  <c r="T6" i="1"/>
  <c r="O5" i="1"/>
  <c r="N5" i="1"/>
  <c r="J6" i="1"/>
  <c r="I5" i="1"/>
  <c r="S5" i="1"/>
  <c r="T5" i="1"/>
  <c r="O4" i="1"/>
  <c r="N4" i="1"/>
  <c r="J5" i="1"/>
  <c r="I4" i="1"/>
  <c r="S4" i="1"/>
  <c r="T4" i="1"/>
  <c r="O3" i="1"/>
  <c r="N3" i="1"/>
  <c r="O15" i="1"/>
  <c r="G4" i="1"/>
  <c r="H4" i="1"/>
  <c r="K4" i="1"/>
  <c r="G5" i="1"/>
  <c r="H5" i="1"/>
  <c r="K5" i="1"/>
  <c r="G6" i="1"/>
  <c r="H6" i="1"/>
  <c r="K6" i="1"/>
  <c r="G7" i="1"/>
  <c r="H7" i="1"/>
  <c r="K7" i="1"/>
  <c r="G8" i="1"/>
  <c r="H8" i="1"/>
  <c r="K8" i="1"/>
  <c r="G9" i="1"/>
  <c r="H9" i="1"/>
  <c r="K9" i="1"/>
  <c r="G10" i="1"/>
  <c r="H10" i="1"/>
  <c r="K10" i="1"/>
  <c r="G11" i="1"/>
  <c r="H11" i="1"/>
  <c r="K11" i="1"/>
  <c r="G12" i="1"/>
  <c r="H12" i="1"/>
  <c r="K12" i="1"/>
  <c r="G13" i="1"/>
  <c r="H13" i="1"/>
  <c r="K13" i="1"/>
  <c r="G14" i="1"/>
  <c r="H14" i="1"/>
  <c r="K14" i="1"/>
  <c r="G15" i="1"/>
  <c r="H15" i="1"/>
  <c r="K15" i="1"/>
  <c r="G16" i="1"/>
  <c r="H16" i="1"/>
  <c r="K16" i="1"/>
  <c r="J4" i="1"/>
  <c r="K3" i="1"/>
  <c r="J3" i="1"/>
  <c r="I3" i="1"/>
  <c r="S18" i="1"/>
  <c r="S19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S3" i="1"/>
  <c r="T3" i="1"/>
  <c r="Q16" i="1"/>
  <c r="R16" i="1"/>
  <c r="G19" i="1"/>
  <c r="G20" i="1"/>
  <c r="G21" i="1"/>
</calcChain>
</file>

<file path=xl/sharedStrings.xml><?xml version="1.0" encoding="utf-8"?>
<sst xmlns="http://schemas.openxmlformats.org/spreadsheetml/2006/main" count="42" uniqueCount="31">
  <si>
    <t>Obs</t>
  </si>
  <si>
    <t>PI</t>
  </si>
  <si>
    <t>A</t>
  </si>
  <si>
    <t>B</t>
  </si>
  <si>
    <t>t</t>
  </si>
  <si>
    <t>alpha_t(i=0)</t>
  </si>
  <si>
    <t>alpha_t(i=1)</t>
  </si>
  <si>
    <t>state 0-corr</t>
  </si>
  <si>
    <t>beta_t(i=0)</t>
  </si>
  <si>
    <t>beta_t(i=1)</t>
  </si>
  <si>
    <t>C_t</t>
  </si>
  <si>
    <t>D_t</t>
  </si>
  <si>
    <t>p{O|lambda}</t>
  </si>
  <si>
    <t>alpha,beta</t>
  </si>
  <si>
    <t>logP</t>
  </si>
  <si>
    <t>scaled alpha_t(i=0)</t>
  </si>
  <si>
    <t>scaled alpha_t(i=1)</t>
  </si>
  <si>
    <t>proper c_t</t>
  </si>
  <si>
    <t>pre scaled alpha_t(i=0)</t>
  </si>
  <si>
    <t>pre scaled alpha_t(i=1)</t>
  </si>
  <si>
    <t>log(P)</t>
  </si>
  <si>
    <t>ln proper c_t</t>
  </si>
  <si>
    <t>scaled beta_t(i=0)</t>
  </si>
  <si>
    <t>scaled beta_t(i=1)</t>
  </si>
  <si>
    <t>pre scaled beta_t(i=0)</t>
  </si>
  <si>
    <t>pre scaled beta_t(i=1)</t>
  </si>
  <si>
    <t>scale by c_t</t>
  </si>
  <si>
    <t>Parameters as probabilities</t>
  </si>
  <si>
    <t>Normalized exponent representation</t>
  </si>
  <si>
    <t>Normalized exponent representation with temperature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</si>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</sst>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6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/>
    <xf numFmtId="0" fontId="2" fillId="3" borderId="0" xfId="2"/>
    <xf numFmtId="0" fontId="3" fillId="4" borderId="0" xfId="3"/>
    <xf numFmtId="0" fontId="1" fillId="2" borderId="0" xfId="1"/>
    <xf numFmtId="0" fontId="0" fillId="0" borderId="0" xfId="0" applyAlignment="1"/>
    <xf numFmtId="0" fontId="5" fillId="0" borderId="0" xfId="0" applyFont="1" applyAlignment="1">
      <alignment horizontal="center"/>
    </xf>
  </cellXfs>
  <cellStyles count="160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Neutral" xfId="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workbookViewId="0">
      <selection activeCell="B6" sqref="B6"/>
    </sheetView>
  </sheetViews>
  <sheetFormatPr baseColWidth="10" defaultRowHeight="15" x14ac:dyDescent="0"/>
  <cols>
    <col min="6" max="6" width="4.33203125" bestFit="1" customWidth="1"/>
    <col min="7" max="7" width="13.6640625" customWidth="1"/>
    <col min="8" max="9" width="12.1640625" bestFit="1" customWidth="1"/>
    <col min="11" max="12" width="12.1640625" bestFit="1" customWidth="1"/>
    <col min="15" max="15" width="13.83203125" customWidth="1"/>
    <col min="16" max="16" width="12.1640625" bestFit="1" customWidth="1"/>
    <col min="17" max="17" width="12.83203125" customWidth="1"/>
    <col min="18" max="18" width="10.1640625" customWidth="1"/>
    <col min="19" max="19" width="12.6640625" customWidth="1"/>
    <col min="20" max="20" width="12.1640625" customWidth="1"/>
    <col min="21" max="21" width="12.1640625" bestFit="1" customWidth="1"/>
  </cols>
  <sheetData>
    <row r="1" spans="1:23">
      <c r="L1" s="7" t="s">
        <v>26</v>
      </c>
      <c r="M1" s="7"/>
      <c r="N1" s="7"/>
      <c r="O1" s="7"/>
      <c r="P1" s="7"/>
      <c r="Q1" s="7"/>
      <c r="R1" s="7"/>
      <c r="S1" s="7"/>
      <c r="T1" s="7"/>
    </row>
    <row r="2" spans="1:23">
      <c r="D2" t="s">
        <v>4</v>
      </c>
      <c r="E2" t="s">
        <v>7</v>
      </c>
      <c r="F2" t="s">
        <v>0</v>
      </c>
      <c r="G2" t="s">
        <v>5</v>
      </c>
      <c r="H2" t="s">
        <v>6</v>
      </c>
      <c r="I2" t="s">
        <v>8</v>
      </c>
      <c r="J2" t="s">
        <v>9</v>
      </c>
      <c r="K2" s="1" t="s">
        <v>12</v>
      </c>
      <c r="L2" s="4" t="s">
        <v>18</v>
      </c>
      <c r="M2" s="4" t="s">
        <v>19</v>
      </c>
      <c r="N2" s="4" t="s">
        <v>24</v>
      </c>
      <c r="O2" s="4" t="s">
        <v>25</v>
      </c>
      <c r="P2" s="3" t="s">
        <v>17</v>
      </c>
      <c r="Q2" s="5" t="s">
        <v>15</v>
      </c>
      <c r="R2" s="5" t="s">
        <v>16</v>
      </c>
      <c r="S2" s="5" t="s">
        <v>22</v>
      </c>
      <c r="T2" s="5" t="s">
        <v>23</v>
      </c>
      <c r="U2" t="s">
        <v>21</v>
      </c>
      <c r="V2" t="s">
        <v>10</v>
      </c>
      <c r="W2" t="s">
        <v>11</v>
      </c>
    </row>
    <row r="3" spans="1:23">
      <c r="A3" t="s">
        <v>1</v>
      </c>
      <c r="B3">
        <v>0.5</v>
      </c>
      <c r="C3">
        <v>0.5</v>
      </c>
      <c r="D3">
        <v>0</v>
      </c>
      <c r="E3">
        <v>0</v>
      </c>
      <c r="F3">
        <v>1</v>
      </c>
      <c r="G3">
        <f ca="1">B3*INDIRECT(ADDRESS(8,2+E3))</f>
        <v>0.4</v>
      </c>
      <c r="H3">
        <f ca="1">C3*INDIRECT(ADDRESS(9,2+E3))</f>
        <v>0.1</v>
      </c>
      <c r="I3">
        <f t="shared" ref="I3:I15" ca="1" si="0">$B$5*I4*INDIRECT(ADDRESS(8,2+E4))+$C$5*J4*INDIRECT(ADDRESS(9,2+E4))</f>
        <v>2.1474836480000014E-4</v>
      </c>
      <c r="J3">
        <f t="shared" ref="J3:J15" ca="1" si="1">$B$6*I4*INDIRECT(ADDRESS(8,2+E4))+$C$6*J4*INDIRECT(ADDRESS(9,2+E4))</f>
        <v>2.4763684290867946E-4</v>
      </c>
      <c r="K3">
        <f t="shared" ref="K3:K15" ca="1" si="2">G3*($B$5*I4*INDIRECT(ADDRESS(8+E4,2))+$C$5*J4*INDIRECT(ADDRESS(8+E4,3)))+H3*($B$6*I4*INDIRECT(ADDRESS(8+E4,2))+$C$6*J4*INDIRECT(ADDRESS(8+E4,3)))</f>
        <v>1.1066303021086801E-4</v>
      </c>
      <c r="L3">
        <f ca="1">G3</f>
        <v>0.4</v>
      </c>
      <c r="M3">
        <f ca="1">H3</f>
        <v>0.1</v>
      </c>
      <c r="N3">
        <f t="shared" ref="N3:N15" ca="1" si="3">$B$5*S4*INDIRECT(ADDRESS(8,2+E4))+$C$5*T4*INDIRECT(ADDRESS(9,2+E4))</f>
        <v>2.9498401758241765E-4</v>
      </c>
      <c r="O3">
        <f t="shared" ref="O3:O15" ca="1" si="4">$B$6*S4*INDIRECT(ADDRESS(8,2+E4))+$C$6*T4*INDIRECT(ADDRESS(9,2+E4))</f>
        <v>3.2683861948109997E-4</v>
      </c>
      <c r="P3">
        <f t="shared" ref="P3:P16" ca="1" si="5">1/(L3+M3)</f>
        <v>2</v>
      </c>
      <c r="Q3">
        <f t="shared" ref="Q3:Q16" ca="1" si="6">L3*$P3</f>
        <v>0.8</v>
      </c>
      <c r="R3">
        <f t="shared" ref="R3:R16" ca="1" si="7">M3*$P3</f>
        <v>0.2</v>
      </c>
      <c r="S3">
        <f t="shared" ref="S3:S16" ca="1" si="8">I3*$P3</f>
        <v>4.2949672960000028E-4</v>
      </c>
      <c r="T3">
        <f t="shared" ref="T3:T14" ca="1" si="9">N3*$P3</f>
        <v>5.899680351648353E-4</v>
      </c>
      <c r="U3">
        <f ca="1">LN(P3)</f>
        <v>0.69314718055994529</v>
      </c>
      <c r="V3">
        <f ca="1">P3</f>
        <v>2</v>
      </c>
      <c r="W3">
        <f t="shared" ref="W3:W14" ca="1" si="10">P3*W4</f>
        <v>9036.4415116277178</v>
      </c>
    </row>
    <row r="4" spans="1:23">
      <c r="D4">
        <v>1</v>
      </c>
      <c r="E4">
        <v>0</v>
      </c>
      <c r="F4">
        <v>1</v>
      </c>
      <c r="G4">
        <f t="shared" ref="G4:G16" ca="1" si="11">INDIRECT(ADDRESS(8,2+E4))*(G3*$B$5+H3*$B$6)</f>
        <v>0.35200000000000009</v>
      </c>
      <c r="H4">
        <f t="shared" ref="H4:H16" ca="1" si="12">INDIRECT(ADDRESS(9,2+E4))*(G3*$C$5+H3*$C$6)</f>
        <v>1.2E-2</v>
      </c>
      <c r="I4">
        <f t="shared" ca="1" si="0"/>
        <v>2.6843545600000016E-4</v>
      </c>
      <c r="J4">
        <f t="shared" ca="1" si="1"/>
        <v>1.3478124749056616E-3</v>
      </c>
      <c r="K4">
        <f t="shared" ca="1" si="2"/>
        <v>1.1066303021086802E-4</v>
      </c>
      <c r="L4">
        <f t="shared" ref="L4:L16" ca="1" si="13">INDIRECT(ADDRESS(8,2+$E4))*(Q3*$B$5+R3*$B$6)</f>
        <v>0.70400000000000018</v>
      </c>
      <c r="M4">
        <f t="shared" ref="M4:M16" ca="1" si="14">INDIRECT(ADDRESS(9,2+$E4))*(Q3*$C$5+R3*$C$6)</f>
        <v>2.4E-2</v>
      </c>
      <c r="N4">
        <f t="shared" ca="1" si="3"/>
        <v>1.2669930755186732E-3</v>
      </c>
      <c r="O4">
        <f t="shared" ca="1" si="4"/>
        <v>4.4399702383654789E-3</v>
      </c>
      <c r="P4">
        <f t="shared" ca="1" si="5"/>
        <v>1.3736263736263732</v>
      </c>
      <c r="Q4">
        <f t="shared" ca="1" si="6"/>
        <v>0.96703296703296693</v>
      </c>
      <c r="R4">
        <f t="shared" ca="1" si="7"/>
        <v>3.2967032967032954E-2</v>
      </c>
      <c r="S4">
        <f t="shared" ca="1" si="8"/>
        <v>3.6873002197802205E-4</v>
      </c>
      <c r="T4">
        <f t="shared" ca="1" si="9"/>
        <v>1.7403751037344407E-3</v>
      </c>
      <c r="U4">
        <f t="shared" ref="U4:U16" ca="1" si="15">LN(P4)</f>
        <v>0.31745423078545076</v>
      </c>
      <c r="V4">
        <f ca="1">P4*V3</f>
        <v>2.7472527472527464</v>
      </c>
      <c r="W4">
        <f t="shared" ca="1" si="10"/>
        <v>4518.2207558138589</v>
      </c>
    </row>
    <row r="5" spans="1:23">
      <c r="A5" t="s">
        <v>2</v>
      </c>
      <c r="B5">
        <v>1</v>
      </c>
      <c r="C5">
        <v>0</v>
      </c>
      <c r="D5">
        <v>2</v>
      </c>
      <c r="E5">
        <v>1</v>
      </c>
      <c r="F5">
        <v>0</v>
      </c>
      <c r="G5">
        <f t="shared" ca="1" si="11"/>
        <v>7.1360000000000021E-2</v>
      </c>
      <c r="H5">
        <f t="shared" ca="1" si="12"/>
        <v>5.7600000000000004E-3</v>
      </c>
      <c r="I5">
        <f t="shared" ca="1" si="0"/>
        <v>1.3421772800000008E-3</v>
      </c>
      <c r="J5">
        <f t="shared" ca="1" si="1"/>
        <v>2.584246442720128E-3</v>
      </c>
      <c r="K5">
        <f t="shared" ca="1" si="2"/>
        <v>1.1066303021086802E-4</v>
      </c>
      <c r="L5">
        <f t="shared" ca="1" si="13"/>
        <v>0.19604395604395602</v>
      </c>
      <c r="M5">
        <f t="shared" ca="1" si="14"/>
        <v>1.5824175824175817E-2</v>
      </c>
      <c r="N5">
        <f t="shared" ca="1" si="3"/>
        <v>1.7360708699012456E-3</v>
      </c>
      <c r="O5">
        <f t="shared" ca="1" si="4"/>
        <v>1.9698665175432711E-3</v>
      </c>
      <c r="P5">
        <f t="shared" ca="1" si="5"/>
        <v>4.7199170124481338</v>
      </c>
      <c r="Q5">
        <f t="shared" ca="1" si="6"/>
        <v>0.92531120331950223</v>
      </c>
      <c r="R5">
        <f t="shared" ca="1" si="7"/>
        <v>7.468879668049791E-2</v>
      </c>
      <c r="S5">
        <f t="shared" ca="1" si="8"/>
        <v>6.334965377593366E-3</v>
      </c>
      <c r="T5">
        <f t="shared" ca="1" si="9"/>
        <v>8.1941104336625201E-3</v>
      </c>
      <c r="U5">
        <f t="shared" ca="1" si="15"/>
        <v>1.5517912173344508</v>
      </c>
      <c r="V5">
        <f t="shared" ref="V5:V16" ca="1" si="16">P5*V4</f>
        <v>12.96680497925311</v>
      </c>
      <c r="W5">
        <f t="shared" ca="1" si="10"/>
        <v>3289.2647102324904</v>
      </c>
    </row>
    <row r="6" spans="1:23">
      <c r="B6">
        <v>0.4</v>
      </c>
      <c r="C6">
        <v>0.6</v>
      </c>
      <c r="D6">
        <v>3</v>
      </c>
      <c r="E6">
        <v>0</v>
      </c>
      <c r="F6">
        <v>1</v>
      </c>
      <c r="G6">
        <f t="shared" ca="1" si="11"/>
        <v>5.8931200000000017E-2</v>
      </c>
      <c r="H6">
        <f t="shared" ca="1" si="12"/>
        <v>6.912000000000001E-4</v>
      </c>
      <c r="I6">
        <f t="shared" ca="1" si="0"/>
        <v>1.6777216000000009E-3</v>
      </c>
      <c r="J6">
        <f t="shared" ca="1" si="1"/>
        <v>1.7061462756001063E-2</v>
      </c>
      <c r="K6">
        <f t="shared" ca="1" si="2"/>
        <v>1.1066303021086801E-4</v>
      </c>
      <c r="L6">
        <f t="shared" ca="1" si="13"/>
        <v>0.76414937759336121</v>
      </c>
      <c r="M6">
        <f t="shared" ca="1" si="14"/>
        <v>8.962655601659748E-3</v>
      </c>
      <c r="N6">
        <f t="shared" ca="1" si="3"/>
        <v>8.2171383041722799E-3</v>
      </c>
      <c r="O6">
        <f t="shared" ca="1" si="4"/>
        <v>9.7281345179902334E-2</v>
      </c>
      <c r="P6">
        <f t="shared" ca="1" si="5"/>
        <v>1.2934735938170885</v>
      </c>
      <c r="Q6">
        <f t="shared" ca="1" si="6"/>
        <v>0.98840704164877624</v>
      </c>
      <c r="R6">
        <f t="shared" ca="1" si="7"/>
        <v>1.1592958351223693E-2</v>
      </c>
      <c r="S6">
        <f t="shared" ca="1" si="8"/>
        <v>2.1700885873765568E-3</v>
      </c>
      <c r="T6">
        <f t="shared" ca="1" si="9"/>
        <v>1.0628651413189775E-2</v>
      </c>
      <c r="U6">
        <f t="shared" ca="1" si="15"/>
        <v>0.25733130791456915</v>
      </c>
      <c r="V6">
        <f t="shared" ca="1" si="16"/>
        <v>16.772219836839838</v>
      </c>
      <c r="W6">
        <f t="shared" ca="1" si="10"/>
        <v>696.89036937672972</v>
      </c>
    </row>
    <row r="7" spans="1:23">
      <c r="D7">
        <v>4</v>
      </c>
      <c r="E7">
        <v>1</v>
      </c>
      <c r="F7">
        <v>0</v>
      </c>
      <c r="G7">
        <f t="shared" ca="1" si="11"/>
        <v>1.1841536000000005E-2</v>
      </c>
      <c r="H7">
        <f t="shared" ca="1" si="12"/>
        <v>3.3177600000000004E-4</v>
      </c>
      <c r="I7">
        <f t="shared" ca="1" si="0"/>
        <v>8.388608000000004E-3</v>
      </c>
      <c r="J7">
        <f t="shared" ca="1" si="1"/>
        <v>3.4146612741668879E-2</v>
      </c>
      <c r="K7">
        <f t="shared" ca="1" si="2"/>
        <v>1.1066303021086802E-4</v>
      </c>
      <c r="L7">
        <f t="shared" ca="1" si="13"/>
        <v>0.19860884499785314</v>
      </c>
      <c r="M7">
        <f t="shared" ca="1" si="14"/>
        <v>5.5646200085873732E-3</v>
      </c>
      <c r="N7">
        <f t="shared" ca="1" si="3"/>
        <v>3.9981626428892185E-2</v>
      </c>
      <c r="O7">
        <f t="shared" ca="1" si="4"/>
        <v>0.44735867163438803</v>
      </c>
      <c r="P7">
        <f t="shared" ca="1" si="5"/>
        <v>4.8977960969044423</v>
      </c>
      <c r="Q7">
        <f t="shared" ca="1" si="6"/>
        <v>0.97274562584118451</v>
      </c>
      <c r="R7">
        <f t="shared" ca="1" si="7"/>
        <v>2.7254374158815601E-2</v>
      </c>
      <c r="S7">
        <f t="shared" ca="1" si="8"/>
        <v>4.1085691520861396E-2</v>
      </c>
      <c r="T7">
        <f t="shared" ca="1" si="9"/>
        <v>0.19582185387131965</v>
      </c>
      <c r="U7">
        <f t="shared" ca="1" si="15"/>
        <v>1.5887853277950015</v>
      </c>
      <c r="V7">
        <f t="shared" ca="1" si="16"/>
        <v>82.146912853297422</v>
      </c>
      <c r="W7">
        <f t="shared" ca="1" si="10"/>
        <v>538.77433038287268</v>
      </c>
    </row>
    <row r="8" spans="1:23">
      <c r="A8" t="s">
        <v>3</v>
      </c>
      <c r="B8">
        <v>0.8</v>
      </c>
      <c r="C8">
        <v>0.2</v>
      </c>
      <c r="D8">
        <v>5</v>
      </c>
      <c r="E8">
        <v>1</v>
      </c>
      <c r="F8">
        <v>0</v>
      </c>
      <c r="G8">
        <f t="shared" ca="1" si="11"/>
        <v>2.3948492800000012E-3</v>
      </c>
      <c r="H8">
        <f t="shared" ca="1" si="12"/>
        <v>1.5925248000000003E-4</v>
      </c>
      <c r="I8">
        <f t="shared" ca="1" si="0"/>
        <v>4.1943040000000022E-2</v>
      </c>
      <c r="J8">
        <f t="shared" ca="1" si="1"/>
        <v>6.4148269878476827E-2</v>
      </c>
      <c r="K8">
        <f t="shared" ca="1" si="2"/>
        <v>1.1066303021086804E-4</v>
      </c>
      <c r="L8">
        <f t="shared" ca="1" si="13"/>
        <v>0.19672947510094216</v>
      </c>
      <c r="M8">
        <f t="shared" ca="1" si="14"/>
        <v>1.3082099596231489E-2</v>
      </c>
      <c r="N8">
        <f t="shared" ca="1" si="3"/>
        <v>0.18855330031259748</v>
      </c>
      <c r="O8">
        <f t="shared" ca="1" si="4"/>
        <v>0.67753606607379935</v>
      </c>
      <c r="P8">
        <f t="shared" ca="1" si="5"/>
        <v>4.7661812816729734</v>
      </c>
      <c r="Q8">
        <f t="shared" ca="1" si="6"/>
        <v>0.93764834177945977</v>
      </c>
      <c r="R8">
        <f t="shared" ca="1" si="7"/>
        <v>6.235165822054009E-2</v>
      </c>
      <c r="S8">
        <f t="shared" ca="1" si="8"/>
        <v>0.1999081321444609</v>
      </c>
      <c r="T8">
        <f t="shared" ca="1" si="9"/>
        <v>0.89867921054756494</v>
      </c>
      <c r="U8">
        <f t="shared" ca="1" si="15"/>
        <v>1.5615454143931693</v>
      </c>
      <c r="V8">
        <f t="shared" ca="1" si="16"/>
        <v>391.52707838860715</v>
      </c>
      <c r="W8">
        <f t="shared" ca="1" si="10"/>
        <v>110.00342189079586</v>
      </c>
    </row>
    <row r="9" spans="1:23">
      <c r="B9">
        <v>0.2</v>
      </c>
      <c r="C9">
        <v>0.8</v>
      </c>
      <c r="D9">
        <v>6</v>
      </c>
      <c r="E9">
        <v>1</v>
      </c>
      <c r="F9">
        <v>0</v>
      </c>
      <c r="G9">
        <f t="shared" ca="1" si="11"/>
        <v>4.9171005440000026E-4</v>
      </c>
      <c r="H9">
        <f t="shared" ca="1" si="12"/>
        <v>7.6441190400000029E-5</v>
      </c>
      <c r="I9">
        <f t="shared" ca="1" si="0"/>
        <v>0.2097152000000001</v>
      </c>
      <c r="J9">
        <f t="shared" ca="1" si="1"/>
        <v>9.8689695580160053E-2</v>
      </c>
      <c r="K9">
        <f t="shared" ca="1" si="2"/>
        <v>1.1066303021086805E-4</v>
      </c>
      <c r="L9">
        <f t="shared" ca="1" si="13"/>
        <v>0.19251780101353516</v>
      </c>
      <c r="M9">
        <f t="shared" ca="1" si="14"/>
        <v>2.9928795945859246E-2</v>
      </c>
      <c r="N9">
        <f t="shared" ca="1" si="3"/>
        <v>0.27903828378202505</v>
      </c>
      <c r="O9">
        <f t="shared" ca="1" si="4"/>
        <v>0.16444570238974154</v>
      </c>
      <c r="P9">
        <f t="shared" ca="1" si="5"/>
        <v>4.4954609945439667</v>
      </c>
      <c r="Q9">
        <f t="shared" ca="1" si="6"/>
        <v>0.86545626521172425</v>
      </c>
      <c r="R9">
        <f t="shared" ca="1" si="7"/>
        <v>0.13454373478827586</v>
      </c>
      <c r="S9">
        <f t="shared" ca="1" si="8"/>
        <v>0.94276650156298736</v>
      </c>
      <c r="T9">
        <f t="shared" ca="1" si="9"/>
        <v>1.254405720726584</v>
      </c>
      <c r="U9">
        <f t="shared" ca="1" si="15"/>
        <v>1.5030682198493748</v>
      </c>
      <c r="V9">
        <f t="shared" ca="1" si="16"/>
        <v>1760.0947092037416</v>
      </c>
      <c r="W9">
        <f t="shared" ca="1" si="10"/>
        <v>23.079991168985426</v>
      </c>
    </row>
    <row r="10" spans="1:23">
      <c r="D10">
        <v>7</v>
      </c>
      <c r="E10">
        <v>0</v>
      </c>
      <c r="F10">
        <v>1</v>
      </c>
      <c r="G10">
        <f t="shared" ca="1" si="11"/>
        <v>4.1782922444800027E-4</v>
      </c>
      <c r="H10">
        <f t="shared" ca="1" si="12"/>
        <v>9.1729428480000045E-6</v>
      </c>
      <c r="I10">
        <f t="shared" ca="1" si="0"/>
        <v>0.2621440000000001</v>
      </c>
      <c r="J10">
        <f t="shared" ca="1" si="1"/>
        <v>0.12336346316800006</v>
      </c>
      <c r="K10">
        <f t="shared" ca="1" si="2"/>
        <v>1.1066303021086804E-4</v>
      </c>
      <c r="L10">
        <f t="shared" ca="1" si="13"/>
        <v>0.73541900730162768</v>
      </c>
      <c r="M10">
        <f t="shared" ca="1" si="14"/>
        <v>1.6145248174593101E-2</v>
      </c>
      <c r="N10">
        <f t="shared" ca="1" si="3"/>
        <v>0.33087859902341887</v>
      </c>
      <c r="O10">
        <f t="shared" ca="1" si="4"/>
        <v>0.19448214886196091</v>
      </c>
      <c r="P10">
        <f t="shared" ca="1" si="5"/>
        <v>1.3305582226849793</v>
      </c>
      <c r="Q10">
        <f t="shared" ca="1" si="6"/>
        <v>0.9785178072840055</v>
      </c>
      <c r="R10">
        <f t="shared" ca="1" si="7"/>
        <v>2.1482192715994504E-2</v>
      </c>
      <c r="S10">
        <f t="shared" ca="1" si="8"/>
        <v>0.34879785472753133</v>
      </c>
      <c r="T10">
        <f t="shared" ca="1" si="9"/>
        <v>0.44025324064109611</v>
      </c>
      <c r="U10">
        <f t="shared" ca="1" si="15"/>
        <v>0.28559857048190818</v>
      </c>
      <c r="V10">
        <f t="shared" ca="1" si="16"/>
        <v>2341.9084880353657</v>
      </c>
      <c r="W10">
        <f t="shared" ca="1" si="10"/>
        <v>5.1340654933936829</v>
      </c>
    </row>
    <row r="11" spans="1:23">
      <c r="D11">
        <v>8</v>
      </c>
      <c r="E11">
        <v>0</v>
      </c>
      <c r="F11">
        <v>1</v>
      </c>
      <c r="G11">
        <f t="shared" ca="1" si="11"/>
        <v>3.3719872126976021E-4</v>
      </c>
      <c r="H11">
        <f t="shared" ca="1" si="12"/>
        <v>1.1007531417600006E-6</v>
      </c>
      <c r="I11">
        <f t="shared" ca="1" si="0"/>
        <v>0.32768000000000014</v>
      </c>
      <c r="J11">
        <f t="shared" ca="1" si="1"/>
        <v>0.15421552640000005</v>
      </c>
      <c r="K11">
        <f t="shared" ca="1" si="2"/>
        <v>1.1066303021086804E-4</v>
      </c>
      <c r="L11">
        <f t="shared" ca="1" si="13"/>
        <v>0.78968854749632267</v>
      </c>
      <c r="M11">
        <f t="shared" ca="1" si="14"/>
        <v>2.5778631259193406E-3</v>
      </c>
      <c r="N11">
        <f t="shared" ca="1" si="3"/>
        <v>0.41020061674138564</v>
      </c>
      <c r="O11">
        <f t="shared" ca="1" si="4"/>
        <v>0.24100978317327706</v>
      </c>
      <c r="P11">
        <f t="shared" ca="1" si="5"/>
        <v>1.262201686948466</v>
      </c>
      <c r="Q11">
        <f t="shared" ca="1" si="6"/>
        <v>0.99674621681374231</v>
      </c>
      <c r="R11">
        <f t="shared" ca="1" si="7"/>
        <v>3.2537831862576375E-3</v>
      </c>
      <c r="S11">
        <f t="shared" ca="1" si="8"/>
        <v>0.41359824877927354</v>
      </c>
      <c r="T11">
        <f t="shared" ca="1" si="9"/>
        <v>0.51775591043827818</v>
      </c>
      <c r="U11">
        <f t="shared" ca="1" si="15"/>
        <v>0.23285756668150132</v>
      </c>
      <c r="V11">
        <f t="shared" ca="1" si="16"/>
        <v>2955.9608442771701</v>
      </c>
      <c r="W11">
        <f t="shared" ca="1" si="10"/>
        <v>3.8585801101085795</v>
      </c>
    </row>
    <row r="12" spans="1:23">
      <c r="D12">
        <v>9</v>
      </c>
      <c r="E12">
        <v>0</v>
      </c>
      <c r="F12">
        <v>1</v>
      </c>
      <c r="G12">
        <f t="shared" ca="1" si="11"/>
        <v>2.7011121802117134E-4</v>
      </c>
      <c r="H12">
        <f t="shared" ca="1" si="12"/>
        <v>1.3209037701120008E-7</v>
      </c>
      <c r="I12">
        <f t="shared" ca="1" si="0"/>
        <v>0.40960000000000013</v>
      </c>
      <c r="J12">
        <f t="shared" ca="1" si="1"/>
        <v>0.19286272000000007</v>
      </c>
      <c r="K12">
        <f t="shared" ca="1" si="2"/>
        <v>1.1066303021086801E-4</v>
      </c>
      <c r="L12">
        <f t="shared" ca="1" si="13"/>
        <v>0.7984381840705963</v>
      </c>
      <c r="M12">
        <f t="shared" ca="1" si="14"/>
        <v>3.9045398235091651E-4</v>
      </c>
      <c r="N12">
        <f t="shared" ca="1" si="3"/>
        <v>0.51211264041454163</v>
      </c>
      <c r="O12">
        <f t="shared" ca="1" si="4"/>
        <v>0.30086934505673857</v>
      </c>
      <c r="P12">
        <f t="shared" ca="1" si="5"/>
        <v>1.2518329368328416</v>
      </c>
      <c r="Q12">
        <f t="shared" ca="1" si="6"/>
        <v>0.99951121684457556</v>
      </c>
      <c r="R12">
        <f t="shared" ca="1" si="7"/>
        <v>4.8878315542442627E-4</v>
      </c>
      <c r="S12">
        <f t="shared" ca="1" si="8"/>
        <v>0.51275077092673205</v>
      </c>
      <c r="T12">
        <f t="shared" ca="1" si="9"/>
        <v>0.64107947063935666</v>
      </c>
      <c r="U12">
        <f t="shared" ca="1" si="15"/>
        <v>0.22460882673992208</v>
      </c>
      <c r="V12">
        <f t="shared" ca="1" si="16"/>
        <v>3700.3691448543755</v>
      </c>
      <c r="W12">
        <f t="shared" ca="1" si="10"/>
        <v>3.0570234139340999</v>
      </c>
    </row>
    <row r="13" spans="1:23">
      <c r="D13">
        <v>10</v>
      </c>
      <c r="E13">
        <v>0</v>
      </c>
      <c r="F13">
        <v>1</v>
      </c>
      <c r="G13">
        <f t="shared" ca="1" si="11"/>
        <v>2.1613124333758066E-4</v>
      </c>
      <c r="H13">
        <f t="shared" ca="1" si="12"/>
        <v>1.585084524134401E-8</v>
      </c>
      <c r="I13">
        <f t="shared" ca="1" si="0"/>
        <v>0.51200000000000012</v>
      </c>
      <c r="J13">
        <f t="shared" ca="1" si="1"/>
        <v>0.24185600000000007</v>
      </c>
      <c r="K13">
        <f t="shared" ca="1" si="2"/>
        <v>1.1066303021086802E-4</v>
      </c>
      <c r="L13">
        <f t="shared" ca="1" si="13"/>
        <v>0.79976538408539632</v>
      </c>
      <c r="M13">
        <f t="shared" ca="1" si="14"/>
        <v>5.8653978650931157E-5</v>
      </c>
      <c r="N13">
        <f t="shared" ca="1" si="3"/>
        <v>0.64002112077471496</v>
      </c>
      <c r="O13">
        <f t="shared" ca="1" si="4"/>
        <v>0.37601300249947794</v>
      </c>
      <c r="P13">
        <f t="shared" ca="1" si="5"/>
        <v>1.2502750010120642</v>
      </c>
      <c r="Q13">
        <f t="shared" ca="1" si="6"/>
        <v>0.99992666639678285</v>
      </c>
      <c r="R13">
        <f t="shared" ca="1" si="7"/>
        <v>7.3333603217154542E-5</v>
      </c>
      <c r="S13">
        <f t="shared" ca="1" si="8"/>
        <v>0.64014080051817701</v>
      </c>
      <c r="T13">
        <f t="shared" ca="1" si="9"/>
        <v>0.80020240742434923</v>
      </c>
      <c r="U13">
        <f t="shared" ca="1" si="15"/>
        <v>0.2233635279272318</v>
      </c>
      <c r="V13">
        <f t="shared" ca="1" si="16"/>
        <v>4626.4790363278153</v>
      </c>
      <c r="W13">
        <f t="shared" ca="1" si="10"/>
        <v>2.4420378502489481</v>
      </c>
    </row>
    <row r="14" spans="1:23">
      <c r="D14">
        <v>11</v>
      </c>
      <c r="E14">
        <v>0</v>
      </c>
      <c r="F14">
        <v>1</v>
      </c>
      <c r="G14">
        <f t="shared" ca="1" si="11"/>
        <v>1.7291006694054176E-4</v>
      </c>
      <c r="H14">
        <f t="shared" ca="1" si="12"/>
        <v>1.902101428961281E-9</v>
      </c>
      <c r="I14">
        <f t="shared" ca="1" si="0"/>
        <v>0.64000000000000012</v>
      </c>
      <c r="J14">
        <f t="shared" ca="1" si="1"/>
        <v>0.30880000000000007</v>
      </c>
      <c r="K14">
        <f t="shared" ca="1" si="2"/>
        <v>1.1066303021086801E-4</v>
      </c>
      <c r="L14">
        <f t="shared" ca="1" si="13"/>
        <v>0.79996479987045577</v>
      </c>
      <c r="M14">
        <f t="shared" ca="1" si="14"/>
        <v>8.8000323860585452E-6</v>
      </c>
      <c r="N14">
        <f t="shared" ca="1" si="3"/>
        <v>0.80000396016486242</v>
      </c>
      <c r="O14">
        <f t="shared" ca="1" si="4"/>
        <v>0.47000243797712749</v>
      </c>
      <c r="P14">
        <f t="shared" ca="1" si="5"/>
        <v>1.2500412515131147</v>
      </c>
      <c r="Q14">
        <f t="shared" ca="1" si="6"/>
        <v>0.99998899959650289</v>
      </c>
      <c r="R14">
        <f t="shared" ca="1" si="7"/>
        <v>1.1000403497224565E-5</v>
      </c>
      <c r="S14">
        <f t="shared" ca="1" si="8"/>
        <v>0.80002640096839361</v>
      </c>
      <c r="T14">
        <f t="shared" ca="1" si="9"/>
        <v>1.0000379515799327</v>
      </c>
      <c r="U14">
        <f t="shared" ca="1" si="15"/>
        <v>0.22317655198017358</v>
      </c>
      <c r="V14">
        <f t="shared" ca="1" si="16"/>
        <v>5783.2896446704108</v>
      </c>
      <c r="W14">
        <f t="shared" ca="1" si="10"/>
        <v>1.9532005744913588</v>
      </c>
    </row>
    <row r="15" spans="1:23">
      <c r="D15">
        <v>12</v>
      </c>
      <c r="E15">
        <v>0</v>
      </c>
      <c r="F15">
        <v>1</v>
      </c>
      <c r="G15">
        <f t="shared" ca="1" si="11"/>
        <v>1.3832866222489068E-4</v>
      </c>
      <c r="H15">
        <f t="shared" ca="1" si="12"/>
        <v>2.2825217147535372E-10</v>
      </c>
      <c r="I15">
        <f t="shared" ca="1" si="0"/>
        <v>0.8</v>
      </c>
      <c r="J15">
        <f t="shared" ca="1" si="1"/>
        <v>0.44000000000000006</v>
      </c>
      <c r="K15">
        <f t="shared" ca="1" si="2"/>
        <v>1.1066303021086799E-4</v>
      </c>
      <c r="L15">
        <f t="shared" ca="1" si="13"/>
        <v>0.79999471980632153</v>
      </c>
      <c r="M15">
        <f t="shared" ca="1" si="14"/>
        <v>1.3200484196669479E-6</v>
      </c>
      <c r="N15">
        <f t="shared" ca="1" si="3"/>
        <v>1.000000742531463</v>
      </c>
      <c r="O15">
        <f t="shared" ca="1" si="4"/>
        <v>0.55000040839230468</v>
      </c>
      <c r="P15">
        <f t="shared" ca="1" si="5"/>
        <v>1.2500061877575974</v>
      </c>
      <c r="Q15">
        <f t="shared" ca="1" si="6"/>
        <v>0.99999834993130732</v>
      </c>
      <c r="R15">
        <f t="shared" ca="1" si="7"/>
        <v>1.6500686927233225E-6</v>
      </c>
      <c r="S15">
        <f t="shared" ca="1" si="8"/>
        <v>1.0000049502060779</v>
      </c>
      <c r="T15">
        <f ca="1">N15*$P15</f>
        <v>1.2500071159265207</v>
      </c>
      <c r="U15">
        <f t="shared" ca="1" si="15"/>
        <v>0.22314850150803547</v>
      </c>
      <c r="V15">
        <f t="shared" ca="1" si="16"/>
        <v>7229.1478414324502</v>
      </c>
      <c r="W15">
        <f ca="1">P15*W16</f>
        <v>1.5625088949081509</v>
      </c>
    </row>
    <row r="16" spans="1:23">
      <c r="D16">
        <v>13</v>
      </c>
      <c r="E16">
        <v>0</v>
      </c>
      <c r="F16">
        <v>1</v>
      </c>
      <c r="G16">
        <f t="shared" ca="1" si="11"/>
        <v>1.1066300282060742E-4</v>
      </c>
      <c r="H16">
        <f t="shared" ca="1" si="12"/>
        <v>2.7390260577042449E-11</v>
      </c>
      <c r="I16">
        <v>1</v>
      </c>
      <c r="J16">
        <v>1</v>
      </c>
      <c r="K16">
        <f ca="1">G16+H16</f>
        <v>1.1066303021086799E-4</v>
      </c>
      <c r="L16">
        <f t="shared" ca="1" si="13"/>
        <v>0.79999920796702761</v>
      </c>
      <c r="M16">
        <f t="shared" ca="1" si="14"/>
        <v>1.980082431267987E-7</v>
      </c>
      <c r="N16">
        <v>1</v>
      </c>
      <c r="O16">
        <v>1</v>
      </c>
      <c r="P16">
        <f t="shared" ca="1" si="5"/>
        <v>1.2500009281643287</v>
      </c>
      <c r="Q16">
        <f t="shared" ca="1" si="6"/>
        <v>0.99999975248951234</v>
      </c>
      <c r="R16">
        <f t="shared" ca="1" si="7"/>
        <v>2.4751048769268644E-7</v>
      </c>
      <c r="S16">
        <f t="shared" ca="1" si="8"/>
        <v>1.2500009281643287</v>
      </c>
      <c r="T16">
        <f ca="1">N16*$P16</f>
        <v>1.2500009281643287</v>
      </c>
      <c r="U16">
        <f t="shared" ca="1" si="15"/>
        <v>0.22314429384539705</v>
      </c>
      <c r="V16">
        <f t="shared" ca="1" si="16"/>
        <v>9036.441511627716</v>
      </c>
      <c r="W16">
        <f ca="1">P16</f>
        <v>1.2500009281643287</v>
      </c>
    </row>
    <row r="18" spans="5:20">
      <c r="G18" s="2" t="s">
        <v>13</v>
      </c>
      <c r="R18" s="1" t="s">
        <v>12</v>
      </c>
      <c r="S18">
        <f ca="1">1/PRODUCT(P3:P16)</f>
        <v>1.1066303021086804E-4</v>
      </c>
      <c r="T18">
        <f ca="1">EXP(-T19)</f>
        <v>1.1066303021086802E-4</v>
      </c>
    </row>
    <row r="19" spans="5:20">
      <c r="E19" s="1" t="s">
        <v>12</v>
      </c>
      <c r="G19" s="2">
        <f ca="1">G16+H16</f>
        <v>1.1066303021086799E-4</v>
      </c>
      <c r="R19" t="s">
        <v>20</v>
      </c>
      <c r="S19">
        <f ca="1">-LN(S18)</f>
        <v>9.109020737796131</v>
      </c>
      <c r="T19">
        <f ca="1">SUM(U3:U16)</f>
        <v>9.109020737796131</v>
      </c>
    </row>
    <row r="20" spans="5:20">
      <c r="E20" t="s">
        <v>14</v>
      </c>
      <c r="G20" s="2">
        <f ca="1">-LN(G19)</f>
        <v>9.109020737796131</v>
      </c>
    </row>
    <row r="21" spans="5:20">
      <c r="G21">
        <f ca="1">EXP(-G20)</f>
        <v>1.1066303021086802E-4</v>
      </c>
    </row>
  </sheetData>
  <mergeCells count="1">
    <mergeCell ref="L1:T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20" sqref="G20"/>
    </sheetView>
  </sheetViews>
  <sheetFormatPr baseColWidth="10" defaultRowHeight="15" x14ac:dyDescent="0"/>
  <cols>
    <col min="1" max="1" width="6" customWidth="1"/>
    <col min="5" max="5" width="7.6640625" customWidth="1"/>
    <col min="6" max="7" width="12.1640625" bestFit="1" customWidth="1"/>
    <col min="9" max="9" width="15" customWidth="1"/>
    <col min="10" max="10" width="13.6640625" customWidth="1"/>
    <col min="11" max="11" width="14.33203125" customWidth="1"/>
  </cols>
  <sheetData>
    <row r="1" spans="1:11">
      <c r="A1" s="6" t="s">
        <v>27</v>
      </c>
      <c r="B1" s="6"/>
      <c r="C1" s="6"/>
      <c r="E1" s="6" t="s">
        <v>28</v>
      </c>
      <c r="F1" s="6"/>
      <c r="G1" s="6"/>
      <c r="I1" s="6" t="s">
        <v>29</v>
      </c>
      <c r="J1" s="6"/>
      <c r="K1" s="6"/>
    </row>
    <row r="3" spans="1:11">
      <c r="A3" t="s">
        <v>1</v>
      </c>
      <c r="B3">
        <v>0.5</v>
      </c>
      <c r="C3">
        <v>0.5</v>
      </c>
      <c r="E3" t="s">
        <v>1</v>
      </c>
      <c r="F3">
        <f>EXP(B3)/(EXP(B3)+EXP(C3))</f>
        <v>0.5</v>
      </c>
      <c r="G3">
        <f>EXP(C3)/(EXP(B3)+EXP(C3))</f>
        <v>0.5</v>
      </c>
      <c r="I3" t="s">
        <v>1</v>
      </c>
      <c r="J3">
        <f>EXP(B3*$J$11)/(EXP(B3*$J$11)+EXP(C3*$J$11))</f>
        <v>0.5</v>
      </c>
      <c r="K3">
        <f>EXP(C3*$J$11)/(EXP(B3*$J$11)+EXP(C3*$J$11))</f>
        <v>0.5</v>
      </c>
    </row>
    <row r="5" spans="1:11">
      <c r="A5" t="s">
        <v>2</v>
      </c>
      <c r="B5">
        <v>1</v>
      </c>
      <c r="C5">
        <v>0</v>
      </c>
      <c r="E5" t="s">
        <v>2</v>
      </c>
      <c r="F5">
        <f>EXP(B5)/(EXP(B5)+EXP(C5))</f>
        <v>0.7310585786300049</v>
      </c>
      <c r="G5">
        <f>EXP(C5)/(EXP(B5)+EXP(C5))</f>
        <v>0.2689414213699951</v>
      </c>
      <c r="I5" t="s">
        <v>2</v>
      </c>
      <c r="J5">
        <f>EXP(B5*$J$11)/(EXP(B5*$J$11)+EXP(C5*$J$11))</f>
        <v>0.7310585786300049</v>
      </c>
      <c r="K5">
        <f>EXP(C5*$J$11)/(EXP(B5*$J$11)+EXP(C5*$J$11))</f>
        <v>0.2689414213699951</v>
      </c>
    </row>
    <row r="6" spans="1:11">
      <c r="B6">
        <v>0.4</v>
      </c>
      <c r="C6">
        <v>0.6</v>
      </c>
      <c r="F6">
        <f>EXP(B6)/(EXP(B6)+EXP(C6))</f>
        <v>0.4501660026875221</v>
      </c>
      <c r="G6">
        <f>EXP(C6)/(EXP(B6)+EXP(C6))</f>
        <v>0.54983399731247784</v>
      </c>
      <c r="J6">
        <f>EXP(B6*$J$11)/(EXP(B6*$J$11)+EXP(C6*$J$11))</f>
        <v>0.4501660026875221</v>
      </c>
      <c r="K6">
        <f>EXP(C6*$J$11)/(EXP(B6*$J$11)+EXP(C6*$J$11))</f>
        <v>0.54983399731247784</v>
      </c>
    </row>
    <row r="8" spans="1:11">
      <c r="A8" t="s">
        <v>3</v>
      </c>
      <c r="B8">
        <v>0.8</v>
      </c>
      <c r="C8">
        <v>0.2</v>
      </c>
      <c r="E8" t="s">
        <v>3</v>
      </c>
      <c r="F8">
        <f>EXP(B8)/(EXP(B8)+EXP(C8))</f>
        <v>0.6456563062257954</v>
      </c>
      <c r="G8">
        <f>EXP(C8)/(EXP(B8)+EXP(C8))</f>
        <v>0.35434369377420449</v>
      </c>
      <c r="I8" t="s">
        <v>3</v>
      </c>
      <c r="J8">
        <f>EXP(B8*$J$11)/(EXP(B8*$J$11)+EXP(C8*$J$11))</f>
        <v>0.6456563062257954</v>
      </c>
      <c r="K8">
        <f>EXP(C8*$J$11)/(EXP(B8*$J$11)+EXP(C8*$J$11))</f>
        <v>0.35434369377420449</v>
      </c>
    </row>
    <row r="9" spans="1:11">
      <c r="B9">
        <v>0.2</v>
      </c>
      <c r="C9">
        <v>0.8</v>
      </c>
      <c r="F9">
        <f>EXP(B9)/(EXP(B9)+EXP(C9))</f>
        <v>0.35434369377420449</v>
      </c>
      <c r="G9">
        <f>EXP(C9)/(EXP(B9)+EXP(C9))</f>
        <v>0.6456563062257954</v>
      </c>
      <c r="J9">
        <f>EXP(B9*$J$11)/(EXP(B9*$J$11)+EXP(C9*$J$11))</f>
        <v>0.35434369377420449</v>
      </c>
      <c r="K9">
        <f>EXP(C9*$J$11)/(EXP(B9*$J$11)+EXP(C9*$J$11))</f>
        <v>0.6456563062257954</v>
      </c>
    </row>
    <row r="11" spans="1:11">
      <c r="I11" t="s">
        <v>30</v>
      </c>
      <c r="J1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scaling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Yudelson, Michael</dc:creator>
  <cp:lastModifiedBy>Yudelson, Michael</cp:lastModifiedBy>
  <dcterms:created xsi:type="dcterms:W3CDTF">2014-04-15T13:04:59Z</dcterms:created>
  <dcterms:modified xsi:type="dcterms:W3CDTF">2014-06-02T14:07:15Z</dcterms:modified>
</cp:coreProperties>
</file>