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Dukala\Desktop\Excel\"/>
    </mc:Choice>
  </mc:AlternateContent>
  <xr:revisionPtr revIDLastSave="0" documentId="13_ncr:1_{1EFB5271-6F76-47BA-BCE8-4F12C95E7FFD}" xr6:coauthVersionLast="47" xr6:coauthVersionMax="47" xr10:uidLastSave="{00000000-0000-0000-0000-000000000000}"/>
  <bookViews>
    <workbookView xWindow="28680" yWindow="-120" windowWidth="29040" windowHeight="15840" xr2:uid="{6D24B779-252E-41D5-8892-EE036F1A83AF}"/>
  </bookViews>
  <sheets>
    <sheet name="Tabelle1" sheetId="1" r:id="rId1"/>
    <sheet name="Tabell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26" i="1"/>
  <c r="G26" i="1"/>
  <c r="G2" i="1"/>
  <c r="D1" i="1"/>
  <c r="F18" i="1" a="1"/>
  <c r="F18" i="1"/>
  <c r="F16" i="1"/>
  <c r="G1" i="1"/>
  <c r="D2" i="1"/>
  <c r="G24" i="1"/>
  <c r="G25" i="1"/>
  <c r="E29" i="1"/>
  <c r="C30" i="2"/>
  <c r="C31" i="2"/>
  <c r="C32" i="2"/>
  <c r="C33" i="2"/>
  <c r="C34" i="2"/>
  <c r="C35" i="2"/>
  <c r="C36" i="2"/>
  <c r="C29" i="2"/>
  <c r="C24" i="2"/>
  <c r="C25" i="2"/>
  <c r="C26" i="2"/>
  <c r="C27" i="2"/>
  <c r="C28" i="2"/>
  <c r="C23" i="2"/>
  <c r="F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Dukala</author>
  </authors>
  <commentList>
    <comment ref="G2" authorId="0" shapeId="0" xr:uid="{A5E681CD-7C9F-4547-8F77-097337C8A105}">
      <text>
        <r>
          <rPr>
            <b/>
            <sz val="9"/>
            <color indexed="81"/>
            <rFont val="Segoe UI"/>
            <family val="2"/>
          </rPr>
          <t>Maciej Dukala:</t>
        </r>
        <r>
          <rPr>
            <sz val="9"/>
            <color indexed="81"/>
            <rFont val="Segoe UI"/>
            <family val="2"/>
          </rPr>
          <t xml:space="preserve">
Nach Kommentar Der Eurocode 5 für Deutschland Karin Lißner, S 114. kshape-Faktor kann nicht größer als 1,3 sein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<sst xmlns="http://schemas.openxmlformats.org/spreadsheetml/2006/main" count="79" uniqueCount="64">
  <si>
    <t>Holz:</t>
  </si>
  <si>
    <t>ym</t>
  </si>
  <si>
    <t>Bemessungssituation:</t>
  </si>
  <si>
    <t>ständige und vorübergehende</t>
  </si>
  <si>
    <t>außergewöhnliche</t>
  </si>
  <si>
    <t>leitende Belastung:</t>
  </si>
  <si>
    <t>Nutlasten  Kat. A</t>
  </si>
  <si>
    <t>Nutzlasten Kat.B</t>
  </si>
  <si>
    <t>Nutzlasten Kat.C</t>
  </si>
  <si>
    <t>Nutzlasten Kat. D</t>
  </si>
  <si>
    <t>Nutzlasten Kat. E</t>
  </si>
  <si>
    <t>Verkehrslasten Kat.F</t>
  </si>
  <si>
    <t>Verkehrslasten Kat.G</t>
  </si>
  <si>
    <t>Verkehrslasten Kat.H</t>
  </si>
  <si>
    <t>Schnee bis NN +1000m</t>
  </si>
  <si>
    <t>Schnee über NN +1000m</t>
  </si>
  <si>
    <t>Windlasten</t>
  </si>
  <si>
    <t>KLED</t>
  </si>
  <si>
    <t>mittel</t>
  </si>
  <si>
    <t>kurz</t>
  </si>
  <si>
    <t>lang</t>
  </si>
  <si>
    <t>sehr kurz</t>
  </si>
  <si>
    <t>NKL1</t>
  </si>
  <si>
    <t>NKL2</t>
  </si>
  <si>
    <t>NKL3</t>
  </si>
  <si>
    <t>Nutzungsklasse</t>
  </si>
  <si>
    <t>Nutzunkgsklasse:</t>
  </si>
  <si>
    <r>
      <t xml:space="preserve">-&gt; </t>
    </r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 xml:space="preserve"> =</t>
    </r>
  </si>
  <si>
    <t>-&gt; KLED:</t>
  </si>
  <si>
    <r>
      <t>-&gt; k</t>
    </r>
    <r>
      <rPr>
        <vertAlign val="subscript"/>
        <sz val="11"/>
        <color theme="1"/>
        <rFont val="Calibri"/>
        <family val="2"/>
        <scheme val="minor"/>
      </rPr>
      <t>mod</t>
    </r>
    <r>
      <rPr>
        <sz val="11"/>
        <color theme="1"/>
        <rFont val="Calibri"/>
        <family val="2"/>
        <scheme val="minor"/>
      </rPr>
      <t xml:space="preserve"> =</t>
    </r>
  </si>
  <si>
    <t>Holz</t>
  </si>
  <si>
    <t>C16</t>
  </si>
  <si>
    <t>C24</t>
  </si>
  <si>
    <t>C30</t>
  </si>
  <si>
    <t>D30</t>
  </si>
  <si>
    <t>D35</t>
  </si>
  <si>
    <t>D40</t>
  </si>
  <si>
    <t>GL24h</t>
  </si>
  <si>
    <t>GL24c</t>
  </si>
  <si>
    <t>GL28h</t>
  </si>
  <si>
    <t>GL28c</t>
  </si>
  <si>
    <t>GL30h</t>
  </si>
  <si>
    <t>GL30c</t>
  </si>
  <si>
    <t>GL32h</t>
  </si>
  <si>
    <t>GL32c</t>
  </si>
  <si>
    <t>fvk</t>
  </si>
  <si>
    <r>
      <t>-&gt; f</t>
    </r>
    <r>
      <rPr>
        <vertAlign val="subscript"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 xml:space="preserve"> = k</t>
    </r>
    <r>
      <rPr>
        <vertAlign val="subscript"/>
        <sz val="11"/>
        <color theme="1"/>
        <rFont val="Calibri"/>
        <family val="2"/>
        <scheme val="minor"/>
      </rPr>
      <t>mod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vk</t>
    </r>
    <r>
      <rPr>
        <sz val="11"/>
        <color theme="1"/>
        <rFont val="Calibri"/>
        <family val="2"/>
        <scheme val="minor"/>
      </rPr>
      <t xml:space="preserve"> / y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</si>
  <si>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t>f</t>
    </r>
    <r>
      <rPr>
        <vertAlign val="subscript"/>
        <sz val="11"/>
        <color theme="1"/>
        <rFont val="Calibri"/>
        <family val="2"/>
        <scheme val="minor"/>
      </rPr>
      <t>vk</t>
    </r>
    <r>
      <rPr>
        <sz val="11"/>
        <color theme="1"/>
        <rFont val="Calibri"/>
        <family val="2"/>
        <scheme val="minor"/>
      </rPr>
      <t xml:space="preserve"> =</t>
    </r>
  </si>
  <si>
    <t xml:space="preserve">b = </t>
  </si>
  <si>
    <t xml:space="preserve">d = </t>
  </si>
  <si>
    <t xml:space="preserve">kcr </t>
  </si>
  <si>
    <r>
      <t>k</t>
    </r>
    <r>
      <rPr>
        <vertAlign val="subscript"/>
        <sz val="11"/>
        <color theme="1"/>
        <rFont val="Calibri"/>
        <family val="2"/>
        <scheme val="minor"/>
      </rPr>
      <t>cr</t>
    </r>
    <r>
      <rPr>
        <sz val="11"/>
        <color theme="1"/>
        <rFont val="Calibri"/>
        <family val="2"/>
        <scheme val="minor"/>
      </rPr>
      <t xml:space="preserve"> = </t>
    </r>
  </si>
  <si>
    <r>
      <t>V</t>
    </r>
    <r>
      <rPr>
        <vertAlign val="subscript"/>
        <sz val="11"/>
        <color theme="1"/>
        <rFont val="Calibri"/>
        <family val="2"/>
        <scheme val="minor"/>
      </rPr>
      <t>Ed, y</t>
    </r>
    <r>
      <rPr>
        <sz val="11"/>
        <color theme="1"/>
        <rFont val="Calibri"/>
        <family val="2"/>
        <scheme val="minor"/>
      </rPr>
      <t xml:space="preserve"> (horizontal)=</t>
    </r>
  </si>
  <si>
    <r>
      <t>V</t>
    </r>
    <r>
      <rPr>
        <vertAlign val="subscript"/>
        <sz val="11"/>
        <color theme="1"/>
        <rFont val="Calibri"/>
        <family val="2"/>
        <scheme val="minor"/>
      </rPr>
      <t>Ed, z</t>
    </r>
    <r>
      <rPr>
        <sz val="11"/>
        <color theme="1"/>
        <rFont val="Calibri"/>
        <family val="2"/>
        <scheme val="minor"/>
      </rPr>
      <t xml:space="preserve"> (vertikal)=</t>
    </r>
  </si>
  <si>
    <r>
      <t xml:space="preserve">-&gt; </t>
    </r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Ed, y</t>
    </r>
    <r>
      <rPr>
        <sz val="11"/>
        <color theme="1"/>
        <rFont val="Calibri"/>
        <family val="2"/>
      </rPr>
      <t xml:space="preserve"> = 1,5 x V</t>
    </r>
    <r>
      <rPr>
        <vertAlign val="subscript"/>
        <sz val="11"/>
        <color theme="1"/>
        <rFont val="Calibri"/>
        <family val="2"/>
      </rPr>
      <t>Ed,y</t>
    </r>
    <r>
      <rPr>
        <sz val="11"/>
        <color theme="1"/>
        <rFont val="Calibri"/>
        <family val="2"/>
      </rPr>
      <t xml:space="preserve"> / (b x d) = </t>
    </r>
  </si>
  <si>
    <r>
      <t xml:space="preserve">-&gt; </t>
    </r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Ed, z</t>
    </r>
    <r>
      <rPr>
        <sz val="11"/>
        <color theme="1"/>
        <rFont val="Calibri"/>
        <family val="2"/>
      </rPr>
      <t xml:space="preserve"> = 1,5 x V</t>
    </r>
    <r>
      <rPr>
        <vertAlign val="subscript"/>
        <sz val="11"/>
        <color theme="1"/>
        <rFont val="Calibri"/>
        <family val="2"/>
      </rPr>
      <t>Ed,z</t>
    </r>
    <r>
      <rPr>
        <sz val="11"/>
        <color theme="1"/>
        <rFont val="Calibri"/>
        <family val="2"/>
      </rPr>
      <t xml:space="preserve"> / (b x d) = </t>
    </r>
  </si>
  <si>
    <r>
      <t xml:space="preserve">-&gt; </t>
    </r>
    <r>
      <rPr>
        <sz val="11"/>
        <color theme="1"/>
        <rFont val="Calibri"/>
        <family val="2"/>
      </rPr>
      <t>τ</t>
    </r>
    <r>
      <rPr>
        <vertAlign val="subscript"/>
        <sz val="11"/>
        <color theme="1"/>
        <rFont val="Calibri"/>
        <family val="2"/>
      </rPr>
      <t>tor, d</t>
    </r>
    <r>
      <rPr>
        <sz val="11"/>
        <color theme="1"/>
        <rFont val="Calibri"/>
        <family val="2"/>
      </rPr>
      <t xml:space="preserve"> = 3 x M</t>
    </r>
    <r>
      <rPr>
        <vertAlign val="subscript"/>
        <sz val="11"/>
        <color theme="1"/>
        <rFont val="Calibri"/>
        <family val="2"/>
      </rPr>
      <t>tor,d</t>
    </r>
    <r>
      <rPr>
        <sz val="11"/>
        <color theme="1"/>
        <rFont val="Calibri"/>
        <family val="2"/>
      </rPr>
      <t xml:space="preserve"> / (b² x d) x (1+0,6x b/d) = </t>
    </r>
  </si>
  <si>
    <r>
      <t>k</t>
    </r>
    <r>
      <rPr>
        <vertAlign val="subscript"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 xml:space="preserve"> =</t>
    </r>
  </si>
  <si>
    <t>Schnittgrößen:</t>
  </si>
  <si>
    <t>Querschnitt:</t>
  </si>
  <si>
    <r>
      <t>M</t>
    </r>
    <r>
      <rPr>
        <vertAlign val="subscript"/>
        <sz val="11"/>
        <color theme="1"/>
        <rFont val="Calibri"/>
        <family val="2"/>
        <scheme val="minor"/>
      </rPr>
      <t>tor,d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Ed, y</t>
    </r>
    <r>
      <rPr>
        <sz val="11"/>
        <color theme="1"/>
        <rFont val="Calibri"/>
        <family val="2"/>
        <scheme val="minor"/>
      </rPr>
      <t xml:space="preserve"> x d = </t>
    </r>
  </si>
  <si>
    <r>
      <t>A</t>
    </r>
    <r>
      <rPr>
        <vertAlign val="subscript"/>
        <sz val="11"/>
        <color theme="1"/>
        <rFont val="Calibri"/>
        <family val="2"/>
        <scheme val="minor"/>
      </rPr>
      <t>Ed, y</t>
    </r>
    <r>
      <rPr>
        <sz val="11"/>
        <color theme="1"/>
        <rFont val="Calibri"/>
        <family val="2"/>
        <scheme val="minor"/>
      </rPr>
      <t xml:space="preserve"> (horizontal)=</t>
    </r>
  </si>
  <si>
    <t>Abstand zwischen Auflagerungspunkte in Y- Richtung:</t>
  </si>
  <si>
    <t>Tafel-Wert für Schubkräfte in Durchlaufträger: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</si>
</sst>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9" formatCode="0.0\ &quot;[-]&quot;"/>
    <numFmt numFmtId="170" formatCode="0.0\ &quot;[N/mm²]&quot;"/>
    <numFmt numFmtId="171" formatCode="0.00\ &quot;[-]&quot;"/>
    <numFmt numFmtId="172" formatCode="0\ &quot;[cm]&quot;"/>
    <numFmt numFmtId="177" formatCode="0.00\ &quot;[kNm/m]&quot;"/>
    <numFmt numFmtId="178" formatCode="0.0\ &quot;[kN/m]&quot;"/>
    <numFmt numFmtId="190" formatCode="0.00\ &quot;[N/mm²/m]&quot;"/>
    <numFmt numFmtId="192" formatCode="0.000\ &quot;[-]&quot;"/>
    <numFmt numFmtId="193" formatCode="0.00\ &quot;[m]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/>
    <xf numFmtId="0" fontId="0" fillId="0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right"/>
    </xf>
    <xf numFmtId="2" fontId="0" fillId="0" borderId="0" xfId="0" applyNumberFormat="1"/>
    <xf numFmtId="169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172" fontId="0" fillId="0" borderId="0" xfId="0" applyNumberFormat="1"/>
    <xf numFmtId="178" fontId="0" fillId="3" borderId="0" xfId="0" applyNumberFormat="1" applyFill="1"/>
    <xf numFmtId="177" fontId="0" fillId="2" borderId="0" xfId="0" applyNumberFormat="1" applyFill="1"/>
    <xf numFmtId="190" fontId="0" fillId="2" borderId="0" xfId="0" applyNumberFormat="1" applyFill="1"/>
    <xf numFmtId="169" fontId="0" fillId="2" borderId="0" xfId="0" applyNumberFormat="1" applyFill="1" applyAlignment="1">
      <alignment horizontal="center"/>
    </xf>
    <xf numFmtId="0" fontId="0" fillId="3" borderId="0" xfId="0" applyFill="1" applyBorder="1" applyAlignment="1">
      <alignment horizontal="left"/>
    </xf>
    <xf numFmtId="178" fontId="0" fillId="0" borderId="0" xfId="0" applyNumberFormat="1" applyFill="1"/>
    <xf numFmtId="192" fontId="0" fillId="3" borderId="0" xfId="0" applyNumberFormat="1" applyFill="1"/>
    <xf numFmtId="193" fontId="0" fillId="3" borderId="0" xfId="0" applyNumberFormat="1" applyFill="1"/>
    <xf numFmtId="178" fontId="0" fillId="2" borderId="0" xfId="0" applyNumberFormat="1" applyFill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19385</xdr:rowOff>
    </xdr:from>
    <xdr:to>
      <xdr:col>3</xdr:col>
      <xdr:colOff>152400</xdr:colOff>
      <xdr:row>14</xdr:row>
      <xdr:rowOff>81420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3D4DADA-96A0-3EB6-EB8A-B3A22A50E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385"/>
          <a:ext cx="2590800" cy="1586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161925</xdr:rowOff>
    </xdr:from>
    <xdr:to>
      <xdr:col>3</xdr:col>
      <xdr:colOff>523875</xdr:colOff>
      <xdr:row>30</xdr:row>
      <xdr:rowOff>40839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A59F543-12CC-92BA-1F31-A4ECA11C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625"/>
          <a:ext cx="2962275" cy="640914"/>
        </a:xfrm>
        <a:prstGeom prst="rect">
          <a:avLst/>
        </a:prstGeom>
      </xdr:spPr>
    </xdr:pic>
    <xdr:clientData/>
  </xdr:twoCellAnchor>
  <xdr:twoCellAnchor editAs="oneCell">
    <xdr:from>
      <xdr:col>3</xdr:col>
      <xdr:colOff>244408</xdr:colOff>
      <xdr:row>4</xdr:row>
      <xdr:rowOff>161925</xdr:rowOff>
    </xdr:from>
    <xdr:to>
      <xdr:col>6</xdr:col>
      <xdr:colOff>1147321</xdr:colOff>
      <xdr:row>14</xdr:row>
      <xdr:rowOff>57150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78A01AB-6A63-BABB-7182-F641C6D28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2808" y="1000125"/>
          <a:ext cx="3674688" cy="18002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1330-FD8E-4FE1-9D5C-0647CBD29F31}">
  <dimension ref="A1:G29"/>
  <sheetViews>
    <sheetView tabSelected="1" view="pageLayout" zoomScaleNormal="100" workbookViewId="0">
      <selection activeCell="E23" sqref="E23"/>
    </sheetView>
  </sheetViews>
  <sheetFormatPr baseColWidth="10" defaultRowHeight="15" x14ac:dyDescent="0.25"/>
  <cols>
    <col min="1" max="1" width="8.140625" customWidth="1"/>
    <col min="2" max="2" width="11.85546875" bestFit="1" customWidth="1"/>
    <col min="3" max="3" width="14.140625" bestFit="1" customWidth="1"/>
    <col min="4" max="4" width="14" customWidth="1"/>
    <col min="5" max="5" width="11.85546875" bestFit="1" customWidth="1"/>
    <col min="6" max="6" width="12.85546875" bestFit="1" customWidth="1"/>
    <col min="7" max="7" width="18.85546875" customWidth="1"/>
  </cols>
  <sheetData>
    <row r="1" spans="1:7" ht="18" x14ac:dyDescent="0.35">
      <c r="A1" t="s">
        <v>0</v>
      </c>
      <c r="B1" s="5" t="s">
        <v>32</v>
      </c>
      <c r="C1" t="s">
        <v>47</v>
      </c>
      <c r="D1" s="9">
        <f>VLOOKUP(Tabelle1!B1,Tabelle!A23:B36,2,FALSE)</f>
        <v>4</v>
      </c>
      <c r="E1" s="3" t="s">
        <v>46</v>
      </c>
      <c r="G1" s="9">
        <f>D1*F18/F16</f>
        <v>2.7692307692307692</v>
      </c>
    </row>
    <row r="2" spans="1:7" ht="18" x14ac:dyDescent="0.35">
      <c r="C2" t="s">
        <v>51</v>
      </c>
      <c r="D2" s="10">
        <f>VLOOKUP(B1,Tabelle!A23:C36,3,FALSE)</f>
        <v>0.5</v>
      </c>
      <c r="F2" t="s">
        <v>57</v>
      </c>
      <c r="G2" s="10">
        <f>MIN(1.3,1+0.15*B6/B5)</f>
        <v>1.2571428571428571</v>
      </c>
    </row>
    <row r="4" spans="1:7" x14ac:dyDescent="0.25">
      <c r="A4" t="s">
        <v>59</v>
      </c>
    </row>
    <row r="5" spans="1:7" x14ac:dyDescent="0.25">
      <c r="A5" t="s">
        <v>48</v>
      </c>
      <c r="B5" s="11">
        <v>14</v>
      </c>
    </row>
    <row r="6" spans="1:7" x14ac:dyDescent="0.25">
      <c r="A6" t="s">
        <v>49</v>
      </c>
      <c r="B6" s="11">
        <v>24</v>
      </c>
    </row>
    <row r="16" spans="1:7" ht="18" x14ac:dyDescent="0.35">
      <c r="A16" t="s">
        <v>2</v>
      </c>
      <c r="C16" s="1" t="s">
        <v>3</v>
      </c>
      <c r="D16" s="1"/>
      <c r="E16" s="3" t="s">
        <v>27</v>
      </c>
      <c r="F16" s="8">
        <f>VLOOKUP(C16,Tabelle!A2:D3,4,FALSE)</f>
        <v>1.3</v>
      </c>
    </row>
    <row r="17" spans="1:7" x14ac:dyDescent="0.25">
      <c r="A17" t="s">
        <v>5</v>
      </c>
      <c r="C17" s="16" t="s">
        <v>14</v>
      </c>
      <c r="D17" s="16"/>
      <c r="E17" s="3" t="s">
        <v>28</v>
      </c>
      <c r="F17" s="6" t="str">
        <f>VLOOKUP(C17,Tabelle!A5:D15,4,FALSE)</f>
        <v>kurz</v>
      </c>
    </row>
    <row r="18" spans="1:7" ht="18" x14ac:dyDescent="0.35">
      <c r="A18" t="s">
        <v>26</v>
      </c>
      <c r="C18" s="2" t="s">
        <v>22</v>
      </c>
      <c r="D18" s="4"/>
      <c r="E18" s="3" t="s">
        <v>29</v>
      </c>
      <c r="F18" s="10" cm="1">
        <f t="array" ref="F18">_xlfn.IFS(C18="NKL1",VLOOKUP(C17,Tabelle!A5:E15,5,FALSE),C18="NKL2",VLOOKUP(C17,Tabelle!A5:F15,6,FALSE),C18="NKL3", VLOOKUP(C17,Tabelle!A5:G15,7,FALSE))</f>
        <v>0.9</v>
      </c>
    </row>
    <row r="20" spans="1:7" x14ac:dyDescent="0.25">
      <c r="A20" t="s">
        <v>58</v>
      </c>
    </row>
    <row r="21" spans="1:7" ht="18" x14ac:dyDescent="0.35">
      <c r="A21" t="s">
        <v>61</v>
      </c>
      <c r="C21" s="12">
        <v>10</v>
      </c>
    </row>
    <row r="22" spans="1:7" ht="18" x14ac:dyDescent="0.35">
      <c r="A22" t="s">
        <v>62</v>
      </c>
      <c r="C22" s="17"/>
      <c r="E22" s="19">
        <v>2</v>
      </c>
    </row>
    <row r="23" spans="1:7" ht="18" x14ac:dyDescent="0.35">
      <c r="A23" t="s">
        <v>63</v>
      </c>
      <c r="C23" s="17"/>
      <c r="E23" s="18">
        <v>0.625</v>
      </c>
    </row>
    <row r="24" spans="1:7" ht="18" x14ac:dyDescent="0.35">
      <c r="A24" t="s">
        <v>52</v>
      </c>
      <c r="C24" s="20">
        <f>E22*E23*C21</f>
        <v>12.5</v>
      </c>
      <c r="D24" s="3" t="s">
        <v>54</v>
      </c>
      <c r="G24" s="14">
        <f>1.5*C24/B6/B5/D2*1000/10/10</f>
        <v>1.1160714285714286</v>
      </c>
    </row>
    <row r="25" spans="1:7" ht="18" x14ac:dyDescent="0.35">
      <c r="A25" t="s">
        <v>53</v>
      </c>
      <c r="C25" s="12">
        <v>0</v>
      </c>
      <c r="D25" s="3" t="s">
        <v>55</v>
      </c>
      <c r="G25" s="14">
        <f>1.5*C25/B6/B5/D2*1000/10/10</f>
        <v>0</v>
      </c>
    </row>
    <row r="26" spans="1:7" ht="18" x14ac:dyDescent="0.35">
      <c r="A26" t="s">
        <v>60</v>
      </c>
      <c r="C26" s="13">
        <f>C21*B6/100</f>
        <v>2.4</v>
      </c>
      <c r="D26" s="3" t="s">
        <v>56</v>
      </c>
      <c r="G26" s="14">
        <f>3*C26*10^6/(B5*B5*B6*1000)*(1+0.6*B5/B6)</f>
        <v>2.0663265306122445</v>
      </c>
    </row>
    <row r="29" spans="1:7" x14ac:dyDescent="0.25">
      <c r="E29" s="15" t="str">
        <f>"-&gt; "&amp;ROUND(G26/G2/G1,2)&amp;" + "&amp;ROUND((G24/G1)^2,2)&amp;" + "&amp;ROUND((G25/G1)^2,2)&amp;" = "&amp;ROUND(G26/G2/G1,2)+ROUND((G24/G1)^2,2)+ROUND((G25/G1)^2,2)&amp;" [-]"&amp;IF(ROUND(G26/G2/G1,2)+ROUND((G24/G1)^2,2)+ROUND((G25/G1)^2,2)&lt;1," &lt; 1,0 [-]"," Tragfähigkeit überschrittet!")</f>
        <v>-&gt; 0,59 + 0,16 + 0 = 0,75 [-] &lt; 1,0 [-]</v>
      </c>
      <c r="F29" s="15"/>
      <c r="G29" s="15"/>
    </row>
  </sheetData>
  <mergeCells count="3">
    <mergeCell ref="E29:G29"/>
    <mergeCell ref="C16:D16"/>
    <mergeCell ref="C17:D17"/>
  </mergeCells>
  <pageMargins left="0.48958333333333331" right="0.47916666666666669" top="0.78740157499999996" bottom="0.78740157499999996" header="0.3" footer="0.3"/>
  <pageSetup paperSize="9" orientation="portrait" r:id="rId1"/>
  <headerFooter>
    <oddHeader>&amp;CTorsion in Fußpfette
nach EC 5</odd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D3BD2F-2E35-4BD0-B21D-F5879C911EAA}">
          <x14:formula1>
            <xm:f>Tabelle!$A$2:$A$3</xm:f>
          </x14:formula1>
          <xm:sqref>C16</xm:sqref>
        </x14:dataValidation>
        <x14:dataValidation type="list" allowBlank="1" showInputMessage="1" showErrorMessage="1" xr:uid="{1D70AB2C-35AA-4087-9B34-0B41F7CF1C11}">
          <x14:formula1>
            <xm:f>Tabelle!$A$5:$A$15</xm:f>
          </x14:formula1>
          <xm:sqref>C17</xm:sqref>
        </x14:dataValidation>
        <x14:dataValidation type="list" allowBlank="1" showInputMessage="1" showErrorMessage="1" xr:uid="{2C458BEE-562D-4FBA-B524-20F69C683F07}">
          <x14:formula1>
            <xm:f>Tabelle!$A$18:$A$20</xm:f>
          </x14:formula1>
          <xm:sqref>C18</xm:sqref>
        </x14:dataValidation>
        <x14:dataValidation type="list" allowBlank="1" showInputMessage="1" showErrorMessage="1" xr:uid="{54D39EF1-2164-49DB-990E-00B9C295D4B7}">
          <x14:formula1>
            <xm:f>Tabelle!$A$23:$A$36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594-F4A0-404B-8362-AE4B48A68307}">
  <dimension ref="A1:G36"/>
  <sheetViews>
    <sheetView workbookViewId="0">
      <selection activeCell="C24" sqref="C24"/>
    </sheetView>
  </sheetViews>
  <sheetFormatPr baseColWidth="10" defaultRowHeight="15" x14ac:dyDescent="0.25"/>
  <sheetData>
    <row r="1" spans="1:7" x14ac:dyDescent="0.25">
      <c r="A1" t="s">
        <v>2</v>
      </c>
      <c r="D1" t="s">
        <v>1</v>
      </c>
    </row>
    <row r="2" spans="1:7" x14ac:dyDescent="0.25">
      <c r="A2" t="s">
        <v>3</v>
      </c>
      <c r="D2">
        <v>1.3</v>
      </c>
    </row>
    <row r="3" spans="1:7" x14ac:dyDescent="0.25">
      <c r="A3" t="s">
        <v>4</v>
      </c>
      <c r="D3">
        <v>1</v>
      </c>
    </row>
    <row r="4" spans="1:7" x14ac:dyDescent="0.25">
      <c r="D4" t="s">
        <v>17</v>
      </c>
      <c r="E4" t="s">
        <v>22</v>
      </c>
      <c r="F4" t="s">
        <v>23</v>
      </c>
      <c r="G4" t="s">
        <v>24</v>
      </c>
    </row>
    <row r="5" spans="1:7" x14ac:dyDescent="0.25">
      <c r="A5" t="s">
        <v>6</v>
      </c>
      <c r="D5" t="s">
        <v>18</v>
      </c>
      <c r="E5">
        <v>0.8</v>
      </c>
      <c r="F5">
        <v>0.8</v>
      </c>
      <c r="G5">
        <v>0.65</v>
      </c>
    </row>
    <row r="6" spans="1:7" x14ac:dyDescent="0.25">
      <c r="A6" t="s">
        <v>7</v>
      </c>
      <c r="D6" t="s">
        <v>18</v>
      </c>
      <c r="E6">
        <v>0.8</v>
      </c>
      <c r="F6">
        <v>0.8</v>
      </c>
      <c r="G6">
        <v>0.65</v>
      </c>
    </row>
    <row r="7" spans="1:7" x14ac:dyDescent="0.25">
      <c r="A7" t="s">
        <v>8</v>
      </c>
      <c r="D7" t="s">
        <v>19</v>
      </c>
      <c r="E7">
        <v>0.9</v>
      </c>
      <c r="F7">
        <v>0.9</v>
      </c>
      <c r="G7">
        <v>1.1000000000000001</v>
      </c>
    </row>
    <row r="8" spans="1:7" x14ac:dyDescent="0.25">
      <c r="A8" t="s">
        <v>9</v>
      </c>
      <c r="D8" t="s">
        <v>18</v>
      </c>
      <c r="E8">
        <v>0.8</v>
      </c>
      <c r="F8">
        <v>0.8</v>
      </c>
      <c r="G8">
        <v>0.65</v>
      </c>
    </row>
    <row r="9" spans="1:7" x14ac:dyDescent="0.25">
      <c r="A9" t="s">
        <v>10</v>
      </c>
      <c r="D9" t="s">
        <v>20</v>
      </c>
      <c r="E9">
        <v>0.7</v>
      </c>
      <c r="F9">
        <v>0.7</v>
      </c>
      <c r="G9">
        <v>0.8</v>
      </c>
    </row>
    <row r="10" spans="1:7" x14ac:dyDescent="0.25">
      <c r="A10" t="s">
        <v>11</v>
      </c>
      <c r="D10" t="s">
        <v>18</v>
      </c>
      <c r="E10">
        <v>0.8</v>
      </c>
      <c r="F10">
        <v>0.8</v>
      </c>
      <c r="G10">
        <v>0.65</v>
      </c>
    </row>
    <row r="11" spans="1:7" x14ac:dyDescent="0.25">
      <c r="A11" t="s">
        <v>12</v>
      </c>
      <c r="D11" t="s">
        <v>18</v>
      </c>
      <c r="E11">
        <v>0.8</v>
      </c>
      <c r="F11">
        <v>0.8</v>
      </c>
      <c r="G11">
        <v>0.65</v>
      </c>
    </row>
    <row r="12" spans="1:7" x14ac:dyDescent="0.25">
      <c r="A12" t="s">
        <v>13</v>
      </c>
      <c r="D12" t="s">
        <v>19</v>
      </c>
      <c r="E12">
        <v>0.9</v>
      </c>
      <c r="F12">
        <v>0.9</v>
      </c>
      <c r="G12">
        <v>1.1000000000000001</v>
      </c>
    </row>
    <row r="13" spans="1:7" x14ac:dyDescent="0.25">
      <c r="A13" t="s">
        <v>14</v>
      </c>
      <c r="D13" t="s">
        <v>19</v>
      </c>
      <c r="E13">
        <v>0.9</v>
      </c>
      <c r="F13">
        <v>0.9</v>
      </c>
      <c r="G13">
        <v>1.1000000000000001</v>
      </c>
    </row>
    <row r="14" spans="1:7" x14ac:dyDescent="0.25">
      <c r="A14" t="s">
        <v>15</v>
      </c>
      <c r="D14" t="s">
        <v>18</v>
      </c>
      <c r="E14">
        <v>0.8</v>
      </c>
      <c r="F14">
        <v>0.8</v>
      </c>
      <c r="G14">
        <v>0.65</v>
      </c>
    </row>
    <row r="15" spans="1:7" x14ac:dyDescent="0.25">
      <c r="A15" t="s">
        <v>16</v>
      </c>
      <c r="D15" t="s">
        <v>21</v>
      </c>
      <c r="E15">
        <v>1.1000000000000001</v>
      </c>
      <c r="F15">
        <v>1.1000000000000001</v>
      </c>
      <c r="G15">
        <v>0.9</v>
      </c>
    </row>
    <row r="17" spans="1:3" x14ac:dyDescent="0.25">
      <c r="A17" t="s">
        <v>25</v>
      </c>
    </row>
    <row r="18" spans="1:3" x14ac:dyDescent="0.25">
      <c r="A18" t="s">
        <v>22</v>
      </c>
    </row>
    <row r="19" spans="1:3" x14ac:dyDescent="0.25">
      <c r="A19" t="s">
        <v>23</v>
      </c>
    </row>
    <row r="20" spans="1:3" x14ac:dyDescent="0.25">
      <c r="A20" t="s">
        <v>24</v>
      </c>
    </row>
    <row r="22" spans="1:3" x14ac:dyDescent="0.25">
      <c r="A22" t="s">
        <v>30</v>
      </c>
      <c r="B22" t="s">
        <v>45</v>
      </c>
      <c r="C22" t="s">
        <v>50</v>
      </c>
    </row>
    <row r="23" spans="1:3" x14ac:dyDescent="0.25">
      <c r="A23" t="s">
        <v>31</v>
      </c>
      <c r="B23">
        <v>3.2</v>
      </c>
      <c r="C23" s="7">
        <f>2/B23</f>
        <v>0.625</v>
      </c>
    </row>
    <row r="24" spans="1:3" x14ac:dyDescent="0.25">
      <c r="A24" t="s">
        <v>32</v>
      </c>
      <c r="B24">
        <v>4</v>
      </c>
      <c r="C24" s="7">
        <f t="shared" ref="C24:C28" si="0">2/B24</f>
        <v>0.5</v>
      </c>
    </row>
    <row r="25" spans="1:3" x14ac:dyDescent="0.25">
      <c r="A25" t="s">
        <v>33</v>
      </c>
      <c r="B25">
        <v>4</v>
      </c>
      <c r="C25" s="7">
        <f t="shared" si="0"/>
        <v>0.5</v>
      </c>
    </row>
    <row r="26" spans="1:3" x14ac:dyDescent="0.25">
      <c r="A26" t="s">
        <v>34</v>
      </c>
      <c r="B26">
        <v>3.9</v>
      </c>
      <c r="C26" s="7">
        <f t="shared" si="0"/>
        <v>0.51282051282051289</v>
      </c>
    </row>
    <row r="27" spans="1:3" x14ac:dyDescent="0.25">
      <c r="A27" t="s">
        <v>35</v>
      </c>
      <c r="B27">
        <v>4.0999999999999996</v>
      </c>
      <c r="C27" s="7">
        <f t="shared" si="0"/>
        <v>0.48780487804878053</v>
      </c>
    </row>
    <row r="28" spans="1:3" x14ac:dyDescent="0.25">
      <c r="A28" t="s">
        <v>36</v>
      </c>
      <c r="B28">
        <v>4.2</v>
      </c>
      <c r="C28" s="7">
        <f t="shared" si="0"/>
        <v>0.47619047619047616</v>
      </c>
    </row>
    <row r="29" spans="1:3" x14ac:dyDescent="0.25">
      <c r="A29" t="s">
        <v>37</v>
      </c>
      <c r="B29">
        <v>3.5</v>
      </c>
      <c r="C29" s="7">
        <f>2.5/B29</f>
        <v>0.7142857142857143</v>
      </c>
    </row>
    <row r="30" spans="1:3" x14ac:dyDescent="0.25">
      <c r="A30" t="s">
        <v>38</v>
      </c>
      <c r="B30">
        <v>3.5</v>
      </c>
      <c r="C30" s="7">
        <f t="shared" ref="C30:C36" si="1">2.5/B30</f>
        <v>0.7142857142857143</v>
      </c>
    </row>
    <row r="31" spans="1:3" x14ac:dyDescent="0.25">
      <c r="A31" t="s">
        <v>39</v>
      </c>
      <c r="B31">
        <v>3.5</v>
      </c>
      <c r="C31" s="7">
        <f t="shared" si="1"/>
        <v>0.7142857142857143</v>
      </c>
    </row>
    <row r="32" spans="1:3" x14ac:dyDescent="0.25">
      <c r="A32" t="s">
        <v>40</v>
      </c>
      <c r="B32">
        <v>3.5</v>
      </c>
      <c r="C32" s="7">
        <f t="shared" si="1"/>
        <v>0.7142857142857143</v>
      </c>
    </row>
    <row r="33" spans="1:3" x14ac:dyDescent="0.25">
      <c r="A33" t="s">
        <v>41</v>
      </c>
      <c r="B33">
        <v>3.5</v>
      </c>
      <c r="C33" s="7">
        <f t="shared" si="1"/>
        <v>0.7142857142857143</v>
      </c>
    </row>
    <row r="34" spans="1:3" x14ac:dyDescent="0.25">
      <c r="A34" t="s">
        <v>42</v>
      </c>
      <c r="B34">
        <v>3.5</v>
      </c>
      <c r="C34" s="7">
        <f t="shared" si="1"/>
        <v>0.7142857142857143</v>
      </c>
    </row>
    <row r="35" spans="1:3" x14ac:dyDescent="0.25">
      <c r="A35" t="s">
        <v>43</v>
      </c>
      <c r="B35">
        <v>3.5</v>
      </c>
      <c r="C35" s="7">
        <f t="shared" si="1"/>
        <v>0.7142857142857143</v>
      </c>
    </row>
    <row r="36" spans="1:3" x14ac:dyDescent="0.25">
      <c r="A36" t="s">
        <v>44</v>
      </c>
      <c r="B36">
        <v>3.5</v>
      </c>
      <c r="C36" s="7">
        <f t="shared" si="1"/>
        <v>0.7142857142857143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Dukala</dc:creator>
  <cp:lastModifiedBy>Maciej Dukala</cp:lastModifiedBy>
  <dcterms:created xsi:type="dcterms:W3CDTF">2023-08-03T08:32:10Z</dcterms:created>
  <dcterms:modified xsi:type="dcterms:W3CDTF">2023-08-03T10:42:06Z</dcterms:modified>
</cp:coreProperties>
</file>