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ie\Desktop\Matura Informatyka\arkusze kalkulacyjne\matury\"/>
    </mc:Choice>
  </mc:AlternateContent>
  <xr:revisionPtr revIDLastSave="0" documentId="13_ncr:1_{0BB77D4D-E08C-49AD-8901-E6B4C2BA5849}" xr6:coauthVersionLast="47" xr6:coauthVersionMax="47" xr10:uidLastSave="{00000000-0000-0000-0000-000000000000}"/>
  <bookViews>
    <workbookView xWindow="-120" yWindow="-120" windowWidth="29040" windowHeight="15840" tabRatio="357" activeTab="1" xr2:uid="{5EA3CB87-3A3C-4399-80AB-1A198F95CA62}"/>
  </bookViews>
  <sheets>
    <sheet name="Arkusz5" sheetId="6" r:id="rId1"/>
    <sheet name="zad20_dane" sheetId="2" r:id="rId2"/>
    <sheet name="rozw" sheetId="1" r:id="rId3"/>
  </sheets>
  <definedNames>
    <definedName name="DaneZewnętrzne_1" localSheetId="1" hidden="1">zad20_dane!$A$1:$N$52</definedName>
  </definedNames>
  <calcPr calcId="191029"/>
  <pivotCaches>
    <pivotCache cacheId="1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1" i="2" l="1"/>
  <c r="E61" i="2"/>
  <c r="F61" i="2"/>
  <c r="G61" i="2"/>
  <c r="H61" i="2"/>
  <c r="I61" i="2"/>
  <c r="J61" i="2"/>
  <c r="K61" i="2"/>
  <c r="L61" i="2"/>
  <c r="M61" i="2"/>
  <c r="N61" i="2"/>
  <c r="C61" i="2"/>
  <c r="D60" i="2"/>
  <c r="E60" i="2"/>
  <c r="F60" i="2"/>
  <c r="G60" i="2"/>
  <c r="H60" i="2"/>
  <c r="I60" i="2"/>
  <c r="J60" i="2"/>
  <c r="K60" i="2"/>
  <c r="L60" i="2"/>
  <c r="M60" i="2"/>
  <c r="N60" i="2"/>
  <c r="C60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3" i="2"/>
  <c r="AC4" i="2"/>
  <c r="AC5" i="2"/>
  <c r="AC6" i="2"/>
  <c r="AC7" i="2"/>
  <c r="AC8" i="2"/>
  <c r="AC9" i="2"/>
  <c r="AC10" i="2"/>
  <c r="AC11" i="2"/>
  <c r="AC12" i="2"/>
  <c r="AC2" i="2"/>
  <c r="AB2" i="2"/>
  <c r="R3" i="2"/>
  <c r="S3" i="2"/>
  <c r="T3" i="2"/>
  <c r="U3" i="2"/>
  <c r="V3" i="2" s="1"/>
  <c r="W3" i="2" s="1"/>
  <c r="X3" i="2"/>
  <c r="Y3" i="2"/>
  <c r="Z3" i="2"/>
  <c r="AA3" i="2"/>
  <c r="R4" i="2"/>
  <c r="S4" i="2"/>
  <c r="T4" i="2"/>
  <c r="U4" i="2"/>
  <c r="V4" i="2"/>
  <c r="W4" i="2"/>
  <c r="X4" i="2" s="1"/>
  <c r="Y4" i="2" s="1"/>
  <c r="Z4" i="2"/>
  <c r="AA4" i="2"/>
  <c r="R5" i="2"/>
  <c r="S5" i="2" s="1"/>
  <c r="T5" i="2"/>
  <c r="U5" i="2"/>
  <c r="V5" i="2" s="1"/>
  <c r="W5" i="2" s="1"/>
  <c r="X5" i="2"/>
  <c r="Y5" i="2"/>
  <c r="Z5" i="2"/>
  <c r="AA5" i="2"/>
  <c r="R6" i="2"/>
  <c r="S6" i="2"/>
  <c r="T6" i="2" s="1"/>
  <c r="U6" i="2"/>
  <c r="V6" i="2"/>
  <c r="W6" i="2"/>
  <c r="X6" i="2"/>
  <c r="Y6" i="2" s="1"/>
  <c r="Z6" i="2"/>
  <c r="AA6" i="2"/>
  <c r="R7" i="2"/>
  <c r="S7" i="2"/>
  <c r="T7" i="2"/>
  <c r="U7" i="2"/>
  <c r="V7" i="2" s="1"/>
  <c r="W7" i="2" s="1"/>
  <c r="X7" i="2"/>
  <c r="Y7" i="2"/>
  <c r="Z7" i="2"/>
  <c r="AA7" i="2"/>
  <c r="R8" i="2"/>
  <c r="S8" i="2"/>
  <c r="T8" i="2" s="1"/>
  <c r="U8" i="2"/>
  <c r="V8" i="2"/>
  <c r="W8" i="2"/>
  <c r="X8" i="2"/>
  <c r="Y8" i="2" s="1"/>
  <c r="Z8" i="2"/>
  <c r="AA8" i="2"/>
  <c r="R9" i="2"/>
  <c r="S9" i="2"/>
  <c r="T9" i="2"/>
  <c r="U9" i="2"/>
  <c r="V9" i="2" s="1"/>
  <c r="W9" i="2" s="1"/>
  <c r="X9" i="2"/>
  <c r="Y9" i="2"/>
  <c r="Z9" i="2"/>
  <c r="AA9" i="2"/>
  <c r="R10" i="2"/>
  <c r="S10" i="2"/>
  <c r="T10" i="2"/>
  <c r="U10" i="2"/>
  <c r="V10" i="2"/>
  <c r="W10" i="2"/>
  <c r="X10" i="2" s="1"/>
  <c r="Y10" i="2" s="1"/>
  <c r="Z10" i="2"/>
  <c r="AA10" i="2"/>
  <c r="R11" i="2"/>
  <c r="S11" i="2"/>
  <c r="T11" i="2"/>
  <c r="U11" i="2"/>
  <c r="V11" i="2" s="1"/>
  <c r="W11" i="2" s="1"/>
  <c r="X11" i="2"/>
  <c r="Y11" i="2"/>
  <c r="Z11" i="2"/>
  <c r="AA11" i="2" s="1"/>
  <c r="R12" i="2"/>
  <c r="S12" i="2"/>
  <c r="T12" i="2"/>
  <c r="U12" i="2"/>
  <c r="V12" i="2"/>
  <c r="W12" i="2"/>
  <c r="X12" i="2" s="1"/>
  <c r="Y12" i="2" s="1"/>
  <c r="Z12" i="2"/>
  <c r="AA12" i="2"/>
  <c r="R13" i="2"/>
  <c r="S13" i="2"/>
  <c r="T13" i="2"/>
  <c r="U13" i="2"/>
  <c r="V13" i="2" s="1"/>
  <c r="W13" i="2" s="1"/>
  <c r="X13" i="2"/>
  <c r="Y13" i="2"/>
  <c r="Z13" i="2"/>
  <c r="AA13" i="2"/>
  <c r="R14" i="2"/>
  <c r="S14" i="2"/>
  <c r="T14" i="2" s="1"/>
  <c r="U14" i="2"/>
  <c r="V14" i="2"/>
  <c r="W14" i="2"/>
  <c r="X14" i="2"/>
  <c r="Y14" i="2" s="1"/>
  <c r="Z14" i="2"/>
  <c r="AA14" i="2"/>
  <c r="R15" i="2"/>
  <c r="S15" i="2"/>
  <c r="T15" i="2"/>
  <c r="U15" i="2"/>
  <c r="V15" i="2" s="1"/>
  <c r="W15" i="2" s="1"/>
  <c r="X15" i="2"/>
  <c r="Y15" i="2"/>
  <c r="Z15" i="2"/>
  <c r="AA15" i="2" s="1"/>
  <c r="R16" i="2"/>
  <c r="S16" i="2"/>
  <c r="T16" i="2" s="1"/>
  <c r="U16" i="2"/>
  <c r="V16" i="2"/>
  <c r="W16" i="2"/>
  <c r="X16" i="2" s="1"/>
  <c r="Y16" i="2"/>
  <c r="Z16" i="2"/>
  <c r="AA16" i="2"/>
  <c r="R17" i="2"/>
  <c r="S17" i="2"/>
  <c r="T17" i="2"/>
  <c r="U17" i="2"/>
  <c r="V17" i="2" s="1"/>
  <c r="W17" i="2" s="1"/>
  <c r="X17" i="2"/>
  <c r="Y17" i="2"/>
  <c r="Z17" i="2"/>
  <c r="AA17" i="2"/>
  <c r="R18" i="2"/>
  <c r="S18" i="2"/>
  <c r="T18" i="2"/>
  <c r="U18" i="2"/>
  <c r="V18" i="2"/>
  <c r="W18" i="2"/>
  <c r="X18" i="2" s="1"/>
  <c r="Y18" i="2" s="1"/>
  <c r="Z18" i="2"/>
  <c r="AA18" i="2"/>
  <c r="R19" i="2"/>
  <c r="S19" i="2"/>
  <c r="T19" i="2"/>
  <c r="U19" i="2"/>
  <c r="V19" i="2" s="1"/>
  <c r="W19" i="2" s="1"/>
  <c r="X19" i="2" s="1"/>
  <c r="Y19" i="2" s="1"/>
  <c r="Z19" i="2"/>
  <c r="AA19" i="2"/>
  <c r="R20" i="2"/>
  <c r="S20" i="2"/>
  <c r="T20" i="2" s="1"/>
  <c r="U20" i="2"/>
  <c r="V20" i="2"/>
  <c r="W20" i="2"/>
  <c r="X20" i="2" s="1"/>
  <c r="Y20" i="2"/>
  <c r="Z20" i="2"/>
  <c r="AA20" i="2"/>
  <c r="R21" i="2"/>
  <c r="S21" i="2"/>
  <c r="T21" i="2"/>
  <c r="U21" i="2"/>
  <c r="V21" i="2" s="1"/>
  <c r="W21" i="2" s="1"/>
  <c r="X21" i="2" s="1"/>
  <c r="Y21" i="2"/>
  <c r="Z21" i="2"/>
  <c r="AA21" i="2" s="1"/>
  <c r="R22" i="2"/>
  <c r="S22" i="2"/>
  <c r="T22" i="2" s="1"/>
  <c r="U22" i="2"/>
  <c r="V22" i="2"/>
  <c r="W22" i="2"/>
  <c r="X22" i="2" s="1"/>
  <c r="Y22" i="2"/>
  <c r="Z22" i="2"/>
  <c r="AA22" i="2"/>
  <c r="R23" i="2"/>
  <c r="S23" i="2" s="1"/>
  <c r="T23" i="2"/>
  <c r="U23" i="2"/>
  <c r="V23" i="2" s="1"/>
  <c r="W23" i="2"/>
  <c r="X23" i="2"/>
  <c r="Y23" i="2"/>
  <c r="Z23" i="2"/>
  <c r="AA23" i="2"/>
  <c r="R24" i="2"/>
  <c r="S24" i="2"/>
  <c r="T24" i="2" s="1"/>
  <c r="U24" i="2"/>
  <c r="V24" i="2"/>
  <c r="W24" i="2"/>
  <c r="X24" i="2" s="1"/>
  <c r="Y24" i="2"/>
  <c r="Z24" i="2"/>
  <c r="AA24" i="2"/>
  <c r="R25" i="2"/>
  <c r="S25" i="2"/>
  <c r="T25" i="2"/>
  <c r="U25" i="2"/>
  <c r="V25" i="2" s="1"/>
  <c r="W25" i="2" s="1"/>
  <c r="X25" i="2" s="1"/>
  <c r="Y25" i="2"/>
  <c r="Z25" i="2"/>
  <c r="AA25" i="2" s="1"/>
  <c r="R26" i="2"/>
  <c r="S26" i="2"/>
  <c r="T26" i="2" s="1"/>
  <c r="U26" i="2"/>
  <c r="V26" i="2"/>
  <c r="W26" i="2"/>
  <c r="X26" i="2" s="1"/>
  <c r="Y26" i="2" s="1"/>
  <c r="Z26" i="2"/>
  <c r="AA26" i="2"/>
  <c r="R27" i="2"/>
  <c r="S27" i="2" s="1"/>
  <c r="T27" i="2"/>
  <c r="U27" i="2"/>
  <c r="V27" i="2" s="1"/>
  <c r="W27" i="2" s="1"/>
  <c r="X27" i="2" s="1"/>
  <c r="Y27" i="2" s="1"/>
  <c r="Z27" i="2"/>
  <c r="AA27" i="2"/>
  <c r="R28" i="2"/>
  <c r="S28" i="2"/>
  <c r="T28" i="2" s="1"/>
  <c r="U28" i="2"/>
  <c r="V28" i="2"/>
  <c r="W28" i="2"/>
  <c r="X28" i="2" s="1"/>
  <c r="Y28" i="2"/>
  <c r="Z28" i="2"/>
  <c r="AA28" i="2"/>
  <c r="R29" i="2"/>
  <c r="S29" i="2" s="1"/>
  <c r="T29" i="2"/>
  <c r="U29" i="2"/>
  <c r="V29" i="2" s="1"/>
  <c r="W29" i="2" s="1"/>
  <c r="X29" i="2" s="1"/>
  <c r="Y29" i="2" s="1"/>
  <c r="Z29" i="2"/>
  <c r="AA29" i="2"/>
  <c r="R30" i="2"/>
  <c r="S30" i="2"/>
  <c r="T30" i="2" s="1"/>
  <c r="U30" i="2"/>
  <c r="V30" i="2"/>
  <c r="W30" i="2"/>
  <c r="X30" i="2" s="1"/>
  <c r="Y30" i="2"/>
  <c r="Z30" i="2"/>
  <c r="AA30" i="2"/>
  <c r="R31" i="2"/>
  <c r="S31" i="2"/>
  <c r="T31" i="2"/>
  <c r="U31" i="2"/>
  <c r="V31" i="2" s="1"/>
  <c r="W31" i="2" s="1"/>
  <c r="X31" i="2"/>
  <c r="Y31" i="2"/>
  <c r="Z31" i="2"/>
  <c r="AA31" i="2" s="1"/>
  <c r="R32" i="2"/>
  <c r="S32" i="2"/>
  <c r="T32" i="2" s="1"/>
  <c r="U32" i="2"/>
  <c r="V32" i="2"/>
  <c r="W32" i="2"/>
  <c r="X32" i="2" s="1"/>
  <c r="Y32" i="2"/>
  <c r="Z32" i="2"/>
  <c r="AA32" i="2"/>
  <c r="R33" i="2"/>
  <c r="S33" i="2"/>
  <c r="T33" i="2"/>
  <c r="U33" i="2"/>
  <c r="V33" i="2" s="1"/>
  <c r="W33" i="2" s="1"/>
  <c r="X33" i="2" s="1"/>
  <c r="Y33" i="2"/>
  <c r="Z33" i="2"/>
  <c r="AA33" i="2" s="1"/>
  <c r="R34" i="2"/>
  <c r="S34" i="2"/>
  <c r="T34" i="2" s="1"/>
  <c r="U34" i="2"/>
  <c r="V34" i="2"/>
  <c r="W34" i="2"/>
  <c r="X34" i="2" s="1"/>
  <c r="Y34" i="2"/>
  <c r="Z34" i="2"/>
  <c r="AA34" i="2"/>
  <c r="R35" i="2"/>
  <c r="S35" i="2"/>
  <c r="T35" i="2"/>
  <c r="U35" i="2"/>
  <c r="V35" i="2" s="1"/>
  <c r="W35" i="2" s="1"/>
  <c r="X35" i="2" s="1"/>
  <c r="Y35" i="2"/>
  <c r="Z35" i="2"/>
  <c r="AA35" i="2" s="1"/>
  <c r="R36" i="2"/>
  <c r="S36" i="2"/>
  <c r="T36" i="2" s="1"/>
  <c r="U36" i="2"/>
  <c r="V36" i="2"/>
  <c r="W36" i="2"/>
  <c r="X36" i="2" s="1"/>
  <c r="Y36" i="2"/>
  <c r="Z36" i="2"/>
  <c r="AA36" i="2"/>
  <c r="R37" i="2"/>
  <c r="S37" i="2"/>
  <c r="T37" i="2"/>
  <c r="U37" i="2"/>
  <c r="V37" i="2" s="1"/>
  <c r="W37" i="2" s="1"/>
  <c r="X37" i="2" s="1"/>
  <c r="Y37" i="2"/>
  <c r="Z37" i="2"/>
  <c r="AA37" i="2" s="1"/>
  <c r="R38" i="2"/>
  <c r="S38" i="2"/>
  <c r="T38" i="2" s="1"/>
  <c r="U38" i="2"/>
  <c r="V38" i="2"/>
  <c r="W38" i="2"/>
  <c r="X38" i="2" s="1"/>
  <c r="Y38" i="2"/>
  <c r="Z38" i="2"/>
  <c r="AA38" i="2"/>
  <c r="R39" i="2"/>
  <c r="S39" i="2"/>
  <c r="T39" i="2"/>
  <c r="U39" i="2"/>
  <c r="V39" i="2" s="1"/>
  <c r="W39" i="2" s="1"/>
  <c r="X39" i="2" s="1"/>
  <c r="Y39" i="2"/>
  <c r="Z39" i="2"/>
  <c r="AA39" i="2" s="1"/>
  <c r="R40" i="2"/>
  <c r="S40" i="2"/>
  <c r="T40" i="2" s="1"/>
  <c r="U40" i="2"/>
  <c r="V40" i="2"/>
  <c r="W40" i="2"/>
  <c r="X40" i="2" s="1"/>
  <c r="Y40" i="2"/>
  <c r="Z40" i="2"/>
  <c r="AA40" i="2"/>
  <c r="R41" i="2"/>
  <c r="S41" i="2"/>
  <c r="T41" i="2"/>
  <c r="U41" i="2"/>
  <c r="V41" i="2" s="1"/>
  <c r="W41" i="2" s="1"/>
  <c r="X41" i="2" s="1"/>
  <c r="Y41" i="2"/>
  <c r="Z41" i="2"/>
  <c r="AA41" i="2" s="1"/>
  <c r="R42" i="2"/>
  <c r="S42" i="2"/>
  <c r="T42" i="2" s="1"/>
  <c r="U42" i="2"/>
  <c r="V42" i="2"/>
  <c r="W42" i="2"/>
  <c r="X42" i="2" s="1"/>
  <c r="Y42" i="2"/>
  <c r="Z42" i="2"/>
  <c r="AA42" i="2"/>
  <c r="R43" i="2"/>
  <c r="S43" i="2"/>
  <c r="T43" i="2"/>
  <c r="U43" i="2"/>
  <c r="V43" i="2" s="1"/>
  <c r="W43" i="2" s="1"/>
  <c r="X43" i="2" s="1"/>
  <c r="Y43" i="2"/>
  <c r="Z43" i="2"/>
  <c r="AA43" i="2" s="1"/>
  <c r="R44" i="2"/>
  <c r="S44" i="2"/>
  <c r="T44" i="2" s="1"/>
  <c r="U44" i="2"/>
  <c r="V44" i="2"/>
  <c r="W44" i="2"/>
  <c r="X44" i="2" s="1"/>
  <c r="Y44" i="2"/>
  <c r="Z44" i="2"/>
  <c r="AA44" i="2"/>
  <c r="R45" i="2"/>
  <c r="S45" i="2"/>
  <c r="T45" i="2"/>
  <c r="U45" i="2"/>
  <c r="V45" i="2" s="1"/>
  <c r="W45" i="2"/>
  <c r="X45" i="2"/>
  <c r="Y45" i="2"/>
  <c r="Z45" i="2"/>
  <c r="AA45" i="2" s="1"/>
  <c r="R46" i="2"/>
  <c r="S46" i="2"/>
  <c r="T46" i="2" s="1"/>
  <c r="U46" i="2"/>
  <c r="V46" i="2"/>
  <c r="W46" i="2"/>
  <c r="X46" i="2" s="1"/>
  <c r="Y46" i="2"/>
  <c r="Z46" i="2"/>
  <c r="AA46" i="2"/>
  <c r="R47" i="2"/>
  <c r="S47" i="2"/>
  <c r="T47" i="2"/>
  <c r="U47" i="2"/>
  <c r="V47" i="2" s="1"/>
  <c r="W47" i="2"/>
  <c r="X47" i="2"/>
  <c r="Y47" i="2"/>
  <c r="Z47" i="2"/>
  <c r="AA47" i="2" s="1"/>
  <c r="R48" i="2"/>
  <c r="S48" i="2"/>
  <c r="T48" i="2" s="1"/>
  <c r="U48" i="2" s="1"/>
  <c r="V48" i="2" s="1"/>
  <c r="W48" i="2"/>
  <c r="X48" i="2" s="1"/>
  <c r="Y48" i="2"/>
  <c r="Z48" i="2"/>
  <c r="AA48" i="2"/>
  <c r="R49" i="2"/>
  <c r="S49" i="2"/>
  <c r="T49" i="2"/>
  <c r="U49" i="2"/>
  <c r="V49" i="2" s="1"/>
  <c r="W49" i="2"/>
  <c r="X49" i="2"/>
  <c r="Y49" i="2"/>
  <c r="Z49" i="2"/>
  <c r="AA49" i="2" s="1"/>
  <c r="R50" i="2"/>
  <c r="S50" i="2"/>
  <c r="T50" i="2" s="1"/>
  <c r="U50" i="2"/>
  <c r="V50" i="2"/>
  <c r="W50" i="2"/>
  <c r="X50" i="2" s="1"/>
  <c r="Y50" i="2"/>
  <c r="Z50" i="2"/>
  <c r="AA50" i="2"/>
  <c r="R51" i="2"/>
  <c r="S51" i="2"/>
  <c r="T51" i="2"/>
  <c r="U51" i="2"/>
  <c r="V51" i="2" s="1"/>
  <c r="W51" i="2"/>
  <c r="X51" i="2"/>
  <c r="Y51" i="2"/>
  <c r="Z51" i="2"/>
  <c r="AA51" i="2" s="1"/>
  <c r="Z2" i="2"/>
  <c r="AA2" i="2" s="1"/>
  <c r="S2" i="2"/>
  <c r="T2" i="2"/>
  <c r="U2" i="2"/>
  <c r="V2" i="2"/>
  <c r="W2" i="2" s="1"/>
  <c r="X2" i="2"/>
  <c r="Y2" i="2"/>
  <c r="R2" i="2"/>
  <c r="O52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071C91C-BC52-483B-85D0-86C0D6D3E77B}" keepAlive="1" name="Zapytanie — zad20_dane" description="Połączenie z zapytaniem „zad20_dane” w skoroszycie." type="5" refreshedVersion="7" background="1" saveData="1">
    <dbPr connection="Provider=Microsoft.Mashup.OleDb.1;Data Source=$Workbook$;Location=zad20_dane;Extended Properties=&quot;&quot;" command="SELECT * FROM [zad20_dane]"/>
  </connection>
</connections>
</file>

<file path=xl/sharedStrings.xml><?xml version="1.0" encoding="utf-8"?>
<sst xmlns="http://schemas.openxmlformats.org/spreadsheetml/2006/main" count="209" uniqueCount="55">
  <si>
    <t>marka</t>
  </si>
  <si>
    <t>region sprzedazy</t>
  </si>
  <si>
    <t>styczen</t>
  </si>
  <si>
    <t>luty</t>
  </si>
  <si>
    <t>marzec</t>
  </si>
  <si>
    <t>kwiecien</t>
  </si>
  <si>
    <t>maj</t>
  </si>
  <si>
    <t>czerwiec</t>
  </si>
  <si>
    <t>lipiec</t>
  </si>
  <si>
    <t>sierpien</t>
  </si>
  <si>
    <t>wrzesien</t>
  </si>
  <si>
    <t>pazdziernik</t>
  </si>
  <si>
    <t>listopad</t>
  </si>
  <si>
    <t>grudzien</t>
  </si>
  <si>
    <t>Skoda</t>
  </si>
  <si>
    <t>Niemcy</t>
  </si>
  <si>
    <t>Peugeot</t>
  </si>
  <si>
    <t>Mazda</t>
  </si>
  <si>
    <t>Francja</t>
  </si>
  <si>
    <t>Honda</t>
  </si>
  <si>
    <t>Ukraina</t>
  </si>
  <si>
    <t>Wlochy</t>
  </si>
  <si>
    <t>Austria</t>
  </si>
  <si>
    <t>Citroen</t>
  </si>
  <si>
    <t>Volkswagen</t>
  </si>
  <si>
    <t>Ford</t>
  </si>
  <si>
    <t>Fiat</t>
  </si>
  <si>
    <t>Toyota</t>
  </si>
  <si>
    <t>Mercedes</t>
  </si>
  <si>
    <t/>
  </si>
  <si>
    <t>Najlepiej sprzedająca się marka:</t>
  </si>
  <si>
    <t>Etykiety wierszy</t>
  </si>
  <si>
    <t>Suma końcowa</t>
  </si>
  <si>
    <t>Suma ogółem</t>
  </si>
  <si>
    <t>Suma</t>
  </si>
  <si>
    <t>Suma z Suma ogółem</t>
  </si>
  <si>
    <t>Region z najlepszą sprzedażą fordów</t>
  </si>
  <si>
    <t>Największy</t>
  </si>
  <si>
    <t>Jest największy</t>
  </si>
  <si>
    <t>"5.4"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</si>
  <si>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</si>
  <si>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</si>
  <si>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</si>
  <si>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</si>
  <si>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</si>
  <si>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</si>
  <si>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</si>
  <si>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</si>
  <si>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</si>
  <si>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</si>
  <si>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</si>
  <si>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</si>
  <si>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Średnia</t>
  </si>
  <si>
    <t>Suma bieżąca</t>
  </si>
  <si>
    <t>Liczba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</si>
</sst>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</cellXfs>
  <cellStyles count="1">
    <cellStyle name="Normalny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zad20_dane!$B$60</c:f>
              <c:strCache>
                <c:ptCount val="1"/>
                <c:pt idx="0">
                  <c:v>Niemcy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zad20_dane!$C$59:$N$59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zad20_dane!$C$60:$N$60</c:f>
              <c:numCache>
                <c:formatCode>General</c:formatCode>
                <c:ptCount val="12"/>
                <c:pt idx="0">
                  <c:v>399841</c:v>
                </c:pt>
                <c:pt idx="1">
                  <c:v>807387</c:v>
                </c:pt>
                <c:pt idx="2">
                  <c:v>1072664</c:v>
                </c:pt>
                <c:pt idx="3">
                  <c:v>240598</c:v>
                </c:pt>
                <c:pt idx="4">
                  <c:v>1880051</c:v>
                </c:pt>
                <c:pt idx="5">
                  <c:v>487142</c:v>
                </c:pt>
                <c:pt idx="6">
                  <c:v>730712</c:v>
                </c:pt>
                <c:pt idx="7">
                  <c:v>890834</c:v>
                </c:pt>
                <c:pt idx="8">
                  <c:v>1906863</c:v>
                </c:pt>
                <c:pt idx="9">
                  <c:v>240598</c:v>
                </c:pt>
                <c:pt idx="10">
                  <c:v>228567</c:v>
                </c:pt>
                <c:pt idx="11">
                  <c:v>797387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72-4165-8854-9DE50C4E051B}"/>
            </c:ext>
          </c:extLst>
        </c:ser>
        <c:ser>
          <c:idx val="1"/>
          <c:order val="1"/>
          <c:tx>
            <c:strRef>
              <c:f>zad20_dane!$B$61</c:f>
              <c:strCache>
                <c:ptCount val="1"/>
                <c:pt idx="0">
                  <c:v>Austria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zad20_dane!$C$59:$N$59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zad20_dane!$C$61:$N$61</c:f>
              <c:numCache>
                <c:formatCode>General</c:formatCode>
                <c:ptCount val="12"/>
                <c:pt idx="0">
                  <c:v>400007</c:v>
                </c:pt>
                <c:pt idx="1">
                  <c:v>386886</c:v>
                </c:pt>
                <c:pt idx="2">
                  <c:v>722413</c:v>
                </c:pt>
                <c:pt idx="3">
                  <c:v>467743</c:v>
                </c:pt>
                <c:pt idx="4">
                  <c:v>1109299</c:v>
                </c:pt>
                <c:pt idx="5">
                  <c:v>228644</c:v>
                </c:pt>
                <c:pt idx="6">
                  <c:v>342966</c:v>
                </c:pt>
                <c:pt idx="7">
                  <c:v>422087</c:v>
                </c:pt>
                <c:pt idx="8">
                  <c:v>941117</c:v>
                </c:pt>
                <c:pt idx="9">
                  <c:v>467743</c:v>
                </c:pt>
                <c:pt idx="10">
                  <c:v>444355</c:v>
                </c:pt>
                <c:pt idx="11">
                  <c:v>376886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72-4165-8854-9DE50C4E0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0654575554999361E-2"/>
          <c:y val="9.2624994282054784E-2"/>
          <c:w val="0.9"/>
          <c:h val="4.71321425932377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190501</xdr:colOff>
      <xdr:row>62</xdr:row>
      <xdr:rowOff>76200</xdr:rowOff>
    </xdr:from>
    <xdr:to>
      <xdr:col>27</xdr:col>
      <xdr:colOff>923926</xdr:colOff>
      <xdr:row>86</xdr:row>
      <xdr:rowOff>51288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C06ED7D-C8AF-48F5-9137-96411107F6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0.16904</cdr:x>
      <cdr:y>0.32646</cdr:y>
    </cdr:from>
    <cdr:to>
      <cdr:x>0.30632</cdr:x>
      <cdr:y>0.36996</cdr:y>
    </cdr:to>
    <cdr:cxnSp macro="">
      <cdr:nvCxnSpPr>
        <cdr:cNvPr id="3" name="Łącznik prosty ze strzałką 2">
          <a:extLst xmlns:a="http://schemas.openxmlformats.org/drawingml/2006/main">
            <a:ext uri="{FF2B5EF4-FFF2-40B4-BE49-F238E27FC236}">
              <a16:creationId xmlns:a16="http://schemas.microsoft.com/office/drawing/2014/main" id="{282CC99A-B26D-459F-9185-4D0E5D5BFC79}"/>
            </a:ext>
          </a:extLst>
        </cdr:cNvPr>
        <cdr:cNvCxnSpPr/>
      </cdr:nvCxnSpPr>
      <cdr:spPr>
        <a:xfrm xmlns:a="http://schemas.openxmlformats.org/drawingml/2006/main">
          <a:off x="1208941" y="1484435"/>
          <a:ext cx="981808" cy="197827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0.11167</cdr:x>
      <cdr:y>0.25556</cdr:y>
    </cdr:from>
    <cdr:to>
      <cdr:x>0.23952</cdr:x>
      <cdr:y>0.45665</cdr:y>
    </cdr:to>
    <cdr:sp macro="" textlink="">
      <cdr:nvSpPr>
        <cdr:cNvPr id="4" name="pole tekstowe 3">
          <a:extLst xmlns:a="http://schemas.openxmlformats.org/drawingml/2006/main">
            <a:ext uri="{FF2B5EF4-FFF2-40B4-BE49-F238E27FC236}">
              <a16:creationId xmlns:a16="http://schemas.microsoft.com/office/drawing/2014/main" id="{94485E12-5372-408A-A825-3BAEE16B1D36}"/>
            </a:ext>
          </a:extLst>
        </cdr:cNvPr>
        <cdr:cNvSpPr txBox="1"/>
      </cdr:nvSpPr>
      <cdr:spPr>
        <a:xfrm xmlns:a="http://schemas.openxmlformats.org/drawingml/2006/main">
          <a:off x="798634" y="11620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l-PL" sz="1100"/>
            <a:t>Niemcy</a:t>
          </a:r>
        </a:p>
        <a:p xmlns:a="http://schemas.openxmlformats.org/drawingml/2006/main">
          <a:endParaRPr lang="pl-PL" sz="1100"/>
        </a:p>
      </cdr:txBody>
    </cdr:sp>
  </cdr:relSizeAnchor>
  <cdr:relSizeAnchor xmlns:cdr="http://schemas.openxmlformats.org/drawingml/2006/chartDrawing">
    <cdr:from>
      <cdr:x>0.35037</cdr:x>
      <cdr:y>0.37158</cdr:y>
    </cdr:from>
    <cdr:to>
      <cdr:x>0.53785</cdr:x>
      <cdr:y>0.50854</cdr:y>
    </cdr:to>
    <cdr:cxnSp macro="">
      <cdr:nvCxnSpPr>
        <cdr:cNvPr id="6" name="Łącznik prosty ze strzałką 5">
          <a:extLst xmlns:a="http://schemas.openxmlformats.org/drawingml/2006/main">
            <a:ext uri="{FF2B5EF4-FFF2-40B4-BE49-F238E27FC236}">
              <a16:creationId xmlns:a16="http://schemas.microsoft.com/office/drawing/2014/main" id="{D9D2FD9A-C5A0-4E19-889C-3AE72FD703FE}"/>
            </a:ext>
          </a:extLst>
        </cdr:cNvPr>
        <cdr:cNvCxnSpPr/>
      </cdr:nvCxnSpPr>
      <cdr:spPr>
        <a:xfrm xmlns:a="http://schemas.openxmlformats.org/drawingml/2006/main" flipH="1" flipV="1">
          <a:off x="2505807" y="1689588"/>
          <a:ext cx="1340827" cy="622789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0.49278</cdr:x>
      <cdr:y>0.44731</cdr:y>
    </cdr:from>
    <cdr:to>
      <cdr:x>0.62063</cdr:x>
      <cdr:y>0.6484</cdr:y>
    </cdr:to>
    <cdr:sp macro="" textlink="">
      <cdr:nvSpPr>
        <cdr:cNvPr id="7" name="pole tekstowe 6">
          <a:extLst xmlns:a="http://schemas.openxmlformats.org/drawingml/2006/main">
            <a:ext uri="{FF2B5EF4-FFF2-40B4-BE49-F238E27FC236}">
              <a16:creationId xmlns:a16="http://schemas.microsoft.com/office/drawing/2014/main" id="{A904B875-60DF-4B1D-8399-6BFB46B04AEB}"/>
            </a:ext>
          </a:extLst>
        </cdr:cNvPr>
        <cdr:cNvSpPr txBox="1"/>
      </cdr:nvSpPr>
      <cdr:spPr>
        <a:xfrm xmlns:a="http://schemas.openxmlformats.org/drawingml/2006/main">
          <a:off x="3524249" y="203395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l-PL" sz="1100"/>
            <a:t>Austria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ciej Wiatr" refreshedDate="44571.04791296296" createdVersion="7" refreshedVersion="7" minRefreshableVersion="3" recordCount="50" xr:uid="{2D3C76E7-AD4F-45BC-BDAE-80445F45EEBF}">
  <cacheSource type="worksheet">
    <worksheetSource ref="A1:O51" sheet="zad20_dane"/>
  </cacheSource>
  <cacheFields count="15">
    <cacheField name="marka" numFmtId="0">
      <sharedItems count="10">
        <s v="Skoda"/>
        <s v="Peugeot"/>
        <s v="Mazda"/>
        <s v="Honda"/>
        <s v="Citroen"/>
        <s v="Volkswagen"/>
        <s v="Ford"/>
        <s v="Fiat"/>
        <s v="Toyota"/>
        <s v="Mercedes"/>
      </sharedItems>
    </cacheField>
    <cacheField name="region sprzedazy" numFmtId="0">
      <sharedItems count="5">
        <s v="Niemcy"/>
        <s v="Francja"/>
        <s v="Ukraina"/>
        <s v="Wlochy"/>
        <s v="Austria"/>
      </sharedItems>
    </cacheField>
    <cacheField name="styczen" numFmtId="0">
      <sharedItems containsSemiMixedTypes="0" containsString="0" containsNumber="1" containsInteger="1" minValue="2003" maxValue="95991"/>
    </cacheField>
    <cacheField name="luty" numFmtId="0">
      <sharedItems containsSemiMixedTypes="0" containsString="0" containsNumber="1" containsInteger="1" minValue="2933" maxValue="398488"/>
    </cacheField>
    <cacheField name="marzec" numFmtId="0">
      <sharedItems containsSemiMixedTypes="0" containsString="0" containsNumber="1" containsInteger="1" minValue="7823" maxValue="344526"/>
    </cacheField>
    <cacheField name="kwiecien" numFmtId="0">
      <sharedItems containsSemiMixedTypes="0" containsString="0" containsNumber="1" containsInteger="1" minValue="556" maxValue="255268"/>
    </cacheField>
    <cacheField name="maj" numFmtId="0">
      <sharedItems containsSemiMixedTypes="0" containsString="0" containsNumber="1" containsInteger="1" minValue="12422" maxValue="743014"/>
    </cacheField>
    <cacheField name="czerwiec" numFmtId="0">
      <sharedItems containsSemiMixedTypes="0" containsString="0" containsNumber="1" containsInteger="1" minValue="979" maxValue="449336"/>
    </cacheField>
    <cacheField name="lipiec" numFmtId="0">
      <sharedItems containsSemiMixedTypes="0" containsString="0" containsNumber="1" containsInteger="1" minValue="1469" maxValue="674004"/>
    </cacheField>
    <cacheField name="sierpien" numFmtId="0">
      <sharedItems containsSemiMixedTypes="0" containsString="0" containsNumber="1" containsInteger="1" minValue="2446" maxValue="519238"/>
    </cacheField>
    <cacheField name="wrzesien" numFmtId="0">
      <sharedItems containsSemiMixedTypes="0" containsString="0" containsNumber="1" containsInteger="1" minValue="203" maxValue="1615674"/>
    </cacheField>
    <cacheField name="pazdziernik" numFmtId="0">
      <sharedItems containsSemiMixedTypes="0" containsString="0" containsNumber="1" containsInteger="1" minValue="556" maxValue="255268"/>
    </cacheField>
    <cacheField name="listopad" numFmtId="0">
      <sharedItems containsSemiMixedTypes="0" containsString="0" containsNumber="1" containsInteger="1" minValue="529" maxValue="242504"/>
    </cacheField>
    <cacheField name="grudzien" numFmtId="0">
      <sharedItems containsSemiMixedTypes="0" containsString="0" containsNumber="1" containsInteger="1" minValue="1933" maxValue="397488"/>
    </cacheField>
    <cacheField name="Suma ogółem" numFmtId="0">
      <sharedItems containsSemiMixedTypes="0" containsString="0" containsNumber="1" containsInteger="1" minValue="177709" maxValue="4524264" count="50">
        <n v="539214"/>
        <n v="399371"/>
        <n v="863910"/>
        <n v="286423"/>
        <n v="892645"/>
        <n v="330372"/>
        <n v="885278"/>
        <n v="427896"/>
        <n v="239912"/>
        <n v="445866"/>
        <n v="233896"/>
        <n v="309764"/>
        <n v="371367"/>
        <n v="814756"/>
        <n v="428501"/>
        <n v="763000"/>
        <n v="425654"/>
        <n v="777872"/>
        <n v="507613"/>
        <n v="433617"/>
        <n v="433725"/>
        <n v="177709"/>
        <n v="503088"/>
        <n v="521135"/>
        <n v="638642"/>
        <n v="422033"/>
        <n v="396380"/>
        <n v="722574"/>
        <n v="543795"/>
        <n v="781588"/>
        <n v="434828"/>
        <n v="440683"/>
        <n v="575094"/>
        <n v="444427"/>
        <n v="694893"/>
        <n v="836139"/>
        <n v="645496"/>
        <n v="808467"/>
        <n v="802169"/>
        <n v="875722"/>
        <n v="704952"/>
        <n v="952694"/>
        <n v="623552"/>
        <n v="597666"/>
        <n v="1016479"/>
        <n v="1212780"/>
        <n v="1354360"/>
        <n v="2487213"/>
        <n v="4524264"/>
        <n v="366001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n v="56000"/>
    <n v="49958"/>
    <n v="97632"/>
    <n v="28024"/>
    <n v="147590"/>
    <n v="8921"/>
    <n v="13382"/>
    <n v="33900"/>
    <n v="203"/>
    <n v="28024"/>
    <n v="26622"/>
    <n v="48958"/>
    <x v="0"/>
  </r>
  <r>
    <x v="1"/>
    <x v="0"/>
    <n v="39945"/>
    <n v="29930"/>
    <n v="64887"/>
    <n v="33365"/>
    <n v="94817"/>
    <n v="7493"/>
    <n v="11239"/>
    <n v="22458"/>
    <n v="1245"/>
    <n v="33365"/>
    <n v="31697"/>
    <n v="28930"/>
    <x v="1"/>
  </r>
  <r>
    <x v="2"/>
    <x v="1"/>
    <n v="29948"/>
    <n v="2933"/>
    <n v="32392"/>
    <n v="255268"/>
    <n v="35325"/>
    <n v="979"/>
    <n v="1469"/>
    <n v="2446"/>
    <n v="3445"/>
    <n v="255268"/>
    <n v="242504"/>
    <n v="1933"/>
    <x v="2"/>
  </r>
  <r>
    <x v="3"/>
    <x v="2"/>
    <n v="20093"/>
    <n v="9300"/>
    <n v="27843"/>
    <n v="54013"/>
    <n v="37143"/>
    <n v="4628"/>
    <n v="6943"/>
    <n v="9278"/>
    <n v="3556"/>
    <n v="54013"/>
    <n v="51313"/>
    <n v="8300"/>
    <x v="3"/>
  </r>
  <r>
    <x v="1"/>
    <x v="3"/>
    <n v="3456"/>
    <n v="90330"/>
    <n v="78731"/>
    <n v="5443"/>
    <n v="169061"/>
    <n v="43225"/>
    <n v="53222"/>
    <n v="345677"/>
    <n v="3556"/>
    <n v="5443"/>
    <n v="5171"/>
    <n v="89330"/>
    <x v="4"/>
  </r>
  <r>
    <x v="0"/>
    <x v="4"/>
    <n v="29930"/>
    <n v="20399"/>
    <n v="46929"/>
    <n v="36681"/>
    <n v="67328"/>
    <n v="6816"/>
    <n v="10223"/>
    <n v="17015"/>
    <n v="4124"/>
    <n v="36681"/>
    <n v="34847"/>
    <n v="19399"/>
    <x v="5"/>
  </r>
  <r>
    <x v="4"/>
    <x v="1"/>
    <n v="95991"/>
    <n v="93211"/>
    <n v="173667"/>
    <n v="25746"/>
    <n v="266878"/>
    <n v="9710"/>
    <n v="14566"/>
    <n v="56316"/>
    <n v="6778"/>
    <n v="25746"/>
    <n v="24458"/>
    <n v="92211"/>
    <x v="6"/>
  </r>
  <r>
    <x v="5"/>
    <x v="3"/>
    <n v="39990"/>
    <n v="35995"/>
    <n v="69986"/>
    <n v="27775"/>
    <n v="105981"/>
    <n v="9001"/>
    <n v="13502"/>
    <n v="26999"/>
    <n v="9511"/>
    <n v="27775"/>
    <n v="26386"/>
    <n v="34995"/>
    <x v="7"/>
  </r>
  <r>
    <x v="4"/>
    <x v="0"/>
    <n v="14506"/>
    <n v="10029"/>
    <n v="22864"/>
    <n v="36160"/>
    <n v="32893"/>
    <n v="6914"/>
    <n v="10371"/>
    <n v="11928"/>
    <n v="14706"/>
    <n v="36160"/>
    <n v="34352"/>
    <n v="9029"/>
    <x v="8"/>
  </r>
  <r>
    <x v="6"/>
    <x v="1"/>
    <n v="39400"/>
    <n v="39588"/>
    <n v="72390"/>
    <n v="24881"/>
    <n v="111978"/>
    <n v="10048"/>
    <n v="15072"/>
    <n v="29842"/>
    <n v="15561"/>
    <n v="24881"/>
    <n v="23637"/>
    <n v="38588"/>
    <x v="9"/>
  </r>
  <r>
    <x v="7"/>
    <x v="4"/>
    <n v="13495"/>
    <n v="9394"/>
    <n v="21323"/>
    <n v="35914"/>
    <n v="30717"/>
    <n v="6961"/>
    <n v="10442"/>
    <n v="11658"/>
    <n v="15566"/>
    <n v="35914"/>
    <n v="34118"/>
    <n v="8394"/>
    <x v="10"/>
  </r>
  <r>
    <x v="0"/>
    <x v="1"/>
    <n v="23400"/>
    <n v="20993"/>
    <n v="40894"/>
    <n v="27866"/>
    <n v="61887"/>
    <n v="8971"/>
    <n v="13457"/>
    <n v="19468"/>
    <n v="18496"/>
    <n v="27866"/>
    <n v="26473"/>
    <n v="19993"/>
    <x v="11"/>
  </r>
  <r>
    <x v="8"/>
    <x v="1"/>
    <n v="29488"/>
    <n v="29944"/>
    <n v="54441"/>
    <n v="24619"/>
    <n v="84385"/>
    <n v="10155"/>
    <n v="15232"/>
    <n v="25127"/>
    <n v="21025"/>
    <n v="24619"/>
    <n v="23388"/>
    <n v="28944"/>
    <x v="12"/>
  </r>
  <r>
    <x v="2"/>
    <x v="0"/>
    <n v="69940"/>
    <n v="93055"/>
    <n v="147486"/>
    <n v="18790"/>
    <n v="240541"/>
    <n v="13305"/>
    <n v="19957"/>
    <n v="59832"/>
    <n v="23155"/>
    <n v="18790"/>
    <n v="17850"/>
    <n v="92055"/>
    <x v="13"/>
  </r>
  <r>
    <x v="7"/>
    <x v="1"/>
    <n v="30499"/>
    <n v="39049"/>
    <n v="63040"/>
    <n v="19526"/>
    <n v="102089"/>
    <n v="12803"/>
    <n v="19205"/>
    <n v="32328"/>
    <n v="33837"/>
    <n v="19526"/>
    <n v="18550"/>
    <n v="38049"/>
    <x v="14"/>
  </r>
  <r>
    <x v="8"/>
    <x v="4"/>
    <n v="94002"/>
    <n v="59904"/>
    <n v="143922"/>
    <n v="39230"/>
    <n v="203826"/>
    <n v="6373"/>
    <n v="9559"/>
    <n v="36325"/>
    <n v="34456"/>
    <n v="39230"/>
    <n v="37269"/>
    <n v="58904"/>
    <x v="15"/>
  </r>
  <r>
    <x v="6"/>
    <x v="3"/>
    <n v="30049"/>
    <n v="9056"/>
    <n v="37596"/>
    <n v="82953"/>
    <n v="46652"/>
    <n v="3014"/>
    <n v="4521"/>
    <n v="7542"/>
    <n v="34456"/>
    <n v="82953"/>
    <n v="78806"/>
    <n v="8056"/>
    <x v="16"/>
  </r>
  <r>
    <x v="7"/>
    <x v="2"/>
    <n v="39950"/>
    <n v="4955"/>
    <n v="44079"/>
    <n v="201564"/>
    <n v="49034"/>
    <n v="1240"/>
    <n v="1860"/>
    <n v="3718"/>
    <n v="34467"/>
    <n v="201564"/>
    <n v="191486"/>
    <n v="3955"/>
    <x v="17"/>
  </r>
  <r>
    <x v="1"/>
    <x v="2"/>
    <n v="49930"/>
    <n v="39000"/>
    <n v="82430"/>
    <n v="32006"/>
    <n v="121430"/>
    <n v="7811"/>
    <n v="11716"/>
    <n v="27311"/>
    <n v="35567"/>
    <n v="32006"/>
    <n v="30406"/>
    <n v="38000"/>
    <x v="18"/>
  </r>
  <r>
    <x v="1"/>
    <x v="1"/>
    <n v="29934"/>
    <n v="39902"/>
    <n v="63186"/>
    <n v="18755"/>
    <n v="103088"/>
    <n v="13330"/>
    <n v="19995"/>
    <n v="33281"/>
    <n v="36672"/>
    <n v="18755"/>
    <n v="17817"/>
    <n v="38902"/>
    <x v="19"/>
  </r>
  <r>
    <x v="1"/>
    <x v="4"/>
    <n v="29903"/>
    <n v="39922"/>
    <n v="63171"/>
    <n v="18726"/>
    <n v="103093"/>
    <n v="13350"/>
    <n v="20026"/>
    <n v="33311"/>
    <n v="36785"/>
    <n v="18726"/>
    <n v="17790"/>
    <n v="38922"/>
    <x v="20"/>
  </r>
  <r>
    <x v="0"/>
    <x v="3"/>
    <n v="3990"/>
    <n v="4599"/>
    <n v="7823"/>
    <n v="21689"/>
    <n v="12422"/>
    <n v="11526"/>
    <n v="17289"/>
    <n v="13826"/>
    <n v="38652"/>
    <n v="21689"/>
    <n v="20605"/>
    <n v="3599"/>
    <x v="21"/>
  </r>
  <r>
    <x v="6"/>
    <x v="0"/>
    <n v="34000"/>
    <n v="49950"/>
    <n v="75625"/>
    <n v="17017"/>
    <n v="125575"/>
    <n v="14691"/>
    <n v="22037"/>
    <n v="39666"/>
    <n v="42394"/>
    <n v="17017"/>
    <n v="16166"/>
    <n v="48950"/>
    <x v="22"/>
  </r>
  <r>
    <x v="9"/>
    <x v="4"/>
    <n v="50300"/>
    <n v="39905"/>
    <n v="83554"/>
    <n v="31512"/>
    <n v="123459"/>
    <n v="7933"/>
    <n v="11900"/>
    <n v="27886"/>
    <n v="44332"/>
    <n v="31512"/>
    <n v="29937"/>
    <n v="38905"/>
    <x v="23"/>
  </r>
  <r>
    <x v="8"/>
    <x v="0"/>
    <n v="78000"/>
    <n v="33940"/>
    <n v="106283"/>
    <n v="57454"/>
    <n v="140223"/>
    <n v="4351"/>
    <n v="6527"/>
    <n v="21321"/>
    <n v="45567"/>
    <n v="57454"/>
    <n v="54582"/>
    <n v="32940"/>
    <x v="24"/>
  </r>
  <r>
    <x v="9"/>
    <x v="3"/>
    <n v="30028"/>
    <n v="10085"/>
    <n v="38432"/>
    <n v="74437"/>
    <n v="48517"/>
    <n v="3359"/>
    <n v="5038"/>
    <n v="8401"/>
    <n v="49499"/>
    <n v="74437"/>
    <n v="70715"/>
    <n v="9085"/>
    <x v="25"/>
  </r>
  <r>
    <x v="2"/>
    <x v="4"/>
    <n v="21200"/>
    <n v="34532"/>
    <n v="49977"/>
    <n v="15348"/>
    <n v="84509"/>
    <n v="16289"/>
    <n v="24433"/>
    <n v="33555"/>
    <n v="53076"/>
    <n v="15348"/>
    <n v="14581"/>
    <n v="33532"/>
    <x v="26"/>
  </r>
  <r>
    <x v="6"/>
    <x v="2"/>
    <n v="30045"/>
    <n v="4002"/>
    <n v="33380"/>
    <n v="187687"/>
    <n v="37382"/>
    <n v="1332"/>
    <n v="1998"/>
    <n v="3333"/>
    <n v="54423"/>
    <n v="187687"/>
    <n v="178303"/>
    <n v="3002"/>
    <x v="27"/>
  </r>
  <r>
    <x v="2"/>
    <x v="3"/>
    <n v="23345"/>
    <n v="58830"/>
    <n v="72370"/>
    <n v="9921"/>
    <n v="131200"/>
    <n v="25200"/>
    <n v="34667"/>
    <n v="54615"/>
    <n v="56471"/>
    <n v="9921"/>
    <n v="9425"/>
    <n v="57830"/>
    <x v="28"/>
  </r>
  <r>
    <x v="3"/>
    <x v="3"/>
    <n v="48392"/>
    <n v="90893"/>
    <n v="124136"/>
    <n v="13310"/>
    <n v="215029"/>
    <n v="18783"/>
    <n v="28174"/>
    <n v="64229"/>
    <n v="62794"/>
    <n v="13310"/>
    <n v="12645"/>
    <n v="89893"/>
    <x v="29"/>
  </r>
  <r>
    <x v="3"/>
    <x v="4"/>
    <n v="20399"/>
    <n v="39200"/>
    <n v="53066"/>
    <n v="13010"/>
    <n v="92266"/>
    <n v="19217"/>
    <n v="28825"/>
    <n v="38817"/>
    <n v="66459"/>
    <n v="13010"/>
    <n v="12359"/>
    <n v="38200"/>
    <x v="30"/>
  </r>
  <r>
    <x v="4"/>
    <x v="2"/>
    <n v="20301"/>
    <n v="39885"/>
    <n v="53539"/>
    <n v="12725"/>
    <n v="93424"/>
    <n v="19647"/>
    <n v="29470"/>
    <n v="39589"/>
    <n v="68405"/>
    <n v="12725"/>
    <n v="12088"/>
    <n v="38885"/>
    <x v="31"/>
  </r>
  <r>
    <x v="5"/>
    <x v="2"/>
    <n v="30040"/>
    <n v="59902"/>
    <n v="79958"/>
    <n v="12537"/>
    <n v="139860"/>
    <n v="19941"/>
    <n v="29911"/>
    <n v="49892"/>
    <n v="69704"/>
    <n v="12537"/>
    <n v="11910"/>
    <n v="58902"/>
    <x v="32"/>
  </r>
  <r>
    <x v="5"/>
    <x v="4"/>
    <n v="19299"/>
    <n v="39940"/>
    <n v="52582"/>
    <n v="12080"/>
    <n v="92522"/>
    <n v="20695"/>
    <n v="31043"/>
    <n v="40665"/>
    <n v="73105"/>
    <n v="12080"/>
    <n v="11476"/>
    <n v="38940"/>
    <x v="33"/>
  </r>
  <r>
    <x v="9"/>
    <x v="0"/>
    <n v="76599"/>
    <n v="48599"/>
    <n v="117098"/>
    <n v="39404"/>
    <n v="165697"/>
    <n v="6345"/>
    <n v="9517"/>
    <n v="30644"/>
    <n v="76554"/>
    <n v="39404"/>
    <n v="37433"/>
    <n v="47599"/>
    <x v="34"/>
  </r>
  <r>
    <x v="7"/>
    <x v="3"/>
    <n v="45030"/>
    <n v="98802"/>
    <n v="127365"/>
    <n v="11394"/>
    <n v="226167"/>
    <n v="21941"/>
    <n v="32912"/>
    <n v="71342"/>
    <n v="81166"/>
    <n v="11394"/>
    <n v="10824"/>
    <n v="97802"/>
    <x v="35"/>
  </r>
  <r>
    <x v="5"/>
    <x v="1"/>
    <n v="28830"/>
    <n v="68933"/>
    <n v="86274"/>
    <n v="10456"/>
    <n v="155207"/>
    <n v="23910"/>
    <n v="35865"/>
    <n v="58377"/>
    <n v="89322"/>
    <n v="10456"/>
    <n v="9933"/>
    <n v="67933"/>
    <x v="36"/>
  </r>
  <r>
    <x v="6"/>
    <x v="4"/>
    <n v="39295"/>
    <n v="93990"/>
    <n v="117620"/>
    <n v="10452"/>
    <n v="211610"/>
    <n v="23919"/>
    <n v="35879"/>
    <n v="70914"/>
    <n v="91417"/>
    <n v="10452"/>
    <n v="9929"/>
    <n v="92990"/>
    <x v="37"/>
  </r>
  <r>
    <x v="8"/>
    <x v="2"/>
    <n v="38799"/>
    <n v="93002"/>
    <n v="116301"/>
    <n v="10430"/>
    <n v="209303"/>
    <n v="23970"/>
    <n v="35955"/>
    <n v="70471"/>
    <n v="91598"/>
    <n v="10430"/>
    <n v="9908"/>
    <n v="92002"/>
    <x v="38"/>
  </r>
  <r>
    <x v="4"/>
    <x v="3"/>
    <n v="20393"/>
    <n v="90033"/>
    <n v="95421"/>
    <n v="5663"/>
    <n v="185454"/>
    <n v="44149"/>
    <n v="66223"/>
    <n v="89165"/>
    <n v="179145"/>
    <n v="5663"/>
    <n v="5380"/>
    <n v="89033"/>
    <x v="39"/>
  </r>
  <r>
    <x v="7"/>
    <x v="0"/>
    <n v="12399"/>
    <n v="58840"/>
    <n v="61432"/>
    <n v="5268"/>
    <n v="120272"/>
    <n v="47455"/>
    <n v="71183"/>
    <n v="76875"/>
    <n v="183115"/>
    <n v="5268"/>
    <n v="5005"/>
    <n v="57840"/>
    <x v="40"/>
  </r>
  <r>
    <x v="9"/>
    <x v="2"/>
    <n v="20330"/>
    <n v="98555"/>
    <n v="102459"/>
    <n v="5157"/>
    <n v="201014"/>
    <n v="48478"/>
    <n v="72716"/>
    <n v="97755"/>
    <n v="198619"/>
    <n v="5157"/>
    <n v="4899"/>
    <n v="97555"/>
    <x v="41"/>
  </r>
  <r>
    <x v="5"/>
    <x v="0"/>
    <n v="5999"/>
    <n v="34598"/>
    <n v="34831"/>
    <n v="4335"/>
    <n v="69429"/>
    <n v="57673"/>
    <n v="86509"/>
    <n v="74972"/>
    <n v="213155"/>
    <n v="4335"/>
    <n v="4118"/>
    <n v="33598"/>
    <x v="42"/>
  </r>
  <r>
    <x v="9"/>
    <x v="1"/>
    <n v="5002"/>
    <n v="29300"/>
    <n v="29419"/>
    <n v="4268"/>
    <n v="58719"/>
    <n v="58577"/>
    <n v="87865"/>
    <n v="73227"/>
    <n v="214666"/>
    <n v="4268"/>
    <n v="4055"/>
    <n v="28300"/>
    <x v="43"/>
  </r>
  <r>
    <x v="4"/>
    <x v="4"/>
    <n v="12345"/>
    <n v="86644"/>
    <n v="84548"/>
    <n v="3562"/>
    <n v="171192"/>
    <n v="70186"/>
    <n v="105278"/>
    <n v="113508"/>
    <n v="276626"/>
    <n v="3562"/>
    <n v="3384"/>
    <n v="85644"/>
    <x v="44"/>
  </r>
  <r>
    <x v="3"/>
    <x v="1"/>
    <n v="2833"/>
    <n v="39599"/>
    <n v="35832"/>
    <n v="1789"/>
    <n v="75431"/>
    <n v="139778"/>
    <n v="209666"/>
    <n v="159577"/>
    <n v="506188"/>
    <n v="1789"/>
    <n v="1699"/>
    <n v="38599"/>
    <x v="45"/>
  </r>
  <r>
    <x v="8"/>
    <x v="3"/>
    <n v="3302"/>
    <n v="50022"/>
    <n v="44987"/>
    <n v="1650"/>
    <n v="95009"/>
    <n v="151490"/>
    <n v="227235"/>
    <n v="176501"/>
    <n v="551924"/>
    <n v="1650"/>
    <n v="1568"/>
    <n v="49022"/>
    <x v="46"/>
  </r>
  <r>
    <x v="0"/>
    <x v="2"/>
    <n v="3455"/>
    <n v="95600"/>
    <n v="83122"/>
    <n v="904"/>
    <n v="178722"/>
    <n v="276700"/>
    <n v="415051"/>
    <n v="324500"/>
    <n v="1012797"/>
    <n v="904"/>
    <n v="858"/>
    <n v="94600"/>
    <x v="47"/>
  </r>
  <r>
    <x v="3"/>
    <x v="0"/>
    <n v="12453"/>
    <n v="398488"/>
    <n v="344526"/>
    <n v="781"/>
    <n v="743014"/>
    <n v="319994"/>
    <n v="479990"/>
    <n v="519238"/>
    <n v="1306769"/>
    <n v="781"/>
    <n v="742"/>
    <n v="397488"/>
    <x v="48"/>
  </r>
  <r>
    <x v="2"/>
    <x v="2"/>
    <n v="2003"/>
    <n v="90002"/>
    <n v="77005"/>
    <n v="556"/>
    <n v="167007"/>
    <n v="449336"/>
    <n v="674004"/>
    <n v="494337"/>
    <n v="1615674"/>
    <n v="556"/>
    <n v="529"/>
    <n v="89002"/>
    <x v="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9327DF-64E0-4BDA-8A61-195F7425D9F5}" name="Tabela przestawna4" cacheId="10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A3:B64" firstHeaderRow="1" firstDataRow="1" firstDataCol="1"/>
  <pivotFields count="15">
    <pivotField axis="axisRow" showAll="0">
      <items count="11">
        <item x="4"/>
        <item x="7"/>
        <item x="6"/>
        <item x="3"/>
        <item x="2"/>
        <item x="9"/>
        <item x="1"/>
        <item x="0"/>
        <item x="8"/>
        <item x="5"/>
        <item t="default"/>
      </items>
    </pivotField>
    <pivotField axis="axisRow" showAll="0">
      <items count="6">
        <item x="4"/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51">
        <item x="21"/>
        <item x="10"/>
        <item x="8"/>
        <item x="3"/>
        <item x="11"/>
        <item x="5"/>
        <item x="12"/>
        <item x="26"/>
        <item x="1"/>
        <item x="25"/>
        <item x="16"/>
        <item x="7"/>
        <item x="14"/>
        <item x="19"/>
        <item x="20"/>
        <item x="30"/>
        <item x="31"/>
        <item x="33"/>
        <item x="9"/>
        <item x="22"/>
        <item x="18"/>
        <item x="23"/>
        <item x="0"/>
        <item x="28"/>
        <item x="32"/>
        <item x="43"/>
        <item x="42"/>
        <item x="24"/>
        <item x="36"/>
        <item x="34"/>
        <item x="40"/>
        <item x="27"/>
        <item x="15"/>
        <item x="17"/>
        <item x="29"/>
        <item x="38"/>
        <item x="37"/>
        <item x="13"/>
        <item x="35"/>
        <item x="2"/>
        <item x="39"/>
        <item x="6"/>
        <item x="4"/>
        <item x="41"/>
        <item x="44"/>
        <item x="45"/>
        <item x="46"/>
        <item x="47"/>
        <item x="49"/>
        <item x="48"/>
        <item t="default"/>
      </items>
    </pivotField>
  </pivotFields>
  <rowFields count="2">
    <field x="0"/>
    <field x="1"/>
  </rowFields>
  <rowItems count="61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>
      <x v="6"/>
    </i>
    <i r="1">
      <x/>
    </i>
    <i r="1">
      <x v="1"/>
    </i>
    <i r="1">
      <x v="2"/>
    </i>
    <i r="1">
      <x v="3"/>
    </i>
    <i r="1">
      <x v="4"/>
    </i>
    <i>
      <x v="7"/>
    </i>
    <i r="1">
      <x/>
    </i>
    <i r="1">
      <x v="1"/>
    </i>
    <i r="1">
      <x v="2"/>
    </i>
    <i r="1">
      <x v="3"/>
    </i>
    <i r="1">
      <x v="4"/>
    </i>
    <i>
      <x v="8"/>
    </i>
    <i r="1">
      <x/>
    </i>
    <i r="1">
      <x v="1"/>
    </i>
    <i r="1">
      <x v="2"/>
    </i>
    <i r="1">
      <x v="3"/>
    </i>
    <i r="1">
      <x v="4"/>
    </i>
    <i>
      <x v="9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a z Suma ogółem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34E4F9A6-EB01-45C7-A2D1-57C1AC09BBFB}" autoFormatId="16" applyNumberFormats="0" applyBorderFormats="0" applyFontFormats="0" applyPatternFormats="0" applyAlignmentFormats="0" applyWidthHeightFormats="0">
  <queryTableRefresh nextId="16" unboundColumnsRight="1">
    <queryTableFields count="15">
      <queryTableField id="1" name="marka" tableColumnId="1"/>
      <queryTableField id="2" name="region sprzedazy" tableColumnId="2"/>
      <queryTableField id="3" name="styczen" tableColumnId="3"/>
      <queryTableField id="4" name="luty" tableColumnId="4"/>
      <queryTableField id="5" name="marzec" tableColumnId="5"/>
      <queryTableField id="6" name="kwiecien" tableColumnId="6"/>
      <queryTableField id="7" name="maj" tableColumnId="7"/>
      <queryTableField id="8" name="czerwiec" tableColumnId="8"/>
      <queryTableField id="9" name="lipiec" tableColumnId="9"/>
      <queryTableField id="10" name="sierpien" tableColumnId="10"/>
      <queryTableField id="11" name="wrzesien" tableColumnId="11"/>
      <queryTableField id="12" name="pazdziernik" tableColumnId="12"/>
      <queryTableField id="13" name="listopad" tableColumnId="13"/>
      <queryTableField id="14" name="grudzien" tableColumnId="14"/>
      <queryTableField id="15" dataBound="0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1094C4-53E8-489F-AEAD-B0B8A5C3BB99}" name="zad20_dane" displayName="zad20_dane" ref="A1:O52" tableType="queryTable">
  <tableColumns count="15">
    <tableColumn id="1" xr3:uid="{F39E6391-B953-4645-8F05-A5B9784E7124}" uniqueName="1" name="marka" totalsRowLabel="Suma" queryTableFieldId="1" dataDxfId="2"/>
    <tableColumn id="2" xr3:uid="{0CA9D4D5-6E11-4295-A4E7-5AF5751BE066}" uniqueName="2" name="region sprzedazy" queryTableFieldId="2" dataDxfId="1"/>
    <tableColumn id="3" xr3:uid="{79A91CDC-01C7-4C5E-8826-049FD66686C5}" uniqueName="3" name="styczen" queryTableFieldId="3"/>
    <tableColumn id="4" xr3:uid="{FA20556A-8627-4052-B21D-166A31D4040B}" uniqueName="4" name="luty" queryTableFieldId="4"/>
    <tableColumn id="5" xr3:uid="{A6B7ED6A-B02D-4A4F-895B-CBC72FA93471}" uniqueName="5" name="marzec" queryTableFieldId="5"/>
    <tableColumn id="6" xr3:uid="{4E789D0F-A778-446D-B422-6A9196B84DD8}" uniqueName="6" name="kwiecien" queryTableFieldId="6"/>
    <tableColumn id="7" xr3:uid="{67328BF9-C7A6-4CCC-A39C-B9FD13886E45}" uniqueName="7" name="maj" queryTableFieldId="7"/>
    <tableColumn id="8" xr3:uid="{A9071489-4D09-42FD-B8D9-453257391D73}" uniqueName="8" name="czerwiec" queryTableFieldId="8"/>
    <tableColumn id="9" xr3:uid="{EA6385E3-E2D4-4B04-BC4B-80C8F0D48D64}" uniqueName="9" name="lipiec" queryTableFieldId="9"/>
    <tableColumn id="10" xr3:uid="{5982683B-81AD-4278-9B00-19E37EE9DF66}" uniqueName="10" name="sierpien" queryTableFieldId="10"/>
    <tableColumn id="11" xr3:uid="{A23607B3-20C1-4813-B397-AF4CBFBC2163}" uniqueName="11" name="wrzesien" queryTableFieldId="11"/>
    <tableColumn id="12" xr3:uid="{CFDD22AC-45F7-4599-B2FB-B90B04B3AE37}" uniqueName="12" name="pazdziernik" queryTableFieldId="12"/>
    <tableColumn id="13" xr3:uid="{197990CF-96F4-46F7-A538-F1F6635BCEF2}" uniqueName="13" name="listopad" queryTableFieldId="13"/>
    <tableColumn id="14" xr3:uid="{403D37ED-59CD-417B-94BF-9EB868B86421}" uniqueName="14" name="grudzien" queryTableFieldId="14"/>
    <tableColumn id="15" xr3:uid="{6EBDAD9A-94EF-43C7-AA7A-9E1BF6CE2F21}" uniqueName="15" name="Suma ogółem" totalsRowFunction="sum" queryTableFieldId="15" dataDxfId="0">
      <calculatedColumnFormula>SUM(zad20_dane[[#This Row],[styczen]:[grudzien]])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82FA2-F547-4F1F-A0DA-6F4E46229810}">
  <dimension ref="A3:B64"/>
  <sheetViews>
    <sheetView workbookViewId="0">
      <selection activeCell="D9" sqref="D5:D9"/>
    </sheetView>
  </sheetViews>
  <sheetFormatPr defaultRowHeight="15" x14ac:dyDescent="0.25"/>
  <cols>
    <col min="1" max="1" width="17.7109375" bestFit="1" customWidth="1"/>
    <col min="2" max="2" width="19.85546875" bestFit="1" customWidth="1"/>
  </cols>
  <sheetData>
    <row r="3" spans="1:2" x14ac:dyDescent="0.25">
      <c r="A3" s="2" t="s">
        <v>31</v>
      </c>
      <c r="B3" t="s">
        <v>35</v>
      </c>
    </row>
    <row r="4" spans="1:2" x14ac:dyDescent="0.25">
      <c r="A4" s="3" t="s">
        <v>23</v>
      </c>
      <c r="B4" s="1">
        <v>3458074</v>
      </c>
    </row>
    <row r="5" spans="1:2" x14ac:dyDescent="0.25">
      <c r="A5" s="4" t="s">
        <v>22</v>
      </c>
      <c r="B5" s="1">
        <v>1016479</v>
      </c>
    </row>
    <row r="6" spans="1:2" x14ac:dyDescent="0.25">
      <c r="A6" s="4" t="s">
        <v>18</v>
      </c>
      <c r="B6" s="1">
        <v>885278</v>
      </c>
    </row>
    <row r="7" spans="1:2" x14ac:dyDescent="0.25">
      <c r="A7" s="4" t="s">
        <v>15</v>
      </c>
      <c r="B7" s="1">
        <v>239912</v>
      </c>
    </row>
    <row r="8" spans="1:2" x14ac:dyDescent="0.25">
      <c r="A8" s="4" t="s">
        <v>20</v>
      </c>
      <c r="B8" s="1">
        <v>440683</v>
      </c>
    </row>
    <row r="9" spans="1:2" x14ac:dyDescent="0.25">
      <c r="A9" s="4" t="s">
        <v>21</v>
      </c>
      <c r="B9" s="1">
        <v>875722</v>
      </c>
    </row>
    <row r="10" spans="1:2" x14ac:dyDescent="0.25">
      <c r="A10" s="3" t="s">
        <v>26</v>
      </c>
      <c r="B10" s="1">
        <v>2981360</v>
      </c>
    </row>
    <row r="11" spans="1:2" x14ac:dyDescent="0.25">
      <c r="A11" s="4" t="s">
        <v>22</v>
      </c>
      <c r="B11" s="1">
        <v>233896</v>
      </c>
    </row>
    <row r="12" spans="1:2" x14ac:dyDescent="0.25">
      <c r="A12" s="4" t="s">
        <v>18</v>
      </c>
      <c r="B12" s="1">
        <v>428501</v>
      </c>
    </row>
    <row r="13" spans="1:2" x14ac:dyDescent="0.25">
      <c r="A13" s="4" t="s">
        <v>15</v>
      </c>
      <c r="B13" s="1">
        <v>704952</v>
      </c>
    </row>
    <row r="14" spans="1:2" x14ac:dyDescent="0.25">
      <c r="A14" s="4" t="s">
        <v>20</v>
      </c>
      <c r="B14" s="1">
        <v>777872</v>
      </c>
    </row>
    <row r="15" spans="1:2" x14ac:dyDescent="0.25">
      <c r="A15" s="4" t="s">
        <v>21</v>
      </c>
      <c r="B15" s="1">
        <v>836139</v>
      </c>
    </row>
    <row r="16" spans="1:2" x14ac:dyDescent="0.25">
      <c r="A16" s="3" t="s">
        <v>25</v>
      </c>
      <c r="B16" s="1">
        <v>2905649</v>
      </c>
    </row>
    <row r="17" spans="1:2" x14ac:dyDescent="0.25">
      <c r="A17" s="4" t="s">
        <v>22</v>
      </c>
      <c r="B17" s="1">
        <v>808467</v>
      </c>
    </row>
    <row r="18" spans="1:2" x14ac:dyDescent="0.25">
      <c r="A18" s="4" t="s">
        <v>18</v>
      </c>
      <c r="B18" s="1">
        <v>445866</v>
      </c>
    </row>
    <row r="19" spans="1:2" x14ac:dyDescent="0.25">
      <c r="A19" s="4" t="s">
        <v>15</v>
      </c>
      <c r="B19" s="1">
        <v>503088</v>
      </c>
    </row>
    <row r="20" spans="1:2" x14ac:dyDescent="0.25">
      <c r="A20" s="4" t="s">
        <v>20</v>
      </c>
      <c r="B20" s="1">
        <v>722574</v>
      </c>
    </row>
    <row r="21" spans="1:2" x14ac:dyDescent="0.25">
      <c r="A21" s="4" t="s">
        <v>21</v>
      </c>
      <c r="B21" s="1">
        <v>425654</v>
      </c>
    </row>
    <row r="22" spans="1:2" x14ac:dyDescent="0.25">
      <c r="A22" s="3" t="s">
        <v>19</v>
      </c>
      <c r="B22" s="1">
        <v>7239883</v>
      </c>
    </row>
    <row r="23" spans="1:2" x14ac:dyDescent="0.25">
      <c r="A23" s="4" t="s">
        <v>22</v>
      </c>
      <c r="B23" s="1">
        <v>434828</v>
      </c>
    </row>
    <row r="24" spans="1:2" x14ac:dyDescent="0.25">
      <c r="A24" s="4" t="s">
        <v>18</v>
      </c>
      <c r="B24" s="1">
        <v>1212780</v>
      </c>
    </row>
    <row r="25" spans="1:2" x14ac:dyDescent="0.25">
      <c r="A25" s="4" t="s">
        <v>15</v>
      </c>
      <c r="B25" s="1">
        <v>4524264</v>
      </c>
    </row>
    <row r="26" spans="1:2" x14ac:dyDescent="0.25">
      <c r="A26" s="4" t="s">
        <v>20</v>
      </c>
      <c r="B26" s="1">
        <v>286423</v>
      </c>
    </row>
    <row r="27" spans="1:2" x14ac:dyDescent="0.25">
      <c r="A27" s="4" t="s">
        <v>21</v>
      </c>
      <c r="B27" s="1">
        <v>781588</v>
      </c>
    </row>
    <row r="28" spans="1:2" x14ac:dyDescent="0.25">
      <c r="A28" s="3" t="s">
        <v>17</v>
      </c>
      <c r="B28" s="1">
        <v>6278852</v>
      </c>
    </row>
    <row r="29" spans="1:2" x14ac:dyDescent="0.25">
      <c r="A29" s="4" t="s">
        <v>22</v>
      </c>
      <c r="B29" s="1">
        <v>396380</v>
      </c>
    </row>
    <row r="30" spans="1:2" x14ac:dyDescent="0.25">
      <c r="A30" s="4" t="s">
        <v>18</v>
      </c>
      <c r="B30" s="1">
        <v>863910</v>
      </c>
    </row>
    <row r="31" spans="1:2" x14ac:dyDescent="0.25">
      <c r="A31" s="4" t="s">
        <v>15</v>
      </c>
      <c r="B31" s="1">
        <v>814756</v>
      </c>
    </row>
    <row r="32" spans="1:2" x14ac:dyDescent="0.25">
      <c r="A32" s="4" t="s">
        <v>20</v>
      </c>
      <c r="B32" s="1">
        <v>3660011</v>
      </c>
    </row>
    <row r="33" spans="1:2" x14ac:dyDescent="0.25">
      <c r="A33" s="4" t="s">
        <v>21</v>
      </c>
      <c r="B33" s="1">
        <v>543795</v>
      </c>
    </row>
    <row r="34" spans="1:2" x14ac:dyDescent="0.25">
      <c r="A34" s="3" t="s">
        <v>28</v>
      </c>
      <c r="B34" s="1">
        <v>3188421</v>
      </c>
    </row>
    <row r="35" spans="1:2" x14ac:dyDescent="0.25">
      <c r="A35" s="4" t="s">
        <v>22</v>
      </c>
      <c r="B35" s="1">
        <v>521135</v>
      </c>
    </row>
    <row r="36" spans="1:2" x14ac:dyDescent="0.25">
      <c r="A36" s="4" t="s">
        <v>18</v>
      </c>
      <c r="B36" s="1">
        <v>597666</v>
      </c>
    </row>
    <row r="37" spans="1:2" x14ac:dyDescent="0.25">
      <c r="A37" s="4" t="s">
        <v>15</v>
      </c>
      <c r="B37" s="1">
        <v>694893</v>
      </c>
    </row>
    <row r="38" spans="1:2" x14ac:dyDescent="0.25">
      <c r="A38" s="4" t="s">
        <v>20</v>
      </c>
      <c r="B38" s="1">
        <v>952694</v>
      </c>
    </row>
    <row r="39" spans="1:2" x14ac:dyDescent="0.25">
      <c r="A39" s="4" t="s">
        <v>21</v>
      </c>
      <c r="B39" s="1">
        <v>422033</v>
      </c>
    </row>
    <row r="40" spans="1:2" x14ac:dyDescent="0.25">
      <c r="A40" s="3" t="s">
        <v>16</v>
      </c>
      <c r="B40" s="1">
        <v>2666971</v>
      </c>
    </row>
    <row r="41" spans="1:2" x14ac:dyDescent="0.25">
      <c r="A41" s="4" t="s">
        <v>22</v>
      </c>
      <c r="B41" s="1">
        <v>433725</v>
      </c>
    </row>
    <row r="42" spans="1:2" x14ac:dyDescent="0.25">
      <c r="A42" s="4" t="s">
        <v>18</v>
      </c>
      <c r="B42" s="1">
        <v>433617</v>
      </c>
    </row>
    <row r="43" spans="1:2" x14ac:dyDescent="0.25">
      <c r="A43" s="4" t="s">
        <v>15</v>
      </c>
      <c r="B43" s="1">
        <v>399371</v>
      </c>
    </row>
    <row r="44" spans="1:2" x14ac:dyDescent="0.25">
      <c r="A44" s="4" t="s">
        <v>20</v>
      </c>
      <c r="B44" s="1">
        <v>507613</v>
      </c>
    </row>
    <row r="45" spans="1:2" x14ac:dyDescent="0.25">
      <c r="A45" s="4" t="s">
        <v>21</v>
      </c>
      <c r="B45" s="1">
        <v>892645</v>
      </c>
    </row>
    <row r="46" spans="1:2" x14ac:dyDescent="0.25">
      <c r="A46" s="3" t="s">
        <v>14</v>
      </c>
      <c r="B46" s="1">
        <v>3844272</v>
      </c>
    </row>
    <row r="47" spans="1:2" x14ac:dyDescent="0.25">
      <c r="A47" s="4" t="s">
        <v>22</v>
      </c>
      <c r="B47" s="1">
        <v>330372</v>
      </c>
    </row>
    <row r="48" spans="1:2" x14ac:dyDescent="0.25">
      <c r="A48" s="4" t="s">
        <v>18</v>
      </c>
      <c r="B48" s="1">
        <v>309764</v>
      </c>
    </row>
    <row r="49" spans="1:2" x14ac:dyDescent="0.25">
      <c r="A49" s="4" t="s">
        <v>15</v>
      </c>
      <c r="B49" s="1">
        <v>539214</v>
      </c>
    </row>
    <row r="50" spans="1:2" x14ac:dyDescent="0.25">
      <c r="A50" s="4" t="s">
        <v>20</v>
      </c>
      <c r="B50" s="1">
        <v>2487213</v>
      </c>
    </row>
    <row r="51" spans="1:2" x14ac:dyDescent="0.25">
      <c r="A51" s="4" t="s">
        <v>21</v>
      </c>
      <c r="B51" s="1">
        <v>177709</v>
      </c>
    </row>
    <row r="52" spans="1:2" x14ac:dyDescent="0.25">
      <c r="A52" s="3" t="s">
        <v>27</v>
      </c>
      <c r="B52" s="1">
        <v>3929538</v>
      </c>
    </row>
    <row r="53" spans="1:2" x14ac:dyDescent="0.25">
      <c r="A53" s="4" t="s">
        <v>22</v>
      </c>
      <c r="B53" s="1">
        <v>763000</v>
      </c>
    </row>
    <row r="54" spans="1:2" x14ac:dyDescent="0.25">
      <c r="A54" s="4" t="s">
        <v>18</v>
      </c>
      <c r="B54" s="1">
        <v>371367</v>
      </c>
    </row>
    <row r="55" spans="1:2" x14ac:dyDescent="0.25">
      <c r="A55" s="4" t="s">
        <v>15</v>
      </c>
      <c r="B55" s="1">
        <v>638642</v>
      </c>
    </row>
    <row r="56" spans="1:2" x14ac:dyDescent="0.25">
      <c r="A56" s="4" t="s">
        <v>20</v>
      </c>
      <c r="B56" s="1">
        <v>802169</v>
      </c>
    </row>
    <row r="57" spans="1:2" x14ac:dyDescent="0.25">
      <c r="A57" s="4" t="s">
        <v>21</v>
      </c>
      <c r="B57" s="1">
        <v>1354360</v>
      </c>
    </row>
    <row r="58" spans="1:2" x14ac:dyDescent="0.25">
      <c r="A58" s="3" t="s">
        <v>24</v>
      </c>
      <c r="B58" s="1">
        <v>2716465</v>
      </c>
    </row>
    <row r="59" spans="1:2" x14ac:dyDescent="0.25">
      <c r="A59" s="4" t="s">
        <v>22</v>
      </c>
      <c r="B59" s="1">
        <v>444427</v>
      </c>
    </row>
    <row r="60" spans="1:2" x14ac:dyDescent="0.25">
      <c r="A60" s="4" t="s">
        <v>18</v>
      </c>
      <c r="B60" s="1">
        <v>645496</v>
      </c>
    </row>
    <row r="61" spans="1:2" x14ac:dyDescent="0.25">
      <c r="A61" s="4" t="s">
        <v>15</v>
      </c>
      <c r="B61" s="1">
        <v>623552</v>
      </c>
    </row>
    <row r="62" spans="1:2" x14ac:dyDescent="0.25">
      <c r="A62" s="4" t="s">
        <v>20</v>
      </c>
      <c r="B62" s="1">
        <v>575094</v>
      </c>
    </row>
    <row r="63" spans="1:2" x14ac:dyDescent="0.25">
      <c r="A63" s="4" t="s">
        <v>21</v>
      </c>
      <c r="B63" s="1">
        <v>427896</v>
      </c>
    </row>
    <row r="64" spans="1:2" x14ac:dyDescent="0.25">
      <c r="A64" s="3" t="s">
        <v>32</v>
      </c>
      <c r="B64" s="1">
        <v>39209485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1A083-2FA5-4730-92A3-DEDF93BC3E5F}">
  <dimension ref="A1:AC61"/>
  <sheetViews>
    <sheetView tabSelected="1" topLeftCell="D52" zoomScale="130" zoomScaleNormal="130" workbookViewId="0">
      <selection activeCell="AB61" sqref="AB61"/>
    </sheetView>
  </sheetViews>
  <sheetFormatPr defaultRowHeight="15" x14ac:dyDescent="0.25"/>
  <cols>
    <col min="1" max="1" width="11.7109375" bestFit="1" customWidth="1"/>
    <col min="2" max="2" width="16" bestFit="1" customWidth="1"/>
    <col min="3" max="3" width="9.85546875" bestFit="1" customWidth="1"/>
    <col min="4" max="4" width="7" bestFit="1" customWidth="1"/>
    <col min="5" max="5" width="7.28515625" bestFit="1" customWidth="1"/>
    <col min="6" max="6" width="9" customWidth="1"/>
    <col min="7" max="7" width="16.140625" customWidth="1"/>
    <col min="8" max="8" width="8.7109375" bestFit="1" customWidth="1"/>
    <col min="9" max="9" width="7" bestFit="1" customWidth="1"/>
    <col min="10" max="10" width="8.28515625" bestFit="1" customWidth="1"/>
    <col min="11" max="11" width="9" bestFit="1" customWidth="1"/>
    <col min="12" max="12" width="11.140625" bestFit="1" customWidth="1"/>
    <col min="13" max="13" width="8.140625" bestFit="1" customWidth="1"/>
    <col min="14" max="14" width="8.7109375" bestFit="1" customWidth="1"/>
    <col min="15" max="15" width="13.140625" bestFit="1" customWidth="1"/>
    <col min="17" max="27" width="2" bestFit="1" customWidth="1"/>
    <col min="28" max="28" width="15.140625" customWidth="1"/>
    <col min="29" max="29" width="17.7109375" customWidth="1"/>
    <col min="30" max="30" width="21.42578125" customWidth="1"/>
    <col min="31" max="31" width="25.7109375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33</v>
      </c>
      <c r="AB1" t="s">
        <v>37</v>
      </c>
      <c r="AC1" t="s">
        <v>38</v>
      </c>
    </row>
    <row r="2" spans="1:29" x14ac:dyDescent="0.25">
      <c r="A2" s="1" t="s">
        <v>14</v>
      </c>
      <c r="B2" s="1" t="s">
        <v>15</v>
      </c>
      <c r="C2">
        <v>56000</v>
      </c>
      <c r="D2">
        <v>49958</v>
      </c>
      <c r="E2">
        <v>97632</v>
      </c>
      <c r="F2">
        <v>28024</v>
      </c>
      <c r="G2">
        <v>147590</v>
      </c>
      <c r="H2">
        <v>8921</v>
      </c>
      <c r="I2">
        <v>13382</v>
      </c>
      <c r="J2">
        <v>33900</v>
      </c>
      <c r="K2">
        <v>203</v>
      </c>
      <c r="L2">
        <v>28024</v>
      </c>
      <c r="M2">
        <v>26622</v>
      </c>
      <c r="N2">
        <v>48958</v>
      </c>
      <c r="O2">
        <f>SUM(zad20_dane[[#This Row],[styczen]:[grudzien]])</f>
        <v>539214</v>
      </c>
      <c r="Q2">
        <v>1</v>
      </c>
      <c r="R2">
        <f>IF(zad20_dane[[#This Row],[luty]]&lt;zad20_dane[[#This Row],[marzec]],Q2+1,1)</f>
        <v>2</v>
      </c>
      <c r="S2">
        <f>IF(zad20_dane[[#This Row],[marzec]]&lt;zad20_dane[[#This Row],[kwiecien]],R2+1,1)</f>
        <v>1</v>
      </c>
      <c r="T2">
        <f>IF(zad20_dane[[#This Row],[kwiecien]]&lt;zad20_dane[[#This Row],[maj]],S2+1,1)</f>
        <v>2</v>
      </c>
      <c r="U2">
        <f>IF(zad20_dane[[#This Row],[maj]]&lt;zad20_dane[[#This Row],[czerwiec]],T2+1,1)</f>
        <v>1</v>
      </c>
      <c r="V2">
        <f>IF(zad20_dane[[#This Row],[czerwiec]]&lt;zad20_dane[[#This Row],[lipiec]],U2+1,1)</f>
        <v>2</v>
      </c>
      <c r="W2">
        <f>IF(zad20_dane[[#This Row],[lipiec]]&lt;zad20_dane[[#This Row],[sierpien]],V2+1,1)</f>
        <v>3</v>
      </c>
      <c r="X2">
        <f>IF(zad20_dane[[#This Row],[sierpien]]&lt;zad20_dane[[#This Row],[wrzesien]],W2+1,1)</f>
        <v>1</v>
      </c>
      <c r="Y2">
        <f>IF(zad20_dane[[#This Row],[wrzesien]]&lt;zad20_dane[[#This Row],[pazdziernik]],X2+1,1)</f>
        <v>2</v>
      </c>
      <c r="Z2">
        <f>IF(zad20_dane[[#This Row],[pazdziernik]]&lt;zad20_dane[[#This Row],[listopad]],Y2+1,1)</f>
        <v>1</v>
      </c>
      <c r="AA2">
        <f>IF(zad20_dane[[#This Row],[listopad]]&lt;zad20_dane[[#This Row],[grudzien]],Z2+1,1)</f>
        <v>2</v>
      </c>
      <c r="AB2">
        <f>MAX(Q2:AA51)</f>
        <v>5</v>
      </c>
      <c r="AC2" t="str">
        <f>IF(COUNTIF(Q2:AA2,$AB$2)&gt;0,_xlfn.CONCAT(zad20_dane[[#This Row],[marka]],"-",zad20_dane[[#This Row],[region sprzedazy]]),"NOPE")</f>
        <v>NOPE</v>
      </c>
    </row>
    <row r="3" spans="1:29" x14ac:dyDescent="0.25">
      <c r="A3" s="1" t="s">
        <v>16</v>
      </c>
      <c r="B3" s="1" t="s">
        <v>15</v>
      </c>
      <c r="C3">
        <v>39945</v>
      </c>
      <c r="D3">
        <v>29930</v>
      </c>
      <c r="E3">
        <v>64887</v>
      </c>
      <c r="F3">
        <v>33365</v>
      </c>
      <c r="G3">
        <v>94817</v>
      </c>
      <c r="H3">
        <v>7493</v>
      </c>
      <c r="I3">
        <v>11239</v>
      </c>
      <c r="J3">
        <v>22458</v>
      </c>
      <c r="K3">
        <v>1245</v>
      </c>
      <c r="L3">
        <v>33365</v>
      </c>
      <c r="M3">
        <v>31697</v>
      </c>
      <c r="N3">
        <v>28930</v>
      </c>
      <c r="O3">
        <f>SUM(zad20_dane[[#This Row],[styczen]:[grudzien]])</f>
        <v>399371</v>
      </c>
      <c r="Q3">
        <v>1</v>
      </c>
      <c r="R3">
        <f>IF(zad20_dane[[#This Row],[luty]]&lt;zad20_dane[[#This Row],[marzec]],Q3+1,1)</f>
        <v>2</v>
      </c>
      <c r="S3">
        <f>IF(zad20_dane[[#This Row],[marzec]]&lt;zad20_dane[[#This Row],[kwiecien]],R3+1,1)</f>
        <v>1</v>
      </c>
      <c r="T3">
        <f>IF(zad20_dane[[#This Row],[kwiecien]]&lt;zad20_dane[[#This Row],[maj]],S3+1,1)</f>
        <v>2</v>
      </c>
      <c r="U3">
        <f>IF(zad20_dane[[#This Row],[maj]]&lt;zad20_dane[[#This Row],[czerwiec]],T3+1,1)</f>
        <v>1</v>
      </c>
      <c r="V3">
        <f>IF(zad20_dane[[#This Row],[czerwiec]]&lt;zad20_dane[[#This Row],[lipiec]],U3+1,1)</f>
        <v>2</v>
      </c>
      <c r="W3">
        <f>IF(zad20_dane[[#This Row],[lipiec]]&lt;zad20_dane[[#This Row],[sierpien]],V3+1,1)</f>
        <v>3</v>
      </c>
      <c r="X3">
        <f>IF(zad20_dane[[#This Row],[sierpien]]&lt;zad20_dane[[#This Row],[wrzesien]],W3+1,1)</f>
        <v>1</v>
      </c>
      <c r="Y3">
        <f>IF(zad20_dane[[#This Row],[wrzesien]]&lt;zad20_dane[[#This Row],[pazdziernik]],X3+1,1)</f>
        <v>2</v>
      </c>
      <c r="Z3">
        <f>IF(zad20_dane[[#This Row],[pazdziernik]]&lt;zad20_dane[[#This Row],[listopad]],Y3+1,1)</f>
        <v>1</v>
      </c>
      <c r="AA3">
        <f>IF(zad20_dane[[#This Row],[listopad]]&lt;zad20_dane[[#This Row],[grudzien]],Z3+1,1)</f>
        <v>1</v>
      </c>
      <c r="AC3" t="str">
        <f>IF(COUNTIF(Q3:AA3,$AB$2)&gt;0,_xlfn.CONCAT(zad20_dane[[#This Row],[marka]],"-",zad20_dane[[#This Row],[region sprzedazy]]),"NOPE")</f>
        <v>NOPE</v>
      </c>
    </row>
    <row r="4" spans="1:29" x14ac:dyDescent="0.25">
      <c r="A4" s="1" t="s">
        <v>17</v>
      </c>
      <c r="B4" s="1" t="s">
        <v>18</v>
      </c>
      <c r="C4">
        <v>29948</v>
      </c>
      <c r="D4">
        <v>2933</v>
      </c>
      <c r="E4">
        <v>32392</v>
      </c>
      <c r="F4">
        <v>255268</v>
      </c>
      <c r="G4">
        <v>35325</v>
      </c>
      <c r="H4">
        <v>979</v>
      </c>
      <c r="I4">
        <v>1469</v>
      </c>
      <c r="J4">
        <v>2446</v>
      </c>
      <c r="K4">
        <v>3445</v>
      </c>
      <c r="L4">
        <v>255268</v>
      </c>
      <c r="M4">
        <v>242504</v>
      </c>
      <c r="N4">
        <v>1933</v>
      </c>
      <c r="O4">
        <f>SUM(zad20_dane[[#This Row],[styczen]:[grudzien]])</f>
        <v>863910</v>
      </c>
      <c r="Q4">
        <v>1</v>
      </c>
      <c r="R4">
        <f>IF(zad20_dane[[#This Row],[luty]]&lt;zad20_dane[[#This Row],[marzec]],Q4+1,1)</f>
        <v>2</v>
      </c>
      <c r="S4">
        <f>IF(zad20_dane[[#This Row],[marzec]]&lt;zad20_dane[[#This Row],[kwiecien]],R4+1,1)</f>
        <v>3</v>
      </c>
      <c r="T4">
        <f>IF(zad20_dane[[#This Row],[kwiecien]]&lt;zad20_dane[[#This Row],[maj]],S4+1,1)</f>
        <v>1</v>
      </c>
      <c r="U4">
        <f>IF(zad20_dane[[#This Row],[maj]]&lt;zad20_dane[[#This Row],[czerwiec]],T4+1,1)</f>
        <v>1</v>
      </c>
      <c r="V4">
        <f>IF(zad20_dane[[#This Row],[czerwiec]]&lt;zad20_dane[[#This Row],[lipiec]],U4+1,1)</f>
        <v>2</v>
      </c>
      <c r="W4">
        <f>IF(zad20_dane[[#This Row],[lipiec]]&lt;zad20_dane[[#This Row],[sierpien]],V4+1,1)</f>
        <v>3</v>
      </c>
      <c r="X4">
        <f>IF(zad20_dane[[#This Row],[sierpien]]&lt;zad20_dane[[#This Row],[wrzesien]],W4+1,1)</f>
        <v>4</v>
      </c>
      <c r="Y4">
        <f>IF(zad20_dane[[#This Row],[wrzesien]]&lt;zad20_dane[[#This Row],[pazdziernik]],X4+1,1)</f>
        <v>5</v>
      </c>
      <c r="Z4">
        <f>IF(zad20_dane[[#This Row],[pazdziernik]]&lt;zad20_dane[[#This Row],[listopad]],Y4+1,1)</f>
        <v>1</v>
      </c>
      <c r="AA4">
        <f>IF(zad20_dane[[#This Row],[listopad]]&lt;zad20_dane[[#This Row],[grudzien]],Z4+1,1)</f>
        <v>1</v>
      </c>
      <c r="AC4" t="str">
        <f>IF(COUNTIF(Q4:AA4,$AB$2)&gt;0,_xlfn.CONCAT(zad20_dane[[#This Row],[marka]],"-",zad20_dane[[#This Row],[region sprzedazy]]),"NOPE")</f>
        <v>Mazda-Francja</v>
      </c>
    </row>
    <row r="5" spans="1:29" x14ac:dyDescent="0.25">
      <c r="A5" s="1" t="s">
        <v>19</v>
      </c>
      <c r="B5" s="1" t="s">
        <v>20</v>
      </c>
      <c r="C5">
        <v>20093</v>
      </c>
      <c r="D5">
        <v>9300</v>
      </c>
      <c r="E5">
        <v>27843</v>
      </c>
      <c r="F5">
        <v>54013</v>
      </c>
      <c r="G5">
        <v>37143</v>
      </c>
      <c r="H5">
        <v>4628</v>
      </c>
      <c r="I5">
        <v>6943</v>
      </c>
      <c r="J5">
        <v>9278</v>
      </c>
      <c r="K5">
        <v>3556</v>
      </c>
      <c r="L5">
        <v>54013</v>
      </c>
      <c r="M5">
        <v>51313</v>
      </c>
      <c r="N5">
        <v>8300</v>
      </c>
      <c r="O5">
        <f>SUM(zad20_dane[[#This Row],[styczen]:[grudzien]])</f>
        <v>286423</v>
      </c>
      <c r="Q5">
        <v>1</v>
      </c>
      <c r="R5">
        <f>IF(zad20_dane[[#This Row],[luty]]&lt;zad20_dane[[#This Row],[marzec]],Q5+1,1)</f>
        <v>2</v>
      </c>
      <c r="S5">
        <f>IF(zad20_dane[[#This Row],[marzec]]&lt;zad20_dane[[#This Row],[kwiecien]],R5+1,1)</f>
        <v>3</v>
      </c>
      <c r="T5">
        <f>IF(zad20_dane[[#This Row],[kwiecien]]&lt;zad20_dane[[#This Row],[maj]],S5+1,1)</f>
        <v>1</v>
      </c>
      <c r="U5">
        <f>IF(zad20_dane[[#This Row],[maj]]&lt;zad20_dane[[#This Row],[czerwiec]],T5+1,1)</f>
        <v>1</v>
      </c>
      <c r="V5">
        <f>IF(zad20_dane[[#This Row],[czerwiec]]&lt;zad20_dane[[#This Row],[lipiec]],U5+1,1)</f>
        <v>2</v>
      </c>
      <c r="W5">
        <f>IF(zad20_dane[[#This Row],[lipiec]]&lt;zad20_dane[[#This Row],[sierpien]],V5+1,1)</f>
        <v>3</v>
      </c>
      <c r="X5">
        <f>IF(zad20_dane[[#This Row],[sierpien]]&lt;zad20_dane[[#This Row],[wrzesien]],W5+1,1)</f>
        <v>1</v>
      </c>
      <c r="Y5">
        <f>IF(zad20_dane[[#This Row],[wrzesien]]&lt;zad20_dane[[#This Row],[pazdziernik]],X5+1,1)</f>
        <v>2</v>
      </c>
      <c r="Z5">
        <f>IF(zad20_dane[[#This Row],[pazdziernik]]&lt;zad20_dane[[#This Row],[listopad]],Y5+1,1)</f>
        <v>1</v>
      </c>
      <c r="AA5">
        <f>IF(zad20_dane[[#This Row],[listopad]]&lt;zad20_dane[[#This Row],[grudzien]],Z5+1,1)</f>
        <v>1</v>
      </c>
      <c r="AC5" t="str">
        <f>IF(COUNTIF(Q5:AA5,$AB$2)&gt;0,_xlfn.CONCAT(zad20_dane[[#This Row],[marka]],"-",zad20_dane[[#This Row],[region sprzedazy]]),"NOPE")</f>
        <v>NOPE</v>
      </c>
    </row>
    <row r="6" spans="1:29" x14ac:dyDescent="0.25">
      <c r="A6" s="1" t="s">
        <v>16</v>
      </c>
      <c r="B6" s="1" t="s">
        <v>21</v>
      </c>
      <c r="C6">
        <v>3456</v>
      </c>
      <c r="D6">
        <v>90330</v>
      </c>
      <c r="E6">
        <v>78731</v>
      </c>
      <c r="F6">
        <v>5443</v>
      </c>
      <c r="G6">
        <v>169061</v>
      </c>
      <c r="H6">
        <v>43225</v>
      </c>
      <c r="I6">
        <v>53222</v>
      </c>
      <c r="J6">
        <v>345677</v>
      </c>
      <c r="K6">
        <v>3556</v>
      </c>
      <c r="L6">
        <v>5443</v>
      </c>
      <c r="M6">
        <v>5171</v>
      </c>
      <c r="N6">
        <v>89330</v>
      </c>
      <c r="O6">
        <f>SUM(zad20_dane[[#This Row],[styczen]:[grudzien]])</f>
        <v>892645</v>
      </c>
      <c r="Q6">
        <v>1</v>
      </c>
      <c r="R6">
        <f>IF(zad20_dane[[#This Row],[luty]]&lt;zad20_dane[[#This Row],[marzec]],Q6+1,1)</f>
        <v>1</v>
      </c>
      <c r="S6">
        <f>IF(zad20_dane[[#This Row],[marzec]]&lt;zad20_dane[[#This Row],[kwiecien]],R6+1,1)</f>
        <v>1</v>
      </c>
      <c r="T6">
        <f>IF(zad20_dane[[#This Row],[kwiecien]]&lt;zad20_dane[[#This Row],[maj]],S6+1,1)</f>
        <v>2</v>
      </c>
      <c r="U6">
        <f>IF(zad20_dane[[#This Row],[maj]]&lt;zad20_dane[[#This Row],[czerwiec]],T6+1,1)</f>
        <v>1</v>
      </c>
      <c r="V6">
        <f>IF(zad20_dane[[#This Row],[czerwiec]]&lt;zad20_dane[[#This Row],[lipiec]],U6+1,1)</f>
        <v>2</v>
      </c>
      <c r="W6">
        <f>IF(zad20_dane[[#This Row],[lipiec]]&lt;zad20_dane[[#This Row],[sierpien]],V6+1,1)</f>
        <v>3</v>
      </c>
      <c r="X6">
        <f>IF(zad20_dane[[#This Row],[sierpien]]&lt;zad20_dane[[#This Row],[wrzesien]],W6+1,1)</f>
        <v>1</v>
      </c>
      <c r="Y6">
        <f>IF(zad20_dane[[#This Row],[wrzesien]]&lt;zad20_dane[[#This Row],[pazdziernik]],X6+1,1)</f>
        <v>2</v>
      </c>
      <c r="Z6">
        <f>IF(zad20_dane[[#This Row],[pazdziernik]]&lt;zad20_dane[[#This Row],[listopad]],Y6+1,1)</f>
        <v>1</v>
      </c>
      <c r="AA6">
        <f>IF(zad20_dane[[#This Row],[listopad]]&lt;zad20_dane[[#This Row],[grudzien]],Z6+1,1)</f>
        <v>2</v>
      </c>
      <c r="AC6" t="str">
        <f>IF(COUNTIF(Q6:AA6,$AB$2)&gt;0,_xlfn.CONCAT(zad20_dane[[#This Row],[marka]],"-",zad20_dane[[#This Row],[region sprzedazy]]),"NOPE")</f>
        <v>NOPE</v>
      </c>
    </row>
    <row r="7" spans="1:29" x14ac:dyDescent="0.25">
      <c r="A7" s="1" t="s">
        <v>14</v>
      </c>
      <c r="B7" s="1" t="s">
        <v>22</v>
      </c>
      <c r="C7">
        <v>29930</v>
      </c>
      <c r="D7">
        <v>20399</v>
      </c>
      <c r="E7">
        <v>46929</v>
      </c>
      <c r="F7">
        <v>36681</v>
      </c>
      <c r="G7">
        <v>67328</v>
      </c>
      <c r="H7">
        <v>6816</v>
      </c>
      <c r="I7">
        <v>10223</v>
      </c>
      <c r="J7">
        <v>17015</v>
      </c>
      <c r="K7">
        <v>4124</v>
      </c>
      <c r="L7">
        <v>36681</v>
      </c>
      <c r="M7">
        <v>34847</v>
      </c>
      <c r="N7">
        <v>19399</v>
      </c>
      <c r="O7">
        <f>SUM(zad20_dane[[#This Row],[styczen]:[grudzien]])</f>
        <v>330372</v>
      </c>
      <c r="Q7">
        <v>1</v>
      </c>
      <c r="R7">
        <f>IF(zad20_dane[[#This Row],[luty]]&lt;zad20_dane[[#This Row],[marzec]],Q7+1,1)</f>
        <v>2</v>
      </c>
      <c r="S7">
        <f>IF(zad20_dane[[#This Row],[marzec]]&lt;zad20_dane[[#This Row],[kwiecien]],R7+1,1)</f>
        <v>1</v>
      </c>
      <c r="T7">
        <f>IF(zad20_dane[[#This Row],[kwiecien]]&lt;zad20_dane[[#This Row],[maj]],S7+1,1)</f>
        <v>2</v>
      </c>
      <c r="U7">
        <f>IF(zad20_dane[[#This Row],[maj]]&lt;zad20_dane[[#This Row],[czerwiec]],T7+1,1)</f>
        <v>1</v>
      </c>
      <c r="V7">
        <f>IF(zad20_dane[[#This Row],[czerwiec]]&lt;zad20_dane[[#This Row],[lipiec]],U7+1,1)</f>
        <v>2</v>
      </c>
      <c r="W7">
        <f>IF(zad20_dane[[#This Row],[lipiec]]&lt;zad20_dane[[#This Row],[sierpien]],V7+1,1)</f>
        <v>3</v>
      </c>
      <c r="X7">
        <f>IF(zad20_dane[[#This Row],[sierpien]]&lt;zad20_dane[[#This Row],[wrzesien]],W7+1,1)</f>
        <v>1</v>
      </c>
      <c r="Y7">
        <f>IF(zad20_dane[[#This Row],[wrzesien]]&lt;zad20_dane[[#This Row],[pazdziernik]],X7+1,1)</f>
        <v>2</v>
      </c>
      <c r="Z7">
        <f>IF(zad20_dane[[#This Row],[pazdziernik]]&lt;zad20_dane[[#This Row],[listopad]],Y7+1,1)</f>
        <v>1</v>
      </c>
      <c r="AA7">
        <f>IF(zad20_dane[[#This Row],[listopad]]&lt;zad20_dane[[#This Row],[grudzien]],Z7+1,1)</f>
        <v>1</v>
      </c>
      <c r="AC7" t="str">
        <f>IF(COUNTIF(Q7:AA7,$AB$2)&gt;0,_xlfn.CONCAT(zad20_dane[[#This Row],[marka]],"-",zad20_dane[[#This Row],[region sprzedazy]]),"NOPE")</f>
        <v>NOPE</v>
      </c>
    </row>
    <row r="8" spans="1:29" x14ac:dyDescent="0.25">
      <c r="A8" s="1" t="s">
        <v>23</v>
      </c>
      <c r="B8" s="1" t="s">
        <v>18</v>
      </c>
      <c r="C8">
        <v>95991</v>
      </c>
      <c r="D8">
        <v>93211</v>
      </c>
      <c r="E8">
        <v>173667</v>
      </c>
      <c r="F8">
        <v>25746</v>
      </c>
      <c r="G8">
        <v>266878</v>
      </c>
      <c r="H8">
        <v>9710</v>
      </c>
      <c r="I8">
        <v>14566</v>
      </c>
      <c r="J8">
        <v>56316</v>
      </c>
      <c r="K8">
        <v>6778</v>
      </c>
      <c r="L8">
        <v>25746</v>
      </c>
      <c r="M8">
        <v>24458</v>
      </c>
      <c r="N8">
        <v>92211</v>
      </c>
      <c r="O8">
        <f>SUM(zad20_dane[[#This Row],[styczen]:[grudzien]])</f>
        <v>885278</v>
      </c>
      <c r="Q8">
        <v>1</v>
      </c>
      <c r="R8">
        <f>IF(zad20_dane[[#This Row],[luty]]&lt;zad20_dane[[#This Row],[marzec]],Q8+1,1)</f>
        <v>2</v>
      </c>
      <c r="S8">
        <f>IF(zad20_dane[[#This Row],[marzec]]&lt;zad20_dane[[#This Row],[kwiecien]],R8+1,1)</f>
        <v>1</v>
      </c>
      <c r="T8">
        <f>IF(zad20_dane[[#This Row],[kwiecien]]&lt;zad20_dane[[#This Row],[maj]],S8+1,1)</f>
        <v>2</v>
      </c>
      <c r="U8">
        <f>IF(zad20_dane[[#This Row],[maj]]&lt;zad20_dane[[#This Row],[czerwiec]],T8+1,1)</f>
        <v>1</v>
      </c>
      <c r="V8">
        <f>IF(zad20_dane[[#This Row],[czerwiec]]&lt;zad20_dane[[#This Row],[lipiec]],U8+1,1)</f>
        <v>2</v>
      </c>
      <c r="W8">
        <f>IF(zad20_dane[[#This Row],[lipiec]]&lt;zad20_dane[[#This Row],[sierpien]],V8+1,1)</f>
        <v>3</v>
      </c>
      <c r="X8">
        <f>IF(zad20_dane[[#This Row],[sierpien]]&lt;zad20_dane[[#This Row],[wrzesien]],W8+1,1)</f>
        <v>1</v>
      </c>
      <c r="Y8">
        <f>IF(zad20_dane[[#This Row],[wrzesien]]&lt;zad20_dane[[#This Row],[pazdziernik]],X8+1,1)</f>
        <v>2</v>
      </c>
      <c r="Z8">
        <f>IF(zad20_dane[[#This Row],[pazdziernik]]&lt;zad20_dane[[#This Row],[listopad]],Y8+1,1)</f>
        <v>1</v>
      </c>
      <c r="AA8">
        <f>IF(zad20_dane[[#This Row],[listopad]]&lt;zad20_dane[[#This Row],[grudzien]],Z8+1,1)</f>
        <v>2</v>
      </c>
      <c r="AC8" t="str">
        <f>IF(COUNTIF(Q8:AA8,$AB$2)&gt;0,_xlfn.CONCAT(zad20_dane[[#This Row],[marka]],"-",zad20_dane[[#This Row],[region sprzedazy]]),"NOPE")</f>
        <v>NOPE</v>
      </c>
    </row>
    <row r="9" spans="1:29" x14ac:dyDescent="0.25">
      <c r="A9" s="1" t="s">
        <v>24</v>
      </c>
      <c r="B9" s="1" t="s">
        <v>21</v>
      </c>
      <c r="C9">
        <v>39990</v>
      </c>
      <c r="D9">
        <v>35995</v>
      </c>
      <c r="E9">
        <v>69986</v>
      </c>
      <c r="F9">
        <v>27775</v>
      </c>
      <c r="G9">
        <v>105981</v>
      </c>
      <c r="H9">
        <v>9001</v>
      </c>
      <c r="I9">
        <v>13502</v>
      </c>
      <c r="J9">
        <v>26999</v>
      </c>
      <c r="K9">
        <v>9511</v>
      </c>
      <c r="L9">
        <v>27775</v>
      </c>
      <c r="M9">
        <v>26386</v>
      </c>
      <c r="N9">
        <v>34995</v>
      </c>
      <c r="O9">
        <f>SUM(zad20_dane[[#This Row],[styczen]:[grudzien]])</f>
        <v>427896</v>
      </c>
      <c r="Q9">
        <v>1</v>
      </c>
      <c r="R9">
        <f>IF(zad20_dane[[#This Row],[luty]]&lt;zad20_dane[[#This Row],[marzec]],Q9+1,1)</f>
        <v>2</v>
      </c>
      <c r="S9">
        <f>IF(zad20_dane[[#This Row],[marzec]]&lt;zad20_dane[[#This Row],[kwiecien]],R9+1,1)</f>
        <v>1</v>
      </c>
      <c r="T9">
        <f>IF(zad20_dane[[#This Row],[kwiecien]]&lt;zad20_dane[[#This Row],[maj]],S9+1,1)</f>
        <v>2</v>
      </c>
      <c r="U9">
        <f>IF(zad20_dane[[#This Row],[maj]]&lt;zad20_dane[[#This Row],[czerwiec]],T9+1,1)</f>
        <v>1</v>
      </c>
      <c r="V9">
        <f>IF(zad20_dane[[#This Row],[czerwiec]]&lt;zad20_dane[[#This Row],[lipiec]],U9+1,1)</f>
        <v>2</v>
      </c>
      <c r="W9">
        <f>IF(zad20_dane[[#This Row],[lipiec]]&lt;zad20_dane[[#This Row],[sierpien]],V9+1,1)</f>
        <v>3</v>
      </c>
      <c r="X9">
        <f>IF(zad20_dane[[#This Row],[sierpien]]&lt;zad20_dane[[#This Row],[wrzesien]],W9+1,1)</f>
        <v>1</v>
      </c>
      <c r="Y9">
        <f>IF(zad20_dane[[#This Row],[wrzesien]]&lt;zad20_dane[[#This Row],[pazdziernik]],X9+1,1)</f>
        <v>2</v>
      </c>
      <c r="Z9">
        <f>IF(zad20_dane[[#This Row],[pazdziernik]]&lt;zad20_dane[[#This Row],[listopad]],Y9+1,1)</f>
        <v>1</v>
      </c>
      <c r="AA9">
        <f>IF(zad20_dane[[#This Row],[listopad]]&lt;zad20_dane[[#This Row],[grudzien]],Z9+1,1)</f>
        <v>2</v>
      </c>
      <c r="AC9" t="str">
        <f>IF(COUNTIF(Q9:AA9,$AB$2)&gt;0,_xlfn.CONCAT(zad20_dane[[#This Row],[marka]],"-",zad20_dane[[#This Row],[region sprzedazy]]),"NOPE")</f>
        <v>NOPE</v>
      </c>
    </row>
    <row r="10" spans="1:29" x14ac:dyDescent="0.25">
      <c r="A10" s="1" t="s">
        <v>23</v>
      </c>
      <c r="B10" s="1" t="s">
        <v>15</v>
      </c>
      <c r="C10">
        <v>14506</v>
      </c>
      <c r="D10">
        <v>10029</v>
      </c>
      <c r="E10">
        <v>22864</v>
      </c>
      <c r="F10">
        <v>36160</v>
      </c>
      <c r="G10">
        <v>32893</v>
      </c>
      <c r="H10">
        <v>6914</v>
      </c>
      <c r="I10">
        <v>10371</v>
      </c>
      <c r="J10">
        <v>11928</v>
      </c>
      <c r="K10">
        <v>14706</v>
      </c>
      <c r="L10">
        <v>36160</v>
      </c>
      <c r="M10">
        <v>34352</v>
      </c>
      <c r="N10">
        <v>9029</v>
      </c>
      <c r="O10">
        <f>SUM(zad20_dane[[#This Row],[styczen]:[grudzien]])</f>
        <v>239912</v>
      </c>
      <c r="Q10">
        <v>1</v>
      </c>
      <c r="R10">
        <f>IF(zad20_dane[[#This Row],[luty]]&lt;zad20_dane[[#This Row],[marzec]],Q10+1,1)</f>
        <v>2</v>
      </c>
      <c r="S10">
        <f>IF(zad20_dane[[#This Row],[marzec]]&lt;zad20_dane[[#This Row],[kwiecien]],R10+1,1)</f>
        <v>3</v>
      </c>
      <c r="T10">
        <f>IF(zad20_dane[[#This Row],[kwiecien]]&lt;zad20_dane[[#This Row],[maj]],S10+1,1)</f>
        <v>1</v>
      </c>
      <c r="U10">
        <f>IF(zad20_dane[[#This Row],[maj]]&lt;zad20_dane[[#This Row],[czerwiec]],T10+1,1)</f>
        <v>1</v>
      </c>
      <c r="V10">
        <f>IF(zad20_dane[[#This Row],[czerwiec]]&lt;zad20_dane[[#This Row],[lipiec]],U10+1,1)</f>
        <v>2</v>
      </c>
      <c r="W10">
        <f>IF(zad20_dane[[#This Row],[lipiec]]&lt;zad20_dane[[#This Row],[sierpien]],V10+1,1)</f>
        <v>3</v>
      </c>
      <c r="X10">
        <f>IF(zad20_dane[[#This Row],[sierpien]]&lt;zad20_dane[[#This Row],[wrzesien]],W10+1,1)</f>
        <v>4</v>
      </c>
      <c r="Y10">
        <f>IF(zad20_dane[[#This Row],[wrzesien]]&lt;zad20_dane[[#This Row],[pazdziernik]],X10+1,1)</f>
        <v>5</v>
      </c>
      <c r="Z10">
        <f>IF(zad20_dane[[#This Row],[pazdziernik]]&lt;zad20_dane[[#This Row],[listopad]],Y10+1,1)</f>
        <v>1</v>
      </c>
      <c r="AA10">
        <f>IF(zad20_dane[[#This Row],[listopad]]&lt;zad20_dane[[#This Row],[grudzien]],Z10+1,1)</f>
        <v>1</v>
      </c>
      <c r="AC10" t="str">
        <f>IF(COUNTIF(Q10:AA10,$AB$2)&gt;0,_xlfn.CONCAT(zad20_dane[[#This Row],[marka]],"-",zad20_dane[[#This Row],[region sprzedazy]]),"NOPE")</f>
        <v>Citroen-Niemcy</v>
      </c>
    </row>
    <row r="11" spans="1:29" x14ac:dyDescent="0.25">
      <c r="A11" s="1" t="s">
        <v>25</v>
      </c>
      <c r="B11" s="1" t="s">
        <v>18</v>
      </c>
      <c r="C11">
        <v>39400</v>
      </c>
      <c r="D11">
        <v>39588</v>
      </c>
      <c r="E11">
        <v>72390</v>
      </c>
      <c r="F11">
        <v>24881</v>
      </c>
      <c r="G11">
        <v>111978</v>
      </c>
      <c r="H11">
        <v>10048</v>
      </c>
      <c r="I11">
        <v>15072</v>
      </c>
      <c r="J11">
        <v>29842</v>
      </c>
      <c r="K11">
        <v>15561</v>
      </c>
      <c r="L11">
        <v>24881</v>
      </c>
      <c r="M11">
        <v>23637</v>
      </c>
      <c r="N11">
        <v>38588</v>
      </c>
      <c r="O11">
        <f>SUM(zad20_dane[[#This Row],[styczen]:[grudzien]])</f>
        <v>445866</v>
      </c>
      <c r="Q11">
        <v>1</v>
      </c>
      <c r="R11">
        <f>IF(zad20_dane[[#This Row],[luty]]&lt;zad20_dane[[#This Row],[marzec]],Q11+1,1)</f>
        <v>2</v>
      </c>
      <c r="S11">
        <f>IF(zad20_dane[[#This Row],[marzec]]&lt;zad20_dane[[#This Row],[kwiecien]],R11+1,1)</f>
        <v>1</v>
      </c>
      <c r="T11">
        <f>IF(zad20_dane[[#This Row],[kwiecien]]&lt;zad20_dane[[#This Row],[maj]],S11+1,1)</f>
        <v>2</v>
      </c>
      <c r="U11">
        <f>IF(zad20_dane[[#This Row],[maj]]&lt;zad20_dane[[#This Row],[czerwiec]],T11+1,1)</f>
        <v>1</v>
      </c>
      <c r="V11">
        <f>IF(zad20_dane[[#This Row],[czerwiec]]&lt;zad20_dane[[#This Row],[lipiec]],U11+1,1)</f>
        <v>2</v>
      </c>
      <c r="W11">
        <f>IF(zad20_dane[[#This Row],[lipiec]]&lt;zad20_dane[[#This Row],[sierpien]],V11+1,1)</f>
        <v>3</v>
      </c>
      <c r="X11">
        <f>IF(zad20_dane[[#This Row],[sierpien]]&lt;zad20_dane[[#This Row],[wrzesien]],W11+1,1)</f>
        <v>1</v>
      </c>
      <c r="Y11">
        <f>IF(zad20_dane[[#This Row],[wrzesien]]&lt;zad20_dane[[#This Row],[pazdziernik]],X11+1,1)</f>
        <v>2</v>
      </c>
      <c r="Z11">
        <f>IF(zad20_dane[[#This Row],[pazdziernik]]&lt;zad20_dane[[#This Row],[listopad]],Y11+1,1)</f>
        <v>1</v>
      </c>
      <c r="AA11">
        <f>IF(zad20_dane[[#This Row],[listopad]]&lt;zad20_dane[[#This Row],[grudzien]],Z11+1,1)</f>
        <v>2</v>
      </c>
      <c r="AC11" t="str">
        <f>IF(COUNTIF(Q11:AA11,$AB$2)&gt;0,_xlfn.CONCAT(zad20_dane[[#This Row],[marka]],"-",zad20_dane[[#This Row],[region sprzedazy]]),"NOPE")</f>
        <v>NOPE</v>
      </c>
    </row>
    <row r="12" spans="1:29" x14ac:dyDescent="0.25">
      <c r="A12" s="1" t="s">
        <v>26</v>
      </c>
      <c r="B12" s="1" t="s">
        <v>22</v>
      </c>
      <c r="C12">
        <v>13495</v>
      </c>
      <c r="D12">
        <v>9394</v>
      </c>
      <c r="E12">
        <v>21323</v>
      </c>
      <c r="F12">
        <v>35914</v>
      </c>
      <c r="G12">
        <v>30717</v>
      </c>
      <c r="H12">
        <v>6961</v>
      </c>
      <c r="I12">
        <v>10442</v>
      </c>
      <c r="J12">
        <v>11658</v>
      </c>
      <c r="K12">
        <v>15566</v>
      </c>
      <c r="L12">
        <v>35914</v>
      </c>
      <c r="M12">
        <v>34118</v>
      </c>
      <c r="N12">
        <v>8394</v>
      </c>
      <c r="O12">
        <f>SUM(zad20_dane[[#This Row],[styczen]:[grudzien]])</f>
        <v>233896</v>
      </c>
      <c r="Q12">
        <v>1</v>
      </c>
      <c r="R12">
        <f>IF(zad20_dane[[#This Row],[luty]]&lt;zad20_dane[[#This Row],[marzec]],Q12+1,1)</f>
        <v>2</v>
      </c>
      <c r="S12">
        <f>IF(zad20_dane[[#This Row],[marzec]]&lt;zad20_dane[[#This Row],[kwiecien]],R12+1,1)</f>
        <v>3</v>
      </c>
      <c r="T12">
        <f>IF(zad20_dane[[#This Row],[kwiecien]]&lt;zad20_dane[[#This Row],[maj]],S12+1,1)</f>
        <v>1</v>
      </c>
      <c r="U12">
        <f>IF(zad20_dane[[#This Row],[maj]]&lt;zad20_dane[[#This Row],[czerwiec]],T12+1,1)</f>
        <v>1</v>
      </c>
      <c r="V12">
        <f>IF(zad20_dane[[#This Row],[czerwiec]]&lt;zad20_dane[[#This Row],[lipiec]],U12+1,1)</f>
        <v>2</v>
      </c>
      <c r="W12">
        <f>IF(zad20_dane[[#This Row],[lipiec]]&lt;zad20_dane[[#This Row],[sierpien]],V12+1,1)</f>
        <v>3</v>
      </c>
      <c r="X12">
        <f>IF(zad20_dane[[#This Row],[sierpien]]&lt;zad20_dane[[#This Row],[wrzesien]],W12+1,1)</f>
        <v>4</v>
      </c>
      <c r="Y12">
        <f>IF(zad20_dane[[#This Row],[wrzesien]]&lt;zad20_dane[[#This Row],[pazdziernik]],X12+1,1)</f>
        <v>5</v>
      </c>
      <c r="Z12">
        <f>IF(zad20_dane[[#This Row],[pazdziernik]]&lt;zad20_dane[[#This Row],[listopad]],Y12+1,1)</f>
        <v>1</v>
      </c>
      <c r="AA12">
        <f>IF(zad20_dane[[#This Row],[listopad]]&lt;zad20_dane[[#This Row],[grudzien]],Z12+1,1)</f>
        <v>1</v>
      </c>
      <c r="AC12" t="str">
        <f>IF(COUNTIF(Q12:AA12,$AB$2)&gt;0,_xlfn.CONCAT(zad20_dane[[#This Row],[marka]],"-",zad20_dane[[#This Row],[region sprzedazy]]),"NOPE")</f>
        <v>Fiat-Austria</v>
      </c>
    </row>
    <row r="13" spans="1:29" x14ac:dyDescent="0.25">
      <c r="A13" s="1" t="s">
        <v>14</v>
      </c>
      <c r="B13" s="1" t="s">
        <v>18</v>
      </c>
      <c r="C13">
        <v>23400</v>
      </c>
      <c r="D13">
        <v>20993</v>
      </c>
      <c r="E13">
        <v>40894</v>
      </c>
      <c r="F13">
        <v>27866</v>
      </c>
      <c r="G13">
        <v>61887</v>
      </c>
      <c r="H13">
        <v>8971</v>
      </c>
      <c r="I13">
        <v>13457</v>
      </c>
      <c r="J13">
        <v>19468</v>
      </c>
      <c r="K13">
        <v>18496</v>
      </c>
      <c r="L13">
        <v>27866</v>
      </c>
      <c r="M13">
        <v>26473</v>
      </c>
      <c r="N13">
        <v>19993</v>
      </c>
      <c r="O13">
        <f>SUM(zad20_dane[[#This Row],[styczen]:[grudzien]])</f>
        <v>309764</v>
      </c>
      <c r="Q13">
        <v>1</v>
      </c>
      <c r="R13">
        <f>IF(zad20_dane[[#This Row],[luty]]&lt;zad20_dane[[#This Row],[marzec]],Q13+1,1)</f>
        <v>2</v>
      </c>
      <c r="S13">
        <f>IF(zad20_dane[[#This Row],[marzec]]&lt;zad20_dane[[#This Row],[kwiecien]],R13+1,1)</f>
        <v>1</v>
      </c>
      <c r="T13">
        <f>IF(zad20_dane[[#This Row],[kwiecien]]&lt;zad20_dane[[#This Row],[maj]],S13+1,1)</f>
        <v>2</v>
      </c>
      <c r="U13">
        <f>IF(zad20_dane[[#This Row],[maj]]&lt;zad20_dane[[#This Row],[czerwiec]],T13+1,1)</f>
        <v>1</v>
      </c>
      <c r="V13">
        <f>IF(zad20_dane[[#This Row],[czerwiec]]&lt;zad20_dane[[#This Row],[lipiec]],U13+1,1)</f>
        <v>2</v>
      </c>
      <c r="W13">
        <f>IF(zad20_dane[[#This Row],[lipiec]]&lt;zad20_dane[[#This Row],[sierpien]],V13+1,1)</f>
        <v>3</v>
      </c>
      <c r="X13">
        <f>IF(zad20_dane[[#This Row],[sierpien]]&lt;zad20_dane[[#This Row],[wrzesien]],W13+1,1)</f>
        <v>1</v>
      </c>
      <c r="Y13">
        <f>IF(zad20_dane[[#This Row],[wrzesien]]&lt;zad20_dane[[#This Row],[pazdziernik]],X13+1,1)</f>
        <v>2</v>
      </c>
      <c r="Z13">
        <f>IF(zad20_dane[[#This Row],[pazdziernik]]&lt;zad20_dane[[#This Row],[listopad]],Y13+1,1)</f>
        <v>1</v>
      </c>
      <c r="AA13">
        <f>IF(zad20_dane[[#This Row],[listopad]]&lt;zad20_dane[[#This Row],[grudzien]],Z13+1,1)</f>
        <v>1</v>
      </c>
      <c r="AC13" t="str">
        <f>IF(COUNTIF(Q13:AA13,$AB$2)&gt;0,_xlfn.CONCAT(zad20_dane[[#This Row],[marka]],"-",zad20_dane[[#This Row],[region sprzedazy]]),"NOPE")</f>
        <v>NOPE</v>
      </c>
    </row>
    <row r="14" spans="1:29" x14ac:dyDescent="0.25">
      <c r="A14" s="1" t="s">
        <v>27</v>
      </c>
      <c r="B14" s="1" t="s">
        <v>18</v>
      </c>
      <c r="C14">
        <v>29488</v>
      </c>
      <c r="D14">
        <v>29944</v>
      </c>
      <c r="E14">
        <v>54441</v>
      </c>
      <c r="F14">
        <v>24619</v>
      </c>
      <c r="G14">
        <v>84385</v>
      </c>
      <c r="H14">
        <v>10155</v>
      </c>
      <c r="I14">
        <v>15232</v>
      </c>
      <c r="J14">
        <v>25127</v>
      </c>
      <c r="K14">
        <v>21025</v>
      </c>
      <c r="L14">
        <v>24619</v>
      </c>
      <c r="M14">
        <v>23388</v>
      </c>
      <c r="N14">
        <v>28944</v>
      </c>
      <c r="O14">
        <f>SUM(zad20_dane[[#This Row],[styczen]:[grudzien]])</f>
        <v>371367</v>
      </c>
      <c r="Q14">
        <v>1</v>
      </c>
      <c r="R14">
        <f>IF(zad20_dane[[#This Row],[luty]]&lt;zad20_dane[[#This Row],[marzec]],Q14+1,1)</f>
        <v>2</v>
      </c>
      <c r="S14">
        <f>IF(zad20_dane[[#This Row],[marzec]]&lt;zad20_dane[[#This Row],[kwiecien]],R14+1,1)</f>
        <v>1</v>
      </c>
      <c r="T14">
        <f>IF(zad20_dane[[#This Row],[kwiecien]]&lt;zad20_dane[[#This Row],[maj]],S14+1,1)</f>
        <v>2</v>
      </c>
      <c r="U14">
        <f>IF(zad20_dane[[#This Row],[maj]]&lt;zad20_dane[[#This Row],[czerwiec]],T14+1,1)</f>
        <v>1</v>
      </c>
      <c r="V14">
        <f>IF(zad20_dane[[#This Row],[czerwiec]]&lt;zad20_dane[[#This Row],[lipiec]],U14+1,1)</f>
        <v>2</v>
      </c>
      <c r="W14">
        <f>IF(zad20_dane[[#This Row],[lipiec]]&lt;zad20_dane[[#This Row],[sierpien]],V14+1,1)</f>
        <v>3</v>
      </c>
      <c r="X14">
        <f>IF(zad20_dane[[#This Row],[sierpien]]&lt;zad20_dane[[#This Row],[wrzesien]],W14+1,1)</f>
        <v>1</v>
      </c>
      <c r="Y14">
        <f>IF(zad20_dane[[#This Row],[wrzesien]]&lt;zad20_dane[[#This Row],[pazdziernik]],X14+1,1)</f>
        <v>2</v>
      </c>
      <c r="Z14">
        <f>IF(zad20_dane[[#This Row],[pazdziernik]]&lt;zad20_dane[[#This Row],[listopad]],Y14+1,1)</f>
        <v>1</v>
      </c>
      <c r="AA14">
        <f>IF(zad20_dane[[#This Row],[listopad]]&lt;zad20_dane[[#This Row],[grudzien]],Z14+1,1)</f>
        <v>2</v>
      </c>
      <c r="AC14" t="str">
        <f>IF(COUNTIF(Q14:AA14,$AB$2)&gt;0,_xlfn.CONCAT(zad20_dane[[#This Row],[marka]],"-",zad20_dane[[#This Row],[region sprzedazy]]),"NOPE")</f>
        <v>NOPE</v>
      </c>
    </row>
    <row r="15" spans="1:29" x14ac:dyDescent="0.25">
      <c r="A15" s="1" t="s">
        <v>17</v>
      </c>
      <c r="B15" s="1" t="s">
        <v>15</v>
      </c>
      <c r="C15">
        <v>69940</v>
      </c>
      <c r="D15">
        <v>93055</v>
      </c>
      <c r="E15">
        <v>147486</v>
      </c>
      <c r="F15">
        <v>18790</v>
      </c>
      <c r="G15">
        <v>240541</v>
      </c>
      <c r="H15">
        <v>13305</v>
      </c>
      <c r="I15">
        <v>19957</v>
      </c>
      <c r="J15">
        <v>59832</v>
      </c>
      <c r="K15">
        <v>23155</v>
      </c>
      <c r="L15">
        <v>18790</v>
      </c>
      <c r="M15">
        <v>17850</v>
      </c>
      <c r="N15">
        <v>92055</v>
      </c>
      <c r="O15">
        <f>SUM(zad20_dane[[#This Row],[styczen]:[grudzien]])</f>
        <v>814756</v>
      </c>
      <c r="Q15">
        <v>1</v>
      </c>
      <c r="R15">
        <f>IF(zad20_dane[[#This Row],[luty]]&lt;zad20_dane[[#This Row],[marzec]],Q15+1,1)</f>
        <v>2</v>
      </c>
      <c r="S15">
        <f>IF(zad20_dane[[#This Row],[marzec]]&lt;zad20_dane[[#This Row],[kwiecien]],R15+1,1)</f>
        <v>1</v>
      </c>
      <c r="T15">
        <f>IF(zad20_dane[[#This Row],[kwiecien]]&lt;zad20_dane[[#This Row],[maj]],S15+1,1)</f>
        <v>2</v>
      </c>
      <c r="U15">
        <f>IF(zad20_dane[[#This Row],[maj]]&lt;zad20_dane[[#This Row],[czerwiec]],T15+1,1)</f>
        <v>1</v>
      </c>
      <c r="V15">
        <f>IF(zad20_dane[[#This Row],[czerwiec]]&lt;zad20_dane[[#This Row],[lipiec]],U15+1,1)</f>
        <v>2</v>
      </c>
      <c r="W15">
        <f>IF(zad20_dane[[#This Row],[lipiec]]&lt;zad20_dane[[#This Row],[sierpien]],V15+1,1)</f>
        <v>3</v>
      </c>
      <c r="X15">
        <f>IF(zad20_dane[[#This Row],[sierpien]]&lt;zad20_dane[[#This Row],[wrzesien]],W15+1,1)</f>
        <v>1</v>
      </c>
      <c r="Y15">
        <f>IF(zad20_dane[[#This Row],[wrzesien]]&lt;zad20_dane[[#This Row],[pazdziernik]],X15+1,1)</f>
        <v>1</v>
      </c>
      <c r="Z15">
        <f>IF(zad20_dane[[#This Row],[pazdziernik]]&lt;zad20_dane[[#This Row],[listopad]],Y15+1,1)</f>
        <v>1</v>
      </c>
      <c r="AA15">
        <f>IF(zad20_dane[[#This Row],[listopad]]&lt;zad20_dane[[#This Row],[grudzien]],Z15+1,1)</f>
        <v>2</v>
      </c>
      <c r="AC15" t="str">
        <f>IF(COUNTIF(Q15:AA15,$AB$2)&gt;0,_xlfn.CONCAT(zad20_dane[[#This Row],[marka]],"-",zad20_dane[[#This Row],[region sprzedazy]]),"NOPE")</f>
        <v>NOPE</v>
      </c>
    </row>
    <row r="16" spans="1:29" x14ac:dyDescent="0.25">
      <c r="A16" s="1" t="s">
        <v>26</v>
      </c>
      <c r="B16" s="1" t="s">
        <v>18</v>
      </c>
      <c r="C16">
        <v>30499</v>
      </c>
      <c r="D16">
        <v>39049</v>
      </c>
      <c r="E16">
        <v>63040</v>
      </c>
      <c r="F16">
        <v>19526</v>
      </c>
      <c r="G16">
        <v>102089</v>
      </c>
      <c r="H16">
        <v>12803</v>
      </c>
      <c r="I16">
        <v>19205</v>
      </c>
      <c r="J16">
        <v>32328</v>
      </c>
      <c r="K16">
        <v>33837</v>
      </c>
      <c r="L16">
        <v>19526</v>
      </c>
      <c r="M16">
        <v>18550</v>
      </c>
      <c r="N16">
        <v>38049</v>
      </c>
      <c r="O16">
        <f>SUM(zad20_dane[[#This Row],[styczen]:[grudzien]])</f>
        <v>428501</v>
      </c>
      <c r="Q16">
        <v>1</v>
      </c>
      <c r="R16">
        <f>IF(zad20_dane[[#This Row],[luty]]&lt;zad20_dane[[#This Row],[marzec]],Q16+1,1)</f>
        <v>2</v>
      </c>
      <c r="S16">
        <f>IF(zad20_dane[[#This Row],[marzec]]&lt;zad20_dane[[#This Row],[kwiecien]],R16+1,1)</f>
        <v>1</v>
      </c>
      <c r="T16">
        <f>IF(zad20_dane[[#This Row],[kwiecien]]&lt;zad20_dane[[#This Row],[maj]],S16+1,1)</f>
        <v>2</v>
      </c>
      <c r="U16">
        <f>IF(zad20_dane[[#This Row],[maj]]&lt;zad20_dane[[#This Row],[czerwiec]],T16+1,1)</f>
        <v>1</v>
      </c>
      <c r="V16">
        <f>IF(zad20_dane[[#This Row],[czerwiec]]&lt;zad20_dane[[#This Row],[lipiec]],U16+1,1)</f>
        <v>2</v>
      </c>
      <c r="W16">
        <f>IF(zad20_dane[[#This Row],[lipiec]]&lt;zad20_dane[[#This Row],[sierpien]],V16+1,1)</f>
        <v>3</v>
      </c>
      <c r="X16">
        <f>IF(zad20_dane[[#This Row],[sierpien]]&lt;zad20_dane[[#This Row],[wrzesien]],W16+1,1)</f>
        <v>4</v>
      </c>
      <c r="Y16">
        <f>IF(zad20_dane[[#This Row],[wrzesien]]&lt;zad20_dane[[#This Row],[pazdziernik]],X16+1,1)</f>
        <v>1</v>
      </c>
      <c r="Z16">
        <f>IF(zad20_dane[[#This Row],[pazdziernik]]&lt;zad20_dane[[#This Row],[listopad]],Y16+1,1)</f>
        <v>1</v>
      </c>
      <c r="AA16">
        <f>IF(zad20_dane[[#This Row],[listopad]]&lt;zad20_dane[[#This Row],[grudzien]],Z16+1,1)</f>
        <v>2</v>
      </c>
      <c r="AC16" t="str">
        <f>IF(COUNTIF(Q16:AA16,$AB$2)&gt;0,_xlfn.CONCAT(zad20_dane[[#This Row],[marka]],"-",zad20_dane[[#This Row],[region sprzedazy]]),"NOPE")</f>
        <v>NOPE</v>
      </c>
    </row>
    <row r="17" spans="1:29" x14ac:dyDescent="0.25">
      <c r="A17" s="1" t="s">
        <v>27</v>
      </c>
      <c r="B17" s="1" t="s">
        <v>22</v>
      </c>
      <c r="C17">
        <v>94002</v>
      </c>
      <c r="D17">
        <v>59904</v>
      </c>
      <c r="E17">
        <v>143922</v>
      </c>
      <c r="F17">
        <v>39230</v>
      </c>
      <c r="G17">
        <v>203826</v>
      </c>
      <c r="H17">
        <v>6373</v>
      </c>
      <c r="I17">
        <v>9559</v>
      </c>
      <c r="J17">
        <v>36325</v>
      </c>
      <c r="K17">
        <v>34456</v>
      </c>
      <c r="L17">
        <v>39230</v>
      </c>
      <c r="M17">
        <v>37269</v>
      </c>
      <c r="N17">
        <v>58904</v>
      </c>
      <c r="O17">
        <f>SUM(zad20_dane[[#This Row],[styczen]:[grudzien]])</f>
        <v>763000</v>
      </c>
      <c r="Q17">
        <v>1</v>
      </c>
      <c r="R17">
        <f>IF(zad20_dane[[#This Row],[luty]]&lt;zad20_dane[[#This Row],[marzec]],Q17+1,1)</f>
        <v>2</v>
      </c>
      <c r="S17">
        <f>IF(zad20_dane[[#This Row],[marzec]]&lt;zad20_dane[[#This Row],[kwiecien]],R17+1,1)</f>
        <v>1</v>
      </c>
      <c r="T17">
        <f>IF(zad20_dane[[#This Row],[kwiecien]]&lt;zad20_dane[[#This Row],[maj]],S17+1,1)</f>
        <v>2</v>
      </c>
      <c r="U17">
        <f>IF(zad20_dane[[#This Row],[maj]]&lt;zad20_dane[[#This Row],[czerwiec]],T17+1,1)</f>
        <v>1</v>
      </c>
      <c r="V17">
        <f>IF(zad20_dane[[#This Row],[czerwiec]]&lt;zad20_dane[[#This Row],[lipiec]],U17+1,1)</f>
        <v>2</v>
      </c>
      <c r="W17">
        <f>IF(zad20_dane[[#This Row],[lipiec]]&lt;zad20_dane[[#This Row],[sierpien]],V17+1,1)</f>
        <v>3</v>
      </c>
      <c r="X17">
        <f>IF(zad20_dane[[#This Row],[sierpien]]&lt;zad20_dane[[#This Row],[wrzesien]],W17+1,1)</f>
        <v>1</v>
      </c>
      <c r="Y17">
        <f>IF(zad20_dane[[#This Row],[wrzesien]]&lt;zad20_dane[[#This Row],[pazdziernik]],X17+1,1)</f>
        <v>2</v>
      </c>
      <c r="Z17">
        <f>IF(zad20_dane[[#This Row],[pazdziernik]]&lt;zad20_dane[[#This Row],[listopad]],Y17+1,1)</f>
        <v>1</v>
      </c>
      <c r="AA17">
        <f>IF(zad20_dane[[#This Row],[listopad]]&lt;zad20_dane[[#This Row],[grudzien]],Z17+1,1)</f>
        <v>2</v>
      </c>
      <c r="AC17" t="str">
        <f>IF(COUNTIF(Q17:AA17,$AB$2)&gt;0,_xlfn.CONCAT(zad20_dane[[#This Row],[marka]],"-",zad20_dane[[#This Row],[region sprzedazy]]),"NOPE")</f>
        <v>NOPE</v>
      </c>
    </row>
    <row r="18" spans="1:29" x14ac:dyDescent="0.25">
      <c r="A18" s="1" t="s">
        <v>25</v>
      </c>
      <c r="B18" s="1" t="s">
        <v>21</v>
      </c>
      <c r="C18">
        <v>30049</v>
      </c>
      <c r="D18">
        <v>9056</v>
      </c>
      <c r="E18">
        <v>37596</v>
      </c>
      <c r="F18">
        <v>82953</v>
      </c>
      <c r="G18">
        <v>46652</v>
      </c>
      <c r="H18">
        <v>3014</v>
      </c>
      <c r="I18">
        <v>4521</v>
      </c>
      <c r="J18">
        <v>7542</v>
      </c>
      <c r="K18">
        <v>34456</v>
      </c>
      <c r="L18">
        <v>82953</v>
      </c>
      <c r="M18">
        <v>78806</v>
      </c>
      <c r="N18">
        <v>8056</v>
      </c>
      <c r="O18">
        <f>SUM(zad20_dane[[#This Row],[styczen]:[grudzien]])</f>
        <v>425654</v>
      </c>
      <c r="Q18">
        <v>1</v>
      </c>
      <c r="R18">
        <f>IF(zad20_dane[[#This Row],[luty]]&lt;zad20_dane[[#This Row],[marzec]],Q18+1,1)</f>
        <v>2</v>
      </c>
      <c r="S18">
        <f>IF(zad20_dane[[#This Row],[marzec]]&lt;zad20_dane[[#This Row],[kwiecien]],R18+1,1)</f>
        <v>3</v>
      </c>
      <c r="T18">
        <f>IF(zad20_dane[[#This Row],[kwiecien]]&lt;zad20_dane[[#This Row],[maj]],S18+1,1)</f>
        <v>1</v>
      </c>
      <c r="U18">
        <f>IF(zad20_dane[[#This Row],[maj]]&lt;zad20_dane[[#This Row],[czerwiec]],T18+1,1)</f>
        <v>1</v>
      </c>
      <c r="V18">
        <f>IF(zad20_dane[[#This Row],[czerwiec]]&lt;zad20_dane[[#This Row],[lipiec]],U18+1,1)</f>
        <v>2</v>
      </c>
      <c r="W18">
        <f>IF(zad20_dane[[#This Row],[lipiec]]&lt;zad20_dane[[#This Row],[sierpien]],V18+1,1)</f>
        <v>3</v>
      </c>
      <c r="X18">
        <f>IF(zad20_dane[[#This Row],[sierpien]]&lt;zad20_dane[[#This Row],[wrzesien]],W18+1,1)</f>
        <v>4</v>
      </c>
      <c r="Y18">
        <f>IF(zad20_dane[[#This Row],[wrzesien]]&lt;zad20_dane[[#This Row],[pazdziernik]],X18+1,1)</f>
        <v>5</v>
      </c>
      <c r="Z18">
        <f>IF(zad20_dane[[#This Row],[pazdziernik]]&lt;zad20_dane[[#This Row],[listopad]],Y18+1,1)</f>
        <v>1</v>
      </c>
      <c r="AA18">
        <f>IF(zad20_dane[[#This Row],[listopad]]&lt;zad20_dane[[#This Row],[grudzien]],Z18+1,1)</f>
        <v>1</v>
      </c>
      <c r="AC18" t="str">
        <f>IF(COUNTIF(Q18:AA18,$AB$2)&gt;0,_xlfn.CONCAT(zad20_dane[[#This Row],[marka]],"-",zad20_dane[[#This Row],[region sprzedazy]]),"NOPE")</f>
        <v>Ford-Wlochy</v>
      </c>
    </row>
    <row r="19" spans="1:29" x14ac:dyDescent="0.25">
      <c r="A19" s="1" t="s">
        <v>26</v>
      </c>
      <c r="B19" s="1" t="s">
        <v>20</v>
      </c>
      <c r="C19">
        <v>39950</v>
      </c>
      <c r="D19">
        <v>4955</v>
      </c>
      <c r="E19">
        <v>44079</v>
      </c>
      <c r="F19">
        <v>201564</v>
      </c>
      <c r="G19">
        <v>49034</v>
      </c>
      <c r="H19">
        <v>1240</v>
      </c>
      <c r="I19">
        <v>1860</v>
      </c>
      <c r="J19">
        <v>3718</v>
      </c>
      <c r="K19">
        <v>34467</v>
      </c>
      <c r="L19">
        <v>201564</v>
      </c>
      <c r="M19">
        <v>191486</v>
      </c>
      <c r="N19">
        <v>3955</v>
      </c>
      <c r="O19">
        <f>SUM(zad20_dane[[#This Row],[styczen]:[grudzien]])</f>
        <v>777872</v>
      </c>
      <c r="Q19">
        <v>1</v>
      </c>
      <c r="R19">
        <f>IF(zad20_dane[[#This Row],[luty]]&lt;zad20_dane[[#This Row],[marzec]],Q19+1,1)</f>
        <v>2</v>
      </c>
      <c r="S19">
        <f>IF(zad20_dane[[#This Row],[marzec]]&lt;zad20_dane[[#This Row],[kwiecien]],R19+1,1)</f>
        <v>3</v>
      </c>
      <c r="T19">
        <f>IF(zad20_dane[[#This Row],[kwiecien]]&lt;zad20_dane[[#This Row],[maj]],S19+1,1)</f>
        <v>1</v>
      </c>
      <c r="U19">
        <f>IF(zad20_dane[[#This Row],[maj]]&lt;zad20_dane[[#This Row],[czerwiec]],T19+1,1)</f>
        <v>1</v>
      </c>
      <c r="V19">
        <f>IF(zad20_dane[[#This Row],[czerwiec]]&lt;zad20_dane[[#This Row],[lipiec]],U19+1,1)</f>
        <v>2</v>
      </c>
      <c r="W19">
        <f>IF(zad20_dane[[#This Row],[lipiec]]&lt;zad20_dane[[#This Row],[sierpien]],V19+1,1)</f>
        <v>3</v>
      </c>
      <c r="X19">
        <f>IF(zad20_dane[[#This Row],[sierpien]]&lt;zad20_dane[[#This Row],[wrzesien]],W19+1,1)</f>
        <v>4</v>
      </c>
      <c r="Y19">
        <f>IF(zad20_dane[[#This Row],[wrzesien]]&lt;zad20_dane[[#This Row],[pazdziernik]],X19+1,1)</f>
        <v>5</v>
      </c>
      <c r="Z19">
        <f>IF(zad20_dane[[#This Row],[pazdziernik]]&lt;zad20_dane[[#This Row],[listopad]],Y19+1,1)</f>
        <v>1</v>
      </c>
      <c r="AA19">
        <f>IF(zad20_dane[[#This Row],[listopad]]&lt;zad20_dane[[#This Row],[grudzien]],Z19+1,1)</f>
        <v>1</v>
      </c>
      <c r="AC19" t="str">
        <f>IF(COUNTIF(Q19:AA19,$AB$2)&gt;0,_xlfn.CONCAT(zad20_dane[[#This Row],[marka]],"-",zad20_dane[[#This Row],[region sprzedazy]]),"NOPE")</f>
        <v>Fiat-Ukraina</v>
      </c>
    </row>
    <row r="20" spans="1:29" x14ac:dyDescent="0.25">
      <c r="A20" s="1" t="s">
        <v>16</v>
      </c>
      <c r="B20" s="1" t="s">
        <v>20</v>
      </c>
      <c r="C20">
        <v>49930</v>
      </c>
      <c r="D20">
        <v>39000</v>
      </c>
      <c r="E20">
        <v>82430</v>
      </c>
      <c r="F20">
        <v>32006</v>
      </c>
      <c r="G20">
        <v>121430</v>
      </c>
      <c r="H20">
        <v>7811</v>
      </c>
      <c r="I20">
        <v>11716</v>
      </c>
      <c r="J20">
        <v>27311</v>
      </c>
      <c r="K20">
        <v>35567</v>
      </c>
      <c r="L20">
        <v>32006</v>
      </c>
      <c r="M20">
        <v>30406</v>
      </c>
      <c r="N20">
        <v>38000</v>
      </c>
      <c r="O20">
        <f>SUM(zad20_dane[[#This Row],[styczen]:[grudzien]])</f>
        <v>507613</v>
      </c>
      <c r="Q20">
        <v>1</v>
      </c>
      <c r="R20">
        <f>IF(zad20_dane[[#This Row],[luty]]&lt;zad20_dane[[#This Row],[marzec]],Q20+1,1)</f>
        <v>2</v>
      </c>
      <c r="S20">
        <f>IF(zad20_dane[[#This Row],[marzec]]&lt;zad20_dane[[#This Row],[kwiecien]],R20+1,1)</f>
        <v>1</v>
      </c>
      <c r="T20">
        <f>IF(zad20_dane[[#This Row],[kwiecien]]&lt;zad20_dane[[#This Row],[maj]],S20+1,1)</f>
        <v>2</v>
      </c>
      <c r="U20">
        <f>IF(zad20_dane[[#This Row],[maj]]&lt;zad20_dane[[#This Row],[czerwiec]],T20+1,1)</f>
        <v>1</v>
      </c>
      <c r="V20">
        <f>IF(zad20_dane[[#This Row],[czerwiec]]&lt;zad20_dane[[#This Row],[lipiec]],U20+1,1)</f>
        <v>2</v>
      </c>
      <c r="W20">
        <f>IF(zad20_dane[[#This Row],[lipiec]]&lt;zad20_dane[[#This Row],[sierpien]],V20+1,1)</f>
        <v>3</v>
      </c>
      <c r="X20">
        <f>IF(zad20_dane[[#This Row],[sierpien]]&lt;zad20_dane[[#This Row],[wrzesien]],W20+1,1)</f>
        <v>4</v>
      </c>
      <c r="Y20">
        <f>IF(zad20_dane[[#This Row],[wrzesien]]&lt;zad20_dane[[#This Row],[pazdziernik]],X20+1,1)</f>
        <v>1</v>
      </c>
      <c r="Z20">
        <f>IF(zad20_dane[[#This Row],[pazdziernik]]&lt;zad20_dane[[#This Row],[listopad]],Y20+1,1)</f>
        <v>1</v>
      </c>
      <c r="AA20">
        <f>IF(zad20_dane[[#This Row],[listopad]]&lt;zad20_dane[[#This Row],[grudzien]],Z20+1,1)</f>
        <v>2</v>
      </c>
      <c r="AC20" t="str">
        <f>IF(COUNTIF(Q20:AA20,$AB$2)&gt;0,_xlfn.CONCAT(zad20_dane[[#This Row],[marka]],"-",zad20_dane[[#This Row],[region sprzedazy]]),"NOPE")</f>
        <v>NOPE</v>
      </c>
    </row>
    <row r="21" spans="1:29" x14ac:dyDescent="0.25">
      <c r="A21" s="1" t="s">
        <v>16</v>
      </c>
      <c r="B21" s="1" t="s">
        <v>18</v>
      </c>
      <c r="C21">
        <v>29934</v>
      </c>
      <c r="D21">
        <v>39902</v>
      </c>
      <c r="E21">
        <v>63186</v>
      </c>
      <c r="F21">
        <v>18755</v>
      </c>
      <c r="G21">
        <v>103088</v>
      </c>
      <c r="H21">
        <v>13330</v>
      </c>
      <c r="I21">
        <v>19995</v>
      </c>
      <c r="J21">
        <v>33281</v>
      </c>
      <c r="K21">
        <v>36672</v>
      </c>
      <c r="L21">
        <v>18755</v>
      </c>
      <c r="M21">
        <v>17817</v>
      </c>
      <c r="N21">
        <v>38902</v>
      </c>
      <c r="O21">
        <f>SUM(zad20_dane[[#This Row],[styczen]:[grudzien]])</f>
        <v>433617</v>
      </c>
      <c r="Q21">
        <v>1</v>
      </c>
      <c r="R21">
        <f>IF(zad20_dane[[#This Row],[luty]]&lt;zad20_dane[[#This Row],[marzec]],Q21+1,1)</f>
        <v>2</v>
      </c>
      <c r="S21">
        <f>IF(zad20_dane[[#This Row],[marzec]]&lt;zad20_dane[[#This Row],[kwiecien]],R21+1,1)</f>
        <v>1</v>
      </c>
      <c r="T21">
        <f>IF(zad20_dane[[#This Row],[kwiecien]]&lt;zad20_dane[[#This Row],[maj]],S21+1,1)</f>
        <v>2</v>
      </c>
      <c r="U21">
        <f>IF(zad20_dane[[#This Row],[maj]]&lt;zad20_dane[[#This Row],[czerwiec]],T21+1,1)</f>
        <v>1</v>
      </c>
      <c r="V21">
        <f>IF(zad20_dane[[#This Row],[czerwiec]]&lt;zad20_dane[[#This Row],[lipiec]],U21+1,1)</f>
        <v>2</v>
      </c>
      <c r="W21">
        <f>IF(zad20_dane[[#This Row],[lipiec]]&lt;zad20_dane[[#This Row],[sierpien]],V21+1,1)</f>
        <v>3</v>
      </c>
      <c r="X21">
        <f>IF(zad20_dane[[#This Row],[sierpien]]&lt;zad20_dane[[#This Row],[wrzesien]],W21+1,1)</f>
        <v>4</v>
      </c>
      <c r="Y21">
        <f>IF(zad20_dane[[#This Row],[wrzesien]]&lt;zad20_dane[[#This Row],[pazdziernik]],X21+1,1)</f>
        <v>1</v>
      </c>
      <c r="Z21">
        <f>IF(zad20_dane[[#This Row],[pazdziernik]]&lt;zad20_dane[[#This Row],[listopad]],Y21+1,1)</f>
        <v>1</v>
      </c>
      <c r="AA21">
        <f>IF(zad20_dane[[#This Row],[listopad]]&lt;zad20_dane[[#This Row],[grudzien]],Z21+1,1)</f>
        <v>2</v>
      </c>
      <c r="AC21" t="str">
        <f>IF(COUNTIF(Q21:AA21,$AB$2)&gt;0,_xlfn.CONCAT(zad20_dane[[#This Row],[marka]],"-",zad20_dane[[#This Row],[region sprzedazy]]),"NOPE")</f>
        <v>NOPE</v>
      </c>
    </row>
    <row r="22" spans="1:29" x14ac:dyDescent="0.25">
      <c r="A22" s="1" t="s">
        <v>16</v>
      </c>
      <c r="B22" s="1" t="s">
        <v>22</v>
      </c>
      <c r="C22">
        <v>29903</v>
      </c>
      <c r="D22">
        <v>39922</v>
      </c>
      <c r="E22">
        <v>63171</v>
      </c>
      <c r="F22">
        <v>18726</v>
      </c>
      <c r="G22">
        <v>103093</v>
      </c>
      <c r="H22">
        <v>13350</v>
      </c>
      <c r="I22">
        <v>20026</v>
      </c>
      <c r="J22">
        <v>33311</v>
      </c>
      <c r="K22">
        <v>36785</v>
      </c>
      <c r="L22">
        <v>18726</v>
      </c>
      <c r="M22">
        <v>17790</v>
      </c>
      <c r="N22">
        <v>38922</v>
      </c>
      <c r="O22">
        <f>SUM(zad20_dane[[#This Row],[styczen]:[grudzien]])</f>
        <v>433725</v>
      </c>
      <c r="Q22">
        <v>1</v>
      </c>
      <c r="R22">
        <f>IF(zad20_dane[[#This Row],[luty]]&lt;zad20_dane[[#This Row],[marzec]],Q22+1,1)</f>
        <v>2</v>
      </c>
      <c r="S22">
        <f>IF(zad20_dane[[#This Row],[marzec]]&lt;zad20_dane[[#This Row],[kwiecien]],R22+1,1)</f>
        <v>1</v>
      </c>
      <c r="T22">
        <f>IF(zad20_dane[[#This Row],[kwiecien]]&lt;zad20_dane[[#This Row],[maj]],S22+1,1)</f>
        <v>2</v>
      </c>
      <c r="U22">
        <f>IF(zad20_dane[[#This Row],[maj]]&lt;zad20_dane[[#This Row],[czerwiec]],T22+1,1)</f>
        <v>1</v>
      </c>
      <c r="V22">
        <f>IF(zad20_dane[[#This Row],[czerwiec]]&lt;zad20_dane[[#This Row],[lipiec]],U22+1,1)</f>
        <v>2</v>
      </c>
      <c r="W22">
        <f>IF(zad20_dane[[#This Row],[lipiec]]&lt;zad20_dane[[#This Row],[sierpien]],V22+1,1)</f>
        <v>3</v>
      </c>
      <c r="X22">
        <f>IF(zad20_dane[[#This Row],[sierpien]]&lt;zad20_dane[[#This Row],[wrzesien]],W22+1,1)</f>
        <v>4</v>
      </c>
      <c r="Y22">
        <f>IF(zad20_dane[[#This Row],[wrzesien]]&lt;zad20_dane[[#This Row],[pazdziernik]],X22+1,1)</f>
        <v>1</v>
      </c>
      <c r="Z22">
        <f>IF(zad20_dane[[#This Row],[pazdziernik]]&lt;zad20_dane[[#This Row],[listopad]],Y22+1,1)</f>
        <v>1</v>
      </c>
      <c r="AA22">
        <f>IF(zad20_dane[[#This Row],[listopad]]&lt;zad20_dane[[#This Row],[grudzien]],Z22+1,1)</f>
        <v>2</v>
      </c>
      <c r="AC22" t="str">
        <f>IF(COUNTIF(Q22:AA22,$AB$2)&gt;0,_xlfn.CONCAT(zad20_dane[[#This Row],[marka]],"-",zad20_dane[[#This Row],[region sprzedazy]]),"NOPE")</f>
        <v>NOPE</v>
      </c>
    </row>
    <row r="23" spans="1:29" x14ac:dyDescent="0.25">
      <c r="A23" s="1" t="s">
        <v>14</v>
      </c>
      <c r="B23" s="1" t="s">
        <v>21</v>
      </c>
      <c r="C23">
        <v>3990</v>
      </c>
      <c r="D23">
        <v>4599</v>
      </c>
      <c r="E23">
        <v>7823</v>
      </c>
      <c r="F23">
        <v>21689</v>
      </c>
      <c r="G23">
        <v>12422</v>
      </c>
      <c r="H23">
        <v>11526</v>
      </c>
      <c r="I23">
        <v>17289</v>
      </c>
      <c r="J23">
        <v>13826</v>
      </c>
      <c r="K23">
        <v>38652</v>
      </c>
      <c r="L23">
        <v>21689</v>
      </c>
      <c r="M23">
        <v>20605</v>
      </c>
      <c r="N23">
        <v>3599</v>
      </c>
      <c r="O23">
        <f>SUM(zad20_dane[[#This Row],[styczen]:[grudzien]])</f>
        <v>177709</v>
      </c>
      <c r="Q23">
        <v>1</v>
      </c>
      <c r="R23">
        <f>IF(zad20_dane[[#This Row],[luty]]&lt;zad20_dane[[#This Row],[marzec]],Q23+1,1)</f>
        <v>2</v>
      </c>
      <c r="S23">
        <f>IF(zad20_dane[[#This Row],[marzec]]&lt;zad20_dane[[#This Row],[kwiecien]],R23+1,1)</f>
        <v>3</v>
      </c>
      <c r="T23">
        <f>IF(zad20_dane[[#This Row],[kwiecien]]&lt;zad20_dane[[#This Row],[maj]],S23+1,1)</f>
        <v>1</v>
      </c>
      <c r="U23">
        <f>IF(zad20_dane[[#This Row],[maj]]&lt;zad20_dane[[#This Row],[czerwiec]],T23+1,1)</f>
        <v>1</v>
      </c>
      <c r="V23">
        <f>IF(zad20_dane[[#This Row],[czerwiec]]&lt;zad20_dane[[#This Row],[lipiec]],U23+1,1)</f>
        <v>2</v>
      </c>
      <c r="W23">
        <f>IF(zad20_dane[[#This Row],[lipiec]]&lt;zad20_dane[[#This Row],[sierpien]],V23+1,1)</f>
        <v>1</v>
      </c>
      <c r="X23">
        <f>IF(zad20_dane[[#This Row],[sierpien]]&lt;zad20_dane[[#This Row],[wrzesien]],W23+1,1)</f>
        <v>2</v>
      </c>
      <c r="Y23">
        <f>IF(zad20_dane[[#This Row],[wrzesien]]&lt;zad20_dane[[#This Row],[pazdziernik]],X23+1,1)</f>
        <v>1</v>
      </c>
      <c r="Z23">
        <f>IF(zad20_dane[[#This Row],[pazdziernik]]&lt;zad20_dane[[#This Row],[listopad]],Y23+1,1)</f>
        <v>1</v>
      </c>
      <c r="AA23">
        <f>IF(zad20_dane[[#This Row],[listopad]]&lt;zad20_dane[[#This Row],[grudzien]],Z23+1,1)</f>
        <v>1</v>
      </c>
      <c r="AC23" t="str">
        <f>IF(COUNTIF(Q23:AA23,$AB$2)&gt;0,_xlfn.CONCAT(zad20_dane[[#This Row],[marka]],"-",zad20_dane[[#This Row],[region sprzedazy]]),"NOPE")</f>
        <v>NOPE</v>
      </c>
    </row>
    <row r="24" spans="1:29" x14ac:dyDescent="0.25">
      <c r="A24" s="1" t="s">
        <v>25</v>
      </c>
      <c r="B24" s="1" t="s">
        <v>15</v>
      </c>
      <c r="C24">
        <v>34000</v>
      </c>
      <c r="D24">
        <v>49950</v>
      </c>
      <c r="E24">
        <v>75625</v>
      </c>
      <c r="F24">
        <v>17017</v>
      </c>
      <c r="G24">
        <v>125575</v>
      </c>
      <c r="H24">
        <v>14691</v>
      </c>
      <c r="I24">
        <v>22037</v>
      </c>
      <c r="J24">
        <v>39666</v>
      </c>
      <c r="K24">
        <v>42394</v>
      </c>
      <c r="L24">
        <v>17017</v>
      </c>
      <c r="M24">
        <v>16166</v>
      </c>
      <c r="N24">
        <v>48950</v>
      </c>
      <c r="O24">
        <f>SUM(zad20_dane[[#This Row],[styczen]:[grudzien]])</f>
        <v>503088</v>
      </c>
      <c r="Q24">
        <v>1</v>
      </c>
      <c r="R24">
        <f>IF(zad20_dane[[#This Row],[luty]]&lt;zad20_dane[[#This Row],[marzec]],Q24+1,1)</f>
        <v>2</v>
      </c>
      <c r="S24">
        <f>IF(zad20_dane[[#This Row],[marzec]]&lt;zad20_dane[[#This Row],[kwiecien]],R24+1,1)</f>
        <v>1</v>
      </c>
      <c r="T24">
        <f>IF(zad20_dane[[#This Row],[kwiecien]]&lt;zad20_dane[[#This Row],[maj]],S24+1,1)</f>
        <v>2</v>
      </c>
      <c r="U24">
        <f>IF(zad20_dane[[#This Row],[maj]]&lt;zad20_dane[[#This Row],[czerwiec]],T24+1,1)</f>
        <v>1</v>
      </c>
      <c r="V24">
        <f>IF(zad20_dane[[#This Row],[czerwiec]]&lt;zad20_dane[[#This Row],[lipiec]],U24+1,1)</f>
        <v>2</v>
      </c>
      <c r="W24">
        <f>IF(zad20_dane[[#This Row],[lipiec]]&lt;zad20_dane[[#This Row],[sierpien]],V24+1,1)</f>
        <v>3</v>
      </c>
      <c r="X24">
        <f>IF(zad20_dane[[#This Row],[sierpien]]&lt;zad20_dane[[#This Row],[wrzesien]],W24+1,1)</f>
        <v>4</v>
      </c>
      <c r="Y24">
        <f>IF(zad20_dane[[#This Row],[wrzesien]]&lt;zad20_dane[[#This Row],[pazdziernik]],X24+1,1)</f>
        <v>1</v>
      </c>
      <c r="Z24">
        <f>IF(zad20_dane[[#This Row],[pazdziernik]]&lt;zad20_dane[[#This Row],[listopad]],Y24+1,1)</f>
        <v>1</v>
      </c>
      <c r="AA24">
        <f>IF(zad20_dane[[#This Row],[listopad]]&lt;zad20_dane[[#This Row],[grudzien]],Z24+1,1)</f>
        <v>2</v>
      </c>
      <c r="AC24" t="str">
        <f>IF(COUNTIF(Q24:AA24,$AB$2)&gt;0,_xlfn.CONCAT(zad20_dane[[#This Row],[marka]],"-",zad20_dane[[#This Row],[region sprzedazy]]),"NOPE")</f>
        <v>NOPE</v>
      </c>
    </row>
    <row r="25" spans="1:29" x14ac:dyDescent="0.25">
      <c r="A25" s="1" t="s">
        <v>28</v>
      </c>
      <c r="B25" s="1" t="s">
        <v>22</v>
      </c>
      <c r="C25">
        <v>50300</v>
      </c>
      <c r="D25">
        <v>39905</v>
      </c>
      <c r="E25">
        <v>83554</v>
      </c>
      <c r="F25">
        <v>31512</v>
      </c>
      <c r="G25">
        <v>123459</v>
      </c>
      <c r="H25">
        <v>7933</v>
      </c>
      <c r="I25">
        <v>11900</v>
      </c>
      <c r="J25">
        <v>27886</v>
      </c>
      <c r="K25">
        <v>44332</v>
      </c>
      <c r="L25">
        <v>31512</v>
      </c>
      <c r="M25">
        <v>29937</v>
      </c>
      <c r="N25">
        <v>38905</v>
      </c>
      <c r="O25">
        <f>SUM(zad20_dane[[#This Row],[styczen]:[grudzien]])</f>
        <v>521135</v>
      </c>
      <c r="Q25">
        <v>1</v>
      </c>
      <c r="R25">
        <f>IF(zad20_dane[[#This Row],[luty]]&lt;zad20_dane[[#This Row],[marzec]],Q25+1,1)</f>
        <v>2</v>
      </c>
      <c r="S25">
        <f>IF(zad20_dane[[#This Row],[marzec]]&lt;zad20_dane[[#This Row],[kwiecien]],R25+1,1)</f>
        <v>1</v>
      </c>
      <c r="T25">
        <f>IF(zad20_dane[[#This Row],[kwiecien]]&lt;zad20_dane[[#This Row],[maj]],S25+1,1)</f>
        <v>2</v>
      </c>
      <c r="U25">
        <f>IF(zad20_dane[[#This Row],[maj]]&lt;zad20_dane[[#This Row],[czerwiec]],T25+1,1)</f>
        <v>1</v>
      </c>
      <c r="V25">
        <f>IF(zad20_dane[[#This Row],[czerwiec]]&lt;zad20_dane[[#This Row],[lipiec]],U25+1,1)</f>
        <v>2</v>
      </c>
      <c r="W25">
        <f>IF(zad20_dane[[#This Row],[lipiec]]&lt;zad20_dane[[#This Row],[sierpien]],V25+1,1)</f>
        <v>3</v>
      </c>
      <c r="X25">
        <f>IF(zad20_dane[[#This Row],[sierpien]]&lt;zad20_dane[[#This Row],[wrzesien]],W25+1,1)</f>
        <v>4</v>
      </c>
      <c r="Y25">
        <f>IF(zad20_dane[[#This Row],[wrzesien]]&lt;zad20_dane[[#This Row],[pazdziernik]],X25+1,1)</f>
        <v>1</v>
      </c>
      <c r="Z25">
        <f>IF(zad20_dane[[#This Row],[pazdziernik]]&lt;zad20_dane[[#This Row],[listopad]],Y25+1,1)</f>
        <v>1</v>
      </c>
      <c r="AA25">
        <f>IF(zad20_dane[[#This Row],[listopad]]&lt;zad20_dane[[#This Row],[grudzien]],Z25+1,1)</f>
        <v>2</v>
      </c>
      <c r="AC25" t="str">
        <f>IF(COUNTIF(Q25:AA25,$AB$2)&gt;0,_xlfn.CONCAT(zad20_dane[[#This Row],[marka]],"-",zad20_dane[[#This Row],[region sprzedazy]]),"NOPE")</f>
        <v>NOPE</v>
      </c>
    </row>
    <row r="26" spans="1:29" x14ac:dyDescent="0.25">
      <c r="A26" s="1" t="s">
        <v>27</v>
      </c>
      <c r="B26" s="1" t="s">
        <v>15</v>
      </c>
      <c r="C26">
        <v>78000</v>
      </c>
      <c r="D26">
        <v>33940</v>
      </c>
      <c r="E26">
        <v>106283</v>
      </c>
      <c r="F26">
        <v>57454</v>
      </c>
      <c r="G26">
        <v>140223</v>
      </c>
      <c r="H26">
        <v>4351</v>
      </c>
      <c r="I26">
        <v>6527</v>
      </c>
      <c r="J26">
        <v>21321</v>
      </c>
      <c r="K26">
        <v>45567</v>
      </c>
      <c r="L26">
        <v>57454</v>
      </c>
      <c r="M26">
        <v>54582</v>
      </c>
      <c r="N26">
        <v>32940</v>
      </c>
      <c r="O26">
        <f>SUM(zad20_dane[[#This Row],[styczen]:[grudzien]])</f>
        <v>638642</v>
      </c>
      <c r="Q26">
        <v>1</v>
      </c>
      <c r="R26">
        <f>IF(zad20_dane[[#This Row],[luty]]&lt;zad20_dane[[#This Row],[marzec]],Q26+1,1)</f>
        <v>2</v>
      </c>
      <c r="S26">
        <f>IF(zad20_dane[[#This Row],[marzec]]&lt;zad20_dane[[#This Row],[kwiecien]],R26+1,1)</f>
        <v>1</v>
      </c>
      <c r="T26">
        <f>IF(zad20_dane[[#This Row],[kwiecien]]&lt;zad20_dane[[#This Row],[maj]],S26+1,1)</f>
        <v>2</v>
      </c>
      <c r="U26">
        <f>IF(zad20_dane[[#This Row],[maj]]&lt;zad20_dane[[#This Row],[czerwiec]],T26+1,1)</f>
        <v>1</v>
      </c>
      <c r="V26">
        <f>IF(zad20_dane[[#This Row],[czerwiec]]&lt;zad20_dane[[#This Row],[lipiec]],U26+1,1)</f>
        <v>2</v>
      </c>
      <c r="W26">
        <f>IF(zad20_dane[[#This Row],[lipiec]]&lt;zad20_dane[[#This Row],[sierpien]],V26+1,1)</f>
        <v>3</v>
      </c>
      <c r="X26">
        <f>IF(zad20_dane[[#This Row],[sierpien]]&lt;zad20_dane[[#This Row],[wrzesien]],W26+1,1)</f>
        <v>4</v>
      </c>
      <c r="Y26">
        <f>IF(zad20_dane[[#This Row],[wrzesien]]&lt;zad20_dane[[#This Row],[pazdziernik]],X26+1,1)</f>
        <v>5</v>
      </c>
      <c r="Z26">
        <f>IF(zad20_dane[[#This Row],[pazdziernik]]&lt;zad20_dane[[#This Row],[listopad]],Y26+1,1)</f>
        <v>1</v>
      </c>
      <c r="AA26">
        <f>IF(zad20_dane[[#This Row],[listopad]]&lt;zad20_dane[[#This Row],[grudzien]],Z26+1,1)</f>
        <v>1</v>
      </c>
      <c r="AC26" t="str">
        <f>IF(COUNTIF(Q26:AA26,$AB$2)&gt;0,_xlfn.CONCAT(zad20_dane[[#This Row],[marka]],"-",zad20_dane[[#This Row],[region sprzedazy]]),"NOPE")</f>
        <v>Toyota-Niemcy</v>
      </c>
    </row>
    <row r="27" spans="1:29" x14ac:dyDescent="0.25">
      <c r="A27" s="1" t="s">
        <v>28</v>
      </c>
      <c r="B27" s="1" t="s">
        <v>21</v>
      </c>
      <c r="C27">
        <v>30028</v>
      </c>
      <c r="D27">
        <v>10085</v>
      </c>
      <c r="E27">
        <v>38432</v>
      </c>
      <c r="F27">
        <v>74437</v>
      </c>
      <c r="G27">
        <v>48517</v>
      </c>
      <c r="H27">
        <v>3359</v>
      </c>
      <c r="I27">
        <v>5038</v>
      </c>
      <c r="J27">
        <v>8401</v>
      </c>
      <c r="K27">
        <v>49499</v>
      </c>
      <c r="L27">
        <v>74437</v>
      </c>
      <c r="M27">
        <v>70715</v>
      </c>
      <c r="N27">
        <v>9085</v>
      </c>
      <c r="O27">
        <f>SUM(zad20_dane[[#This Row],[styczen]:[grudzien]])</f>
        <v>422033</v>
      </c>
      <c r="Q27">
        <v>1</v>
      </c>
      <c r="R27">
        <f>IF(zad20_dane[[#This Row],[luty]]&lt;zad20_dane[[#This Row],[marzec]],Q27+1,1)</f>
        <v>2</v>
      </c>
      <c r="S27">
        <f>IF(zad20_dane[[#This Row],[marzec]]&lt;zad20_dane[[#This Row],[kwiecien]],R27+1,1)</f>
        <v>3</v>
      </c>
      <c r="T27">
        <f>IF(zad20_dane[[#This Row],[kwiecien]]&lt;zad20_dane[[#This Row],[maj]],S27+1,1)</f>
        <v>1</v>
      </c>
      <c r="U27">
        <f>IF(zad20_dane[[#This Row],[maj]]&lt;zad20_dane[[#This Row],[czerwiec]],T27+1,1)</f>
        <v>1</v>
      </c>
      <c r="V27">
        <f>IF(zad20_dane[[#This Row],[czerwiec]]&lt;zad20_dane[[#This Row],[lipiec]],U27+1,1)</f>
        <v>2</v>
      </c>
      <c r="W27">
        <f>IF(zad20_dane[[#This Row],[lipiec]]&lt;zad20_dane[[#This Row],[sierpien]],V27+1,1)</f>
        <v>3</v>
      </c>
      <c r="X27">
        <f>IF(zad20_dane[[#This Row],[sierpien]]&lt;zad20_dane[[#This Row],[wrzesien]],W27+1,1)</f>
        <v>4</v>
      </c>
      <c r="Y27">
        <f>IF(zad20_dane[[#This Row],[wrzesien]]&lt;zad20_dane[[#This Row],[pazdziernik]],X27+1,1)</f>
        <v>5</v>
      </c>
      <c r="Z27">
        <f>IF(zad20_dane[[#This Row],[pazdziernik]]&lt;zad20_dane[[#This Row],[listopad]],Y27+1,1)</f>
        <v>1</v>
      </c>
      <c r="AA27">
        <f>IF(zad20_dane[[#This Row],[listopad]]&lt;zad20_dane[[#This Row],[grudzien]],Z27+1,1)</f>
        <v>1</v>
      </c>
      <c r="AC27" t="str">
        <f>IF(COUNTIF(Q27:AA27,$AB$2)&gt;0,_xlfn.CONCAT(zad20_dane[[#This Row],[marka]],"-",zad20_dane[[#This Row],[region sprzedazy]]),"NOPE")</f>
        <v>Mercedes-Wlochy</v>
      </c>
    </row>
    <row r="28" spans="1:29" x14ac:dyDescent="0.25">
      <c r="A28" s="1" t="s">
        <v>17</v>
      </c>
      <c r="B28" s="1" t="s">
        <v>22</v>
      </c>
      <c r="C28">
        <v>21200</v>
      </c>
      <c r="D28">
        <v>34532</v>
      </c>
      <c r="E28">
        <v>49977</v>
      </c>
      <c r="F28">
        <v>15348</v>
      </c>
      <c r="G28">
        <v>84509</v>
      </c>
      <c r="H28">
        <v>16289</v>
      </c>
      <c r="I28">
        <v>24433</v>
      </c>
      <c r="J28">
        <v>33555</v>
      </c>
      <c r="K28">
        <v>53076</v>
      </c>
      <c r="L28">
        <v>15348</v>
      </c>
      <c r="M28">
        <v>14581</v>
      </c>
      <c r="N28">
        <v>33532</v>
      </c>
      <c r="O28">
        <f>SUM(zad20_dane[[#This Row],[styczen]:[grudzien]])</f>
        <v>396380</v>
      </c>
      <c r="Q28">
        <v>1</v>
      </c>
      <c r="R28">
        <f>IF(zad20_dane[[#This Row],[luty]]&lt;zad20_dane[[#This Row],[marzec]],Q28+1,1)</f>
        <v>2</v>
      </c>
      <c r="S28">
        <f>IF(zad20_dane[[#This Row],[marzec]]&lt;zad20_dane[[#This Row],[kwiecien]],R28+1,1)</f>
        <v>1</v>
      </c>
      <c r="T28">
        <f>IF(zad20_dane[[#This Row],[kwiecien]]&lt;zad20_dane[[#This Row],[maj]],S28+1,1)</f>
        <v>2</v>
      </c>
      <c r="U28">
        <f>IF(zad20_dane[[#This Row],[maj]]&lt;zad20_dane[[#This Row],[czerwiec]],T28+1,1)</f>
        <v>1</v>
      </c>
      <c r="V28">
        <f>IF(zad20_dane[[#This Row],[czerwiec]]&lt;zad20_dane[[#This Row],[lipiec]],U28+1,1)</f>
        <v>2</v>
      </c>
      <c r="W28">
        <f>IF(zad20_dane[[#This Row],[lipiec]]&lt;zad20_dane[[#This Row],[sierpien]],V28+1,1)</f>
        <v>3</v>
      </c>
      <c r="X28">
        <f>IF(zad20_dane[[#This Row],[sierpien]]&lt;zad20_dane[[#This Row],[wrzesien]],W28+1,1)</f>
        <v>4</v>
      </c>
      <c r="Y28">
        <f>IF(zad20_dane[[#This Row],[wrzesien]]&lt;zad20_dane[[#This Row],[pazdziernik]],X28+1,1)</f>
        <v>1</v>
      </c>
      <c r="Z28">
        <f>IF(zad20_dane[[#This Row],[pazdziernik]]&lt;zad20_dane[[#This Row],[listopad]],Y28+1,1)</f>
        <v>1</v>
      </c>
      <c r="AA28">
        <f>IF(zad20_dane[[#This Row],[listopad]]&lt;zad20_dane[[#This Row],[grudzien]],Z28+1,1)</f>
        <v>2</v>
      </c>
      <c r="AC28" t="str">
        <f>IF(COUNTIF(Q28:AA28,$AB$2)&gt;0,_xlfn.CONCAT(zad20_dane[[#This Row],[marka]],"-",zad20_dane[[#This Row],[region sprzedazy]]),"NOPE")</f>
        <v>NOPE</v>
      </c>
    </row>
    <row r="29" spans="1:29" x14ac:dyDescent="0.25">
      <c r="A29" s="1" t="s">
        <v>25</v>
      </c>
      <c r="B29" s="1" t="s">
        <v>20</v>
      </c>
      <c r="C29">
        <v>30045</v>
      </c>
      <c r="D29">
        <v>4002</v>
      </c>
      <c r="E29">
        <v>33380</v>
      </c>
      <c r="F29">
        <v>187687</v>
      </c>
      <c r="G29">
        <v>37382</v>
      </c>
      <c r="H29">
        <v>1332</v>
      </c>
      <c r="I29">
        <v>1998</v>
      </c>
      <c r="J29">
        <v>3333</v>
      </c>
      <c r="K29">
        <v>54423</v>
      </c>
      <c r="L29">
        <v>187687</v>
      </c>
      <c r="M29">
        <v>178303</v>
      </c>
      <c r="N29">
        <v>3002</v>
      </c>
      <c r="O29">
        <f>SUM(zad20_dane[[#This Row],[styczen]:[grudzien]])</f>
        <v>722574</v>
      </c>
      <c r="Q29">
        <v>1</v>
      </c>
      <c r="R29">
        <f>IF(zad20_dane[[#This Row],[luty]]&lt;zad20_dane[[#This Row],[marzec]],Q29+1,1)</f>
        <v>2</v>
      </c>
      <c r="S29">
        <f>IF(zad20_dane[[#This Row],[marzec]]&lt;zad20_dane[[#This Row],[kwiecien]],R29+1,1)</f>
        <v>3</v>
      </c>
      <c r="T29">
        <f>IF(zad20_dane[[#This Row],[kwiecien]]&lt;zad20_dane[[#This Row],[maj]],S29+1,1)</f>
        <v>1</v>
      </c>
      <c r="U29">
        <f>IF(zad20_dane[[#This Row],[maj]]&lt;zad20_dane[[#This Row],[czerwiec]],T29+1,1)</f>
        <v>1</v>
      </c>
      <c r="V29">
        <f>IF(zad20_dane[[#This Row],[czerwiec]]&lt;zad20_dane[[#This Row],[lipiec]],U29+1,1)</f>
        <v>2</v>
      </c>
      <c r="W29">
        <f>IF(zad20_dane[[#This Row],[lipiec]]&lt;zad20_dane[[#This Row],[sierpien]],V29+1,1)</f>
        <v>3</v>
      </c>
      <c r="X29">
        <f>IF(zad20_dane[[#This Row],[sierpien]]&lt;zad20_dane[[#This Row],[wrzesien]],W29+1,1)</f>
        <v>4</v>
      </c>
      <c r="Y29">
        <f>IF(zad20_dane[[#This Row],[wrzesien]]&lt;zad20_dane[[#This Row],[pazdziernik]],X29+1,1)</f>
        <v>5</v>
      </c>
      <c r="Z29">
        <f>IF(zad20_dane[[#This Row],[pazdziernik]]&lt;zad20_dane[[#This Row],[listopad]],Y29+1,1)</f>
        <v>1</v>
      </c>
      <c r="AA29">
        <f>IF(zad20_dane[[#This Row],[listopad]]&lt;zad20_dane[[#This Row],[grudzien]],Z29+1,1)</f>
        <v>1</v>
      </c>
      <c r="AC29" t="str">
        <f>IF(COUNTIF(Q29:AA29,$AB$2)&gt;0,_xlfn.CONCAT(zad20_dane[[#This Row],[marka]],"-",zad20_dane[[#This Row],[region sprzedazy]]),"NOPE")</f>
        <v>Ford-Ukraina</v>
      </c>
    </row>
    <row r="30" spans="1:29" x14ac:dyDescent="0.25">
      <c r="A30" s="1" t="s">
        <v>17</v>
      </c>
      <c r="B30" s="1" t="s">
        <v>21</v>
      </c>
      <c r="C30">
        <v>23345</v>
      </c>
      <c r="D30">
        <v>58830</v>
      </c>
      <c r="E30">
        <v>72370</v>
      </c>
      <c r="F30">
        <v>9921</v>
      </c>
      <c r="G30">
        <v>131200</v>
      </c>
      <c r="H30">
        <v>25200</v>
      </c>
      <c r="I30">
        <v>34667</v>
      </c>
      <c r="J30">
        <v>54615</v>
      </c>
      <c r="K30">
        <v>56471</v>
      </c>
      <c r="L30">
        <v>9921</v>
      </c>
      <c r="M30">
        <v>9425</v>
      </c>
      <c r="N30">
        <v>57830</v>
      </c>
      <c r="O30">
        <f>SUM(zad20_dane[[#This Row],[styczen]:[grudzien]])</f>
        <v>543795</v>
      </c>
      <c r="Q30">
        <v>1</v>
      </c>
      <c r="R30">
        <f>IF(zad20_dane[[#This Row],[luty]]&lt;zad20_dane[[#This Row],[marzec]],Q30+1,1)</f>
        <v>2</v>
      </c>
      <c r="S30">
        <f>IF(zad20_dane[[#This Row],[marzec]]&lt;zad20_dane[[#This Row],[kwiecien]],R30+1,1)</f>
        <v>1</v>
      </c>
      <c r="T30">
        <f>IF(zad20_dane[[#This Row],[kwiecien]]&lt;zad20_dane[[#This Row],[maj]],S30+1,1)</f>
        <v>2</v>
      </c>
      <c r="U30">
        <f>IF(zad20_dane[[#This Row],[maj]]&lt;zad20_dane[[#This Row],[czerwiec]],T30+1,1)</f>
        <v>1</v>
      </c>
      <c r="V30">
        <f>IF(zad20_dane[[#This Row],[czerwiec]]&lt;zad20_dane[[#This Row],[lipiec]],U30+1,1)</f>
        <v>2</v>
      </c>
      <c r="W30">
        <f>IF(zad20_dane[[#This Row],[lipiec]]&lt;zad20_dane[[#This Row],[sierpien]],V30+1,1)</f>
        <v>3</v>
      </c>
      <c r="X30">
        <f>IF(zad20_dane[[#This Row],[sierpien]]&lt;zad20_dane[[#This Row],[wrzesien]],W30+1,1)</f>
        <v>4</v>
      </c>
      <c r="Y30">
        <f>IF(zad20_dane[[#This Row],[wrzesien]]&lt;zad20_dane[[#This Row],[pazdziernik]],X30+1,1)</f>
        <v>1</v>
      </c>
      <c r="Z30">
        <f>IF(zad20_dane[[#This Row],[pazdziernik]]&lt;zad20_dane[[#This Row],[listopad]],Y30+1,1)</f>
        <v>1</v>
      </c>
      <c r="AA30">
        <f>IF(zad20_dane[[#This Row],[listopad]]&lt;zad20_dane[[#This Row],[grudzien]],Z30+1,1)</f>
        <v>2</v>
      </c>
      <c r="AC30" t="str">
        <f>IF(COUNTIF(Q30:AA30,$AB$2)&gt;0,_xlfn.CONCAT(zad20_dane[[#This Row],[marka]],"-",zad20_dane[[#This Row],[region sprzedazy]]),"NOPE")</f>
        <v>NOPE</v>
      </c>
    </row>
    <row r="31" spans="1:29" x14ac:dyDescent="0.25">
      <c r="A31" s="1" t="s">
        <v>19</v>
      </c>
      <c r="B31" s="1" t="s">
        <v>21</v>
      </c>
      <c r="C31">
        <v>48392</v>
      </c>
      <c r="D31">
        <v>90893</v>
      </c>
      <c r="E31">
        <v>124136</v>
      </c>
      <c r="F31">
        <v>13310</v>
      </c>
      <c r="G31">
        <v>215029</v>
      </c>
      <c r="H31">
        <v>18783</v>
      </c>
      <c r="I31">
        <v>28174</v>
      </c>
      <c r="J31">
        <v>64229</v>
      </c>
      <c r="K31">
        <v>62794</v>
      </c>
      <c r="L31">
        <v>13310</v>
      </c>
      <c r="M31">
        <v>12645</v>
      </c>
      <c r="N31">
        <v>89893</v>
      </c>
      <c r="O31">
        <f>SUM(zad20_dane[[#This Row],[styczen]:[grudzien]])</f>
        <v>781588</v>
      </c>
      <c r="Q31">
        <v>1</v>
      </c>
      <c r="R31">
        <f>IF(zad20_dane[[#This Row],[luty]]&lt;zad20_dane[[#This Row],[marzec]],Q31+1,1)</f>
        <v>2</v>
      </c>
      <c r="S31">
        <f>IF(zad20_dane[[#This Row],[marzec]]&lt;zad20_dane[[#This Row],[kwiecien]],R31+1,1)</f>
        <v>1</v>
      </c>
      <c r="T31">
        <f>IF(zad20_dane[[#This Row],[kwiecien]]&lt;zad20_dane[[#This Row],[maj]],S31+1,1)</f>
        <v>2</v>
      </c>
      <c r="U31">
        <f>IF(zad20_dane[[#This Row],[maj]]&lt;zad20_dane[[#This Row],[czerwiec]],T31+1,1)</f>
        <v>1</v>
      </c>
      <c r="V31">
        <f>IF(zad20_dane[[#This Row],[czerwiec]]&lt;zad20_dane[[#This Row],[lipiec]],U31+1,1)</f>
        <v>2</v>
      </c>
      <c r="W31">
        <f>IF(zad20_dane[[#This Row],[lipiec]]&lt;zad20_dane[[#This Row],[sierpien]],V31+1,1)</f>
        <v>3</v>
      </c>
      <c r="X31">
        <f>IF(zad20_dane[[#This Row],[sierpien]]&lt;zad20_dane[[#This Row],[wrzesien]],W31+1,1)</f>
        <v>1</v>
      </c>
      <c r="Y31">
        <f>IF(zad20_dane[[#This Row],[wrzesien]]&lt;zad20_dane[[#This Row],[pazdziernik]],X31+1,1)</f>
        <v>1</v>
      </c>
      <c r="Z31">
        <f>IF(zad20_dane[[#This Row],[pazdziernik]]&lt;zad20_dane[[#This Row],[listopad]],Y31+1,1)</f>
        <v>1</v>
      </c>
      <c r="AA31">
        <f>IF(zad20_dane[[#This Row],[listopad]]&lt;zad20_dane[[#This Row],[grudzien]],Z31+1,1)</f>
        <v>2</v>
      </c>
      <c r="AC31" t="str">
        <f>IF(COUNTIF(Q31:AA31,$AB$2)&gt;0,_xlfn.CONCAT(zad20_dane[[#This Row],[marka]],"-",zad20_dane[[#This Row],[region sprzedazy]]),"NOPE")</f>
        <v>NOPE</v>
      </c>
    </row>
    <row r="32" spans="1:29" x14ac:dyDescent="0.25">
      <c r="A32" s="1" t="s">
        <v>19</v>
      </c>
      <c r="B32" s="1" t="s">
        <v>22</v>
      </c>
      <c r="C32">
        <v>20399</v>
      </c>
      <c r="D32">
        <v>39200</v>
      </c>
      <c r="E32">
        <v>53066</v>
      </c>
      <c r="F32">
        <v>13010</v>
      </c>
      <c r="G32">
        <v>92266</v>
      </c>
      <c r="H32">
        <v>19217</v>
      </c>
      <c r="I32">
        <v>28825</v>
      </c>
      <c r="J32">
        <v>38817</v>
      </c>
      <c r="K32">
        <v>66459</v>
      </c>
      <c r="L32">
        <v>13010</v>
      </c>
      <c r="M32">
        <v>12359</v>
      </c>
      <c r="N32">
        <v>38200</v>
      </c>
      <c r="O32">
        <f>SUM(zad20_dane[[#This Row],[styczen]:[grudzien]])</f>
        <v>434828</v>
      </c>
      <c r="Q32">
        <v>1</v>
      </c>
      <c r="R32">
        <f>IF(zad20_dane[[#This Row],[luty]]&lt;zad20_dane[[#This Row],[marzec]],Q32+1,1)</f>
        <v>2</v>
      </c>
      <c r="S32">
        <f>IF(zad20_dane[[#This Row],[marzec]]&lt;zad20_dane[[#This Row],[kwiecien]],R32+1,1)</f>
        <v>1</v>
      </c>
      <c r="T32">
        <f>IF(zad20_dane[[#This Row],[kwiecien]]&lt;zad20_dane[[#This Row],[maj]],S32+1,1)</f>
        <v>2</v>
      </c>
      <c r="U32">
        <f>IF(zad20_dane[[#This Row],[maj]]&lt;zad20_dane[[#This Row],[czerwiec]],T32+1,1)</f>
        <v>1</v>
      </c>
      <c r="V32">
        <f>IF(zad20_dane[[#This Row],[czerwiec]]&lt;zad20_dane[[#This Row],[lipiec]],U32+1,1)</f>
        <v>2</v>
      </c>
      <c r="W32">
        <f>IF(zad20_dane[[#This Row],[lipiec]]&lt;zad20_dane[[#This Row],[sierpien]],V32+1,1)</f>
        <v>3</v>
      </c>
      <c r="X32">
        <f>IF(zad20_dane[[#This Row],[sierpien]]&lt;zad20_dane[[#This Row],[wrzesien]],W32+1,1)</f>
        <v>4</v>
      </c>
      <c r="Y32">
        <f>IF(zad20_dane[[#This Row],[wrzesien]]&lt;zad20_dane[[#This Row],[pazdziernik]],X32+1,1)</f>
        <v>1</v>
      </c>
      <c r="Z32">
        <f>IF(zad20_dane[[#This Row],[pazdziernik]]&lt;zad20_dane[[#This Row],[listopad]],Y32+1,1)</f>
        <v>1</v>
      </c>
      <c r="AA32">
        <f>IF(zad20_dane[[#This Row],[listopad]]&lt;zad20_dane[[#This Row],[grudzien]],Z32+1,1)</f>
        <v>2</v>
      </c>
      <c r="AC32" t="str">
        <f>IF(COUNTIF(Q32:AA32,$AB$2)&gt;0,_xlfn.CONCAT(zad20_dane[[#This Row],[marka]],"-",zad20_dane[[#This Row],[region sprzedazy]]),"NOPE")</f>
        <v>NOPE</v>
      </c>
    </row>
    <row r="33" spans="1:29" x14ac:dyDescent="0.25">
      <c r="A33" s="1" t="s">
        <v>23</v>
      </c>
      <c r="B33" s="1" t="s">
        <v>20</v>
      </c>
      <c r="C33">
        <v>20301</v>
      </c>
      <c r="D33">
        <v>39885</v>
      </c>
      <c r="E33">
        <v>53539</v>
      </c>
      <c r="F33">
        <v>12725</v>
      </c>
      <c r="G33">
        <v>93424</v>
      </c>
      <c r="H33">
        <v>19647</v>
      </c>
      <c r="I33">
        <v>29470</v>
      </c>
      <c r="J33">
        <v>39589</v>
      </c>
      <c r="K33">
        <v>68405</v>
      </c>
      <c r="L33">
        <v>12725</v>
      </c>
      <c r="M33">
        <v>12088</v>
      </c>
      <c r="N33">
        <v>38885</v>
      </c>
      <c r="O33">
        <f>SUM(zad20_dane[[#This Row],[styczen]:[grudzien]])</f>
        <v>440683</v>
      </c>
      <c r="Q33">
        <v>1</v>
      </c>
      <c r="R33">
        <f>IF(zad20_dane[[#This Row],[luty]]&lt;zad20_dane[[#This Row],[marzec]],Q33+1,1)</f>
        <v>2</v>
      </c>
      <c r="S33">
        <f>IF(zad20_dane[[#This Row],[marzec]]&lt;zad20_dane[[#This Row],[kwiecien]],R33+1,1)</f>
        <v>1</v>
      </c>
      <c r="T33">
        <f>IF(zad20_dane[[#This Row],[kwiecien]]&lt;zad20_dane[[#This Row],[maj]],S33+1,1)</f>
        <v>2</v>
      </c>
      <c r="U33">
        <f>IF(zad20_dane[[#This Row],[maj]]&lt;zad20_dane[[#This Row],[czerwiec]],T33+1,1)</f>
        <v>1</v>
      </c>
      <c r="V33">
        <f>IF(zad20_dane[[#This Row],[czerwiec]]&lt;zad20_dane[[#This Row],[lipiec]],U33+1,1)</f>
        <v>2</v>
      </c>
      <c r="W33">
        <f>IF(zad20_dane[[#This Row],[lipiec]]&lt;zad20_dane[[#This Row],[sierpien]],V33+1,1)</f>
        <v>3</v>
      </c>
      <c r="X33">
        <f>IF(zad20_dane[[#This Row],[sierpien]]&lt;zad20_dane[[#This Row],[wrzesien]],W33+1,1)</f>
        <v>4</v>
      </c>
      <c r="Y33">
        <f>IF(zad20_dane[[#This Row],[wrzesien]]&lt;zad20_dane[[#This Row],[pazdziernik]],X33+1,1)</f>
        <v>1</v>
      </c>
      <c r="Z33">
        <f>IF(zad20_dane[[#This Row],[pazdziernik]]&lt;zad20_dane[[#This Row],[listopad]],Y33+1,1)</f>
        <v>1</v>
      </c>
      <c r="AA33">
        <f>IF(zad20_dane[[#This Row],[listopad]]&lt;zad20_dane[[#This Row],[grudzien]],Z33+1,1)</f>
        <v>2</v>
      </c>
      <c r="AC33" t="str">
        <f>IF(COUNTIF(Q33:AA33,$AB$2)&gt;0,_xlfn.CONCAT(zad20_dane[[#This Row],[marka]],"-",zad20_dane[[#This Row],[region sprzedazy]]),"NOPE")</f>
        <v>NOPE</v>
      </c>
    </row>
    <row r="34" spans="1:29" x14ac:dyDescent="0.25">
      <c r="A34" s="1" t="s">
        <v>24</v>
      </c>
      <c r="B34" s="1" t="s">
        <v>20</v>
      </c>
      <c r="C34">
        <v>30040</v>
      </c>
      <c r="D34">
        <v>59902</v>
      </c>
      <c r="E34">
        <v>79958</v>
      </c>
      <c r="F34">
        <v>12537</v>
      </c>
      <c r="G34">
        <v>139860</v>
      </c>
      <c r="H34">
        <v>19941</v>
      </c>
      <c r="I34">
        <v>29911</v>
      </c>
      <c r="J34">
        <v>49892</v>
      </c>
      <c r="K34">
        <v>69704</v>
      </c>
      <c r="L34">
        <v>12537</v>
      </c>
      <c r="M34">
        <v>11910</v>
      </c>
      <c r="N34">
        <v>58902</v>
      </c>
      <c r="O34">
        <f>SUM(zad20_dane[[#This Row],[styczen]:[grudzien]])</f>
        <v>575094</v>
      </c>
      <c r="Q34">
        <v>1</v>
      </c>
      <c r="R34">
        <f>IF(zad20_dane[[#This Row],[luty]]&lt;zad20_dane[[#This Row],[marzec]],Q34+1,1)</f>
        <v>2</v>
      </c>
      <c r="S34">
        <f>IF(zad20_dane[[#This Row],[marzec]]&lt;zad20_dane[[#This Row],[kwiecien]],R34+1,1)</f>
        <v>1</v>
      </c>
      <c r="T34">
        <f>IF(zad20_dane[[#This Row],[kwiecien]]&lt;zad20_dane[[#This Row],[maj]],S34+1,1)</f>
        <v>2</v>
      </c>
      <c r="U34">
        <f>IF(zad20_dane[[#This Row],[maj]]&lt;zad20_dane[[#This Row],[czerwiec]],T34+1,1)</f>
        <v>1</v>
      </c>
      <c r="V34">
        <f>IF(zad20_dane[[#This Row],[czerwiec]]&lt;zad20_dane[[#This Row],[lipiec]],U34+1,1)</f>
        <v>2</v>
      </c>
      <c r="W34">
        <f>IF(zad20_dane[[#This Row],[lipiec]]&lt;zad20_dane[[#This Row],[sierpien]],V34+1,1)</f>
        <v>3</v>
      </c>
      <c r="X34">
        <f>IF(zad20_dane[[#This Row],[sierpien]]&lt;zad20_dane[[#This Row],[wrzesien]],W34+1,1)</f>
        <v>4</v>
      </c>
      <c r="Y34">
        <f>IF(zad20_dane[[#This Row],[wrzesien]]&lt;zad20_dane[[#This Row],[pazdziernik]],X34+1,1)</f>
        <v>1</v>
      </c>
      <c r="Z34">
        <f>IF(zad20_dane[[#This Row],[pazdziernik]]&lt;zad20_dane[[#This Row],[listopad]],Y34+1,1)</f>
        <v>1</v>
      </c>
      <c r="AA34">
        <f>IF(zad20_dane[[#This Row],[listopad]]&lt;zad20_dane[[#This Row],[grudzien]],Z34+1,1)</f>
        <v>2</v>
      </c>
      <c r="AC34" t="str">
        <f>IF(COUNTIF(Q34:AA34,$AB$2)&gt;0,_xlfn.CONCAT(zad20_dane[[#This Row],[marka]],"-",zad20_dane[[#This Row],[region sprzedazy]]),"NOPE")</f>
        <v>NOPE</v>
      </c>
    </row>
    <row r="35" spans="1:29" x14ac:dyDescent="0.25">
      <c r="A35" s="1" t="s">
        <v>24</v>
      </c>
      <c r="B35" s="1" t="s">
        <v>22</v>
      </c>
      <c r="C35">
        <v>19299</v>
      </c>
      <c r="D35">
        <v>39940</v>
      </c>
      <c r="E35">
        <v>52582</v>
      </c>
      <c r="F35">
        <v>12080</v>
      </c>
      <c r="G35">
        <v>92522</v>
      </c>
      <c r="H35">
        <v>20695</v>
      </c>
      <c r="I35">
        <v>31043</v>
      </c>
      <c r="J35">
        <v>40665</v>
      </c>
      <c r="K35">
        <v>73105</v>
      </c>
      <c r="L35">
        <v>12080</v>
      </c>
      <c r="M35">
        <v>11476</v>
      </c>
      <c r="N35">
        <v>38940</v>
      </c>
      <c r="O35">
        <f>SUM(zad20_dane[[#This Row],[styczen]:[grudzien]])</f>
        <v>444427</v>
      </c>
      <c r="Q35">
        <v>1</v>
      </c>
      <c r="R35">
        <f>IF(zad20_dane[[#This Row],[luty]]&lt;zad20_dane[[#This Row],[marzec]],Q35+1,1)</f>
        <v>2</v>
      </c>
      <c r="S35">
        <f>IF(zad20_dane[[#This Row],[marzec]]&lt;zad20_dane[[#This Row],[kwiecien]],R35+1,1)</f>
        <v>1</v>
      </c>
      <c r="T35">
        <f>IF(zad20_dane[[#This Row],[kwiecien]]&lt;zad20_dane[[#This Row],[maj]],S35+1,1)</f>
        <v>2</v>
      </c>
      <c r="U35">
        <f>IF(zad20_dane[[#This Row],[maj]]&lt;zad20_dane[[#This Row],[czerwiec]],T35+1,1)</f>
        <v>1</v>
      </c>
      <c r="V35">
        <f>IF(zad20_dane[[#This Row],[czerwiec]]&lt;zad20_dane[[#This Row],[lipiec]],U35+1,1)</f>
        <v>2</v>
      </c>
      <c r="W35">
        <f>IF(zad20_dane[[#This Row],[lipiec]]&lt;zad20_dane[[#This Row],[sierpien]],V35+1,1)</f>
        <v>3</v>
      </c>
      <c r="X35">
        <f>IF(zad20_dane[[#This Row],[sierpien]]&lt;zad20_dane[[#This Row],[wrzesien]],W35+1,1)</f>
        <v>4</v>
      </c>
      <c r="Y35">
        <f>IF(zad20_dane[[#This Row],[wrzesien]]&lt;zad20_dane[[#This Row],[pazdziernik]],X35+1,1)</f>
        <v>1</v>
      </c>
      <c r="Z35">
        <f>IF(zad20_dane[[#This Row],[pazdziernik]]&lt;zad20_dane[[#This Row],[listopad]],Y35+1,1)</f>
        <v>1</v>
      </c>
      <c r="AA35">
        <f>IF(zad20_dane[[#This Row],[listopad]]&lt;zad20_dane[[#This Row],[grudzien]],Z35+1,1)</f>
        <v>2</v>
      </c>
      <c r="AC35" t="str">
        <f>IF(COUNTIF(Q35:AA35,$AB$2)&gt;0,_xlfn.CONCAT(zad20_dane[[#This Row],[marka]],"-",zad20_dane[[#This Row],[region sprzedazy]]),"NOPE")</f>
        <v>NOPE</v>
      </c>
    </row>
    <row r="36" spans="1:29" x14ac:dyDescent="0.25">
      <c r="A36" s="1" t="s">
        <v>28</v>
      </c>
      <c r="B36" s="1" t="s">
        <v>15</v>
      </c>
      <c r="C36">
        <v>76599</v>
      </c>
      <c r="D36">
        <v>48599</v>
      </c>
      <c r="E36">
        <v>117098</v>
      </c>
      <c r="F36">
        <v>39404</v>
      </c>
      <c r="G36">
        <v>165697</v>
      </c>
      <c r="H36">
        <v>6345</v>
      </c>
      <c r="I36">
        <v>9517</v>
      </c>
      <c r="J36">
        <v>30644</v>
      </c>
      <c r="K36">
        <v>76554</v>
      </c>
      <c r="L36">
        <v>39404</v>
      </c>
      <c r="M36">
        <v>37433</v>
      </c>
      <c r="N36">
        <v>47599</v>
      </c>
      <c r="O36">
        <f>SUM(zad20_dane[[#This Row],[styczen]:[grudzien]])</f>
        <v>694893</v>
      </c>
      <c r="Q36">
        <v>1</v>
      </c>
      <c r="R36">
        <f>IF(zad20_dane[[#This Row],[luty]]&lt;zad20_dane[[#This Row],[marzec]],Q36+1,1)</f>
        <v>2</v>
      </c>
      <c r="S36">
        <f>IF(zad20_dane[[#This Row],[marzec]]&lt;zad20_dane[[#This Row],[kwiecien]],R36+1,1)</f>
        <v>1</v>
      </c>
      <c r="T36">
        <f>IF(zad20_dane[[#This Row],[kwiecien]]&lt;zad20_dane[[#This Row],[maj]],S36+1,1)</f>
        <v>2</v>
      </c>
      <c r="U36">
        <f>IF(zad20_dane[[#This Row],[maj]]&lt;zad20_dane[[#This Row],[czerwiec]],T36+1,1)</f>
        <v>1</v>
      </c>
      <c r="V36">
        <f>IF(zad20_dane[[#This Row],[czerwiec]]&lt;zad20_dane[[#This Row],[lipiec]],U36+1,1)</f>
        <v>2</v>
      </c>
      <c r="W36">
        <f>IF(zad20_dane[[#This Row],[lipiec]]&lt;zad20_dane[[#This Row],[sierpien]],V36+1,1)</f>
        <v>3</v>
      </c>
      <c r="X36">
        <f>IF(zad20_dane[[#This Row],[sierpien]]&lt;zad20_dane[[#This Row],[wrzesien]],W36+1,1)</f>
        <v>4</v>
      </c>
      <c r="Y36">
        <f>IF(zad20_dane[[#This Row],[wrzesien]]&lt;zad20_dane[[#This Row],[pazdziernik]],X36+1,1)</f>
        <v>1</v>
      </c>
      <c r="Z36">
        <f>IF(zad20_dane[[#This Row],[pazdziernik]]&lt;zad20_dane[[#This Row],[listopad]],Y36+1,1)</f>
        <v>1</v>
      </c>
      <c r="AA36">
        <f>IF(zad20_dane[[#This Row],[listopad]]&lt;zad20_dane[[#This Row],[grudzien]],Z36+1,1)</f>
        <v>2</v>
      </c>
      <c r="AC36" t="str">
        <f>IF(COUNTIF(Q36:AA36,$AB$2)&gt;0,_xlfn.CONCAT(zad20_dane[[#This Row],[marka]],"-",zad20_dane[[#This Row],[region sprzedazy]]),"NOPE")</f>
        <v>NOPE</v>
      </c>
    </row>
    <row r="37" spans="1:29" x14ac:dyDescent="0.25">
      <c r="A37" s="1" t="s">
        <v>26</v>
      </c>
      <c r="B37" s="1" t="s">
        <v>21</v>
      </c>
      <c r="C37">
        <v>45030</v>
      </c>
      <c r="D37">
        <v>98802</v>
      </c>
      <c r="E37">
        <v>127365</v>
      </c>
      <c r="F37">
        <v>11394</v>
      </c>
      <c r="G37">
        <v>226167</v>
      </c>
      <c r="H37">
        <v>21941</v>
      </c>
      <c r="I37">
        <v>32912</v>
      </c>
      <c r="J37">
        <v>71342</v>
      </c>
      <c r="K37">
        <v>81166</v>
      </c>
      <c r="L37">
        <v>11394</v>
      </c>
      <c r="M37">
        <v>10824</v>
      </c>
      <c r="N37">
        <v>97802</v>
      </c>
      <c r="O37">
        <f>SUM(zad20_dane[[#This Row],[styczen]:[grudzien]])</f>
        <v>836139</v>
      </c>
      <c r="Q37">
        <v>1</v>
      </c>
      <c r="R37">
        <f>IF(zad20_dane[[#This Row],[luty]]&lt;zad20_dane[[#This Row],[marzec]],Q37+1,1)</f>
        <v>2</v>
      </c>
      <c r="S37">
        <f>IF(zad20_dane[[#This Row],[marzec]]&lt;zad20_dane[[#This Row],[kwiecien]],R37+1,1)</f>
        <v>1</v>
      </c>
      <c r="T37">
        <f>IF(zad20_dane[[#This Row],[kwiecien]]&lt;zad20_dane[[#This Row],[maj]],S37+1,1)</f>
        <v>2</v>
      </c>
      <c r="U37">
        <f>IF(zad20_dane[[#This Row],[maj]]&lt;zad20_dane[[#This Row],[czerwiec]],T37+1,1)</f>
        <v>1</v>
      </c>
      <c r="V37">
        <f>IF(zad20_dane[[#This Row],[czerwiec]]&lt;zad20_dane[[#This Row],[lipiec]],U37+1,1)</f>
        <v>2</v>
      </c>
      <c r="W37">
        <f>IF(zad20_dane[[#This Row],[lipiec]]&lt;zad20_dane[[#This Row],[sierpien]],V37+1,1)</f>
        <v>3</v>
      </c>
      <c r="X37">
        <f>IF(zad20_dane[[#This Row],[sierpien]]&lt;zad20_dane[[#This Row],[wrzesien]],W37+1,1)</f>
        <v>4</v>
      </c>
      <c r="Y37">
        <f>IF(zad20_dane[[#This Row],[wrzesien]]&lt;zad20_dane[[#This Row],[pazdziernik]],X37+1,1)</f>
        <v>1</v>
      </c>
      <c r="Z37">
        <f>IF(zad20_dane[[#This Row],[pazdziernik]]&lt;zad20_dane[[#This Row],[listopad]],Y37+1,1)</f>
        <v>1</v>
      </c>
      <c r="AA37">
        <f>IF(zad20_dane[[#This Row],[listopad]]&lt;zad20_dane[[#This Row],[grudzien]],Z37+1,1)</f>
        <v>2</v>
      </c>
      <c r="AC37" t="str">
        <f>IF(COUNTIF(Q37:AA37,$AB$2)&gt;0,_xlfn.CONCAT(zad20_dane[[#This Row],[marka]],"-",zad20_dane[[#This Row],[region sprzedazy]]),"NOPE")</f>
        <v>NOPE</v>
      </c>
    </row>
    <row r="38" spans="1:29" x14ac:dyDescent="0.25">
      <c r="A38" s="1" t="s">
        <v>24</v>
      </c>
      <c r="B38" s="1" t="s">
        <v>18</v>
      </c>
      <c r="C38">
        <v>28830</v>
      </c>
      <c r="D38">
        <v>68933</v>
      </c>
      <c r="E38">
        <v>86274</v>
      </c>
      <c r="F38">
        <v>10456</v>
      </c>
      <c r="G38">
        <v>155207</v>
      </c>
      <c r="H38">
        <v>23910</v>
      </c>
      <c r="I38">
        <v>35865</v>
      </c>
      <c r="J38">
        <v>58377</v>
      </c>
      <c r="K38">
        <v>89322</v>
      </c>
      <c r="L38">
        <v>10456</v>
      </c>
      <c r="M38">
        <v>9933</v>
      </c>
      <c r="N38">
        <v>67933</v>
      </c>
      <c r="O38">
        <f>SUM(zad20_dane[[#This Row],[styczen]:[grudzien]])</f>
        <v>645496</v>
      </c>
      <c r="Q38">
        <v>1</v>
      </c>
      <c r="R38">
        <f>IF(zad20_dane[[#This Row],[luty]]&lt;zad20_dane[[#This Row],[marzec]],Q38+1,1)</f>
        <v>2</v>
      </c>
      <c r="S38">
        <f>IF(zad20_dane[[#This Row],[marzec]]&lt;zad20_dane[[#This Row],[kwiecien]],R38+1,1)</f>
        <v>1</v>
      </c>
      <c r="T38">
        <f>IF(zad20_dane[[#This Row],[kwiecien]]&lt;zad20_dane[[#This Row],[maj]],S38+1,1)</f>
        <v>2</v>
      </c>
      <c r="U38">
        <f>IF(zad20_dane[[#This Row],[maj]]&lt;zad20_dane[[#This Row],[czerwiec]],T38+1,1)</f>
        <v>1</v>
      </c>
      <c r="V38">
        <f>IF(zad20_dane[[#This Row],[czerwiec]]&lt;zad20_dane[[#This Row],[lipiec]],U38+1,1)</f>
        <v>2</v>
      </c>
      <c r="W38">
        <f>IF(zad20_dane[[#This Row],[lipiec]]&lt;zad20_dane[[#This Row],[sierpien]],V38+1,1)</f>
        <v>3</v>
      </c>
      <c r="X38">
        <f>IF(zad20_dane[[#This Row],[sierpien]]&lt;zad20_dane[[#This Row],[wrzesien]],W38+1,1)</f>
        <v>4</v>
      </c>
      <c r="Y38">
        <f>IF(zad20_dane[[#This Row],[wrzesien]]&lt;zad20_dane[[#This Row],[pazdziernik]],X38+1,1)</f>
        <v>1</v>
      </c>
      <c r="Z38">
        <f>IF(zad20_dane[[#This Row],[pazdziernik]]&lt;zad20_dane[[#This Row],[listopad]],Y38+1,1)</f>
        <v>1</v>
      </c>
      <c r="AA38">
        <f>IF(zad20_dane[[#This Row],[listopad]]&lt;zad20_dane[[#This Row],[grudzien]],Z38+1,1)</f>
        <v>2</v>
      </c>
      <c r="AC38" t="str">
        <f>IF(COUNTIF(Q38:AA38,$AB$2)&gt;0,_xlfn.CONCAT(zad20_dane[[#This Row],[marka]],"-",zad20_dane[[#This Row],[region sprzedazy]]),"NOPE")</f>
        <v>NOPE</v>
      </c>
    </row>
    <row r="39" spans="1:29" x14ac:dyDescent="0.25">
      <c r="A39" s="1" t="s">
        <v>25</v>
      </c>
      <c r="B39" s="1" t="s">
        <v>22</v>
      </c>
      <c r="C39">
        <v>39295</v>
      </c>
      <c r="D39">
        <v>93990</v>
      </c>
      <c r="E39">
        <v>117620</v>
      </c>
      <c r="F39">
        <v>10452</v>
      </c>
      <c r="G39">
        <v>211610</v>
      </c>
      <c r="H39">
        <v>23919</v>
      </c>
      <c r="I39">
        <v>35879</v>
      </c>
      <c r="J39">
        <v>70914</v>
      </c>
      <c r="K39">
        <v>91417</v>
      </c>
      <c r="L39">
        <v>10452</v>
      </c>
      <c r="M39">
        <v>9929</v>
      </c>
      <c r="N39">
        <v>92990</v>
      </c>
      <c r="O39">
        <f>SUM(zad20_dane[[#This Row],[styczen]:[grudzien]])</f>
        <v>808467</v>
      </c>
      <c r="Q39">
        <v>1</v>
      </c>
      <c r="R39">
        <f>IF(zad20_dane[[#This Row],[luty]]&lt;zad20_dane[[#This Row],[marzec]],Q39+1,1)</f>
        <v>2</v>
      </c>
      <c r="S39">
        <f>IF(zad20_dane[[#This Row],[marzec]]&lt;zad20_dane[[#This Row],[kwiecien]],R39+1,1)</f>
        <v>1</v>
      </c>
      <c r="T39">
        <f>IF(zad20_dane[[#This Row],[kwiecien]]&lt;zad20_dane[[#This Row],[maj]],S39+1,1)</f>
        <v>2</v>
      </c>
      <c r="U39">
        <f>IF(zad20_dane[[#This Row],[maj]]&lt;zad20_dane[[#This Row],[czerwiec]],T39+1,1)</f>
        <v>1</v>
      </c>
      <c r="V39">
        <f>IF(zad20_dane[[#This Row],[czerwiec]]&lt;zad20_dane[[#This Row],[lipiec]],U39+1,1)</f>
        <v>2</v>
      </c>
      <c r="W39">
        <f>IF(zad20_dane[[#This Row],[lipiec]]&lt;zad20_dane[[#This Row],[sierpien]],V39+1,1)</f>
        <v>3</v>
      </c>
      <c r="X39">
        <f>IF(zad20_dane[[#This Row],[sierpien]]&lt;zad20_dane[[#This Row],[wrzesien]],W39+1,1)</f>
        <v>4</v>
      </c>
      <c r="Y39">
        <f>IF(zad20_dane[[#This Row],[wrzesien]]&lt;zad20_dane[[#This Row],[pazdziernik]],X39+1,1)</f>
        <v>1</v>
      </c>
      <c r="Z39">
        <f>IF(zad20_dane[[#This Row],[pazdziernik]]&lt;zad20_dane[[#This Row],[listopad]],Y39+1,1)</f>
        <v>1</v>
      </c>
      <c r="AA39">
        <f>IF(zad20_dane[[#This Row],[listopad]]&lt;zad20_dane[[#This Row],[grudzien]],Z39+1,1)</f>
        <v>2</v>
      </c>
      <c r="AC39" t="str">
        <f>IF(COUNTIF(Q39:AA39,$AB$2)&gt;0,_xlfn.CONCAT(zad20_dane[[#This Row],[marka]],"-",zad20_dane[[#This Row],[region sprzedazy]]),"NOPE")</f>
        <v>NOPE</v>
      </c>
    </row>
    <row r="40" spans="1:29" x14ac:dyDescent="0.25">
      <c r="A40" s="1" t="s">
        <v>27</v>
      </c>
      <c r="B40" s="1" t="s">
        <v>20</v>
      </c>
      <c r="C40">
        <v>38799</v>
      </c>
      <c r="D40">
        <v>93002</v>
      </c>
      <c r="E40">
        <v>116301</v>
      </c>
      <c r="F40">
        <v>10430</v>
      </c>
      <c r="G40">
        <v>209303</v>
      </c>
      <c r="H40">
        <v>23970</v>
      </c>
      <c r="I40">
        <v>35955</v>
      </c>
      <c r="J40">
        <v>70471</v>
      </c>
      <c r="K40">
        <v>91598</v>
      </c>
      <c r="L40">
        <v>10430</v>
      </c>
      <c r="M40">
        <v>9908</v>
      </c>
      <c r="N40">
        <v>92002</v>
      </c>
      <c r="O40">
        <f>SUM(zad20_dane[[#This Row],[styczen]:[grudzien]])</f>
        <v>802169</v>
      </c>
      <c r="Q40">
        <v>1</v>
      </c>
      <c r="R40">
        <f>IF(zad20_dane[[#This Row],[luty]]&lt;zad20_dane[[#This Row],[marzec]],Q40+1,1)</f>
        <v>2</v>
      </c>
      <c r="S40">
        <f>IF(zad20_dane[[#This Row],[marzec]]&lt;zad20_dane[[#This Row],[kwiecien]],R40+1,1)</f>
        <v>1</v>
      </c>
      <c r="T40">
        <f>IF(zad20_dane[[#This Row],[kwiecien]]&lt;zad20_dane[[#This Row],[maj]],S40+1,1)</f>
        <v>2</v>
      </c>
      <c r="U40">
        <f>IF(zad20_dane[[#This Row],[maj]]&lt;zad20_dane[[#This Row],[czerwiec]],T40+1,1)</f>
        <v>1</v>
      </c>
      <c r="V40">
        <f>IF(zad20_dane[[#This Row],[czerwiec]]&lt;zad20_dane[[#This Row],[lipiec]],U40+1,1)</f>
        <v>2</v>
      </c>
      <c r="W40">
        <f>IF(zad20_dane[[#This Row],[lipiec]]&lt;zad20_dane[[#This Row],[sierpien]],V40+1,1)</f>
        <v>3</v>
      </c>
      <c r="X40">
        <f>IF(zad20_dane[[#This Row],[sierpien]]&lt;zad20_dane[[#This Row],[wrzesien]],W40+1,1)</f>
        <v>4</v>
      </c>
      <c r="Y40">
        <f>IF(zad20_dane[[#This Row],[wrzesien]]&lt;zad20_dane[[#This Row],[pazdziernik]],X40+1,1)</f>
        <v>1</v>
      </c>
      <c r="Z40">
        <f>IF(zad20_dane[[#This Row],[pazdziernik]]&lt;zad20_dane[[#This Row],[listopad]],Y40+1,1)</f>
        <v>1</v>
      </c>
      <c r="AA40">
        <f>IF(zad20_dane[[#This Row],[listopad]]&lt;zad20_dane[[#This Row],[grudzien]],Z40+1,1)</f>
        <v>2</v>
      </c>
      <c r="AC40" t="str">
        <f>IF(COUNTIF(Q40:AA40,$AB$2)&gt;0,_xlfn.CONCAT(zad20_dane[[#This Row],[marka]],"-",zad20_dane[[#This Row],[region sprzedazy]]),"NOPE")</f>
        <v>NOPE</v>
      </c>
    </row>
    <row r="41" spans="1:29" x14ac:dyDescent="0.25">
      <c r="A41" s="1" t="s">
        <v>23</v>
      </c>
      <c r="B41" s="1" t="s">
        <v>21</v>
      </c>
      <c r="C41">
        <v>20393</v>
      </c>
      <c r="D41">
        <v>90033</v>
      </c>
      <c r="E41">
        <v>95421</v>
      </c>
      <c r="F41">
        <v>5663</v>
      </c>
      <c r="G41">
        <v>185454</v>
      </c>
      <c r="H41">
        <v>44149</v>
      </c>
      <c r="I41">
        <v>66223</v>
      </c>
      <c r="J41">
        <v>89165</v>
      </c>
      <c r="K41">
        <v>179145</v>
      </c>
      <c r="L41">
        <v>5663</v>
      </c>
      <c r="M41">
        <v>5380</v>
      </c>
      <c r="N41">
        <v>89033</v>
      </c>
      <c r="O41">
        <f>SUM(zad20_dane[[#This Row],[styczen]:[grudzien]])</f>
        <v>875722</v>
      </c>
      <c r="Q41">
        <v>1</v>
      </c>
      <c r="R41">
        <f>IF(zad20_dane[[#This Row],[luty]]&lt;zad20_dane[[#This Row],[marzec]],Q41+1,1)</f>
        <v>2</v>
      </c>
      <c r="S41">
        <f>IF(zad20_dane[[#This Row],[marzec]]&lt;zad20_dane[[#This Row],[kwiecien]],R41+1,1)</f>
        <v>1</v>
      </c>
      <c r="T41">
        <f>IF(zad20_dane[[#This Row],[kwiecien]]&lt;zad20_dane[[#This Row],[maj]],S41+1,1)</f>
        <v>2</v>
      </c>
      <c r="U41">
        <f>IF(zad20_dane[[#This Row],[maj]]&lt;zad20_dane[[#This Row],[czerwiec]],T41+1,1)</f>
        <v>1</v>
      </c>
      <c r="V41">
        <f>IF(zad20_dane[[#This Row],[czerwiec]]&lt;zad20_dane[[#This Row],[lipiec]],U41+1,1)</f>
        <v>2</v>
      </c>
      <c r="W41">
        <f>IF(zad20_dane[[#This Row],[lipiec]]&lt;zad20_dane[[#This Row],[sierpien]],V41+1,1)</f>
        <v>3</v>
      </c>
      <c r="X41">
        <f>IF(zad20_dane[[#This Row],[sierpien]]&lt;zad20_dane[[#This Row],[wrzesien]],W41+1,1)</f>
        <v>4</v>
      </c>
      <c r="Y41">
        <f>IF(zad20_dane[[#This Row],[wrzesien]]&lt;zad20_dane[[#This Row],[pazdziernik]],X41+1,1)</f>
        <v>1</v>
      </c>
      <c r="Z41">
        <f>IF(zad20_dane[[#This Row],[pazdziernik]]&lt;zad20_dane[[#This Row],[listopad]],Y41+1,1)</f>
        <v>1</v>
      </c>
      <c r="AA41">
        <f>IF(zad20_dane[[#This Row],[listopad]]&lt;zad20_dane[[#This Row],[grudzien]],Z41+1,1)</f>
        <v>2</v>
      </c>
      <c r="AC41" t="str">
        <f>IF(COUNTIF(Q41:AA41,$AB$2)&gt;0,_xlfn.CONCAT(zad20_dane[[#This Row],[marka]],"-",zad20_dane[[#This Row],[region sprzedazy]]),"NOPE")</f>
        <v>NOPE</v>
      </c>
    </row>
    <row r="42" spans="1:29" x14ac:dyDescent="0.25">
      <c r="A42" s="1" t="s">
        <v>26</v>
      </c>
      <c r="B42" s="1" t="s">
        <v>15</v>
      </c>
      <c r="C42">
        <v>12399</v>
      </c>
      <c r="D42">
        <v>58840</v>
      </c>
      <c r="E42">
        <v>61432</v>
      </c>
      <c r="F42">
        <v>5268</v>
      </c>
      <c r="G42">
        <v>120272</v>
      </c>
      <c r="H42">
        <v>47455</v>
      </c>
      <c r="I42">
        <v>71183</v>
      </c>
      <c r="J42">
        <v>76875</v>
      </c>
      <c r="K42">
        <v>183115</v>
      </c>
      <c r="L42">
        <v>5268</v>
      </c>
      <c r="M42">
        <v>5005</v>
      </c>
      <c r="N42">
        <v>57840</v>
      </c>
      <c r="O42">
        <f>SUM(zad20_dane[[#This Row],[styczen]:[grudzien]])</f>
        <v>704952</v>
      </c>
      <c r="Q42">
        <v>1</v>
      </c>
      <c r="R42">
        <f>IF(zad20_dane[[#This Row],[luty]]&lt;zad20_dane[[#This Row],[marzec]],Q42+1,1)</f>
        <v>2</v>
      </c>
      <c r="S42">
        <f>IF(zad20_dane[[#This Row],[marzec]]&lt;zad20_dane[[#This Row],[kwiecien]],R42+1,1)</f>
        <v>1</v>
      </c>
      <c r="T42">
        <f>IF(zad20_dane[[#This Row],[kwiecien]]&lt;zad20_dane[[#This Row],[maj]],S42+1,1)</f>
        <v>2</v>
      </c>
      <c r="U42">
        <f>IF(zad20_dane[[#This Row],[maj]]&lt;zad20_dane[[#This Row],[czerwiec]],T42+1,1)</f>
        <v>1</v>
      </c>
      <c r="V42">
        <f>IF(zad20_dane[[#This Row],[czerwiec]]&lt;zad20_dane[[#This Row],[lipiec]],U42+1,1)</f>
        <v>2</v>
      </c>
      <c r="W42">
        <f>IF(zad20_dane[[#This Row],[lipiec]]&lt;zad20_dane[[#This Row],[sierpien]],V42+1,1)</f>
        <v>3</v>
      </c>
      <c r="X42">
        <f>IF(zad20_dane[[#This Row],[sierpien]]&lt;zad20_dane[[#This Row],[wrzesien]],W42+1,1)</f>
        <v>4</v>
      </c>
      <c r="Y42">
        <f>IF(zad20_dane[[#This Row],[wrzesien]]&lt;zad20_dane[[#This Row],[pazdziernik]],X42+1,1)</f>
        <v>1</v>
      </c>
      <c r="Z42">
        <f>IF(zad20_dane[[#This Row],[pazdziernik]]&lt;zad20_dane[[#This Row],[listopad]],Y42+1,1)</f>
        <v>1</v>
      </c>
      <c r="AA42">
        <f>IF(zad20_dane[[#This Row],[listopad]]&lt;zad20_dane[[#This Row],[grudzien]],Z42+1,1)</f>
        <v>2</v>
      </c>
      <c r="AC42" t="str">
        <f>IF(COUNTIF(Q42:AA42,$AB$2)&gt;0,_xlfn.CONCAT(zad20_dane[[#This Row],[marka]],"-",zad20_dane[[#This Row],[region sprzedazy]]),"NOPE")</f>
        <v>NOPE</v>
      </c>
    </row>
    <row r="43" spans="1:29" x14ac:dyDescent="0.25">
      <c r="A43" s="1" t="s">
        <v>28</v>
      </c>
      <c r="B43" s="1" t="s">
        <v>20</v>
      </c>
      <c r="C43">
        <v>20330</v>
      </c>
      <c r="D43">
        <v>98555</v>
      </c>
      <c r="E43">
        <v>102459</v>
      </c>
      <c r="F43">
        <v>5157</v>
      </c>
      <c r="G43">
        <v>201014</v>
      </c>
      <c r="H43">
        <v>48478</v>
      </c>
      <c r="I43">
        <v>72716</v>
      </c>
      <c r="J43">
        <v>97755</v>
      </c>
      <c r="K43">
        <v>198619</v>
      </c>
      <c r="L43">
        <v>5157</v>
      </c>
      <c r="M43">
        <v>4899</v>
      </c>
      <c r="N43">
        <v>97555</v>
      </c>
      <c r="O43">
        <f>SUM(zad20_dane[[#This Row],[styczen]:[grudzien]])</f>
        <v>952694</v>
      </c>
      <c r="Q43">
        <v>1</v>
      </c>
      <c r="R43">
        <f>IF(zad20_dane[[#This Row],[luty]]&lt;zad20_dane[[#This Row],[marzec]],Q43+1,1)</f>
        <v>2</v>
      </c>
      <c r="S43">
        <f>IF(zad20_dane[[#This Row],[marzec]]&lt;zad20_dane[[#This Row],[kwiecien]],R43+1,1)</f>
        <v>1</v>
      </c>
      <c r="T43">
        <f>IF(zad20_dane[[#This Row],[kwiecien]]&lt;zad20_dane[[#This Row],[maj]],S43+1,1)</f>
        <v>2</v>
      </c>
      <c r="U43">
        <f>IF(zad20_dane[[#This Row],[maj]]&lt;zad20_dane[[#This Row],[czerwiec]],T43+1,1)</f>
        <v>1</v>
      </c>
      <c r="V43">
        <f>IF(zad20_dane[[#This Row],[czerwiec]]&lt;zad20_dane[[#This Row],[lipiec]],U43+1,1)</f>
        <v>2</v>
      </c>
      <c r="W43">
        <f>IF(zad20_dane[[#This Row],[lipiec]]&lt;zad20_dane[[#This Row],[sierpien]],V43+1,1)</f>
        <v>3</v>
      </c>
      <c r="X43">
        <f>IF(zad20_dane[[#This Row],[sierpien]]&lt;zad20_dane[[#This Row],[wrzesien]],W43+1,1)</f>
        <v>4</v>
      </c>
      <c r="Y43">
        <f>IF(zad20_dane[[#This Row],[wrzesien]]&lt;zad20_dane[[#This Row],[pazdziernik]],X43+1,1)</f>
        <v>1</v>
      </c>
      <c r="Z43">
        <f>IF(zad20_dane[[#This Row],[pazdziernik]]&lt;zad20_dane[[#This Row],[listopad]],Y43+1,1)</f>
        <v>1</v>
      </c>
      <c r="AA43">
        <f>IF(zad20_dane[[#This Row],[listopad]]&lt;zad20_dane[[#This Row],[grudzien]],Z43+1,1)</f>
        <v>2</v>
      </c>
      <c r="AC43" t="str">
        <f>IF(COUNTIF(Q43:AA43,$AB$2)&gt;0,_xlfn.CONCAT(zad20_dane[[#This Row],[marka]],"-",zad20_dane[[#This Row],[region sprzedazy]]),"NOPE")</f>
        <v>NOPE</v>
      </c>
    </row>
    <row r="44" spans="1:29" x14ac:dyDescent="0.25">
      <c r="A44" s="1" t="s">
        <v>24</v>
      </c>
      <c r="B44" s="1" t="s">
        <v>15</v>
      </c>
      <c r="C44">
        <v>5999</v>
      </c>
      <c r="D44">
        <v>34598</v>
      </c>
      <c r="E44">
        <v>34831</v>
      </c>
      <c r="F44">
        <v>4335</v>
      </c>
      <c r="G44">
        <v>69429</v>
      </c>
      <c r="H44">
        <v>57673</v>
      </c>
      <c r="I44">
        <v>86509</v>
      </c>
      <c r="J44">
        <v>74972</v>
      </c>
      <c r="K44">
        <v>213155</v>
      </c>
      <c r="L44">
        <v>4335</v>
      </c>
      <c r="M44">
        <v>4118</v>
      </c>
      <c r="N44">
        <v>33598</v>
      </c>
      <c r="O44">
        <f>SUM(zad20_dane[[#This Row],[styczen]:[grudzien]])</f>
        <v>623552</v>
      </c>
      <c r="Q44">
        <v>1</v>
      </c>
      <c r="R44">
        <f>IF(zad20_dane[[#This Row],[luty]]&lt;zad20_dane[[#This Row],[marzec]],Q44+1,1)</f>
        <v>2</v>
      </c>
      <c r="S44">
        <f>IF(zad20_dane[[#This Row],[marzec]]&lt;zad20_dane[[#This Row],[kwiecien]],R44+1,1)</f>
        <v>1</v>
      </c>
      <c r="T44">
        <f>IF(zad20_dane[[#This Row],[kwiecien]]&lt;zad20_dane[[#This Row],[maj]],S44+1,1)</f>
        <v>2</v>
      </c>
      <c r="U44">
        <f>IF(zad20_dane[[#This Row],[maj]]&lt;zad20_dane[[#This Row],[czerwiec]],T44+1,1)</f>
        <v>1</v>
      </c>
      <c r="V44">
        <f>IF(zad20_dane[[#This Row],[czerwiec]]&lt;zad20_dane[[#This Row],[lipiec]],U44+1,1)</f>
        <v>2</v>
      </c>
      <c r="W44">
        <f>IF(zad20_dane[[#This Row],[lipiec]]&lt;zad20_dane[[#This Row],[sierpien]],V44+1,1)</f>
        <v>1</v>
      </c>
      <c r="X44">
        <f>IF(zad20_dane[[#This Row],[sierpien]]&lt;zad20_dane[[#This Row],[wrzesien]],W44+1,1)</f>
        <v>2</v>
      </c>
      <c r="Y44">
        <f>IF(zad20_dane[[#This Row],[wrzesien]]&lt;zad20_dane[[#This Row],[pazdziernik]],X44+1,1)</f>
        <v>1</v>
      </c>
      <c r="Z44">
        <f>IF(zad20_dane[[#This Row],[pazdziernik]]&lt;zad20_dane[[#This Row],[listopad]],Y44+1,1)</f>
        <v>1</v>
      </c>
      <c r="AA44">
        <f>IF(zad20_dane[[#This Row],[listopad]]&lt;zad20_dane[[#This Row],[grudzien]],Z44+1,1)</f>
        <v>2</v>
      </c>
      <c r="AC44" t="str">
        <f>IF(COUNTIF(Q44:AA44,$AB$2)&gt;0,_xlfn.CONCAT(zad20_dane[[#This Row],[marka]],"-",zad20_dane[[#This Row],[region sprzedazy]]),"NOPE")</f>
        <v>NOPE</v>
      </c>
    </row>
    <row r="45" spans="1:29" x14ac:dyDescent="0.25">
      <c r="A45" s="1" t="s">
        <v>28</v>
      </c>
      <c r="B45" s="1" t="s">
        <v>18</v>
      </c>
      <c r="C45">
        <v>5002</v>
      </c>
      <c r="D45">
        <v>29300</v>
      </c>
      <c r="E45">
        <v>29419</v>
      </c>
      <c r="F45">
        <v>4268</v>
      </c>
      <c r="G45">
        <v>58719</v>
      </c>
      <c r="H45">
        <v>58577</v>
      </c>
      <c r="I45">
        <v>87865</v>
      </c>
      <c r="J45">
        <v>73227</v>
      </c>
      <c r="K45">
        <v>214666</v>
      </c>
      <c r="L45">
        <v>4268</v>
      </c>
      <c r="M45">
        <v>4055</v>
      </c>
      <c r="N45">
        <v>28300</v>
      </c>
      <c r="O45">
        <f>SUM(zad20_dane[[#This Row],[styczen]:[grudzien]])</f>
        <v>597666</v>
      </c>
      <c r="Q45">
        <v>1</v>
      </c>
      <c r="R45">
        <f>IF(zad20_dane[[#This Row],[luty]]&lt;zad20_dane[[#This Row],[marzec]],Q45+1,1)</f>
        <v>2</v>
      </c>
      <c r="S45">
        <f>IF(zad20_dane[[#This Row],[marzec]]&lt;zad20_dane[[#This Row],[kwiecien]],R45+1,1)</f>
        <v>1</v>
      </c>
      <c r="T45">
        <f>IF(zad20_dane[[#This Row],[kwiecien]]&lt;zad20_dane[[#This Row],[maj]],S45+1,1)</f>
        <v>2</v>
      </c>
      <c r="U45">
        <f>IF(zad20_dane[[#This Row],[maj]]&lt;zad20_dane[[#This Row],[czerwiec]],T45+1,1)</f>
        <v>1</v>
      </c>
      <c r="V45">
        <f>IF(zad20_dane[[#This Row],[czerwiec]]&lt;zad20_dane[[#This Row],[lipiec]],U45+1,1)</f>
        <v>2</v>
      </c>
      <c r="W45">
        <f>IF(zad20_dane[[#This Row],[lipiec]]&lt;zad20_dane[[#This Row],[sierpien]],V45+1,1)</f>
        <v>1</v>
      </c>
      <c r="X45">
        <f>IF(zad20_dane[[#This Row],[sierpien]]&lt;zad20_dane[[#This Row],[wrzesien]],W45+1,1)</f>
        <v>2</v>
      </c>
      <c r="Y45">
        <f>IF(zad20_dane[[#This Row],[wrzesien]]&lt;zad20_dane[[#This Row],[pazdziernik]],X45+1,1)</f>
        <v>1</v>
      </c>
      <c r="Z45">
        <f>IF(zad20_dane[[#This Row],[pazdziernik]]&lt;zad20_dane[[#This Row],[listopad]],Y45+1,1)</f>
        <v>1</v>
      </c>
      <c r="AA45">
        <f>IF(zad20_dane[[#This Row],[listopad]]&lt;zad20_dane[[#This Row],[grudzien]],Z45+1,1)</f>
        <v>2</v>
      </c>
      <c r="AC45" t="str">
        <f>IF(COUNTIF(Q45:AA45,$AB$2)&gt;0,_xlfn.CONCAT(zad20_dane[[#This Row],[marka]],"-",zad20_dane[[#This Row],[region sprzedazy]]),"NOPE")</f>
        <v>NOPE</v>
      </c>
    </row>
    <row r="46" spans="1:29" x14ac:dyDescent="0.25">
      <c r="A46" s="1" t="s">
        <v>23</v>
      </c>
      <c r="B46" s="1" t="s">
        <v>22</v>
      </c>
      <c r="C46">
        <v>12345</v>
      </c>
      <c r="D46">
        <v>86644</v>
      </c>
      <c r="E46">
        <v>84548</v>
      </c>
      <c r="F46">
        <v>3562</v>
      </c>
      <c r="G46">
        <v>171192</v>
      </c>
      <c r="H46">
        <v>70186</v>
      </c>
      <c r="I46">
        <v>105278</v>
      </c>
      <c r="J46">
        <v>113508</v>
      </c>
      <c r="K46">
        <v>276626</v>
      </c>
      <c r="L46">
        <v>3562</v>
      </c>
      <c r="M46">
        <v>3384</v>
      </c>
      <c r="N46">
        <v>85644</v>
      </c>
      <c r="O46">
        <f>SUM(zad20_dane[[#This Row],[styczen]:[grudzien]])</f>
        <v>1016479</v>
      </c>
      <c r="Q46">
        <v>1</v>
      </c>
      <c r="R46">
        <f>IF(zad20_dane[[#This Row],[luty]]&lt;zad20_dane[[#This Row],[marzec]],Q46+1,1)</f>
        <v>1</v>
      </c>
      <c r="S46">
        <f>IF(zad20_dane[[#This Row],[marzec]]&lt;zad20_dane[[#This Row],[kwiecien]],R46+1,1)</f>
        <v>1</v>
      </c>
      <c r="T46">
        <f>IF(zad20_dane[[#This Row],[kwiecien]]&lt;zad20_dane[[#This Row],[maj]],S46+1,1)</f>
        <v>2</v>
      </c>
      <c r="U46">
        <f>IF(zad20_dane[[#This Row],[maj]]&lt;zad20_dane[[#This Row],[czerwiec]],T46+1,1)</f>
        <v>1</v>
      </c>
      <c r="V46">
        <f>IF(zad20_dane[[#This Row],[czerwiec]]&lt;zad20_dane[[#This Row],[lipiec]],U46+1,1)</f>
        <v>2</v>
      </c>
      <c r="W46">
        <f>IF(zad20_dane[[#This Row],[lipiec]]&lt;zad20_dane[[#This Row],[sierpien]],V46+1,1)</f>
        <v>3</v>
      </c>
      <c r="X46">
        <f>IF(zad20_dane[[#This Row],[sierpien]]&lt;zad20_dane[[#This Row],[wrzesien]],W46+1,1)</f>
        <v>4</v>
      </c>
      <c r="Y46">
        <f>IF(zad20_dane[[#This Row],[wrzesien]]&lt;zad20_dane[[#This Row],[pazdziernik]],X46+1,1)</f>
        <v>1</v>
      </c>
      <c r="Z46">
        <f>IF(zad20_dane[[#This Row],[pazdziernik]]&lt;zad20_dane[[#This Row],[listopad]],Y46+1,1)</f>
        <v>1</v>
      </c>
      <c r="AA46">
        <f>IF(zad20_dane[[#This Row],[listopad]]&lt;zad20_dane[[#This Row],[grudzien]],Z46+1,1)</f>
        <v>2</v>
      </c>
      <c r="AC46" t="str">
        <f>IF(COUNTIF(Q46:AA46,$AB$2)&gt;0,_xlfn.CONCAT(zad20_dane[[#This Row],[marka]],"-",zad20_dane[[#This Row],[region sprzedazy]]),"NOPE")</f>
        <v>NOPE</v>
      </c>
    </row>
    <row r="47" spans="1:29" x14ac:dyDescent="0.25">
      <c r="A47" s="1" t="s">
        <v>19</v>
      </c>
      <c r="B47" s="1" t="s">
        <v>18</v>
      </c>
      <c r="C47">
        <v>2833</v>
      </c>
      <c r="D47">
        <v>39599</v>
      </c>
      <c r="E47">
        <v>35832</v>
      </c>
      <c r="F47">
        <v>1789</v>
      </c>
      <c r="G47">
        <v>75431</v>
      </c>
      <c r="H47">
        <v>139778</v>
      </c>
      <c r="I47">
        <v>209666</v>
      </c>
      <c r="J47">
        <v>159577</v>
      </c>
      <c r="K47">
        <v>506188</v>
      </c>
      <c r="L47">
        <v>1789</v>
      </c>
      <c r="M47">
        <v>1699</v>
      </c>
      <c r="N47">
        <v>38599</v>
      </c>
      <c r="O47">
        <f>SUM(zad20_dane[[#This Row],[styczen]:[grudzien]])</f>
        <v>1212780</v>
      </c>
      <c r="Q47">
        <v>1</v>
      </c>
      <c r="R47">
        <f>IF(zad20_dane[[#This Row],[luty]]&lt;zad20_dane[[#This Row],[marzec]],Q47+1,1)</f>
        <v>1</v>
      </c>
      <c r="S47">
        <f>IF(zad20_dane[[#This Row],[marzec]]&lt;zad20_dane[[#This Row],[kwiecien]],R47+1,1)</f>
        <v>1</v>
      </c>
      <c r="T47">
        <f>IF(zad20_dane[[#This Row],[kwiecien]]&lt;zad20_dane[[#This Row],[maj]],S47+1,1)</f>
        <v>2</v>
      </c>
      <c r="U47">
        <f>IF(zad20_dane[[#This Row],[maj]]&lt;zad20_dane[[#This Row],[czerwiec]],T47+1,1)</f>
        <v>3</v>
      </c>
      <c r="V47">
        <f>IF(zad20_dane[[#This Row],[czerwiec]]&lt;zad20_dane[[#This Row],[lipiec]],U47+1,1)</f>
        <v>4</v>
      </c>
      <c r="W47">
        <f>IF(zad20_dane[[#This Row],[lipiec]]&lt;zad20_dane[[#This Row],[sierpien]],V47+1,1)</f>
        <v>1</v>
      </c>
      <c r="X47">
        <f>IF(zad20_dane[[#This Row],[sierpien]]&lt;zad20_dane[[#This Row],[wrzesien]],W47+1,1)</f>
        <v>2</v>
      </c>
      <c r="Y47">
        <f>IF(zad20_dane[[#This Row],[wrzesien]]&lt;zad20_dane[[#This Row],[pazdziernik]],X47+1,1)</f>
        <v>1</v>
      </c>
      <c r="Z47">
        <f>IF(zad20_dane[[#This Row],[pazdziernik]]&lt;zad20_dane[[#This Row],[listopad]],Y47+1,1)</f>
        <v>1</v>
      </c>
      <c r="AA47">
        <f>IF(zad20_dane[[#This Row],[listopad]]&lt;zad20_dane[[#This Row],[grudzien]],Z47+1,1)</f>
        <v>2</v>
      </c>
      <c r="AC47" t="str">
        <f>IF(COUNTIF(Q47:AA47,$AB$2)&gt;0,_xlfn.CONCAT(zad20_dane[[#This Row],[marka]],"-",zad20_dane[[#This Row],[region sprzedazy]]),"NOPE")</f>
        <v>NOPE</v>
      </c>
    </row>
    <row r="48" spans="1:29" x14ac:dyDescent="0.25">
      <c r="A48" s="1" t="s">
        <v>27</v>
      </c>
      <c r="B48" s="1" t="s">
        <v>21</v>
      </c>
      <c r="C48">
        <v>3302</v>
      </c>
      <c r="D48">
        <v>50022</v>
      </c>
      <c r="E48">
        <v>44987</v>
      </c>
      <c r="F48">
        <v>1650</v>
      </c>
      <c r="G48">
        <v>95009</v>
      </c>
      <c r="H48">
        <v>151490</v>
      </c>
      <c r="I48">
        <v>227235</v>
      </c>
      <c r="J48">
        <v>176501</v>
      </c>
      <c r="K48">
        <v>551924</v>
      </c>
      <c r="L48">
        <v>1650</v>
      </c>
      <c r="M48">
        <v>1568</v>
      </c>
      <c r="N48">
        <v>49022</v>
      </c>
      <c r="O48">
        <f>SUM(zad20_dane[[#This Row],[styczen]:[grudzien]])</f>
        <v>1354360</v>
      </c>
      <c r="Q48">
        <v>1</v>
      </c>
      <c r="R48">
        <f>IF(zad20_dane[[#This Row],[luty]]&lt;zad20_dane[[#This Row],[marzec]],Q48+1,1)</f>
        <v>1</v>
      </c>
      <c r="S48">
        <f>IF(zad20_dane[[#This Row],[marzec]]&lt;zad20_dane[[#This Row],[kwiecien]],R48+1,1)</f>
        <v>1</v>
      </c>
      <c r="T48">
        <f>IF(zad20_dane[[#This Row],[kwiecien]]&lt;zad20_dane[[#This Row],[maj]],S48+1,1)</f>
        <v>2</v>
      </c>
      <c r="U48">
        <f>IF(zad20_dane[[#This Row],[maj]]&lt;zad20_dane[[#This Row],[czerwiec]],T48+1,1)</f>
        <v>3</v>
      </c>
      <c r="V48">
        <f>IF(zad20_dane[[#This Row],[czerwiec]]&lt;zad20_dane[[#This Row],[lipiec]],U48+1,1)</f>
        <v>4</v>
      </c>
      <c r="W48">
        <f>IF(zad20_dane[[#This Row],[lipiec]]&lt;zad20_dane[[#This Row],[sierpien]],V48+1,1)</f>
        <v>1</v>
      </c>
      <c r="X48">
        <f>IF(zad20_dane[[#This Row],[sierpien]]&lt;zad20_dane[[#This Row],[wrzesien]],W48+1,1)</f>
        <v>2</v>
      </c>
      <c r="Y48">
        <f>IF(zad20_dane[[#This Row],[wrzesien]]&lt;zad20_dane[[#This Row],[pazdziernik]],X48+1,1)</f>
        <v>1</v>
      </c>
      <c r="Z48">
        <f>IF(zad20_dane[[#This Row],[pazdziernik]]&lt;zad20_dane[[#This Row],[listopad]],Y48+1,1)</f>
        <v>1</v>
      </c>
      <c r="AA48">
        <f>IF(zad20_dane[[#This Row],[listopad]]&lt;zad20_dane[[#This Row],[grudzien]],Z48+1,1)</f>
        <v>2</v>
      </c>
      <c r="AC48" t="str">
        <f>IF(COUNTIF(Q48:AA48,$AB$2)&gt;0,_xlfn.CONCAT(zad20_dane[[#This Row],[marka]],"-",zad20_dane[[#This Row],[region sprzedazy]]),"NOPE")</f>
        <v>NOPE</v>
      </c>
    </row>
    <row r="49" spans="1:29" x14ac:dyDescent="0.25">
      <c r="A49" s="1" t="s">
        <v>14</v>
      </c>
      <c r="B49" s="1" t="s">
        <v>20</v>
      </c>
      <c r="C49">
        <v>3455</v>
      </c>
      <c r="D49">
        <v>95600</v>
      </c>
      <c r="E49">
        <v>83122</v>
      </c>
      <c r="F49">
        <v>904</v>
      </c>
      <c r="G49">
        <v>178722</v>
      </c>
      <c r="H49">
        <v>276700</v>
      </c>
      <c r="I49">
        <v>415051</v>
      </c>
      <c r="J49">
        <v>324500</v>
      </c>
      <c r="K49">
        <v>1012797</v>
      </c>
      <c r="L49">
        <v>904</v>
      </c>
      <c r="M49">
        <v>858</v>
      </c>
      <c r="N49">
        <v>94600</v>
      </c>
      <c r="O49">
        <f>SUM(zad20_dane[[#This Row],[styczen]:[grudzien]])</f>
        <v>2487213</v>
      </c>
      <c r="Q49">
        <v>1</v>
      </c>
      <c r="R49">
        <f>IF(zad20_dane[[#This Row],[luty]]&lt;zad20_dane[[#This Row],[marzec]],Q49+1,1)</f>
        <v>1</v>
      </c>
      <c r="S49">
        <f>IF(zad20_dane[[#This Row],[marzec]]&lt;zad20_dane[[#This Row],[kwiecien]],R49+1,1)</f>
        <v>1</v>
      </c>
      <c r="T49">
        <f>IF(zad20_dane[[#This Row],[kwiecien]]&lt;zad20_dane[[#This Row],[maj]],S49+1,1)</f>
        <v>2</v>
      </c>
      <c r="U49">
        <f>IF(zad20_dane[[#This Row],[maj]]&lt;zad20_dane[[#This Row],[czerwiec]],T49+1,1)</f>
        <v>3</v>
      </c>
      <c r="V49">
        <f>IF(zad20_dane[[#This Row],[czerwiec]]&lt;zad20_dane[[#This Row],[lipiec]],U49+1,1)</f>
        <v>4</v>
      </c>
      <c r="W49">
        <f>IF(zad20_dane[[#This Row],[lipiec]]&lt;zad20_dane[[#This Row],[sierpien]],V49+1,1)</f>
        <v>1</v>
      </c>
      <c r="X49">
        <f>IF(zad20_dane[[#This Row],[sierpien]]&lt;zad20_dane[[#This Row],[wrzesien]],W49+1,1)</f>
        <v>2</v>
      </c>
      <c r="Y49">
        <f>IF(zad20_dane[[#This Row],[wrzesien]]&lt;zad20_dane[[#This Row],[pazdziernik]],X49+1,1)</f>
        <v>1</v>
      </c>
      <c r="Z49">
        <f>IF(zad20_dane[[#This Row],[pazdziernik]]&lt;zad20_dane[[#This Row],[listopad]],Y49+1,1)</f>
        <v>1</v>
      </c>
      <c r="AA49">
        <f>IF(zad20_dane[[#This Row],[listopad]]&lt;zad20_dane[[#This Row],[grudzien]],Z49+1,1)</f>
        <v>2</v>
      </c>
      <c r="AC49" t="str">
        <f>IF(COUNTIF(Q49:AA49,$AB$2)&gt;0,_xlfn.CONCAT(zad20_dane[[#This Row],[marka]],"-",zad20_dane[[#This Row],[region sprzedazy]]),"NOPE")</f>
        <v>NOPE</v>
      </c>
    </row>
    <row r="50" spans="1:29" x14ac:dyDescent="0.25">
      <c r="A50" s="1" t="s">
        <v>19</v>
      </c>
      <c r="B50" s="1" t="s">
        <v>15</v>
      </c>
      <c r="C50">
        <v>12453</v>
      </c>
      <c r="D50">
        <v>398488</v>
      </c>
      <c r="E50">
        <v>344526</v>
      </c>
      <c r="F50">
        <v>781</v>
      </c>
      <c r="G50">
        <v>743014</v>
      </c>
      <c r="H50">
        <v>319994</v>
      </c>
      <c r="I50">
        <v>479990</v>
      </c>
      <c r="J50">
        <v>519238</v>
      </c>
      <c r="K50">
        <v>1306769</v>
      </c>
      <c r="L50">
        <v>781</v>
      </c>
      <c r="M50">
        <v>742</v>
      </c>
      <c r="N50">
        <v>397488</v>
      </c>
      <c r="O50">
        <f>SUM(zad20_dane[[#This Row],[styczen]:[grudzien]])</f>
        <v>4524264</v>
      </c>
      <c r="Q50">
        <v>1</v>
      </c>
      <c r="R50">
        <f>IF(zad20_dane[[#This Row],[luty]]&lt;zad20_dane[[#This Row],[marzec]],Q50+1,1)</f>
        <v>1</v>
      </c>
      <c r="S50">
        <f>IF(zad20_dane[[#This Row],[marzec]]&lt;zad20_dane[[#This Row],[kwiecien]],R50+1,1)</f>
        <v>1</v>
      </c>
      <c r="T50">
        <f>IF(zad20_dane[[#This Row],[kwiecien]]&lt;zad20_dane[[#This Row],[maj]],S50+1,1)</f>
        <v>2</v>
      </c>
      <c r="U50">
        <f>IF(zad20_dane[[#This Row],[maj]]&lt;zad20_dane[[#This Row],[czerwiec]],T50+1,1)</f>
        <v>1</v>
      </c>
      <c r="V50">
        <f>IF(zad20_dane[[#This Row],[czerwiec]]&lt;zad20_dane[[#This Row],[lipiec]],U50+1,1)</f>
        <v>2</v>
      </c>
      <c r="W50">
        <f>IF(zad20_dane[[#This Row],[lipiec]]&lt;zad20_dane[[#This Row],[sierpien]],V50+1,1)</f>
        <v>3</v>
      </c>
      <c r="X50">
        <f>IF(zad20_dane[[#This Row],[sierpien]]&lt;zad20_dane[[#This Row],[wrzesien]],W50+1,1)</f>
        <v>4</v>
      </c>
      <c r="Y50">
        <f>IF(zad20_dane[[#This Row],[wrzesien]]&lt;zad20_dane[[#This Row],[pazdziernik]],X50+1,1)</f>
        <v>1</v>
      </c>
      <c r="Z50">
        <f>IF(zad20_dane[[#This Row],[pazdziernik]]&lt;zad20_dane[[#This Row],[listopad]],Y50+1,1)</f>
        <v>1</v>
      </c>
      <c r="AA50">
        <f>IF(zad20_dane[[#This Row],[listopad]]&lt;zad20_dane[[#This Row],[grudzien]],Z50+1,1)</f>
        <v>2</v>
      </c>
      <c r="AC50" t="str">
        <f>IF(COUNTIF(Q50:AA50,$AB$2)&gt;0,_xlfn.CONCAT(zad20_dane[[#This Row],[marka]],"-",zad20_dane[[#This Row],[region sprzedazy]]),"NOPE")</f>
        <v>NOPE</v>
      </c>
    </row>
    <row r="51" spans="1:29" x14ac:dyDescent="0.25">
      <c r="A51" s="1" t="s">
        <v>17</v>
      </c>
      <c r="B51" s="1" t="s">
        <v>20</v>
      </c>
      <c r="C51">
        <v>2003</v>
      </c>
      <c r="D51">
        <v>90002</v>
      </c>
      <c r="E51">
        <v>77005</v>
      </c>
      <c r="F51">
        <v>556</v>
      </c>
      <c r="G51">
        <v>167007</v>
      </c>
      <c r="H51">
        <v>449336</v>
      </c>
      <c r="I51">
        <v>674004</v>
      </c>
      <c r="J51">
        <v>494337</v>
      </c>
      <c r="K51">
        <v>1615674</v>
      </c>
      <c r="L51">
        <v>556</v>
      </c>
      <c r="M51">
        <v>529</v>
      </c>
      <c r="N51">
        <v>89002</v>
      </c>
      <c r="O51">
        <f>SUM(zad20_dane[[#This Row],[styczen]:[grudzien]])</f>
        <v>3660011</v>
      </c>
      <c r="Q51">
        <v>1</v>
      </c>
      <c r="R51">
        <f>IF(zad20_dane[[#This Row],[luty]]&lt;zad20_dane[[#This Row],[marzec]],Q51+1,1)</f>
        <v>1</v>
      </c>
      <c r="S51">
        <f>IF(zad20_dane[[#This Row],[marzec]]&lt;zad20_dane[[#This Row],[kwiecien]],R51+1,1)</f>
        <v>1</v>
      </c>
      <c r="T51">
        <f>IF(zad20_dane[[#This Row],[kwiecien]]&lt;zad20_dane[[#This Row],[maj]],S51+1,1)</f>
        <v>2</v>
      </c>
      <c r="U51">
        <f>IF(zad20_dane[[#This Row],[maj]]&lt;zad20_dane[[#This Row],[czerwiec]],T51+1,1)</f>
        <v>3</v>
      </c>
      <c r="V51">
        <f>IF(zad20_dane[[#This Row],[czerwiec]]&lt;zad20_dane[[#This Row],[lipiec]],U51+1,1)</f>
        <v>4</v>
      </c>
      <c r="W51">
        <f>IF(zad20_dane[[#This Row],[lipiec]]&lt;zad20_dane[[#This Row],[sierpien]],V51+1,1)</f>
        <v>1</v>
      </c>
      <c r="X51">
        <f>IF(zad20_dane[[#This Row],[sierpien]]&lt;zad20_dane[[#This Row],[wrzesien]],W51+1,1)</f>
        <v>2</v>
      </c>
      <c r="Y51">
        <f>IF(zad20_dane[[#This Row],[wrzesien]]&lt;zad20_dane[[#This Row],[pazdziernik]],X51+1,1)</f>
        <v>1</v>
      </c>
      <c r="Z51">
        <f>IF(zad20_dane[[#This Row],[pazdziernik]]&lt;zad20_dane[[#This Row],[listopad]],Y51+1,1)</f>
        <v>1</v>
      </c>
      <c r="AA51">
        <f>IF(zad20_dane[[#This Row],[listopad]]&lt;zad20_dane[[#This Row],[grudzien]],Z51+1,1)</f>
        <v>2</v>
      </c>
      <c r="AC51" t="str">
        <f>IF(COUNTIF(Q51:AA51,$AB$2)&gt;0,_xlfn.CONCAT(zad20_dane[[#This Row],[marka]],"-",zad20_dane[[#This Row],[region sprzedazy]]),"NOPE")</f>
        <v>NOPE</v>
      </c>
    </row>
    <row r="52" spans="1:29" x14ac:dyDescent="0.25">
      <c r="A52" s="1" t="s">
        <v>29</v>
      </c>
      <c r="B52" s="1" t="s">
        <v>29</v>
      </c>
      <c r="O52">
        <f>SUM(zad20_dane[[#This Row],[styczen]:[grudzien]])</f>
        <v>0</v>
      </c>
    </row>
    <row r="59" spans="1:29" x14ac:dyDescent="0.25">
      <c r="B59" s="5" t="s">
        <v>39</v>
      </c>
      <c r="C59" t="s">
        <v>40</v>
      </c>
      <c r="D59" t="s">
        <v>41</v>
      </c>
      <c r="E59" t="s">
        <v>42</v>
      </c>
      <c r="F59" t="s">
        <v>43</v>
      </c>
      <c r="G59" t="s">
        <v>44</v>
      </c>
      <c r="H59" t="s">
        <v>45</v>
      </c>
      <c r="I59" t="s">
        <v>46</v>
      </c>
      <c r="J59" t="s">
        <v>47</v>
      </c>
      <c r="K59" t="s">
        <v>48</v>
      </c>
      <c r="L59" t="s">
        <v>49</v>
      </c>
      <c r="M59" t="s">
        <v>50</v>
      </c>
      <c r="N59" t="s">
        <v>51</v>
      </c>
    </row>
    <row r="60" spans="1:29" x14ac:dyDescent="0.25">
      <c r="B60" t="s">
        <v>15</v>
      </c>
      <c r="C60">
        <f>SUMIF($B$2:$B$51,$B$60,C2:C51)</f>
        <v>399841</v>
      </c>
      <c r="D60">
        <f t="shared" ref="D60:N61" si="0">SUMIF($B$2:$B$51,$B$60,D2:D51)</f>
        <v>807387</v>
      </c>
      <c r="E60">
        <f t="shared" si="0"/>
        <v>1072664</v>
      </c>
      <c r="F60">
        <f t="shared" si="0"/>
        <v>240598</v>
      </c>
      <c r="G60">
        <f t="shared" si="0"/>
        <v>1880051</v>
      </c>
      <c r="H60">
        <f t="shared" si="0"/>
        <v>487142</v>
      </c>
      <c r="I60">
        <f t="shared" si="0"/>
        <v>730712</v>
      </c>
      <c r="J60">
        <f t="shared" si="0"/>
        <v>890834</v>
      </c>
      <c r="K60">
        <f t="shared" si="0"/>
        <v>1906863</v>
      </c>
      <c r="L60">
        <f t="shared" si="0"/>
        <v>240598</v>
      </c>
      <c r="M60">
        <f t="shared" si="0"/>
        <v>228567</v>
      </c>
      <c r="N60">
        <f t="shared" si="0"/>
        <v>797387</v>
      </c>
    </row>
    <row r="61" spans="1:29" x14ac:dyDescent="0.25">
      <c r="B61" t="s">
        <v>22</v>
      </c>
      <c r="C61">
        <f ca="1">SUMIF($B$2:$B$51,$B$61,C3:C51)</f>
        <v>400007</v>
      </c>
      <c r="D61">
        <f t="shared" ref="D61:N61" ca="1" si="1">SUMIF($B$2:$B$51,$B$61,D3:D51)</f>
        <v>386886</v>
      </c>
      <c r="E61">
        <f t="shared" ca="1" si="1"/>
        <v>722413</v>
      </c>
      <c r="F61">
        <f t="shared" ca="1" si="1"/>
        <v>467743</v>
      </c>
      <c r="G61">
        <f t="shared" ca="1" si="1"/>
        <v>1109299</v>
      </c>
      <c r="H61">
        <f t="shared" ca="1" si="1"/>
        <v>228644</v>
      </c>
      <c r="I61">
        <f t="shared" ca="1" si="1"/>
        <v>342966</v>
      </c>
      <c r="J61">
        <f t="shared" ca="1" si="1"/>
        <v>422087</v>
      </c>
      <c r="K61">
        <f t="shared" ca="1" si="1"/>
        <v>941117</v>
      </c>
      <c r="L61">
        <f t="shared" ca="1" si="1"/>
        <v>467743</v>
      </c>
      <c r="M61">
        <f t="shared" ca="1" si="1"/>
        <v>444355</v>
      </c>
      <c r="N61">
        <f t="shared" ca="1" si="1"/>
        <v>376886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1C74A-141D-49C6-BE8C-ACA1E9035738}">
  <dimension ref="A1:A4"/>
  <sheetViews>
    <sheetView workbookViewId="0">
      <selection activeCell="A5" sqref="A5"/>
    </sheetView>
  </sheetViews>
  <sheetFormatPr defaultRowHeight="15" x14ac:dyDescent="0.25"/>
  <cols>
    <col min="1" max="1" width="31.85546875" customWidth="1"/>
  </cols>
  <sheetData>
    <row r="1" spans="1:1" x14ac:dyDescent="0.25">
      <c r="A1" t="s">
        <v>30</v>
      </c>
    </row>
    <row r="2" spans="1:1" x14ac:dyDescent="0.25">
      <c r="A2" t="s">
        <v>19</v>
      </c>
    </row>
    <row r="3" spans="1:1" x14ac:dyDescent="0.25">
      <c r="A3" t="s">
        <v>36</v>
      </c>
    </row>
    <row r="4" spans="1:1" x14ac:dyDescent="0.25">
      <c r="A4" t="s">
        <v>22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w E A A B Q S w M E F A A C A A g A b A g q V J h Q D k O k A A A A 9 g A A A B I A H A B D b 2 5 m a W c v U G F j a 2 F n Z S 5 4 b W w g o h g A K K A U A A A A A A A A A A A A A A A A A A A A A A A A A A A A h Y + x D o I w G I R f h X S n L d U Y Q 3 7 K 4 A o J i Y l x b U q F R i i E F s u 7 O f h I v o I Y R d 0 c 7 + 6 7 5 O 5 + v U E 6 t U 1 w U Y P V n U l Q h C k K l J F d q U 2 V o N G d w i 1 K O R R C n k W l g h k 2 N p 6 s T l D t X B 8 T 4 r 3 H f o W 7 o S K M 0 o g c 8 2 w v a 9 W K U B v r h J E K f V r l / x b i c H i N 4 Q x H l O L N e t 4 E Z D E h 1 + Y L s D l 7 p j 8 m 7 M b G j Y P i f R M W G Z B F A n l / 4 A 9 Q S w M E F A A C A A g A b A g q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w I K l R y 4 P a b l g E A A B s D A A A T A B w A R m 9 y b X V s Y X M v U 2 V j d G l v b j E u b S C i G A A o o B Q A A A A A A A A A A A A A A A A A A A A A A A A A A A C V U k 1 r 2 0 A Q v R v 8 H x b l I o M Q c U h 7 a N A h 2 C 3 t p b T Y u T Q O Z S J N 1 b X 2 Q + y O 6 m h N L i H / K K d C b 0 H / K + O 6 1 C H S J Q v L z r 6 Z e W 9 m Z z 3 m J K 0 R i / 0 5 P R u P x i P / E x w W I k B x c v y 9 A I M i E w p p P B K 8 u t / u 8 a H o 7 i y D M / 8 r n d u 8 0 W g o / i A V p j N r i C 8 + j m b v V h c e n V 9 p y C W u 5 u g r s v X q Q J r S D U W T 5 H K O S m p J 6 L L o K C a 4 n k S J m F n V a O O z 6 W k i 3 p v c F t K U 2 f T k z X E i v j a W c E G t w u x g p p + t w a t J s i / x K L r o / r R r U U t 0 G x + w t G L D p g 8 g 1 l B Z Y a D s 7 h 4 f N h X v i N t Y w j V T f H F W M 9 9 H h I J j 4 / 9 9 J u L y n + t c q U U O C p z P y D X P 9 b 5 p i d 2 9 o L Y + 8 C 0 d G P / D O r 1 v Z t n W 6 O N X l Z Z s t 5 E G V w G / C F O j I L y h 2 0 R s I 4 f l b m q + d g E L C G 0 v w F O b B z S M f z L 0 9 j T d q f 9 1 q I b a P s o q A f M + X n F x P L 0 B H g 3 r P s i S b p c x I C v r Q d x z 8 / W g w I Y r 8 o O e G k I R O M / I a k j I 8 z e D o u 8 p X b N L e 0 F 4 O x m P p B m Y 4 9 k T U E s B A i 0 A F A A C A A g A b A g q V J h Q D k O k A A A A 9 g A A A B I A A A A A A A A A A A A A A A A A A A A A A E N v b m Z p Z y 9 Q Y W N r Y W d l L n h t b F B L A Q I t A B Q A A g A I A G w I K l Q P y u m r p A A A A O k A A A A T A A A A A A A A A A A A A A A A A P A A A A B b Q 2 9 u d G V u d F 9 U e X B l c 1 0 u e G 1 s U E s B A i 0 A F A A C A A g A b A g q V H L g 9 p u W A Q A A G w M A A B M A A A A A A A A A A A A A A A A A 4 Q E A A E Z v c m 1 1 b G F z L 1 N l Y 3 R p b 2 4 x L m 1 Q S w U G A A A A A A M A A w D C A A A A x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A 8 A A A A A A A A y D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p h Z D I w X 2 R h b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6 Y W Q y M F 9 k Y W 5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E w V D A w O j A z O j I 1 L j I z N z Q 2 M D J a I i A v P j x F b n R y e S B U e X B l P S J G a W x s Q 2 9 s d W 1 u V H l w Z X M i I F Z h b H V l P S J z Q m d Z R E F 3 T U R B d 0 1 E Q X d N R E F 3 T T 0 i I C 8 + P E V u d H J 5 I F R 5 c G U 9 I k Z p b G x D b 2 x 1 b W 5 O Y W 1 l c y I g V m F s d W U 9 I n N b J n F 1 b 3 Q 7 b W F y a 2 E m c X V v d D s s J n F 1 b 3 Q 7 c m V n a W 9 u I H N w c n p l Z G F 6 e S Z x d W 9 0 O y w m c X V v d D t z d H l j e m V u J n F 1 b 3 Q 7 L C Z x d W 9 0 O 2 x 1 d H k m c X V v d D s s J n F 1 b 3 Q 7 b W F y e m V j J n F 1 b 3 Q 7 L C Z x d W 9 0 O 2 t 3 a W V j a W V u J n F 1 b 3 Q 7 L C Z x d W 9 0 O 2 1 h a i Z x d W 9 0 O y w m c X V v d D t j e m V y d 2 l l Y y Z x d W 9 0 O y w m c X V v d D t s a X B p Z W M m c X V v d D s s J n F 1 b 3 Q 7 c 2 l l c n B p Z W 4 m c X V v d D s s J n F 1 b 3 Q 7 d 3 J 6 Z X N p Z W 4 m c X V v d D s s J n F 1 b 3 Q 7 c G F 6 Z H p p Z X J u a W s m c X V v d D s s J n F 1 b 3 Q 7 b G l z d G 9 w Y W Q m c X V v d D s s J n F 1 b 3 Q 7 Z 3 J 1 Z H p p Z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m F k M j B f Z G F u Z S 9 a b W l l x Y Q g d H l w L n t t Y X J r Y S w w f S Z x d W 9 0 O y w m c X V v d D t T Z W N 0 a W 9 u M S 9 6 Y W Q y M F 9 k Y W 5 l L 1 p t a W X F h C B 0 e X A u e 3 J l Z 2 l v b i B z c H J 6 Z W R h e n k s M X 0 m c X V v d D s s J n F 1 b 3 Q 7 U 2 V j d G l v b j E v e m F k M j B f Z G F u Z S 9 a b W l l x Y Q g d H l w L n t z d H l j e m V u L D J 9 J n F 1 b 3 Q 7 L C Z x d W 9 0 O 1 N l Y 3 R p b 2 4 x L 3 p h Z D I w X 2 R h b m U v W m 1 p Z c W E I H R 5 c C 5 7 b H V 0 e S w z f S Z x d W 9 0 O y w m c X V v d D t T Z W N 0 a W 9 u M S 9 6 Y W Q y M F 9 k Y W 5 l L 1 p t a W X F h C B 0 e X A u e 2 1 h c n p l Y y w 0 f S Z x d W 9 0 O y w m c X V v d D t T Z W N 0 a W 9 u M S 9 6 Y W Q y M F 9 k Y W 5 l L 1 p t a W X F h C B 0 e X A u e 2 t 3 a W V j a W V u L D V 9 J n F 1 b 3 Q 7 L C Z x d W 9 0 O 1 N l Y 3 R p b 2 4 x L 3 p h Z D I w X 2 R h b m U v W m 1 p Z c W E I H R 5 c C 5 7 b W F q L D Z 9 J n F 1 b 3 Q 7 L C Z x d W 9 0 O 1 N l Y 3 R p b 2 4 x L 3 p h Z D I w X 2 R h b m U v W m 1 p Z c W E I H R 5 c C 5 7 Y 3 p l c n d p Z W M s N 3 0 m c X V v d D s s J n F 1 b 3 Q 7 U 2 V j d G l v b j E v e m F k M j B f Z G F u Z S 9 a b W l l x Y Q g d H l w L n t s a X B p Z W M s O H 0 m c X V v d D s s J n F 1 b 3 Q 7 U 2 V j d G l v b j E v e m F k M j B f Z G F u Z S 9 a b W l l x Y Q g d H l w L n t z a W V y c G l l b i w 5 f S Z x d W 9 0 O y w m c X V v d D t T Z W N 0 a W 9 u M S 9 6 Y W Q y M F 9 k Y W 5 l L 1 p t a W X F h C B 0 e X A u e 3 d y e m V z a W V u L D E w f S Z x d W 9 0 O y w m c X V v d D t T Z W N 0 a W 9 u M S 9 6 Y W Q y M F 9 k Y W 5 l L 1 p t a W X F h C B 0 e X A u e 3 B h e m R 6 a W V y b m l r L D E x f S Z x d W 9 0 O y w m c X V v d D t T Z W N 0 a W 9 u M S 9 6 Y W Q y M F 9 k Y W 5 l L 1 p t a W X F h C B 0 e X A u e 2 x p c 3 R v c G F k L D E y f S Z x d W 9 0 O y w m c X V v d D t T Z W N 0 a W 9 u M S 9 6 Y W Q y M F 9 k Y W 5 l L 1 p t a W X F h C B 0 e X A u e 2 d y d W R 6 a W V u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e m F k M j B f Z G F u Z S 9 a b W l l x Y Q g d H l w L n t t Y X J r Y S w w f S Z x d W 9 0 O y w m c X V v d D t T Z W N 0 a W 9 u M S 9 6 Y W Q y M F 9 k Y W 5 l L 1 p t a W X F h C B 0 e X A u e 3 J l Z 2 l v b i B z c H J 6 Z W R h e n k s M X 0 m c X V v d D s s J n F 1 b 3 Q 7 U 2 V j d G l v b j E v e m F k M j B f Z G F u Z S 9 a b W l l x Y Q g d H l w L n t z d H l j e m V u L D J 9 J n F 1 b 3 Q 7 L C Z x d W 9 0 O 1 N l Y 3 R p b 2 4 x L 3 p h Z D I w X 2 R h b m U v W m 1 p Z c W E I H R 5 c C 5 7 b H V 0 e S w z f S Z x d W 9 0 O y w m c X V v d D t T Z W N 0 a W 9 u M S 9 6 Y W Q y M F 9 k Y W 5 l L 1 p t a W X F h C B 0 e X A u e 2 1 h c n p l Y y w 0 f S Z x d W 9 0 O y w m c X V v d D t T Z W N 0 a W 9 u M S 9 6 Y W Q y M F 9 k Y W 5 l L 1 p t a W X F h C B 0 e X A u e 2 t 3 a W V j a W V u L D V 9 J n F 1 b 3 Q 7 L C Z x d W 9 0 O 1 N l Y 3 R p b 2 4 x L 3 p h Z D I w X 2 R h b m U v W m 1 p Z c W E I H R 5 c C 5 7 b W F q L D Z 9 J n F 1 b 3 Q 7 L C Z x d W 9 0 O 1 N l Y 3 R p b 2 4 x L 3 p h Z D I w X 2 R h b m U v W m 1 p Z c W E I H R 5 c C 5 7 Y 3 p l c n d p Z W M s N 3 0 m c X V v d D s s J n F 1 b 3 Q 7 U 2 V j d G l v b j E v e m F k M j B f Z G F u Z S 9 a b W l l x Y Q g d H l w L n t s a X B p Z W M s O H 0 m c X V v d D s s J n F 1 b 3 Q 7 U 2 V j d G l v b j E v e m F k M j B f Z G F u Z S 9 a b W l l x Y Q g d H l w L n t z a W V y c G l l b i w 5 f S Z x d W 9 0 O y w m c X V v d D t T Z W N 0 a W 9 u M S 9 6 Y W Q y M F 9 k Y W 5 l L 1 p t a W X F h C B 0 e X A u e 3 d y e m V z a W V u L D E w f S Z x d W 9 0 O y w m c X V v d D t T Z W N 0 a W 9 u M S 9 6 Y W Q y M F 9 k Y W 5 l L 1 p t a W X F h C B 0 e X A u e 3 B h e m R 6 a W V y b m l r L D E x f S Z x d W 9 0 O y w m c X V v d D t T Z W N 0 a W 9 u M S 9 6 Y W Q y M F 9 k Y W 5 l L 1 p t a W X F h C B 0 e X A u e 2 x p c 3 R v c G F k L D E y f S Z x d W 9 0 O y w m c X V v d D t T Z W N 0 a W 9 u M S 9 6 Y W Q y M F 9 k Y W 5 l L 1 p t a W X F h C B 0 e X A u e 2 d y d W R 6 a W V u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m F k M j B f Z G F u Z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6 Y W Q y M F 9 k Y W 5 l L 1 U l Q z U l Q k N 5 a i U y M H B p Z X J 3 c 3 p l Z 2 8 l M j B 3 a W V y c 3 p h J T I w a m F r b y U y M G 5 h Z y V D N S U 4 M i V D M y V C M 3 d r J U M z J U I z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p h Z D I w X 2 R h b m U v W m 1 p Z S V D N S U 4 N C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f O 2 u O G t j l S a 5 B l Y 5 5 r m j 2 A A A A A A I A A A A A A B B m A A A A A Q A A I A A A A D S b F I f C 0 Z 9 E M n g n C 8 n K E R 9 W m R K r s + C 4 N 2 B K i p V X d 0 J j A A A A A A 6 A A A A A A g A A I A A A A B e 8 B 3 Y u T N 6 + T f h C c B R X m h P Y e j P v K M 0 8 1 h M M i q Y a p w a O U A A A A C Z 6 H P u N r O a 9 I a M 2 b L n y u 9 R 2 Z g J r O g p j C f T r B H h J y P T z D g d b K O 4 e B b C x N g V T p p b E s / T f J m n e f k I P f s T V 1 H 4 q a I K b d 4 0 p 1 a N s y S a p s I 1 M J 3 i c Q A A A A N s w t m a q E V Y 2 f U Y x n B a g s 4 j e T E M w L 3 L H 7 7 2 S C U G S 8 9 x X 3 3 P b U f R T u u d K g n d z z 6 E v w T 6 a a X s 6 u Y k s n 2 c v k g S x 8 B Q = < / D a t a M a s h u p > 
</file>

<file path=customXml/itemProps1.xml><?xml version="1.0" encoding="utf-8"?>
<ds:datastoreItem xmlns:ds="http://schemas.openxmlformats.org/officeDocument/2006/customXml" ds:itemID="{A95630C9-AA70-4E4C-8FD2-201E0924469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Arkusz5</vt:lpstr>
      <vt:lpstr>zad20_dane</vt:lpstr>
      <vt:lpstr>rozw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Wiatr</dc:creator>
  <cp:lastModifiedBy>Maciej Wiatr</cp:lastModifiedBy>
  <dcterms:created xsi:type="dcterms:W3CDTF">2022-01-10T00:01:39Z</dcterms:created>
  <dcterms:modified xsi:type="dcterms:W3CDTF">2022-01-10T00:33:21Z</dcterms:modified>
</cp:coreProperties>
</file>