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202300"/>
  <mc:AlternateContent xmlns:mc="http://schemas.openxmlformats.org/markup-compatibility/2006">
    <mc:Choice Requires="x15">
      <x15ac:absPath xmlns:x15ac="http://schemas.microsoft.com/office/spreadsheetml/2010/11/ac" url="C:\Users\Maya Chloe\Desktop\"/>
    </mc:Choice>
  </mc:AlternateContent>
  <xr:revisionPtr revIDLastSave="0" documentId="13_ncr:1_{D338B7FA-0F86-4D6B-8A2F-2E57196266F3}" xr6:coauthVersionLast="47" xr6:coauthVersionMax="47" xr10:uidLastSave="{00000000-0000-0000-0000-000000000000}"/>
  <bookViews>
    <workbookView xWindow="-110" yWindow="-110" windowWidth="19420" windowHeight="10300" xr2:uid="{8F759EAF-C951-493E-8C4C-297E06760CE6}"/>
  </bookViews>
  <sheets>
    <sheet name="Transakcje" sheetId="1" r:id="rId1"/>
    <sheet name="Kategorie" sheetId="2" r:id="rId2"/>
    <sheet name="Raport transakcyjny" sheetId="3" r:id="rId3"/>
  </sheets>
  <definedNames>
    <definedName name="dochod">tb_kat_doch[Dochód]</definedName>
    <definedName name="konto">tb_t_k[Konto]</definedName>
    <definedName name="Obciążenie">tb_k_obciazenie[[#All],[Obciążenie]]</definedName>
    <definedName name="przelew_wewnętrzny">tb_przel_wew[[#All],[przelew wewnętrzny]]</definedName>
    <definedName name="Slicer_Kategorie">#N/A</definedName>
    <definedName name="Stan_początkowy">tb_st_p[[#All],[Stan początkowy]]</definedName>
    <definedName name="Typ">Kategorie!$A$2:$A$3</definedName>
    <definedName name="typ_konta">tb_t_k[Typ konta]</definedName>
    <definedName name="Uznanie">tb_k_uznanie[[#All],[Uznanie]]</definedName>
    <definedName name="wydatek">tb_kat_wyd[Wydatek]</definedName>
  </definedNames>
  <calcPr calcId="191029"/>
  <pivotCaches>
    <pivotCache cacheId="6"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1" l="1"/>
  <c r="H18" i="1"/>
  <c r="I18" i="1"/>
  <c r="H17" i="1"/>
  <c r="I17" i="1"/>
  <c r="H16" i="1"/>
  <c r="I16" i="1"/>
  <c r="H15" i="1"/>
  <c r="I15" i="1"/>
  <c r="I8" i="1"/>
  <c r="I9" i="1"/>
  <c r="I10" i="1"/>
  <c r="F3" i="1" s="1"/>
  <c r="I11" i="1"/>
  <c r="I12" i="1"/>
  <c r="I13" i="1"/>
  <c r="I14" i="1"/>
  <c r="H14" i="1"/>
  <c r="B4" i="1" s="1"/>
  <c r="B3" i="1"/>
  <c r="H8" i="1"/>
  <c r="H9" i="1"/>
  <c r="H10" i="1"/>
  <c r="H11" i="1"/>
  <c r="H12" i="1"/>
  <c r="H13" i="1"/>
  <c r="F2" i="1" l="1"/>
  <c r="B2" i="1"/>
</calcChain>
</file>

<file path=xl/sharedStrings.xml><?xml version="1.0" encoding="utf-8"?>
<sst xmlns="http://schemas.openxmlformats.org/spreadsheetml/2006/main" count="120" uniqueCount="45">
  <si>
    <t>Konto</t>
  </si>
  <si>
    <t>Kwota</t>
  </si>
  <si>
    <t>Data</t>
  </si>
  <si>
    <t>Typ</t>
  </si>
  <si>
    <t>Uznanie</t>
  </si>
  <si>
    <t>Obciążenie</t>
  </si>
  <si>
    <t>Rodzaj</t>
  </si>
  <si>
    <t>Dochód</t>
  </si>
  <si>
    <t>Wydatek</t>
  </si>
  <si>
    <t>Stan początkowy</t>
  </si>
  <si>
    <t>Przelew wewnętrzny</t>
  </si>
  <si>
    <t>Kategorie</t>
  </si>
  <si>
    <t>przelew wewnętrzny</t>
  </si>
  <si>
    <t>Pensja</t>
  </si>
  <si>
    <t>Bonus</t>
  </si>
  <si>
    <t>Prezent</t>
  </si>
  <si>
    <t>Jedzenie</t>
  </si>
  <si>
    <t>Zdrowie</t>
  </si>
  <si>
    <t>Transport</t>
  </si>
  <si>
    <t>Przyjemności</t>
  </si>
  <si>
    <t>Czynsz i media</t>
  </si>
  <si>
    <t>Inne</t>
  </si>
  <si>
    <t>Opis</t>
  </si>
  <si>
    <t>Lidl</t>
  </si>
  <si>
    <t>ING Mobi</t>
  </si>
  <si>
    <t>ING Oszczędnościowe</t>
  </si>
  <si>
    <t>SBP</t>
  </si>
  <si>
    <t>Typ konta</t>
  </si>
  <si>
    <t>ROR</t>
  </si>
  <si>
    <t>Konto oszczędnościowe</t>
  </si>
  <si>
    <t xml:space="preserve">Subskrypcje </t>
  </si>
  <si>
    <t>MC Excel</t>
  </si>
  <si>
    <t>Oszczędności</t>
  </si>
  <si>
    <t>Kiedy spradzono</t>
  </si>
  <si>
    <t>Wartość</t>
  </si>
  <si>
    <t>Kwota łączna</t>
  </si>
  <si>
    <t>typ konta</t>
  </si>
  <si>
    <t>Czynsz</t>
  </si>
  <si>
    <t>Dywidenda</t>
  </si>
  <si>
    <t>Endokrynolog</t>
  </si>
  <si>
    <t>Ile mam pieniędzy</t>
  </si>
  <si>
    <t>Row Labels</t>
  </si>
  <si>
    <t>Grand Total</t>
  </si>
  <si>
    <t/>
  </si>
  <si>
    <t>Sum of Kwota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</si>
</sst>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0\ &quot;zł&quot;"/>
  </numFmts>
  <fonts count="1" x14ac:knownFonts="1">
    <font>
      <sz val="11"/>
      <color theme="1"/>
      <name val="Aptos Narrow"/>
      <family val="2"/>
      <charset val="238"/>
      <scheme val="minor"/>
    </font>
  </fonts>
  <fills count="2">
    <fill>
      <patternFill patternType="none"/>
    </fill>
    <fill>
      <patternFill patternType="gray125"/>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bottom style="thin">
        <color theme="4" tint="0.39997558519241921"/>
      </bottom>
      <diagonal/>
    </border>
  </borders>
  <cellStyleXfs count="1">
    <xf numFmtId="0" fontId="0" fillId="0" borderId="0"/>
  </cellStyleXfs>
  <cellXfs count="13">
    <xf numFmtId="0" fontId="0" fillId="0" borderId="0" xfId="0"/>
    <xf numFmtId="165" fontId="0" fillId="0" borderId="0" xfId="0" applyNumberFormat="1"/>
    <xf numFmtId="14" fontId="0" fillId="0" borderId="0" xfId="0" applyNumberFormat="1"/>
    <xf numFmtId="0" fontId="0" fillId="0" borderId="2" xfId="0" applyFont="1" applyBorder="1"/>
    <xf numFmtId="0" fontId="0" fillId="0" borderId="3" xfId="0" applyFont="1" applyBorder="1"/>
    <xf numFmtId="0" fontId="0" fillId="0" borderId="0" xfId="0" applyAlignment="1">
      <alignment vertical="center" wrapText="1"/>
    </xf>
    <xf numFmtId="165" fontId="0" fillId="0" borderId="0" xfId="0" applyNumberFormat="1" applyAlignment="1">
      <alignment vertical="center" wrapText="1"/>
    </xf>
    <xf numFmtId="14" fontId="0" fillId="0" borderId="0" xfId="0" applyNumberFormat="1" applyAlignment="1">
      <alignment vertical="center" wrapText="1"/>
    </xf>
    <xf numFmtId="0" fontId="0" fillId="0" borderId="1" xfId="0" applyFont="1" applyBorder="1"/>
    <xf numFmtId="0" fontId="0" fillId="0" borderId="0" xfId="0" applyNumberFormat="1" applyAlignment="1">
      <alignment vertical="center" wrapText="1"/>
    </xf>
    <xf numFmtId="0" fontId="0" fillId="0" borderId="1" xfId="0" applyFont="1" applyFill="1" applyBorder="1"/>
    <xf numFmtId="0" fontId="0" fillId="0" borderId="0" xfId="0" pivotButton="1"/>
    <xf numFmtId="14" fontId="0" fillId="0" borderId="0" xfId="0" applyNumberFormat="1" applyAlignment="1">
      <alignment horizontal="left"/>
    </xf>
  </cellXfs>
  <cellStyles count="1">
    <cellStyle name="Normal" xfId="0" builtinId="0"/>
  </cellStyles>
  <dxfs count="15">
    <dxf>
      <numFmt numFmtId="0" formatCode="General"/>
    </dxf>
    <dxf>
      <numFmt numFmtId="0" formatCode="General"/>
      <alignment horizontal="general" vertical="center" textRotation="0" wrapText="1" indent="0" justifyLastLine="0" shrinkToFit="0" readingOrder="0"/>
    </dxf>
    <dxf>
      <numFmt numFmtId="0" formatCode="General"/>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165" formatCode="#,##0.00\ &quot;zł&quo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1"/>
        <color theme="1"/>
        <name val="Aptos Narrow"/>
        <family val="2"/>
        <charset val="238"/>
        <scheme val="minor"/>
      </font>
    </dxf>
    <dxf>
      <border outline="0">
        <bottom style="thin">
          <color theme="4" tint="0.39997558519241921"/>
        </bottom>
      </border>
    </dxf>
    <dxf>
      <border outline="0">
        <top style="thin">
          <color theme="4" tint="0.3999755851924192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[Budżet_portfolio.xlsx]Raport transakcyjny!PivotTable1</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'Raport transakcyjny'!$B$3:$B$4</c:f>
              <c:strCache>
                <c:ptCount val="1"/>
                <c:pt idx="0">
                  <c:v>Czynsz i media</c:v>
                </c:pt>
              </c:strCache>
            </c:strRef>
          </c:tx>
          <c:spPr>
            <a:solidFill>
              <a:schemeClr val="accent1"/>
            </a:solidFill>
            <a:ln>
              <a:noFill/>
            </a:ln>
            <a:effectLst/>
          </c:spPr>
          <c:invertIfNegative val="0"/>
          <c:cat>
            <c:strRef>
              <c:f>'Raport transakcyjny'!$A$5:$A$9</c:f>
              <c:strCache>
                <c:ptCount val="4"/>
                <c:pt idx="0">
                  <c:v>01.04.2025</c:v>
                </c:pt>
                <c:pt idx="1">
                  <c:v>04.04.2025</c:v>
                </c:pt>
                <c:pt idx="2">
                  <c:v>11.04.2025</c:v>
                </c:pt>
                <c:pt idx="3">
                  <c:v>30.04.2025</c:v>
                </c:pt>
              </c:strCache>
            </c:strRef>
          </c:cat>
          <c:val>
            <c:numRef>
              <c:f>'Raport transakcyjny'!$B$5:$B$9</c:f>
              <c:numCache>
                <c:formatCode>#\ ##0.00\ "zł"</c:formatCode>
                <c:ptCount val="4"/>
                <c:pt idx="2">
                  <c:v>800</c:v>
                </c:pt>
              </c:numCache>
            </c:numRef>
          </c:val>
          <c:extLst>
            <c:ext xmlns:c16="http://schemas.microsoft.com/office/drawing/2014/chart" uri="{C3380CC4-5D6E-409C-BE32-E72D297353CC}">
              <c16:uniqueId val="{00000000-FD77-45A9-A62A-AF401EB31563}"/>
            </c:ext>
          </c:extLst>
        </c:ser>
        <c:ser>
          <c:idx val="1"/>
          <c:order val="1"/>
          <c:tx>
            <c:strRef>
              <c:f>'Raport transakcyjny'!$C$3:$C$4</c:f>
              <c:strCache>
                <c:ptCount val="1"/>
                <c:pt idx="0">
                  <c:v>Jedzenie</c:v>
                </c:pt>
              </c:strCache>
            </c:strRef>
          </c:tx>
          <c:spPr>
            <a:solidFill>
              <a:schemeClr val="accent2"/>
            </a:solidFill>
            <a:ln>
              <a:noFill/>
            </a:ln>
            <a:effectLst/>
          </c:spPr>
          <c:invertIfNegative val="0"/>
          <c:cat>
            <c:strRef>
              <c:f>'Raport transakcyjny'!$A$5:$A$9</c:f>
              <c:strCache>
                <c:ptCount val="4"/>
                <c:pt idx="0">
                  <c:v>01.04.2025</c:v>
                </c:pt>
                <c:pt idx="1">
                  <c:v>04.04.2025</c:v>
                </c:pt>
                <c:pt idx="2">
                  <c:v>11.04.2025</c:v>
                </c:pt>
                <c:pt idx="3">
                  <c:v>30.04.2025</c:v>
                </c:pt>
              </c:strCache>
            </c:strRef>
          </c:cat>
          <c:val>
            <c:numRef>
              <c:f>'Raport transakcyjny'!$C$5:$C$9</c:f>
              <c:numCache>
                <c:formatCode>#\ ##0.00\ "zł"</c:formatCode>
                <c:ptCount val="4"/>
                <c:pt idx="0">
                  <c:v>50</c:v>
                </c:pt>
              </c:numCache>
            </c:numRef>
          </c:val>
          <c:extLst>
            <c:ext xmlns:c16="http://schemas.microsoft.com/office/drawing/2014/chart" uri="{C3380CC4-5D6E-409C-BE32-E72D297353CC}">
              <c16:uniqueId val="{00000001-FD77-45A9-A62A-AF401EB31563}"/>
            </c:ext>
          </c:extLst>
        </c:ser>
        <c:ser>
          <c:idx val="2"/>
          <c:order val="2"/>
          <c:tx>
            <c:strRef>
              <c:f>'Raport transakcyjny'!$D$3:$D$4</c:f>
              <c:strCache>
                <c:ptCount val="1"/>
                <c:pt idx="0">
                  <c:v>Subskrypcje </c:v>
                </c:pt>
              </c:strCache>
            </c:strRef>
          </c:tx>
          <c:spPr>
            <a:solidFill>
              <a:schemeClr val="accent3"/>
            </a:solidFill>
            <a:ln>
              <a:noFill/>
            </a:ln>
            <a:effectLst/>
          </c:spPr>
          <c:invertIfNegative val="0"/>
          <c:cat>
            <c:strRef>
              <c:f>'Raport transakcyjny'!$A$5:$A$9</c:f>
              <c:strCache>
                <c:ptCount val="4"/>
                <c:pt idx="0">
                  <c:v>01.04.2025</c:v>
                </c:pt>
                <c:pt idx="1">
                  <c:v>04.04.2025</c:v>
                </c:pt>
                <c:pt idx="2">
                  <c:v>11.04.2025</c:v>
                </c:pt>
                <c:pt idx="3">
                  <c:v>30.04.2025</c:v>
                </c:pt>
              </c:strCache>
            </c:strRef>
          </c:cat>
          <c:val>
            <c:numRef>
              <c:f>'Raport transakcyjny'!$D$5:$D$9</c:f>
              <c:numCache>
                <c:formatCode>#\ ##0.00\ "zł"</c:formatCode>
                <c:ptCount val="4"/>
                <c:pt idx="3">
                  <c:v>100</c:v>
                </c:pt>
              </c:numCache>
            </c:numRef>
          </c:val>
          <c:extLst>
            <c:ext xmlns:c16="http://schemas.microsoft.com/office/drawing/2014/chart" uri="{C3380CC4-5D6E-409C-BE32-E72D297353CC}">
              <c16:uniqueId val="{00000002-FD77-45A9-A62A-AF401EB31563}"/>
            </c:ext>
          </c:extLst>
        </c:ser>
        <c:ser>
          <c:idx val="3"/>
          <c:order val="3"/>
          <c:tx>
            <c:strRef>
              <c:f>'Raport transakcyjny'!$E$3:$E$4</c:f>
              <c:strCache>
                <c:ptCount val="1"/>
                <c:pt idx="0">
                  <c:v>Zdrowie</c:v>
                </c:pt>
              </c:strCache>
            </c:strRef>
          </c:tx>
          <c:spPr>
            <a:solidFill>
              <a:schemeClr val="accent4"/>
            </a:solidFill>
            <a:ln>
              <a:noFill/>
            </a:ln>
            <a:effectLst/>
          </c:spPr>
          <c:invertIfNegative val="0"/>
          <c:cat>
            <c:strRef>
              <c:f>'Raport transakcyjny'!$A$5:$A$9</c:f>
              <c:strCache>
                <c:ptCount val="4"/>
                <c:pt idx="0">
                  <c:v>01.04.2025</c:v>
                </c:pt>
                <c:pt idx="1">
                  <c:v>04.04.2025</c:v>
                </c:pt>
                <c:pt idx="2">
                  <c:v>11.04.2025</c:v>
                </c:pt>
                <c:pt idx="3">
                  <c:v>30.04.2025</c:v>
                </c:pt>
              </c:strCache>
            </c:strRef>
          </c:cat>
          <c:val>
            <c:numRef>
              <c:f>'Raport transakcyjny'!$E$5:$E$9</c:f>
              <c:numCache>
                <c:formatCode>#\ ##0.00\ "zł"</c:formatCode>
                <c:ptCount val="4"/>
                <c:pt idx="1">
                  <c:v>330</c:v>
                </c:pt>
              </c:numCache>
            </c:numRef>
          </c:val>
          <c:extLst>
            <c:ext xmlns:c16="http://schemas.microsoft.com/office/drawing/2014/chart" uri="{C3380CC4-5D6E-409C-BE32-E72D297353CC}">
              <c16:uniqueId val="{00000003-FD77-45A9-A62A-AF401EB31563}"/>
            </c:ext>
          </c:extLst>
        </c:ser>
        <c:dLbls>
          <c:showLegendKey val="0"/>
          <c:showVal val="0"/>
          <c:showCatName val="0"/>
          <c:showSerName val="0"/>
          <c:showPercent val="0"/>
          <c:showBubbleSize val="0"/>
        </c:dLbls>
        <c:gapWidth val="150"/>
        <c:overlap val="100"/>
        <c:axId val="1790284335"/>
        <c:axId val="1790273295"/>
      </c:barChart>
      <c:catAx>
        <c:axId val="1790284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790273295"/>
        <c:crosses val="autoZero"/>
        <c:auto val="1"/>
        <c:lblAlgn val="ctr"/>
        <c:lblOffset val="100"/>
        <c:noMultiLvlLbl val="0"/>
      </c:catAx>
      <c:valAx>
        <c:axId val="1790273295"/>
        <c:scaling>
          <c:orientation val="minMax"/>
        </c:scaling>
        <c:delete val="0"/>
        <c:axPos val="l"/>
        <c:majorGridlines>
          <c:spPr>
            <a:ln w="9525" cap="flat" cmpd="sng" algn="ctr">
              <a:solidFill>
                <a:schemeClr val="tx1">
                  <a:lumMod val="15000"/>
                  <a:lumOff val="85000"/>
                </a:schemeClr>
              </a:solidFill>
              <a:round/>
            </a:ln>
            <a:effectLst/>
          </c:spPr>
        </c:majorGridlines>
        <c:numFmt formatCode="#\ ##0.00\ &quot;zł&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79028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120650</xdr:colOff>
      <xdr:row>2</xdr:row>
      <xdr:rowOff>3175</xdr:rowOff>
    </xdr:from>
    <xdr:to>
      <xdr:col>13</xdr:col>
      <xdr:colOff>158750</xdr:colOff>
      <xdr:row>16</xdr:row>
      <xdr:rowOff>168275</xdr:rowOff>
    </xdr:to>
    <xdr:graphicFrame macro="">
      <xdr:nvGraphicFramePr>
        <xdr:cNvPr id="4" name="Chart 3">
          <a:extLst>
            <a:ext uri="{FF2B5EF4-FFF2-40B4-BE49-F238E27FC236}">
              <a16:creationId xmlns:a16="http://schemas.microsoft.com/office/drawing/2014/main" id="{8951E754-39EC-72B6-5244-72EAF23C42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190500</xdr:colOff>
      <xdr:row>2</xdr:row>
      <xdr:rowOff>6350</xdr:rowOff>
    </xdr:from>
    <xdr:to>
      <xdr:col>16</xdr:col>
      <xdr:colOff>190500</xdr:colOff>
      <xdr:row>16</xdr:row>
      <xdr:rowOff>177800</xdr:rowOff>
    </xdr:to>
    <mc:AlternateContent xmlns:mc="http://schemas.openxmlformats.org/markup-compatibility/2006">
      <mc:Choice xmlns:a14="http://schemas.microsoft.com/office/drawing/2010/main" Requires="a14">
        <xdr:graphicFrame macro="">
          <xdr:nvGraphicFramePr>
            <xdr:cNvPr id="5" name="Kategorie">
              <a:extLst>
                <a:ext uri="{FF2B5EF4-FFF2-40B4-BE49-F238E27FC236}">
                  <a16:creationId xmlns:a16="http://schemas.microsoft.com/office/drawing/2014/main" id="{84BF194E-DC8A-B271-E02A-D5C10CCE855E}"/>
                </a:ext>
              </a:extLst>
            </xdr:cNvPr>
            <xdr:cNvGraphicFramePr/>
          </xdr:nvGraphicFramePr>
          <xdr:xfrm>
            <a:off x="0" y="0"/>
            <a:ext cx="0" cy="0"/>
          </xdr:xfrm>
          <a:graphic>
            <a:graphicData uri="http://schemas.microsoft.com/office/drawing/2010/slicer">
              <sle:slicer xmlns:sle="http://schemas.microsoft.com/office/drawing/2010/slicer" name="Kategorie"/>
            </a:graphicData>
          </a:graphic>
        </xdr:graphicFrame>
      </mc:Choice>
      <mc:Fallback>
        <xdr:sp macro="" textlink="">
          <xdr:nvSpPr>
            <xdr:cNvPr id="0" name=""/>
            <xdr:cNvSpPr>
              <a:spLocks noTextEdit="1"/>
            </xdr:cNvSpPr>
          </xdr:nvSpPr>
          <xdr:spPr>
            <a:xfrm>
              <a:off x="9175750" y="374650"/>
              <a:ext cx="1828800" cy="274955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 Chloe" refreshedDate="45748.552210995367" createdVersion="8" refreshedVersion="8" minRefreshableVersion="3" recordCount="11" xr:uid="{0489F12D-EB10-43B2-B3BD-325CE45178C0}">
  <cacheSource type="worksheet">
    <worksheetSource name="transakcje"/>
  </cacheSource>
  <cacheFields count="9">
    <cacheField name="Konto" numFmtId="0">
      <sharedItems/>
    </cacheField>
    <cacheField name="Kwota" numFmtId="165">
      <sharedItems containsSemiMixedTypes="0" containsString="0" containsNumber="1" containsInteger="1" minValue="0" maxValue="1000" count="7">
        <n v="1000"/>
        <n v="50"/>
        <n v="100"/>
        <n v="0"/>
        <n v="800"/>
        <n v="670"/>
        <n v="330"/>
      </sharedItems>
    </cacheField>
    <cacheField name="Data" numFmtId="14">
      <sharedItems containsSemiMixedTypes="0" containsNonDate="0" containsDate="1" containsString="0" minDate="2025-04-01T00:00:00" maxDate="2025-05-01T00:00:00" count="5">
        <d v="2025-04-01T00:00:00"/>
        <d v="2025-04-30T00:00:00"/>
        <d v="2025-04-10T00:00:00"/>
        <d v="2025-04-11T00:00:00"/>
        <d v="2025-04-04T00:00:00"/>
      </sharedItems>
    </cacheField>
    <cacheField name="Typ" numFmtId="0">
      <sharedItems/>
    </cacheField>
    <cacheField name="Rodzaj" numFmtId="0">
      <sharedItems count="4">
        <s v="Stan początkowy"/>
        <s v="Wydatek"/>
        <s v="Przelew wewnętrzny"/>
        <s v="Uznanie"/>
      </sharedItems>
    </cacheField>
    <cacheField name="Kategorie" numFmtId="0">
      <sharedItems count="7">
        <s v="Stan początkowy"/>
        <s v="Jedzenie"/>
        <s v="Subskrypcje "/>
        <s v="przelew wewnętrzny"/>
        <s v="Dochód"/>
        <s v="Czynsz i media"/>
        <s v="Zdrowie"/>
      </sharedItems>
    </cacheField>
    <cacheField name="Opis" numFmtId="0">
      <sharedItems/>
    </cacheField>
    <cacheField name="Wartość" numFmtId="0">
      <sharedItems containsSemiMixedTypes="0" containsString="0" containsNumber="1" containsInteger="1" minValue="-800" maxValue="1000"/>
    </cacheField>
    <cacheField name="typ konta" numFmtId="0">
      <sharedItems/>
    </cacheField>
  </cacheFields>
  <extLst>
    <ext xmlns:x14="http://schemas.microsoft.com/office/spreadsheetml/2009/9/main" uri="{725AE2AE-9491-48be-B2B4-4EB974FC3084}">
      <x14:pivotCacheDefinition pivotCacheId="7548592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NG Mobi"/>
    <x v="0"/>
    <x v="0"/>
    <s v="Uznanie"/>
    <x v="0"/>
    <x v="0"/>
    <s v="Stan początkowy"/>
    <n v="1000"/>
    <s v="ROR"/>
  </r>
  <r>
    <s v="ING Mobi"/>
    <x v="1"/>
    <x v="0"/>
    <s v="Obciążenie"/>
    <x v="1"/>
    <x v="1"/>
    <s v="Lidl"/>
    <n v="-50"/>
    <s v="ROR"/>
  </r>
  <r>
    <s v="ING Mobi"/>
    <x v="2"/>
    <x v="1"/>
    <s v="Obciążenie"/>
    <x v="1"/>
    <x v="2"/>
    <s v="MC Excel"/>
    <n v="-100"/>
    <s v="ROR"/>
  </r>
  <r>
    <s v="ING Oszczędnościowe"/>
    <x v="3"/>
    <x v="0"/>
    <s v="Uznanie"/>
    <x v="0"/>
    <x v="0"/>
    <s v="Stan początkowy"/>
    <n v="0"/>
    <s v="Konto oszczędnościowe"/>
  </r>
  <r>
    <s v="ING Mobi"/>
    <x v="2"/>
    <x v="0"/>
    <s v="Obciążenie"/>
    <x v="2"/>
    <x v="3"/>
    <s v="Oszczędności"/>
    <n v="-100"/>
    <s v="ROR"/>
  </r>
  <r>
    <s v="ING Oszczędnościowe"/>
    <x v="2"/>
    <x v="0"/>
    <s v="Uznanie"/>
    <x v="2"/>
    <x v="3"/>
    <s v="Oszczędności"/>
    <n v="100"/>
    <s v="Konto oszczędnościowe"/>
  </r>
  <r>
    <s v="SBP"/>
    <x v="3"/>
    <x v="0"/>
    <s v="Uznanie"/>
    <x v="0"/>
    <x v="0"/>
    <s v="Stan początkowy"/>
    <n v="0"/>
    <s v="ROR"/>
  </r>
  <r>
    <s v="SBP"/>
    <x v="0"/>
    <x v="2"/>
    <s v="Uznanie"/>
    <x v="3"/>
    <x v="4"/>
    <s v="Pensja"/>
    <n v="1000"/>
    <s v="ROR"/>
  </r>
  <r>
    <s v="SBP"/>
    <x v="4"/>
    <x v="3"/>
    <s v="Obciążenie"/>
    <x v="1"/>
    <x v="5"/>
    <s v="Czynsz"/>
    <n v="-800"/>
    <s v="ROR"/>
  </r>
  <r>
    <s v="SBP"/>
    <x v="5"/>
    <x v="3"/>
    <s v="Uznanie"/>
    <x v="3"/>
    <x v="4"/>
    <s v="Dywidenda"/>
    <n v="670"/>
    <s v="ROR"/>
  </r>
  <r>
    <s v="SBP"/>
    <x v="6"/>
    <x v="4"/>
    <s v="Obciążenie"/>
    <x v="1"/>
    <x v="6"/>
    <s v="Endokrynolog"/>
    <n v="-330"/>
    <s v="RO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F51655-B064-474C-AB2A-97FAB494025B}"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colHeaderCaption="">
  <location ref="A3:F9" firstHeaderRow="1" firstDataRow="2" firstDataCol="1" rowPageCount="1" colPageCount="1"/>
  <pivotFields count="9">
    <pivotField showAll="0"/>
    <pivotField dataField="1" numFmtId="165" showAll="0">
      <items count="8">
        <item x="3"/>
        <item x="1"/>
        <item x="2"/>
        <item x="6"/>
        <item x="5"/>
        <item x="4"/>
        <item x="0"/>
        <item t="default"/>
      </items>
    </pivotField>
    <pivotField axis="axisRow" numFmtId="14" showAll="0">
      <items count="6">
        <item x="0"/>
        <item x="4"/>
        <item x="2"/>
        <item x="3"/>
        <item x="1"/>
        <item t="default"/>
      </items>
    </pivotField>
    <pivotField showAll="0"/>
    <pivotField axis="axisPage" showAll="0">
      <items count="5">
        <item x="2"/>
        <item x="0"/>
        <item x="3"/>
        <item x="1"/>
        <item t="default"/>
      </items>
    </pivotField>
    <pivotField axis="axisCol" showAll="0">
      <items count="8">
        <item x="5"/>
        <item x="4"/>
        <item x="1"/>
        <item x="3"/>
        <item x="0"/>
        <item x="2"/>
        <item x="6"/>
        <item t="default"/>
      </items>
    </pivotField>
    <pivotField showAll="0"/>
    <pivotField showAll="0"/>
    <pivotField showAll="0"/>
  </pivotFields>
  <rowFields count="1">
    <field x="2"/>
  </rowFields>
  <rowItems count="5">
    <i>
      <x/>
    </i>
    <i>
      <x v="1"/>
    </i>
    <i>
      <x v="3"/>
    </i>
    <i>
      <x v="4"/>
    </i>
    <i t="grand">
      <x/>
    </i>
  </rowItems>
  <colFields count="1">
    <field x="5"/>
  </colFields>
  <colItems count="5">
    <i>
      <x/>
    </i>
    <i>
      <x v="2"/>
    </i>
    <i>
      <x v="5"/>
    </i>
    <i>
      <x v="6"/>
    </i>
    <i t="grand">
      <x/>
    </i>
  </colItems>
  <pageFields count="1">
    <pageField fld="4" item="3" hier="-1"/>
  </pageFields>
  <dataFields count="1">
    <dataField name="Sum of Kwota" fld="1" baseField="0" baseItem="0" numFmtId="165"/>
  </dataFields>
  <chartFormats count="4">
    <chartFormat chart="6" format="0" series="1">
      <pivotArea type="data" outline="0" fieldPosition="0">
        <references count="2">
          <reference field="4294967294" count="1" selected="0">
            <x v="0"/>
          </reference>
          <reference field="5" count="1" selected="0">
            <x v="0"/>
          </reference>
        </references>
      </pivotArea>
    </chartFormat>
    <chartFormat chart="6" format="1" series="1">
      <pivotArea type="data" outline="0" fieldPosition="0">
        <references count="2">
          <reference field="4294967294" count="1" selected="0">
            <x v="0"/>
          </reference>
          <reference field="5" count="1" selected="0">
            <x v="2"/>
          </reference>
        </references>
      </pivotArea>
    </chartFormat>
    <chartFormat chart="6" format="2" series="1">
      <pivotArea type="data" outline="0" fieldPosition="0">
        <references count="2">
          <reference field="4294967294" count="1" selected="0">
            <x v="0"/>
          </reference>
          <reference field="5" count="1" selected="0">
            <x v="5"/>
          </reference>
        </references>
      </pivotArea>
    </chartFormat>
    <chartFormat chart="6" format="3" series="1">
      <pivotArea type="data" outline="0" fieldPosition="0">
        <references count="2">
          <reference field="4294967294" count="1" selected="0">
            <x v="0"/>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ategorie" xr10:uid="{2F2D1330-8BF3-4263-B5C3-FF0E6C2DB5C2}" sourceName="Kategorie">
  <pivotTables>
    <pivotTable tabId="3" name="PivotTable1"/>
  </pivotTables>
  <data>
    <tabular pivotCacheId="754859272">
      <items count="7">
        <i x="5" s="1"/>
        <i x="1" s="1"/>
        <i x="2" s="1"/>
        <i x="6" s="1"/>
        <i x="4" s="1" nd="1"/>
        <i x="3" s="1" nd="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Kategorie" xr10:uid="{11ED00CD-3F1F-4A75-AA39-5FE43218E0CD}" cache="Slicer_Kategorie" caption="Kategorie"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B72D8D8-69D4-41DD-B797-E54EB19A1D3A}" name="transakcje" displayName="transakcje" ref="A7:I18" totalsRowShown="0" dataDxfId="11">
  <autoFilter ref="A7:I18" xr:uid="{2B72D8D8-69D4-41DD-B797-E54EB19A1D3A}"/>
  <tableColumns count="9">
    <tableColumn id="1" xr3:uid="{96E800E1-1519-4F09-A6C2-FB0B7B53F8E3}" name="Konto" dataDxfId="10"/>
    <tableColumn id="2" xr3:uid="{3CD1FB21-2BE1-4D86-A3AC-2383487CE0D4}" name="Kwota" dataDxfId="9"/>
    <tableColumn id="3" xr3:uid="{D25D1251-E5BE-4E10-A58E-CA9E72633736}" name="Data" dataDxfId="8"/>
    <tableColumn id="4" xr3:uid="{069F551A-9A52-42D6-A41E-C87CE22B734E}" name="Typ" dataDxfId="7"/>
    <tableColumn id="5" xr3:uid="{1DBDE254-3870-4BCC-8549-7964D9DBAC6D}" name="Rodzaj" dataDxfId="6"/>
    <tableColumn id="6" xr3:uid="{FBCC652D-FA24-411B-98B2-C52DDE77380B}" name="Kategorie" dataDxfId="5"/>
    <tableColumn id="7" xr3:uid="{5C7AB889-F211-4E99-B1FD-89C17DD993EE}" name="Opis" dataDxfId="4"/>
    <tableColumn id="8" xr3:uid="{24BFE5DD-7BB2-4CF5-8DFB-367D6D83F6D2}" name="Wartość" dataDxfId="3">
      <calculatedColumnFormula>IF(transakcje[[#This Row],[Typ]]="Uznanie",transakcje[[#This Row],[Kwota]],transakcje[[#This Row],[Kwota]]*(-1))</calculatedColumnFormula>
    </tableColumn>
    <tableColumn id="9" xr3:uid="{5C1263DA-44AB-498A-9802-C8339DA7EED5}" name="typ konta" dataDxfId="1">
      <calculatedColumnFormula>VLOOKUP(transakcje[[#This Row],[Konto]],tb_t_k[],2,0)</calculatedColumn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9AC0E7-CEE9-4DB3-A6F5-008BCD07EF6B}" name="tb_kat_wyd" displayName="tb_kat_wyd" ref="K4:K11" totalsRowShown="0">
  <autoFilter ref="K4:K11" xr:uid="{009AC0E7-CEE9-4DB3-A6F5-008BCD07EF6B}"/>
  <tableColumns count="1">
    <tableColumn id="1" xr3:uid="{93E6A948-D207-4A19-85FE-2BFF2194AA33}" name="Wydatek"/>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CCC3E14-9971-4DE3-BB90-0586E8C1933A}" name="tb_t_k" displayName="tb_t_k" ref="F9:G12" totalsRowShown="0">
  <autoFilter ref="F9:G12" xr:uid="{3CCC3E14-9971-4DE3-BB90-0586E8C1933A}"/>
  <tableColumns count="2">
    <tableColumn id="1" xr3:uid="{E3BB8B73-AB61-4AA1-991E-CD32317FE4E5}" name="Konto"/>
    <tableColumn id="2" xr3:uid="{FAD2421D-3D9C-46D7-879E-E9AAEC2A6D39}" name="Typ kont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44B7D64-B6E5-473B-BD97-9EA56ACDC64C}" name="Table11" displayName="Table11" ref="A1:C4" totalsRowShown="0">
  <autoFilter ref="A1:C4" xr:uid="{244B7D64-B6E5-473B-BD97-9EA56ACDC64C}"/>
  <tableColumns count="3">
    <tableColumn id="1" xr3:uid="{5134F8C0-32AC-40EB-9BE0-21FEAC4BC4F9}" name="Konto"/>
    <tableColumn id="2" xr3:uid="{A13BE91A-DE73-4AC2-8C4F-998D1538DEBA}" name="Kwota" dataDxfId="2">
      <calculatedColumnFormula>SUMIFS(transakcje[Wartość],transakcje[Konto],Table11[[#This Row],[Konto]])</calculatedColumnFormula>
    </tableColumn>
    <tableColumn id="3" xr3:uid="{AD43E770-7A01-497E-9EF5-9975594BCB9F}" name="Kiedy spradzono"/>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C50D754-D151-4A0B-87D4-3E44773B9EB6}" name="tb_gdzie" displayName="tb_gdzie" ref="E1:F3" totalsRowShown="0">
  <autoFilter ref="E1:F3" xr:uid="{AC50D754-D151-4A0B-87D4-3E44773B9EB6}"/>
  <tableColumns count="2">
    <tableColumn id="1" xr3:uid="{052856E1-5C20-4093-BC0A-4BB5A506C00D}" name="Typ konta"/>
    <tableColumn id="2" xr3:uid="{899E2AFC-4971-4D6A-9D9F-AA0772B7B8B2}" name="Kwota łączna" dataDxfId="0">
      <calculatedColumnFormula>SUMIFS(transakcje[Wartość],transakcje[typ konta],tb_gdzie[[#This Row],[Typ konta]])</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83A5CD5-DB70-4D39-9D7A-1AC8AD06F37E}" name="tb_typy" displayName="tb_typy" ref="A1:A4" totalsRowShown="0">
  <autoFilter ref="A1:A4" xr:uid="{883A5CD5-DB70-4D39-9D7A-1AC8AD06F37E}"/>
  <tableColumns count="1">
    <tableColumn id="1" xr3:uid="{3817EA56-FC07-4E2B-926B-9F92562704DC}" name="Typ"/>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81C7B1A-E057-41F6-B435-AFC8B1E8B591}" name="tb_k_uznanie" displayName="tb_k_uznanie" ref="C1:C4" totalsRowShown="0">
  <autoFilter ref="C1:C4" xr:uid="{781C7B1A-E057-41F6-B435-AFC8B1E8B591}"/>
  <tableColumns count="1">
    <tableColumn id="1" xr3:uid="{60A6A148-020C-458F-BDA1-3679F2D415ED}" name="Uznani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273D6-6266-49D0-8779-4E0CA7B46ECE}" name="tb_k_obciazenie" displayName="tb_k_obciazenie" ref="F1:F3" totalsRowShown="0" headerRowDxfId="12" headerRowBorderDxfId="13" tableBorderDxfId="14">
  <autoFilter ref="F1:F3" xr:uid="{402273D6-6266-49D0-8779-4E0CA7B46ECE}"/>
  <tableColumns count="1">
    <tableColumn id="1" xr3:uid="{701FEE02-4D7A-499C-A1EB-2981EA2C00CB}" name="Obciążenie"/>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C078908-605E-4D17-966F-F815855C3802}" name="tb_st_p" displayName="tb_st_p" ref="I1:I2" totalsRowShown="0">
  <autoFilter ref="I1:I2" xr:uid="{2C078908-605E-4D17-966F-F815855C3802}"/>
  <tableColumns count="1">
    <tableColumn id="1" xr3:uid="{75730E41-9794-4EEB-8DFF-95AF5FA6FC87}" name="Stan początkowy"/>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D334E4-31B6-4312-B340-5963FA81332A}" name="tb_przel_wew" displayName="tb_przel_wew" ref="K1:K2" totalsRowShown="0">
  <autoFilter ref="K1:K2" xr:uid="{89D334E4-31B6-4312-B340-5963FA81332A}"/>
  <tableColumns count="1">
    <tableColumn id="1" xr3:uid="{9394E4B0-CAF2-4488-932F-D4BA2822CBFF}" name="przelew wewnętrzny"/>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9C1BA83-1161-4488-AE3C-EBD3EF9D7867}" name="tb_kat_doch" displayName="tb_kat_doch" ref="I4:I7" totalsRowShown="0">
  <autoFilter ref="I4:I7" xr:uid="{69C1BA83-1161-4488-AE3C-EBD3EF9D7867}"/>
  <tableColumns count="1">
    <tableColumn id="1" xr3:uid="{EEC411E3-CED1-417B-A3BC-6F9F14C8C733}" name="Dochó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table" Target="../tables/table11.xml"/><Relationship Id="rId3" Type="http://schemas.openxmlformats.org/officeDocument/2006/relationships/table" Target="../tables/table6.xml"/><Relationship Id="rId7" Type="http://schemas.openxmlformats.org/officeDocument/2006/relationships/table" Target="../tables/table10.xml"/><Relationship Id="rId2" Type="http://schemas.openxmlformats.org/officeDocument/2006/relationships/table" Target="../tables/table5.xml"/><Relationship Id="rId1" Type="http://schemas.openxmlformats.org/officeDocument/2006/relationships/table" Target="../tables/table4.xml"/><Relationship Id="rId6" Type="http://schemas.openxmlformats.org/officeDocument/2006/relationships/table" Target="../tables/table9.xml"/><Relationship Id="rId5" Type="http://schemas.openxmlformats.org/officeDocument/2006/relationships/table" Target="../tables/table8.xml"/><Relationship Id="rId4" Type="http://schemas.openxmlformats.org/officeDocument/2006/relationships/table" Target="../tables/table7.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08C38-EAF6-4DD7-AC31-E00BA2173784}">
  <dimension ref="A1:I18"/>
  <sheetViews>
    <sheetView tabSelected="1" zoomScale="116" zoomScaleNormal="116" workbookViewId="0">
      <pane ySplit="7" topLeftCell="A8" activePane="bottomLeft" state="frozen"/>
      <selection pane="bottomLeft" activeCell="H1" sqref="H1:H1048576"/>
    </sheetView>
  </sheetViews>
  <sheetFormatPr defaultRowHeight="30" customHeight="1" x14ac:dyDescent="0.35"/>
  <cols>
    <col min="1" max="1" width="18.90625" bestFit="1" customWidth="1"/>
    <col min="2" max="2" width="9.54296875" bestFit="1" customWidth="1"/>
    <col min="3" max="3" width="16.453125" customWidth="1"/>
    <col min="4" max="4" width="9.90625" bestFit="1" customWidth="1"/>
    <col min="5" max="5" width="20.6328125" bestFit="1" customWidth="1"/>
    <col min="6" max="6" width="13.7265625" customWidth="1"/>
    <col min="7" max="7" width="13.54296875" customWidth="1"/>
    <col min="8" max="8" width="9.90625" hidden="1" customWidth="1"/>
    <col min="9" max="9" width="15.54296875" bestFit="1" customWidth="1"/>
  </cols>
  <sheetData>
    <row r="1" spans="1:9" ht="14.5" x14ac:dyDescent="0.35">
      <c r="A1" t="s">
        <v>0</v>
      </c>
      <c r="B1" t="s">
        <v>1</v>
      </c>
      <c r="C1" t="s">
        <v>33</v>
      </c>
      <c r="E1" t="s">
        <v>27</v>
      </c>
      <c r="F1" t="s">
        <v>35</v>
      </c>
    </row>
    <row r="2" spans="1:9" ht="14.5" x14ac:dyDescent="0.35">
      <c r="A2" s="10" t="s">
        <v>24</v>
      </c>
      <c r="B2">
        <f>SUMIFS(transakcje[Wartość],transakcje[Konto],Table11[[#This Row],[Konto]])</f>
        <v>750</v>
      </c>
      <c r="C2" s="2">
        <v>45748</v>
      </c>
      <c r="E2" t="s">
        <v>28</v>
      </c>
      <c r="F2">
        <f>SUMIFS(transakcje[Wartość],transakcje[typ konta],tb_gdzie[[#This Row],[Typ konta]])</f>
        <v>1290</v>
      </c>
    </row>
    <row r="3" spans="1:9" ht="14.5" x14ac:dyDescent="0.35">
      <c r="A3" s="8" t="s">
        <v>25</v>
      </c>
      <c r="B3">
        <f>SUMIFS(transakcje[Wartość],transakcje[Konto],Table11[[#This Row],[Konto]])</f>
        <v>100</v>
      </c>
      <c r="C3" s="2">
        <v>45748</v>
      </c>
      <c r="E3" t="s">
        <v>29</v>
      </c>
      <c r="F3">
        <f>SUMIFS(transakcje[Wartość],transakcje[typ konta],tb_gdzie[[#This Row],[Typ konta]])</f>
        <v>100</v>
      </c>
    </row>
    <row r="4" spans="1:9" ht="14.5" x14ac:dyDescent="0.35">
      <c r="A4" s="10" t="s">
        <v>26</v>
      </c>
      <c r="B4">
        <f>SUMIFS(transakcje[Wartość],transakcje[Konto],Table11[[#This Row],[Konto]])</f>
        <v>540</v>
      </c>
      <c r="C4" s="2">
        <v>45748</v>
      </c>
    </row>
    <row r="5" spans="1:9" ht="14.5" x14ac:dyDescent="0.35">
      <c r="E5" t="s">
        <v>40</v>
      </c>
      <c r="F5">
        <f>SUM(tb_gdzie[Kwota łączna])</f>
        <v>1390</v>
      </c>
    </row>
    <row r="6" spans="1:9" ht="14.5" x14ac:dyDescent="0.35"/>
    <row r="7" spans="1:9" ht="14.5" x14ac:dyDescent="0.35">
      <c r="A7" t="s">
        <v>0</v>
      </c>
      <c r="B7" t="s">
        <v>1</v>
      </c>
      <c r="C7" t="s">
        <v>2</v>
      </c>
      <c r="D7" t="s">
        <v>3</v>
      </c>
      <c r="E7" t="s">
        <v>6</v>
      </c>
      <c r="F7" t="s">
        <v>11</v>
      </c>
      <c r="G7" t="s">
        <v>22</v>
      </c>
      <c r="H7" t="s">
        <v>34</v>
      </c>
      <c r="I7" t="s">
        <v>36</v>
      </c>
    </row>
    <row r="8" spans="1:9" ht="30" customHeight="1" x14ac:dyDescent="0.35">
      <c r="A8" s="5" t="s">
        <v>24</v>
      </c>
      <c r="B8" s="6">
        <v>1000</v>
      </c>
      <c r="C8" s="7">
        <v>45748</v>
      </c>
      <c r="D8" s="5" t="s">
        <v>4</v>
      </c>
      <c r="E8" s="5" t="s">
        <v>9</v>
      </c>
      <c r="F8" s="5" t="s">
        <v>9</v>
      </c>
      <c r="G8" s="5" t="s">
        <v>9</v>
      </c>
      <c r="H8" s="5">
        <f>IF(transakcje[[#This Row],[Typ]]="Uznanie",transakcje[[#This Row],[Kwota]],transakcje[[#This Row],[Kwota]]*(-1))</f>
        <v>1000</v>
      </c>
      <c r="I8" s="5" t="str">
        <f>VLOOKUP(transakcje[[#This Row],[Konto]],tb_t_k[],2,0)</f>
        <v>ROR</v>
      </c>
    </row>
    <row r="9" spans="1:9" ht="30" customHeight="1" x14ac:dyDescent="0.35">
      <c r="A9" s="5" t="s">
        <v>24</v>
      </c>
      <c r="B9" s="6">
        <v>50</v>
      </c>
      <c r="C9" s="7">
        <v>45748</v>
      </c>
      <c r="D9" s="5" t="s">
        <v>5</v>
      </c>
      <c r="E9" s="5" t="s">
        <v>8</v>
      </c>
      <c r="F9" s="5" t="s">
        <v>16</v>
      </c>
      <c r="G9" s="5" t="s">
        <v>23</v>
      </c>
      <c r="H9" s="5">
        <f>IF(transakcje[[#This Row],[Typ]]="Uznanie",transakcje[[#This Row],[Kwota]],transakcje[[#This Row],[Kwota]]*(-1))</f>
        <v>-50</v>
      </c>
      <c r="I9" s="5" t="str">
        <f>VLOOKUP(transakcje[[#This Row],[Konto]],tb_t_k[],2,0)</f>
        <v>ROR</v>
      </c>
    </row>
    <row r="10" spans="1:9" ht="30" customHeight="1" x14ac:dyDescent="0.35">
      <c r="A10" s="5" t="s">
        <v>24</v>
      </c>
      <c r="B10" s="6">
        <v>100</v>
      </c>
      <c r="C10" s="7">
        <v>45777</v>
      </c>
      <c r="D10" s="5" t="s">
        <v>5</v>
      </c>
      <c r="E10" s="5" t="s">
        <v>8</v>
      </c>
      <c r="F10" s="5" t="s">
        <v>30</v>
      </c>
      <c r="G10" s="5" t="s">
        <v>31</v>
      </c>
      <c r="H10" s="5">
        <f>IF(transakcje[[#This Row],[Typ]]="Uznanie",transakcje[[#This Row],[Kwota]],transakcje[[#This Row],[Kwota]]*(-1))</f>
        <v>-100</v>
      </c>
      <c r="I10" s="5" t="str">
        <f>VLOOKUP(transakcje[[#This Row],[Konto]],tb_t_k[],2,0)</f>
        <v>ROR</v>
      </c>
    </row>
    <row r="11" spans="1:9" ht="30" customHeight="1" x14ac:dyDescent="0.35">
      <c r="A11" s="5" t="s">
        <v>25</v>
      </c>
      <c r="B11" s="6">
        <v>0</v>
      </c>
      <c r="C11" s="7">
        <v>45748</v>
      </c>
      <c r="D11" s="5" t="s">
        <v>4</v>
      </c>
      <c r="E11" s="5" t="s">
        <v>9</v>
      </c>
      <c r="F11" s="5" t="s">
        <v>9</v>
      </c>
      <c r="G11" s="5" t="s">
        <v>9</v>
      </c>
      <c r="H11" s="5">
        <f>IF(transakcje[[#This Row],[Typ]]="Uznanie",transakcje[[#This Row],[Kwota]],transakcje[[#This Row],[Kwota]]*(-1))</f>
        <v>0</v>
      </c>
      <c r="I11" s="5" t="str">
        <f>VLOOKUP(transakcje[[#This Row],[Konto]],tb_t_k[],2,0)</f>
        <v>Konto oszczędnościowe</v>
      </c>
    </row>
    <row r="12" spans="1:9" ht="30" customHeight="1" x14ac:dyDescent="0.35">
      <c r="A12" s="5" t="s">
        <v>24</v>
      </c>
      <c r="B12" s="6">
        <v>100</v>
      </c>
      <c r="C12" s="7">
        <v>45748</v>
      </c>
      <c r="D12" s="5" t="s">
        <v>5</v>
      </c>
      <c r="E12" s="5" t="s">
        <v>10</v>
      </c>
      <c r="F12" s="5" t="s">
        <v>12</v>
      </c>
      <c r="G12" s="5" t="s">
        <v>32</v>
      </c>
      <c r="H12" s="5">
        <f>IF(transakcje[[#This Row],[Typ]]="Uznanie",transakcje[[#This Row],[Kwota]],transakcje[[#This Row],[Kwota]]*(-1))</f>
        <v>-100</v>
      </c>
      <c r="I12" s="5" t="str">
        <f>VLOOKUP(transakcje[[#This Row],[Konto]],tb_t_k[],2,0)</f>
        <v>ROR</v>
      </c>
    </row>
    <row r="13" spans="1:9" ht="30" customHeight="1" x14ac:dyDescent="0.35">
      <c r="A13" s="5" t="s">
        <v>25</v>
      </c>
      <c r="B13" s="6">
        <v>100</v>
      </c>
      <c r="C13" s="7">
        <v>45748</v>
      </c>
      <c r="D13" s="5" t="s">
        <v>4</v>
      </c>
      <c r="E13" s="5" t="s">
        <v>10</v>
      </c>
      <c r="F13" s="5" t="s">
        <v>12</v>
      </c>
      <c r="G13" s="5" t="s">
        <v>32</v>
      </c>
      <c r="H13" s="5">
        <f>IF(transakcje[[#This Row],[Typ]]="Uznanie",transakcje[[#This Row],[Kwota]],transakcje[[#This Row],[Kwota]]*(-1))</f>
        <v>100</v>
      </c>
      <c r="I13" s="5" t="str">
        <f>VLOOKUP(transakcje[[#This Row],[Konto]],tb_t_k[],2,0)</f>
        <v>Konto oszczędnościowe</v>
      </c>
    </row>
    <row r="14" spans="1:9" ht="30" customHeight="1" x14ac:dyDescent="0.35">
      <c r="A14" s="5" t="s">
        <v>26</v>
      </c>
      <c r="B14" s="6">
        <v>0</v>
      </c>
      <c r="C14" s="7">
        <v>45748</v>
      </c>
      <c r="D14" s="5" t="s">
        <v>4</v>
      </c>
      <c r="E14" s="5" t="s">
        <v>9</v>
      </c>
      <c r="F14" s="5" t="s">
        <v>9</v>
      </c>
      <c r="G14" s="5" t="s">
        <v>9</v>
      </c>
      <c r="H14" s="9">
        <f>IF(transakcje[[#This Row],[Typ]]="Uznanie",transakcje[[#This Row],[Kwota]],transakcje[[#This Row],[Kwota]]*(-1))</f>
        <v>0</v>
      </c>
      <c r="I14" s="5" t="str">
        <f>VLOOKUP(transakcje[[#This Row],[Konto]],tb_t_k[],2,0)</f>
        <v>ROR</v>
      </c>
    </row>
    <row r="15" spans="1:9" ht="30" customHeight="1" x14ac:dyDescent="0.35">
      <c r="A15" s="5" t="s">
        <v>26</v>
      </c>
      <c r="B15" s="6">
        <v>1000</v>
      </c>
      <c r="C15" s="7">
        <v>45757</v>
      </c>
      <c r="D15" s="5" t="s">
        <v>4</v>
      </c>
      <c r="E15" s="5" t="s">
        <v>4</v>
      </c>
      <c r="F15" s="5" t="s">
        <v>7</v>
      </c>
      <c r="G15" s="5" t="s">
        <v>13</v>
      </c>
      <c r="H15" s="9">
        <f>IF(transakcje[[#This Row],[Typ]]="Uznanie",transakcje[[#This Row],[Kwota]],transakcje[[#This Row],[Kwota]]*(-1))</f>
        <v>1000</v>
      </c>
      <c r="I15" s="9" t="str">
        <f>VLOOKUP(transakcje[[#This Row],[Konto]],tb_t_k[],2,0)</f>
        <v>ROR</v>
      </c>
    </row>
    <row r="16" spans="1:9" ht="30" customHeight="1" x14ac:dyDescent="0.35">
      <c r="A16" s="5" t="s">
        <v>26</v>
      </c>
      <c r="B16" s="6">
        <v>800</v>
      </c>
      <c r="C16" s="7">
        <v>45758</v>
      </c>
      <c r="D16" s="5" t="s">
        <v>5</v>
      </c>
      <c r="E16" s="5" t="s">
        <v>8</v>
      </c>
      <c r="F16" s="5" t="s">
        <v>20</v>
      </c>
      <c r="G16" s="5" t="s">
        <v>37</v>
      </c>
      <c r="H16" s="9">
        <f>IF(transakcje[[#This Row],[Typ]]="Uznanie",transakcje[[#This Row],[Kwota]],transakcje[[#This Row],[Kwota]]*(-1))</f>
        <v>-800</v>
      </c>
      <c r="I16" s="9" t="str">
        <f>VLOOKUP(transakcje[[#This Row],[Konto]],tb_t_k[],2,0)</f>
        <v>ROR</v>
      </c>
    </row>
    <row r="17" spans="1:9" ht="30" customHeight="1" x14ac:dyDescent="0.35">
      <c r="A17" s="5" t="s">
        <v>26</v>
      </c>
      <c r="B17" s="6">
        <v>670</v>
      </c>
      <c r="C17" s="7">
        <v>45758</v>
      </c>
      <c r="D17" s="5" t="s">
        <v>4</v>
      </c>
      <c r="E17" s="5" t="s">
        <v>4</v>
      </c>
      <c r="F17" s="5" t="s">
        <v>7</v>
      </c>
      <c r="G17" s="5" t="s">
        <v>38</v>
      </c>
      <c r="H17" s="9">
        <f>IF(transakcje[[#This Row],[Typ]]="Uznanie",transakcje[[#This Row],[Kwota]],transakcje[[#This Row],[Kwota]]*(-1))</f>
        <v>670</v>
      </c>
      <c r="I17" s="9" t="str">
        <f>VLOOKUP(transakcje[[#This Row],[Konto]],tb_t_k[],2,0)</f>
        <v>ROR</v>
      </c>
    </row>
    <row r="18" spans="1:9" ht="30" customHeight="1" x14ac:dyDescent="0.35">
      <c r="A18" s="5" t="s">
        <v>26</v>
      </c>
      <c r="B18" s="6">
        <v>330</v>
      </c>
      <c r="C18" s="7">
        <v>45751</v>
      </c>
      <c r="D18" s="5" t="s">
        <v>5</v>
      </c>
      <c r="E18" s="5" t="s">
        <v>8</v>
      </c>
      <c r="F18" s="5" t="s">
        <v>17</v>
      </c>
      <c r="G18" s="5" t="s">
        <v>39</v>
      </c>
      <c r="H18" s="9">
        <f>IF(transakcje[[#This Row],[Typ]]="Uznanie",transakcje[[#This Row],[Kwota]],transakcje[[#This Row],[Kwota]]*(-1))</f>
        <v>-330</v>
      </c>
      <c r="I18" s="9" t="str">
        <f>VLOOKUP(transakcje[[#This Row],[Konto]],tb_t_k[],2,0)</f>
        <v>ROR</v>
      </c>
    </row>
  </sheetData>
  <dataValidations count="4">
    <dataValidation type="list" showInputMessage="1" showErrorMessage="1" sqref="G14 G11 F8:F18" xr:uid="{E301B3C8-37F4-4098-A6CB-AAB07466D135}">
      <formula1>INDIRECT(SUBSTITUTE(E8," ","_"))</formula1>
    </dataValidation>
    <dataValidation type="list" showInputMessage="1" showErrorMessage="1" sqref="D8:D18" xr:uid="{384E479A-EFEB-4877-B57B-451F13E737A2}">
      <formula1>Typ</formula1>
    </dataValidation>
    <dataValidation type="list" showInputMessage="1" showErrorMessage="1" sqref="E8:E18" xr:uid="{EBD10DDD-EC5E-4651-B5E0-5DB4BAF9183C}">
      <formula1>INDIRECT(D8)</formula1>
    </dataValidation>
    <dataValidation type="list" showInputMessage="1" showErrorMessage="1" sqref="A8:A18" xr:uid="{E98415F6-0504-4B72-B1CB-2DAF7AB70C16}">
      <formula1>konto</formula1>
    </dataValidation>
  </dataValidations>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D508C-BFEB-4308-BE7E-9C39E46DA18C}">
  <dimension ref="A1:K12"/>
  <sheetViews>
    <sheetView topLeftCell="E1" workbookViewId="0">
      <selection activeCell="G11" sqref="G11"/>
    </sheetView>
  </sheetViews>
  <sheetFormatPr defaultRowHeight="14.5" x14ac:dyDescent="0.35"/>
  <cols>
    <col min="1" max="1" width="10.453125" customWidth="1"/>
    <col min="3" max="3" width="17.08984375" bestFit="1" customWidth="1"/>
    <col min="6" max="6" width="18.90625" bestFit="1" customWidth="1"/>
    <col min="7" max="7" width="20.1796875" bestFit="1" customWidth="1"/>
    <col min="9" max="9" width="16.81640625" customWidth="1"/>
    <col min="10" max="10" width="17" bestFit="1" customWidth="1"/>
    <col min="11" max="11" width="19.54296875" customWidth="1"/>
  </cols>
  <sheetData>
    <row r="1" spans="1:11" x14ac:dyDescent="0.35">
      <c r="A1" t="s">
        <v>3</v>
      </c>
      <c r="C1" t="s">
        <v>4</v>
      </c>
      <c r="F1" s="4" t="s">
        <v>5</v>
      </c>
      <c r="I1" t="s">
        <v>9</v>
      </c>
      <c r="K1" t="s">
        <v>12</v>
      </c>
    </row>
    <row r="2" spans="1:11" x14ac:dyDescent="0.35">
      <c r="A2" t="s">
        <v>4</v>
      </c>
      <c r="C2" t="s">
        <v>7</v>
      </c>
      <c r="F2" s="3" t="s">
        <v>8</v>
      </c>
      <c r="I2" t="s">
        <v>9</v>
      </c>
      <c r="K2" t="s">
        <v>12</v>
      </c>
    </row>
    <row r="3" spans="1:11" x14ac:dyDescent="0.35">
      <c r="A3" t="s">
        <v>5</v>
      </c>
      <c r="C3" t="s">
        <v>9</v>
      </c>
      <c r="F3" t="s">
        <v>10</v>
      </c>
    </row>
    <row r="4" spans="1:11" x14ac:dyDescent="0.35">
      <c r="C4" t="s">
        <v>10</v>
      </c>
      <c r="I4" t="s">
        <v>7</v>
      </c>
      <c r="K4" t="s">
        <v>8</v>
      </c>
    </row>
    <row r="5" spans="1:11" x14ac:dyDescent="0.35">
      <c r="I5" t="s">
        <v>13</v>
      </c>
      <c r="K5" t="s">
        <v>16</v>
      </c>
    </row>
    <row r="6" spans="1:11" x14ac:dyDescent="0.35">
      <c r="I6" t="s">
        <v>14</v>
      </c>
      <c r="K6" t="s">
        <v>17</v>
      </c>
    </row>
    <row r="7" spans="1:11" x14ac:dyDescent="0.35">
      <c r="I7" t="s">
        <v>15</v>
      </c>
      <c r="K7" t="s">
        <v>18</v>
      </c>
    </row>
    <row r="8" spans="1:11" x14ac:dyDescent="0.35">
      <c r="K8" t="s">
        <v>19</v>
      </c>
    </row>
    <row r="9" spans="1:11" x14ac:dyDescent="0.35">
      <c r="F9" t="s">
        <v>0</v>
      </c>
      <c r="G9" t="s">
        <v>27</v>
      </c>
      <c r="K9" t="s">
        <v>20</v>
      </c>
    </row>
    <row r="10" spans="1:11" x14ac:dyDescent="0.35">
      <c r="F10" t="s">
        <v>24</v>
      </c>
      <c r="G10" t="s">
        <v>28</v>
      </c>
      <c r="K10" t="s">
        <v>21</v>
      </c>
    </row>
    <row r="11" spans="1:11" x14ac:dyDescent="0.35">
      <c r="F11" t="s">
        <v>25</v>
      </c>
      <c r="G11" t="s">
        <v>29</v>
      </c>
      <c r="K11" t="s">
        <v>30</v>
      </c>
    </row>
    <row r="12" spans="1:11" x14ac:dyDescent="0.35">
      <c r="F12" t="s">
        <v>26</v>
      </c>
      <c r="G12" t="s">
        <v>28</v>
      </c>
    </row>
  </sheetData>
  <pageMargins left="0.7" right="0.7" top="0.75" bottom="0.75" header="0.3" footer="0.3"/>
  <tableParts count="8">
    <tablePart r:id="rId1"/>
    <tablePart r:id="rId2"/>
    <tablePart r:id="rId3"/>
    <tablePart r:id="rId4"/>
    <tablePart r:id="rId5"/>
    <tablePart r:id="rId6"/>
    <tablePart r:id="rId7"/>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2F3BA-D073-4ADA-87B0-DEB64EDC9F3F}">
  <dimension ref="A1:F9"/>
  <sheetViews>
    <sheetView workbookViewId="0">
      <selection activeCell="M20" sqref="M20"/>
    </sheetView>
  </sheetViews>
  <sheetFormatPr defaultRowHeight="14.5" x14ac:dyDescent="0.35"/>
  <cols>
    <col min="1" max="1" width="12.453125" bestFit="1" customWidth="1"/>
    <col min="2" max="2" width="13.26953125" bestFit="1" customWidth="1"/>
    <col min="3" max="3" width="8" bestFit="1" customWidth="1"/>
    <col min="4" max="4" width="11.54296875" bestFit="1" customWidth="1"/>
    <col min="5" max="5" width="8.08984375" bestFit="1" customWidth="1"/>
    <col min="6" max="6" width="10.36328125" bestFit="1" customWidth="1"/>
    <col min="7" max="7" width="11.54296875" bestFit="1" customWidth="1"/>
    <col min="8" max="8" width="8.08984375" bestFit="1" customWidth="1"/>
    <col min="9" max="9" width="10.36328125" bestFit="1" customWidth="1"/>
  </cols>
  <sheetData>
    <row r="1" spans="1:6" x14ac:dyDescent="0.35">
      <c r="A1" s="11" t="s">
        <v>6</v>
      </c>
      <c r="B1" t="s">
        <v>8</v>
      </c>
    </row>
    <row r="3" spans="1:6" x14ac:dyDescent="0.35">
      <c r="A3" s="11" t="s">
        <v>44</v>
      </c>
      <c r="B3" s="11" t="s">
        <v>43</v>
      </c>
    </row>
    <row r="4" spans="1:6" x14ac:dyDescent="0.35">
      <c r="A4" s="11" t="s">
        <v>41</v>
      </c>
      <c r="B4" t="s">
        <v>20</v>
      </c>
      <c r="C4" t="s">
        <v>16</v>
      </c>
      <c r="D4" t="s">
        <v>30</v>
      </c>
      <c r="E4" t="s">
        <v>17</v>
      </c>
      <c r="F4" t="s">
        <v>42</v>
      </c>
    </row>
    <row r="5" spans="1:6" x14ac:dyDescent="0.35">
      <c r="A5" s="12">
        <v>45748</v>
      </c>
      <c r="B5" s="1"/>
      <c r="C5" s="1">
        <v>50</v>
      </c>
      <c r="D5" s="1"/>
      <c r="E5" s="1"/>
      <c r="F5" s="1">
        <v>50</v>
      </c>
    </row>
    <row r="6" spans="1:6" x14ac:dyDescent="0.35">
      <c r="A6" s="12">
        <v>45751</v>
      </c>
      <c r="B6" s="1"/>
      <c r="C6" s="1"/>
      <c r="D6" s="1"/>
      <c r="E6" s="1">
        <v>330</v>
      </c>
      <c r="F6" s="1">
        <v>330</v>
      </c>
    </row>
    <row r="7" spans="1:6" x14ac:dyDescent="0.35">
      <c r="A7" s="12">
        <v>45758</v>
      </c>
      <c r="B7" s="1">
        <v>800</v>
      </c>
      <c r="C7" s="1"/>
      <c r="D7" s="1"/>
      <c r="E7" s="1"/>
      <c r="F7" s="1">
        <v>800</v>
      </c>
    </row>
    <row r="8" spans="1:6" x14ac:dyDescent="0.35">
      <c r="A8" s="12">
        <v>45777</v>
      </c>
      <c r="B8" s="1"/>
      <c r="C8" s="1"/>
      <c r="D8" s="1">
        <v>100</v>
      </c>
      <c r="E8" s="1"/>
      <c r="F8" s="1">
        <v>100</v>
      </c>
    </row>
    <row r="9" spans="1:6" x14ac:dyDescent="0.35">
      <c r="A9" s="12" t="s">
        <v>42</v>
      </c>
      <c r="B9" s="1">
        <v>800</v>
      </c>
      <c r="C9" s="1">
        <v>50</v>
      </c>
      <c r="D9" s="1">
        <v>100</v>
      </c>
      <c r="E9" s="1">
        <v>330</v>
      </c>
      <c r="F9" s="1">
        <v>1280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Transakcje</vt:lpstr>
      <vt:lpstr>Kategorie</vt:lpstr>
      <vt:lpstr>Raport transakcyjny</vt:lpstr>
      <vt:lpstr>dochod</vt:lpstr>
      <vt:lpstr>konto</vt:lpstr>
      <vt:lpstr>Obciążenie</vt:lpstr>
      <vt:lpstr>przelew_wewnętrzny</vt:lpstr>
      <vt:lpstr>Stan_początkowy</vt:lpstr>
      <vt:lpstr>Typ</vt:lpstr>
      <vt:lpstr>typ_konta</vt:lpstr>
      <vt:lpstr>Uznanie</vt:lpstr>
      <vt:lpstr>wydatek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 ciek</dc:creator>
  <cp:lastModifiedBy>Ma ciek</cp:lastModifiedBy>
  <dcterms:created xsi:type="dcterms:W3CDTF">2025-04-01T09:41:37Z</dcterms:created>
  <dcterms:modified xsi:type="dcterms:W3CDTF">2025-04-01T11:24:23Z</dcterms:modified>
</cp:coreProperties>
</file>