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2375" windowHeight="6150" activeTab="8"/>
  </bookViews>
  <sheets>
    <sheet name="2018 SUMMARY CONSOLIDATED" sheetId="13" r:id="rId1"/>
    <sheet name="JANUARY" sheetId="1" r:id="rId2"/>
    <sheet name="FEBRUARY" sheetId="2" r:id="rId3"/>
    <sheet name="MARCH" sheetId="3" r:id="rId4"/>
    <sheet name="April" sheetId="4" r:id="rId5"/>
    <sheet name="MAY" sheetId="5" r:id="rId6"/>
    <sheet name="JUNE" sheetId="6" r:id="rId7"/>
    <sheet name="JULY" sheetId="7" r:id="rId8"/>
    <sheet name="AUGUST" sheetId="8" r:id="rId9"/>
    <sheet name="SEPT" sheetId="9" r:id="rId10"/>
    <sheet name="OCTOB" sheetId="10" r:id="rId11"/>
    <sheet name="NOVEMB" sheetId="11" r:id="rId12"/>
    <sheet name="DECEMB" sheetId="12" r:id="rId13"/>
  </sheets>
  <calcPr calcId="144525"/>
</workbook>
</file>

<file path=xl/calcChain.xml><?xml version="1.0" encoding="utf-8"?>
<calcChain xmlns="http://schemas.openxmlformats.org/spreadsheetml/2006/main">
  <c r="B14" i="13" l="1"/>
  <c r="J15" i="13"/>
  <c r="H15" i="13"/>
  <c r="F15" i="13"/>
  <c r="E15" i="13"/>
  <c r="D15" i="13"/>
  <c r="O28" i="9"/>
  <c r="I28" i="9"/>
  <c r="E28" i="9"/>
  <c r="C15" i="13" s="1"/>
  <c r="D28" i="9"/>
  <c r="B15" i="13" s="1"/>
  <c r="G15" i="13"/>
  <c r="L15" i="13"/>
  <c r="L14" i="13"/>
  <c r="I15" i="13"/>
  <c r="C14" i="13"/>
  <c r="D14" i="13"/>
  <c r="E14" i="13"/>
  <c r="F14" i="13"/>
  <c r="G14" i="13"/>
  <c r="H14" i="13"/>
  <c r="I14" i="13"/>
  <c r="J14" i="13"/>
  <c r="Q31" i="12"/>
  <c r="L18" i="13" s="1"/>
  <c r="L31" i="12"/>
  <c r="J18" i="13" s="1"/>
  <c r="K31" i="12"/>
  <c r="I18" i="13" s="1"/>
  <c r="J31" i="12"/>
  <c r="H18" i="13" s="1"/>
  <c r="I31" i="12"/>
  <c r="G18" i="13" s="1"/>
  <c r="H31" i="12"/>
  <c r="F18" i="13" s="1"/>
  <c r="G31" i="12"/>
  <c r="E18" i="13" s="1"/>
  <c r="F31" i="12"/>
  <c r="D18" i="13" s="1"/>
  <c r="E31" i="12"/>
  <c r="C18" i="13" s="1"/>
  <c r="D31" i="12"/>
  <c r="B18" i="13" s="1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Q31" i="11"/>
  <c r="L17" i="13" s="1"/>
  <c r="L31" i="11"/>
  <c r="J17" i="13" s="1"/>
  <c r="K31" i="11"/>
  <c r="I17" i="13" s="1"/>
  <c r="J31" i="11"/>
  <c r="H17" i="13" s="1"/>
  <c r="I31" i="11"/>
  <c r="G17" i="13" s="1"/>
  <c r="H31" i="11"/>
  <c r="F17" i="13" s="1"/>
  <c r="G31" i="11"/>
  <c r="E17" i="13" s="1"/>
  <c r="F31" i="11"/>
  <c r="D17" i="13" s="1"/>
  <c r="E31" i="11"/>
  <c r="C17" i="13" s="1"/>
  <c r="D31" i="11"/>
  <c r="B17" i="13" s="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Q31" i="10"/>
  <c r="L16" i="13" s="1"/>
  <c r="L31" i="10"/>
  <c r="J16" i="13" s="1"/>
  <c r="K31" i="10"/>
  <c r="I16" i="13" s="1"/>
  <c r="J31" i="10"/>
  <c r="H16" i="13" s="1"/>
  <c r="I31" i="10"/>
  <c r="G16" i="13" s="1"/>
  <c r="H31" i="10"/>
  <c r="F16" i="13" s="1"/>
  <c r="G31" i="10"/>
  <c r="E16" i="13" s="1"/>
  <c r="F31" i="10"/>
  <c r="D16" i="13" s="1"/>
  <c r="E31" i="10"/>
  <c r="C16" i="13" s="1"/>
  <c r="D31" i="10"/>
  <c r="B16" i="13" s="1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8" i="7"/>
  <c r="Q8" i="7" s="1"/>
  <c r="M9" i="7"/>
  <c r="Q9" i="7" s="1"/>
  <c r="M10" i="7"/>
  <c r="Q10" i="7" s="1"/>
  <c r="M11" i="7"/>
  <c r="Q11" i="7" s="1"/>
  <c r="M12" i="7"/>
  <c r="Q12" i="7" s="1"/>
  <c r="M13" i="7"/>
  <c r="Q13" i="7" s="1"/>
  <c r="M14" i="7"/>
  <c r="Q14" i="7" s="1"/>
  <c r="M15" i="7"/>
  <c r="Q15" i="7" s="1"/>
  <c r="M16" i="7"/>
  <c r="Q16" i="7" s="1"/>
  <c r="M17" i="7"/>
  <c r="Q17" i="7" s="1"/>
  <c r="M18" i="7"/>
  <c r="Q18" i="7" s="1"/>
  <c r="M19" i="7"/>
  <c r="Q19" i="7" s="1"/>
  <c r="M20" i="7"/>
  <c r="Q20" i="7" s="1"/>
  <c r="M21" i="7"/>
  <c r="Q21" i="7" s="1"/>
  <c r="M22" i="7"/>
  <c r="Q22" i="7" s="1"/>
  <c r="M23" i="7"/>
  <c r="Q23" i="7" s="1"/>
  <c r="M24" i="7"/>
  <c r="Q24" i="7" s="1"/>
  <c r="M25" i="7"/>
  <c r="Q25" i="7" s="1"/>
  <c r="M7" i="7"/>
  <c r="Q7" i="7" s="1"/>
  <c r="M8" i="6"/>
  <c r="Q8" i="6" s="1"/>
  <c r="M9" i="6"/>
  <c r="Q9" i="6" s="1"/>
  <c r="M10" i="6"/>
  <c r="Q10" i="6" s="1"/>
  <c r="M11" i="6"/>
  <c r="Q11" i="6" s="1"/>
  <c r="M12" i="6"/>
  <c r="Q12" i="6" s="1"/>
  <c r="M13" i="6"/>
  <c r="Q13" i="6" s="1"/>
  <c r="M14" i="6"/>
  <c r="Q14" i="6" s="1"/>
  <c r="M15" i="6"/>
  <c r="Q15" i="6" s="1"/>
  <c r="M16" i="6"/>
  <c r="Q16" i="6" s="1"/>
  <c r="M17" i="6"/>
  <c r="Q17" i="6" s="1"/>
  <c r="M18" i="6"/>
  <c r="Q18" i="6" s="1"/>
  <c r="M19" i="6"/>
  <c r="Q19" i="6" s="1"/>
  <c r="M20" i="6"/>
  <c r="Q20" i="6" s="1"/>
  <c r="M21" i="6"/>
  <c r="Q21" i="6" s="1"/>
  <c r="M22" i="6"/>
  <c r="Q22" i="6" s="1"/>
  <c r="M23" i="6"/>
  <c r="Q23" i="6" s="1"/>
  <c r="M24" i="6"/>
  <c r="Q24" i="6" s="1"/>
  <c r="M7" i="6"/>
  <c r="Q7" i="6" s="1"/>
  <c r="M8" i="5"/>
  <c r="Q8" i="5" s="1"/>
  <c r="M9" i="5"/>
  <c r="Q9" i="5" s="1"/>
  <c r="M10" i="5"/>
  <c r="Q10" i="5" s="1"/>
  <c r="M11" i="5"/>
  <c r="Q11" i="5" s="1"/>
  <c r="M12" i="5"/>
  <c r="Q12" i="5" s="1"/>
  <c r="M13" i="5"/>
  <c r="Q13" i="5" s="1"/>
  <c r="M14" i="5"/>
  <c r="Q14" i="5" s="1"/>
  <c r="M15" i="5"/>
  <c r="Q15" i="5" s="1"/>
  <c r="M16" i="5"/>
  <c r="Q16" i="5" s="1"/>
  <c r="M17" i="5"/>
  <c r="Q17" i="5" s="1"/>
  <c r="M18" i="5"/>
  <c r="Q18" i="5" s="1"/>
  <c r="M19" i="5"/>
  <c r="Q19" i="5" s="1"/>
  <c r="M20" i="5"/>
  <c r="Q20" i="5" s="1"/>
  <c r="M21" i="5"/>
  <c r="Q21" i="5" s="1"/>
  <c r="M22" i="5"/>
  <c r="Q22" i="5" s="1"/>
  <c r="M23" i="5"/>
  <c r="Q23" i="5" s="1"/>
  <c r="M7" i="5"/>
  <c r="Q7" i="5" s="1"/>
  <c r="M8" i="4"/>
  <c r="Q8" i="4" s="1"/>
  <c r="M9" i="4"/>
  <c r="Q9" i="4" s="1"/>
  <c r="M10" i="4"/>
  <c r="Q10" i="4" s="1"/>
  <c r="M11" i="4"/>
  <c r="Q11" i="4" s="1"/>
  <c r="M12" i="4"/>
  <c r="Q12" i="4" s="1"/>
  <c r="M13" i="4"/>
  <c r="Q13" i="4" s="1"/>
  <c r="M14" i="4"/>
  <c r="Q14" i="4" s="1"/>
  <c r="M15" i="4"/>
  <c r="Q15" i="4" s="1"/>
  <c r="M16" i="4"/>
  <c r="Q16" i="4" s="1"/>
  <c r="M17" i="4"/>
  <c r="Q17" i="4" s="1"/>
  <c r="M18" i="4"/>
  <c r="Q18" i="4" s="1"/>
  <c r="M19" i="4"/>
  <c r="Q19" i="4" s="1"/>
  <c r="M20" i="4"/>
  <c r="Q20" i="4" s="1"/>
  <c r="M21" i="4"/>
  <c r="Q21" i="4" s="1"/>
  <c r="M22" i="4"/>
  <c r="Q22" i="4" s="1"/>
  <c r="M23" i="4"/>
  <c r="Q23" i="4" s="1"/>
  <c r="M24" i="4"/>
  <c r="Q24" i="4" s="1"/>
  <c r="M25" i="4"/>
  <c r="Q25" i="4" s="1"/>
  <c r="M7" i="4"/>
  <c r="Q7" i="4" s="1"/>
  <c r="M8" i="3"/>
  <c r="M9" i="3"/>
  <c r="Q9" i="3" s="1"/>
  <c r="M10" i="3"/>
  <c r="Q10" i="3" s="1"/>
  <c r="M11" i="3"/>
  <c r="Q11" i="3" s="1"/>
  <c r="M12" i="3"/>
  <c r="Q12" i="3" s="1"/>
  <c r="M13" i="3"/>
  <c r="Q13" i="3" s="1"/>
  <c r="M14" i="3"/>
  <c r="Q14" i="3" s="1"/>
  <c r="M15" i="3"/>
  <c r="Q15" i="3" s="1"/>
  <c r="M16" i="3"/>
  <c r="Q16" i="3" s="1"/>
  <c r="M17" i="3"/>
  <c r="Q17" i="3" s="1"/>
  <c r="M18" i="3"/>
  <c r="Q18" i="3" s="1"/>
  <c r="M19" i="3"/>
  <c r="Q19" i="3" s="1"/>
  <c r="M20" i="3"/>
  <c r="Q20" i="3" s="1"/>
  <c r="M21" i="3"/>
  <c r="Q21" i="3" s="1"/>
  <c r="M22" i="3"/>
  <c r="Q22" i="3" s="1"/>
  <c r="M23" i="3"/>
  <c r="Q23" i="3" s="1"/>
  <c r="M24" i="3"/>
  <c r="Q24" i="3" s="1"/>
  <c r="M25" i="3"/>
  <c r="Q25" i="3" s="1"/>
  <c r="M26" i="3"/>
  <c r="Q26" i="3" s="1"/>
  <c r="M27" i="3"/>
  <c r="Q27" i="3" s="1"/>
  <c r="M28" i="3"/>
  <c r="Q28" i="3" s="1"/>
  <c r="M29" i="3"/>
  <c r="Q29" i="3" s="1"/>
  <c r="M30" i="3"/>
  <c r="Q30" i="3" s="1"/>
  <c r="M31" i="3"/>
  <c r="Q31" i="3" s="1"/>
  <c r="M32" i="3"/>
  <c r="Q32" i="3" s="1"/>
  <c r="M7" i="3"/>
  <c r="Q7" i="3" s="1"/>
  <c r="M8" i="2"/>
  <c r="Q8" i="2" s="1"/>
  <c r="M9" i="2"/>
  <c r="Q9" i="2" s="1"/>
  <c r="M10" i="2"/>
  <c r="Q10" i="2" s="1"/>
  <c r="M11" i="2"/>
  <c r="Q11" i="2" s="1"/>
  <c r="M12" i="2"/>
  <c r="Q12" i="2" s="1"/>
  <c r="M13" i="2"/>
  <c r="Q13" i="2" s="1"/>
  <c r="M14" i="2"/>
  <c r="Q14" i="2" s="1"/>
  <c r="M15" i="2"/>
  <c r="Q15" i="2" s="1"/>
  <c r="M16" i="2"/>
  <c r="Q16" i="2" s="1"/>
  <c r="M17" i="2"/>
  <c r="Q17" i="2" s="1"/>
  <c r="M18" i="2"/>
  <c r="Q18" i="2" s="1"/>
  <c r="M19" i="2"/>
  <c r="Q19" i="2" s="1"/>
  <c r="M20" i="2"/>
  <c r="Q20" i="2" s="1"/>
  <c r="M21" i="2"/>
  <c r="Q21" i="2" s="1"/>
  <c r="M22" i="2"/>
  <c r="Q22" i="2" s="1"/>
  <c r="M23" i="2"/>
  <c r="Q23" i="2" s="1"/>
  <c r="M24" i="2"/>
  <c r="Q24" i="2" s="1"/>
  <c r="M25" i="2"/>
  <c r="Q25" i="2" s="1"/>
  <c r="M7" i="2"/>
  <c r="Q7" i="2" s="1"/>
  <c r="M8" i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7" i="1"/>
  <c r="Q7" i="1" s="1"/>
  <c r="E26" i="7"/>
  <c r="C13" i="13" s="1"/>
  <c r="F26" i="7"/>
  <c r="D13" i="13" s="1"/>
  <c r="G26" i="7"/>
  <c r="E13" i="13" s="1"/>
  <c r="H26" i="7"/>
  <c r="F13" i="13" s="1"/>
  <c r="I26" i="7"/>
  <c r="G13" i="13" s="1"/>
  <c r="J26" i="7"/>
  <c r="H13" i="13" s="1"/>
  <c r="K26" i="7"/>
  <c r="I13" i="13" s="1"/>
  <c r="L26" i="7"/>
  <c r="J13" i="13" s="1"/>
  <c r="D26" i="7"/>
  <c r="B13" i="13" s="1"/>
  <c r="E25" i="6"/>
  <c r="C12" i="13" s="1"/>
  <c r="F25" i="6"/>
  <c r="D12" i="13" s="1"/>
  <c r="G25" i="6"/>
  <c r="E12" i="13" s="1"/>
  <c r="H25" i="6"/>
  <c r="F12" i="13" s="1"/>
  <c r="I25" i="6"/>
  <c r="G12" i="13" s="1"/>
  <c r="J25" i="6"/>
  <c r="H12" i="13" s="1"/>
  <c r="K25" i="6"/>
  <c r="I12" i="13" s="1"/>
  <c r="L25" i="6"/>
  <c r="J12" i="13" s="1"/>
  <c r="D25" i="6"/>
  <c r="B12" i="13" s="1"/>
  <c r="E24" i="5"/>
  <c r="C11" i="13" s="1"/>
  <c r="F24" i="5"/>
  <c r="D11" i="13" s="1"/>
  <c r="G24" i="5"/>
  <c r="E11" i="13" s="1"/>
  <c r="H24" i="5"/>
  <c r="F11" i="13" s="1"/>
  <c r="I24" i="5"/>
  <c r="G11" i="13" s="1"/>
  <c r="J24" i="5"/>
  <c r="H11" i="13" s="1"/>
  <c r="K24" i="5"/>
  <c r="I11" i="13" s="1"/>
  <c r="L24" i="5"/>
  <c r="J11" i="13" s="1"/>
  <c r="E26" i="4"/>
  <c r="C10" i="13" s="1"/>
  <c r="F26" i="4"/>
  <c r="D10" i="13" s="1"/>
  <c r="G26" i="4"/>
  <c r="E10" i="13" s="1"/>
  <c r="H26" i="4"/>
  <c r="F10" i="13" s="1"/>
  <c r="I26" i="4"/>
  <c r="G10" i="13" s="1"/>
  <c r="J26" i="4"/>
  <c r="H10" i="13" s="1"/>
  <c r="K26" i="4"/>
  <c r="I10" i="13" s="1"/>
  <c r="L26" i="4"/>
  <c r="J10" i="13" s="1"/>
  <c r="D26" i="4"/>
  <c r="B10" i="13" s="1"/>
  <c r="E33" i="3"/>
  <c r="C9" i="13" s="1"/>
  <c r="F33" i="3"/>
  <c r="D9" i="13" s="1"/>
  <c r="G33" i="3"/>
  <c r="E9" i="13" s="1"/>
  <c r="H33" i="3"/>
  <c r="F9" i="13" s="1"/>
  <c r="I33" i="3"/>
  <c r="G9" i="13" s="1"/>
  <c r="J33" i="3"/>
  <c r="H9" i="13" s="1"/>
  <c r="K33" i="3"/>
  <c r="I9" i="13" s="1"/>
  <c r="L33" i="3"/>
  <c r="J9" i="13" s="1"/>
  <c r="D33" i="3"/>
  <c r="B9" i="13" s="1"/>
  <c r="E26" i="2"/>
  <c r="C8" i="13" s="1"/>
  <c r="F26" i="2"/>
  <c r="D8" i="13" s="1"/>
  <c r="G26" i="2"/>
  <c r="E8" i="13" s="1"/>
  <c r="H26" i="2"/>
  <c r="F8" i="13" s="1"/>
  <c r="I26" i="2"/>
  <c r="G8" i="13" s="1"/>
  <c r="J26" i="2"/>
  <c r="H8" i="13" s="1"/>
  <c r="K26" i="2"/>
  <c r="I8" i="13" s="1"/>
  <c r="L26" i="2"/>
  <c r="J8" i="13" s="1"/>
  <c r="D26" i="2"/>
  <c r="B8" i="13" s="1"/>
  <c r="E34" i="1"/>
  <c r="C7" i="13" s="1"/>
  <c r="F34" i="1"/>
  <c r="D7" i="13" s="1"/>
  <c r="G34" i="1"/>
  <c r="E7" i="13" s="1"/>
  <c r="H34" i="1"/>
  <c r="F7" i="13" s="1"/>
  <c r="I34" i="1"/>
  <c r="G7" i="13" s="1"/>
  <c r="J34" i="1"/>
  <c r="H7" i="13" s="1"/>
  <c r="K34" i="1"/>
  <c r="I7" i="13" s="1"/>
  <c r="L34" i="1"/>
  <c r="J7" i="13" s="1"/>
  <c r="D34" i="1"/>
  <c r="B7" i="13" s="1"/>
  <c r="J26" i="13"/>
  <c r="I26" i="13"/>
  <c r="H26" i="13"/>
  <c r="G26" i="13"/>
  <c r="F26" i="13"/>
  <c r="E26" i="13"/>
  <c r="D26" i="13"/>
  <c r="C26" i="13"/>
  <c r="B26" i="13"/>
  <c r="K25" i="13"/>
  <c r="K24" i="13"/>
  <c r="K23" i="13"/>
  <c r="K22" i="13"/>
  <c r="O26" i="7"/>
  <c r="O25" i="6"/>
  <c r="H33" i="5"/>
  <c r="M33" i="3" l="1"/>
  <c r="K18" i="13"/>
  <c r="M18" i="13" s="1"/>
  <c r="Q24" i="5"/>
  <c r="L11" i="13" s="1"/>
  <c r="M34" i="1"/>
  <c r="M31" i="10"/>
  <c r="Q8" i="3"/>
  <c r="Q33" i="3" s="1"/>
  <c r="L9" i="13" s="1"/>
  <c r="M24" i="5"/>
  <c r="M31" i="12"/>
  <c r="M25" i="6"/>
  <c r="M26" i="2"/>
  <c r="M26" i="4"/>
  <c r="M31" i="11"/>
  <c r="Q8" i="1"/>
  <c r="Q34" i="1" s="1"/>
  <c r="L7" i="13" s="1"/>
  <c r="H19" i="13"/>
  <c r="H30" i="13" s="1"/>
  <c r="K10" i="13"/>
  <c r="K9" i="13"/>
  <c r="K15" i="13"/>
  <c r="M15" i="13" s="1"/>
  <c r="K13" i="13"/>
  <c r="K8" i="13"/>
  <c r="M8" i="13" s="1"/>
  <c r="K14" i="13"/>
  <c r="M14" i="13" s="1"/>
  <c r="K26" i="13"/>
  <c r="Q26" i="7"/>
  <c r="L13" i="13" s="1"/>
  <c r="Q25" i="6"/>
  <c r="L12" i="13" s="1"/>
  <c r="Q26" i="4"/>
  <c r="L10" i="13" s="1"/>
  <c r="Q26" i="2"/>
  <c r="L8" i="13" s="1"/>
  <c r="K17" i="13"/>
  <c r="M17" i="13" s="1"/>
  <c r="G19" i="13"/>
  <c r="G30" i="13" s="1"/>
  <c r="K16" i="13"/>
  <c r="M16" i="13" s="1"/>
  <c r="E19" i="13"/>
  <c r="E30" i="13" s="1"/>
  <c r="J19" i="13"/>
  <c r="J28" i="13" s="1"/>
  <c r="F19" i="13"/>
  <c r="F30" i="13" s="1"/>
  <c r="K12" i="13"/>
  <c r="D19" i="13"/>
  <c r="C19" i="13"/>
  <c r="I19" i="13"/>
  <c r="I30" i="13" s="1"/>
  <c r="M26" i="7"/>
  <c r="K7" i="13"/>
  <c r="L26" i="13"/>
  <c r="O24" i="5"/>
  <c r="D24" i="5"/>
  <c r="B11" i="13" s="1"/>
  <c r="K11" i="13" s="1"/>
  <c r="O26" i="4"/>
  <c r="C45" i="2"/>
  <c r="O33" i="3"/>
  <c r="O26" i="2"/>
  <c r="M11" i="13" l="1"/>
  <c r="M13" i="13"/>
  <c r="M10" i="13"/>
  <c r="L19" i="13"/>
  <c r="L28" i="13" s="1"/>
  <c r="B19" i="13"/>
  <c r="B30" i="13" s="1"/>
  <c r="H28" i="13"/>
  <c r="M12" i="13"/>
  <c r="M9" i="13"/>
  <c r="D28" i="13"/>
  <c r="J30" i="13"/>
  <c r="C28" i="13"/>
  <c r="C30" i="13"/>
  <c r="D30" i="13"/>
  <c r="G28" i="13"/>
  <c r="I28" i="13"/>
  <c r="B28" i="13"/>
  <c r="M7" i="13"/>
  <c r="K19" i="13"/>
  <c r="K30" i="13" s="1"/>
  <c r="L30" i="13" l="1"/>
  <c r="M19" i="13"/>
  <c r="K28" i="13"/>
</calcChain>
</file>

<file path=xl/sharedStrings.xml><?xml version="1.0" encoding="utf-8"?>
<sst xmlns="http://schemas.openxmlformats.org/spreadsheetml/2006/main" count="977" uniqueCount="257">
  <si>
    <t>SOUTHERN HIGHLANDS ZONE</t>
  </si>
  <si>
    <t>INPUT</t>
  </si>
  <si>
    <t>EXPECTED OUTPUT.</t>
  </si>
  <si>
    <t>MARKETING-MFC</t>
  </si>
  <si>
    <t>TRAVELLING LOCAL-MFC</t>
  </si>
  <si>
    <t>M/V.FUEL&amp;LUBRICANTS</t>
  </si>
  <si>
    <t>POSTAGES-MFC</t>
  </si>
  <si>
    <t>TELEPHONE &amp; FAX-MFC</t>
  </si>
  <si>
    <t>TOTAL</t>
  </si>
  <si>
    <t>Date</t>
  </si>
  <si>
    <t>Place</t>
  </si>
  <si>
    <t>Activities:</t>
  </si>
  <si>
    <t>Marketing.</t>
  </si>
  <si>
    <t>Periodicals</t>
  </si>
  <si>
    <t>Travelling Local</t>
  </si>
  <si>
    <t>Accomodation</t>
  </si>
  <si>
    <t>PER DIEM</t>
  </si>
  <si>
    <t>Maint. M/V</t>
  </si>
  <si>
    <t>M/V Fuel</t>
  </si>
  <si>
    <t>Postage</t>
  </si>
  <si>
    <t>Tel. &amp; fax</t>
  </si>
  <si>
    <t>Description</t>
  </si>
  <si>
    <t>Expected Premium</t>
  </si>
  <si>
    <t>MWANJELWA</t>
  </si>
  <si>
    <t>MBOZI</t>
  </si>
  <si>
    <t>SUNDAY</t>
  </si>
  <si>
    <t>MAKAMBAKO</t>
  </si>
  <si>
    <t>To get new businesses and awareness of of Insurance Services offered by CRDB BANK.</t>
  </si>
  <si>
    <t xml:space="preserve">ON TRANSIT </t>
  </si>
  <si>
    <t>MBEYA</t>
  </si>
  <si>
    <t>Expired Insurance covers to be renewed on time and to maintain our business portifolio.</t>
  </si>
  <si>
    <t>SONGEA</t>
  </si>
  <si>
    <t>MAFINGA</t>
  </si>
  <si>
    <t>PUBLIC HOLIDAY</t>
  </si>
  <si>
    <t>Zone/AC Desc</t>
  </si>
  <si>
    <t>Allocated Budget Quarter</t>
  </si>
  <si>
    <t>Utilised Budget Quarter</t>
  </si>
  <si>
    <t>Pending Budget</t>
  </si>
  <si>
    <t>Current Month Activity</t>
  </si>
  <si>
    <t>Remaining Budget Quarter</t>
  </si>
  <si>
    <t>CRDB INSURANCE BROKER LTD.</t>
  </si>
  <si>
    <t>WORK/ACTIVITIES PLAN FOR THE MONTH JANUARY, 2018</t>
  </si>
  <si>
    <t>Visit Mufindi Tea, Jack Kipagatye and Ibrahim K. Mahnmood</t>
  </si>
  <si>
    <t>ZANZIBAR REVOLUTION</t>
  </si>
  <si>
    <t>NEW YEAR</t>
  </si>
  <si>
    <t>Visit Jiranjo company, Happy Africa Buses and Uniliver Gsc</t>
  </si>
  <si>
    <t>MBARALI</t>
  </si>
  <si>
    <t>Visit Mwadembe Company for business negotiation and premium financing arrangements</t>
  </si>
  <si>
    <t xml:space="preserve">Follow up on branch renewals </t>
  </si>
  <si>
    <t xml:space="preserve">VISIT Mr.ELIUD NGUKU,Mr Dario Faustine S,Mr. SALINGWA OR ANOTHER G COASTER BUSES, </t>
  </si>
  <si>
    <t>Visit NFRA, Forn Daimon, and Stand Injector Ltd</t>
  </si>
  <si>
    <t>Visit Mr. John J. Sanga, Abrahm D. Sanga and Mangi Communication Ltd</t>
  </si>
  <si>
    <t>Vist Mbeya Kwetu Logistics and Dhamira Company</t>
  </si>
  <si>
    <t>Visit Daima Mwashambwa, Mbozi group for agriculture Insurance</t>
  </si>
  <si>
    <t xml:space="preserve">18-20/01/2018  </t>
  </si>
  <si>
    <t>Visit Mufindi Tea for Agriculture Insurance and Motor vehicle Policies submission</t>
  </si>
  <si>
    <t xml:space="preserve">Visit Southern Highlands Co, Mr. Kangaulaya, Songea Dioces </t>
  </si>
  <si>
    <t>MBINGA</t>
  </si>
  <si>
    <t>Visit Dae Ltd, MCCO, Ahepo Co. Ltd and Image Construction</t>
  </si>
  <si>
    <t>29-31/01/2018</t>
  </si>
  <si>
    <t>Follow up on office pending issues, renewals, claims and reconcilliation</t>
  </si>
  <si>
    <t xml:space="preserve">Ensure good customer service and business growth </t>
  </si>
  <si>
    <t xml:space="preserve">Follow up on  zone renewals </t>
  </si>
  <si>
    <t xml:space="preserve">Follow up on pending claims, and promised business from different clients </t>
  </si>
  <si>
    <t>Visit Mr. Muntazir Kassamia, Farhan and Ally Rich</t>
  </si>
  <si>
    <t xml:space="preserve">FOLLOW UP ON ZONE  RENEWALS </t>
  </si>
  <si>
    <t>Renewal meeting with the cllient and new busines</t>
  </si>
  <si>
    <t>Easy for champions to make follow up</t>
  </si>
  <si>
    <t xml:space="preserve">to get status of the pending claims and new business </t>
  </si>
  <si>
    <t>Follow up on business</t>
  </si>
  <si>
    <t xml:space="preserve">Follow up on new business and renewals </t>
  </si>
  <si>
    <t>Follow up on new business</t>
  </si>
  <si>
    <t>Renewal meeting with the cllient and new busines solicitation</t>
  </si>
  <si>
    <t>To make sure we retain customers</t>
  </si>
  <si>
    <t>Renewal meeting with clients and solicitation of business</t>
  </si>
  <si>
    <t>Assurance of good customer services and rewals tracking</t>
  </si>
  <si>
    <t xml:space="preserve">setting strategies on how to sell Insurance </t>
  </si>
  <si>
    <t>setting strategies on how to sell Insurance and achieve</t>
  </si>
  <si>
    <t>UYOLE MSC</t>
  </si>
  <si>
    <t>WORK/ACTIVITIES PLAN FOR THE MONTH FEBRUARY, 2018</t>
  </si>
  <si>
    <t xml:space="preserve">01-03/02/2018  </t>
  </si>
  <si>
    <t>MWANZA</t>
  </si>
  <si>
    <t>Extended Mgt Meeting</t>
  </si>
  <si>
    <t>Attending offie issues, claims, follow up on renewals and promised business, reconcilliatin.</t>
  </si>
  <si>
    <t xml:space="preserve">05-10/02/2018  </t>
  </si>
  <si>
    <t xml:space="preserve">Visit Trans Highway Ltd, LAFARGE, and Songwe Motel </t>
  </si>
  <si>
    <t>Follow up on renewals, Follow up on unposted covers, cancellation and Pending Claims</t>
  </si>
  <si>
    <t xml:space="preserve">TUKUYU </t>
  </si>
  <si>
    <t>Visit Branch and Rungwe council, Tulia Trust.</t>
  </si>
  <si>
    <t xml:space="preserve">MBARALI </t>
  </si>
  <si>
    <t xml:space="preserve">Visit Mwadembe Co.Ltd, Medrick Jacob Mheza and follow up on renewals </t>
  </si>
  <si>
    <t>Visit Masiha Buses, Ubaruku Petrol stations, and Mr.Ndingo</t>
  </si>
  <si>
    <t xml:space="preserve">Visit the branch for the pending business not booked in the system </t>
  </si>
  <si>
    <t xml:space="preserve">Follow up on renewals and attending several issues in office </t>
  </si>
  <si>
    <t xml:space="preserve">On Transit </t>
  </si>
  <si>
    <t>IRINGA</t>
  </si>
  <si>
    <t xml:space="preserve">Follow up renewals, Visit Mwenga Hydroelectric power </t>
  </si>
  <si>
    <t>Visit GNMS Contruction, Forest Development Trust, Ruaha University</t>
  </si>
  <si>
    <t xml:space="preserve">Visit Mufindi tea and Kibena, Uniliver Co.Ltd, Jackson Kipagatye. </t>
  </si>
  <si>
    <t>Visit Sao Hill Ltd, David Mdeka, CF Petrol stations and follow up on renewals</t>
  </si>
  <si>
    <t xml:space="preserve">26-28/02/2018  </t>
  </si>
  <si>
    <t>For business solicitation</t>
  </si>
  <si>
    <t>Visit Forestry development trust, ELCT Iringa.</t>
  </si>
  <si>
    <t>Visit Silver Land Co.Ltd</t>
  </si>
  <si>
    <t>Visit GNMS, Kalenga Hotels, Follow up on renewals</t>
  </si>
  <si>
    <t xml:space="preserve">SONGEA </t>
  </si>
  <si>
    <t>TO MBINGA</t>
  </si>
  <si>
    <t>Visit Sao Hill Ltd, CF Petrol stations and Kipagatye</t>
  </si>
  <si>
    <t>Mbinga Water factory, hepo Co.Ltd, Said Banda</t>
  </si>
  <si>
    <t>Visit Dae Co.Ltd, Ovans Construction and Mbinga Dioces</t>
  </si>
  <si>
    <t>WORK/ACTIVITIES PLAN FOR THE MONTH MARCH, 2018</t>
  </si>
  <si>
    <t>Visit Super Feo, Kangaulaya and Ruvuma Oil.</t>
  </si>
  <si>
    <t xml:space="preserve">Visit Kisumapai Co.Ltd, Southern Highland Logistics &amp; follow up on renewals </t>
  </si>
  <si>
    <t xml:space="preserve">TUNDUMA </t>
  </si>
  <si>
    <t>Visit Branch and Yaronga Enterprises.</t>
  </si>
  <si>
    <t>Visit Mbeya Hotels and Trans High way Ltd</t>
  </si>
  <si>
    <t>Visit LAFRAGE and Songwe Secondary.</t>
  </si>
  <si>
    <t xml:space="preserve">Visit Stephen Langen (Maranatha Pharmacy), Emanuel Ndaka and George Mahali </t>
  </si>
  <si>
    <t xml:space="preserve">MBOZI </t>
  </si>
  <si>
    <t xml:space="preserve">Visit Kalonge Farms, Mwashambwa and Manyanya Transport  </t>
  </si>
  <si>
    <t>Visit Dhamira Company, Yona S.Kasaizi, Patricia Laurich.</t>
  </si>
  <si>
    <t xml:space="preserve">19-24/03/2018  </t>
  </si>
  <si>
    <t>meeting with clients and solicitation of business</t>
  </si>
  <si>
    <t>WORK/ACTIVITIES PLAN FOR THE MONTH APRIL, 2018</t>
  </si>
  <si>
    <t>Easter Monday</t>
  </si>
  <si>
    <t>03-6/04/2018</t>
  </si>
  <si>
    <t>Booking of Agriculture Insurance for Mbozi and Tunduma  groups</t>
  </si>
  <si>
    <t>Making sure all disbused loan are covered under agri. I nsurance</t>
  </si>
  <si>
    <t>Iringa</t>
  </si>
  <si>
    <t>Visit Forestry Dev. Trust, GNMS Contractors, Kalenga Hotels</t>
  </si>
  <si>
    <t xml:space="preserve">Visit Silver Lands and Ngoli  Hardware </t>
  </si>
  <si>
    <t>Visit AK Transport and Mkwawa Water Ltd</t>
  </si>
  <si>
    <t>Visit Upendo and Burget Movers, Assas and Transfuel, Booking of Agriculture Covers.</t>
  </si>
  <si>
    <t>SUMRY'S ENTERPRISES LTD, Kasheba's Investment, and Holland Hotels</t>
  </si>
  <si>
    <t xml:space="preserve">SUMBAWANGA </t>
  </si>
  <si>
    <t>SUMBAWANGA</t>
  </si>
  <si>
    <t>Follow up on branch renewals</t>
  </si>
  <si>
    <t>MPANDA</t>
  </si>
  <si>
    <t>Visit Bernard Masaba, Champanda Timbers Ltd</t>
  </si>
  <si>
    <t xml:space="preserve">23-30/04/2018  </t>
  </si>
  <si>
    <t>Labour day</t>
  </si>
  <si>
    <t>02-5/05/2018</t>
  </si>
  <si>
    <t>Work on renewals, meeting with clients and solicitation of business</t>
  </si>
  <si>
    <t>CHUNYA</t>
  </si>
  <si>
    <t>Visit Chutco and Chunya district council</t>
  </si>
  <si>
    <t>Visit Mwadembe Co.Ltd and Masihi Ltd.</t>
  </si>
  <si>
    <t>Visit Mwenga Hydoelectric power, GNMS Contractors, Silver Lands Ltd</t>
  </si>
  <si>
    <t>Renewal meeting and meeting with clients and solicitation of business</t>
  </si>
  <si>
    <t>Visit AK Transport and Mkwawa Pure Drinking Water Ltd</t>
  </si>
  <si>
    <t>Visit Bernard Masaba, Assey Senga, Champanda Timbers Ltd</t>
  </si>
  <si>
    <t xml:space="preserve">21-31/05/2018  </t>
  </si>
  <si>
    <t>Attending offie issues, claims, follow up on renewals and promised business, reconcilliatin, Visit customers around Mbeya</t>
  </si>
  <si>
    <t>WORK/ACTIVITIES PLAN FOR THE MONTH MAY, 2018</t>
  </si>
  <si>
    <t>WORK/ACTIVITIES PLAN FOR THE MONTH JUNE, 2018</t>
  </si>
  <si>
    <t xml:space="preserve">IRINGA </t>
  </si>
  <si>
    <t>Visit Sao Hill, Silver Lands Co, and GNMS Contractors</t>
  </si>
  <si>
    <t>Visit Mufindi Tea Co, Mwenga Hydroelectric Power</t>
  </si>
  <si>
    <t>Visit Mwadembe company and Masihi transportation</t>
  </si>
  <si>
    <t>Visit Sikiem Company and Hill view hotels</t>
  </si>
  <si>
    <t>Follow up on premium balance and solicitation of businbess</t>
  </si>
  <si>
    <t>Visit Kidamali Maji and on transit back to Mbeya</t>
  </si>
  <si>
    <t>Meeting with Silver Lands Company for the business to expiry June</t>
  </si>
  <si>
    <t>VisitYohana Sompo, Ally Rich Sanaa Arts</t>
  </si>
  <si>
    <t>Folllow up on pending claims, Quotation preparations and renewals follow up</t>
  </si>
  <si>
    <t>EID</t>
  </si>
  <si>
    <t>16-30/06/2018</t>
  </si>
  <si>
    <t xml:space="preserve">To make sure all expired covers vare renewed </t>
  </si>
  <si>
    <t>Attending offie issues, claims follow up and renewals and promised business, reconcilliatin, Visit customers around Mbeya</t>
  </si>
  <si>
    <t>WORK/ACTIVITIES PLAN FOR THE MONTH JULY, 2018</t>
  </si>
  <si>
    <t>SABA SABA</t>
  </si>
  <si>
    <t>Preparation of tender documents to MCCCO</t>
  </si>
  <si>
    <t xml:space="preserve">Attending opening tender meeting, Visit Kalonge Farms and Chaula </t>
  </si>
  <si>
    <t>Visit Madaraka &amp; Mbeya Dew water factories</t>
  </si>
  <si>
    <t>Visit Mkulu Hotels, Marmo Granito</t>
  </si>
  <si>
    <t>NJOMBE</t>
  </si>
  <si>
    <t>Visit Ndime Enterprises, Hagafilo Holidings Ltd and Otawa</t>
  </si>
  <si>
    <t>Visit SALAMA SERVICE STATION, NFS, Hill side Hotels and ANNA DANKS ZOCCA</t>
  </si>
  <si>
    <t>Visit Sao Hill for Forest Tree insurance and non motor covers, and Kipagatye</t>
  </si>
  <si>
    <t>Visit Assas and Transfuels, NIRAS TANZANIA</t>
  </si>
  <si>
    <t>ON TRANSIT</t>
  </si>
  <si>
    <t>VisitSummry Enterpreses and Tawaqal Ltd</t>
  </si>
  <si>
    <t>16-28/07/2018  21:36:00</t>
  </si>
  <si>
    <t xml:space="preserve">ON ANNUAL LEAVE </t>
  </si>
  <si>
    <t>2018 BUDGET &amp; EXPENSE SUMMARY</t>
  </si>
  <si>
    <t>ACTUAL SPENDING</t>
  </si>
  <si>
    <t>Saving / (overun)</t>
  </si>
  <si>
    <t>PERIOD</t>
  </si>
  <si>
    <t>Month</t>
  </si>
  <si>
    <t>Perdiem</t>
  </si>
  <si>
    <t>Requested</t>
  </si>
  <si>
    <t>January, 2018</t>
  </si>
  <si>
    <t>February, 2018</t>
  </si>
  <si>
    <t>March, 2018</t>
  </si>
  <si>
    <t>April, 2018</t>
  </si>
  <si>
    <t>May, 2018</t>
  </si>
  <si>
    <t>June, 2018</t>
  </si>
  <si>
    <t>July, 2018</t>
  </si>
  <si>
    <t>August, 2018</t>
  </si>
  <si>
    <t>September, 2018</t>
  </si>
  <si>
    <t>October, 2018</t>
  </si>
  <si>
    <t>November, 2018</t>
  </si>
  <si>
    <t>December, 2018</t>
  </si>
  <si>
    <t>Total</t>
  </si>
  <si>
    <t>Approved Budget</t>
  </si>
  <si>
    <t>1st Quarter ,2018</t>
  </si>
  <si>
    <t>2nd Quarter ,2018</t>
  </si>
  <si>
    <t>3rd Quarter ,2018</t>
  </si>
  <si>
    <t>4th Quarter ,2018</t>
  </si>
  <si>
    <t xml:space="preserve">Total </t>
  </si>
  <si>
    <t>Budget Saving / (overun)</t>
  </si>
  <si>
    <t>Spending against Budget (in %)</t>
  </si>
  <si>
    <t>IMPLEMENTATION STATUS OF ACTIVITIES</t>
  </si>
  <si>
    <t>Remarks</t>
  </si>
  <si>
    <t>Actual Cost</t>
  </si>
  <si>
    <t>WORK/ACTIVITIES PLAN FOR THE MONTH …………………….. 2018</t>
  </si>
  <si>
    <t>MARKETING</t>
  </si>
  <si>
    <t>TRAVELLING LOCAL</t>
  </si>
  <si>
    <t>POSTAGES</t>
  </si>
  <si>
    <t>TELEPHONE &amp; FAX</t>
  </si>
  <si>
    <t>01-02/08/2018</t>
  </si>
  <si>
    <t>DAR ES SALAAM</t>
  </si>
  <si>
    <t>Company meeting</t>
  </si>
  <si>
    <t xml:space="preserve">Follow up on zone renewals </t>
  </si>
  <si>
    <t>MKWAJUNI</t>
  </si>
  <si>
    <t>Visit Shanta Mine Gold</t>
  </si>
  <si>
    <t>meeting with client and solicitation of business Medical, general &amp; Group Life Assuarnce</t>
  </si>
  <si>
    <t>Visit Ly Hotels, Ntanyinya Filling sttions, Mr.Nsonda and District council</t>
  </si>
  <si>
    <t xml:space="preserve">PUBLIC H/DAY </t>
  </si>
  <si>
    <t>NANE NANE</t>
  </si>
  <si>
    <t>Visit Madaraka and Mbeya due water Ltd</t>
  </si>
  <si>
    <t>Visit Songwe Secondary and Marmo Granito</t>
  </si>
  <si>
    <t>meeting with clients for renewals and solicitation of business</t>
  </si>
  <si>
    <t>MBALIZI</t>
  </si>
  <si>
    <t>Visit SILVERY MARCUS MLOWE, Hill side hotels, and Tanganyika Wattle Co.Ltd</t>
  </si>
  <si>
    <t>Visit Summry Enterprises Ltd, Champanda traders, Transcrop Ltd  and Tawaqal Co.Ltd</t>
  </si>
  <si>
    <t>Visit Allyen transporters, AK Money dealers, KMM Contractors</t>
  </si>
  <si>
    <t>Renewing expired policies</t>
  </si>
  <si>
    <t>20-03/09/2018</t>
  </si>
  <si>
    <t>ANNUAL LEAVE</t>
  </si>
  <si>
    <t>Sunday</t>
  </si>
  <si>
    <t>Visit Marmo E. Granito Mines Ltd and Gatuna Skiem Ltd</t>
  </si>
  <si>
    <t>Visit Madaraka and Ally Rich Sanaa Arts Ltd, Godi Erasto Sanga</t>
  </si>
  <si>
    <t xml:space="preserve"> </t>
  </si>
  <si>
    <t xml:space="preserve">NJOMBE </t>
  </si>
  <si>
    <t xml:space="preserve">Travelling to Njombe </t>
  </si>
  <si>
    <t xml:space="preserve">Visit Hillside Hotel, Tanganyika Watler Ltd and Sylivester Mlowe </t>
  </si>
  <si>
    <t xml:space="preserve">Follow up on Branch renewals and travelling back to Mbeya </t>
  </si>
  <si>
    <t>Visit Ebiney M.Ndelwa, Godi Erasto Sanga and Zulfa-Mbeya Dew water</t>
  </si>
  <si>
    <t>Visit Marmo E. Granito Mines Ltd and Follow up on renewals</t>
  </si>
  <si>
    <t>Visit branch for presentation and follow up on agricultural business.</t>
  </si>
  <si>
    <t>Follow up on renewals, visit Masihi traders, Mwadembe Co.Ltd</t>
  </si>
  <si>
    <t>Visit Mufindi tea &amp; cofffee</t>
  </si>
  <si>
    <t>Visit Sao Hill, Green resources and Yuda Kipagatye</t>
  </si>
  <si>
    <t>Follow up on branch renewals and claims follow up</t>
  </si>
  <si>
    <t>Follow up on Zone renewals and attending several issues in the office</t>
  </si>
  <si>
    <t>22-30/09/2018</t>
  </si>
  <si>
    <t xml:space="preserve">Follow up on renewals, Claims, visit customers aroound Mbeya city and its districts and attending several issues in 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</si>
</sst>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dd\.\ mmm"/>
    <numFmt numFmtId="168" formatCode="_-* #,##0_-;\-* #,##0_-;_-* &quot;-&quot;??_-;_-@_-"/>
    <numFmt numFmtId="169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color rgb="FFFF0000"/>
      <name val="Century Gothic"/>
      <family val="2"/>
    </font>
    <font>
      <b/>
      <sz val="10"/>
      <color indexed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rgb="FFC00000"/>
      <name val="Century Gothic"/>
      <family val="2"/>
    </font>
    <font>
      <sz val="10"/>
      <color rgb="FFC00000"/>
      <name val="Century Gothic"/>
      <family val="2"/>
    </font>
    <font>
      <sz val="10"/>
      <color theme="2" tint="-0.499984740745262"/>
      <name val="Century Gothic"/>
      <family val="2"/>
    </font>
    <font>
      <sz val="10"/>
      <color rgb="FFFF0000"/>
      <name val="Century Gothic"/>
      <family val="2"/>
    </font>
    <font>
      <b/>
      <sz val="10"/>
      <name val="Arial"/>
      <family val="2"/>
    </font>
    <font>
      <b/>
      <sz val="11"/>
      <name val="Century Gothic"/>
      <family val="2"/>
    </font>
    <font>
      <b/>
      <sz val="10"/>
      <color rgb="FFC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1"/>
      <color theme="1"/>
      <name val="Century Gothic"/>
      <family val="2"/>
    </font>
    <font>
      <sz val="1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3" fillId="0" borderId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45">
    <xf numFmtId="0" fontId="0" fillId="0" borderId="0" xfId="0"/>
    <xf numFmtId="0" fontId="0" fillId="0" borderId="0" xfId="0"/>
    <xf numFmtId="0" fontId="0" fillId="0" borderId="10" xfId="0" applyBorder="1" applyAlignment="1">
      <alignment wrapText="1"/>
    </xf>
    <xf numFmtId="0" fontId="24" fillId="0" borderId="10" xfId="0" applyFont="1" applyBorder="1"/>
    <xf numFmtId="0" fontId="0" fillId="0" borderId="10" xfId="0" applyBorder="1"/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/>
    </xf>
    <xf numFmtId="41" fontId="23" fillId="29" borderId="10" xfId="0" applyNumberFormat="1" applyFont="1" applyFill="1" applyBorder="1" applyAlignment="1">
      <alignment horizontal="center"/>
    </xf>
    <xf numFmtId="41" fontId="23" fillId="24" borderId="10" xfId="0" applyNumberFormat="1" applyFont="1" applyFill="1" applyBorder="1" applyAlignment="1">
      <alignment horizontal="center" wrapText="1"/>
    </xf>
    <xf numFmtId="41" fontId="23" fillId="24" borderId="10" xfId="0" applyNumberFormat="1" applyFont="1" applyFill="1" applyBorder="1" applyAlignment="1">
      <alignment horizontal="left" wrapText="1"/>
    </xf>
    <xf numFmtId="41" fontId="23" fillId="25" borderId="10" xfId="0" applyNumberFormat="1" applyFont="1" applyFill="1" applyBorder="1" applyAlignment="1">
      <alignment horizontal="center" wrapText="1"/>
    </xf>
    <xf numFmtId="41" fontId="23" fillId="26" borderId="10" xfId="0" applyNumberFormat="1" applyFont="1" applyFill="1" applyBorder="1" applyAlignment="1">
      <alignment horizontal="center" wrapText="1"/>
    </xf>
    <xf numFmtId="43" fontId="23" fillId="26" borderId="10" xfId="2" applyFont="1" applyFill="1" applyBorder="1" applyAlignment="1">
      <alignment horizontal="center" wrapText="1"/>
    </xf>
    <xf numFmtId="41" fontId="23" fillId="27" borderId="10" xfId="0" applyNumberFormat="1" applyFont="1" applyFill="1" applyBorder="1" applyAlignment="1">
      <alignment horizontal="center" wrapText="1"/>
    </xf>
    <xf numFmtId="41" fontId="23" fillId="28" borderId="10" xfId="0" applyNumberFormat="1" applyFont="1" applyFill="1" applyBorder="1" applyAlignment="1">
      <alignment horizontal="center" wrapText="1"/>
    </xf>
    <xf numFmtId="41" fontId="23" fillId="29" borderId="10" xfId="0" applyNumberFormat="1" applyFont="1" applyFill="1" applyBorder="1" applyAlignment="1">
      <alignment horizontal="center" wrapText="1"/>
    </xf>
    <xf numFmtId="43" fontId="24" fillId="0" borderId="10" xfId="2" applyFont="1" applyBorder="1" applyAlignment="1">
      <alignment horizontal="right"/>
    </xf>
    <xf numFmtId="43" fontId="24" fillId="0" borderId="10" xfId="2" applyFont="1" applyBorder="1" applyAlignment="1">
      <alignment horizontal="right" vertical="top"/>
    </xf>
    <xf numFmtId="0" fontId="24" fillId="0" borderId="10" xfId="0" applyFont="1" applyBorder="1" applyAlignment="1">
      <alignment horizontal="left" wrapText="1"/>
    </xf>
    <xf numFmtId="3" fontId="0" fillId="0" borderId="10" xfId="0" applyNumberFormat="1" applyBorder="1"/>
    <xf numFmtId="167" fontId="23" fillId="0" borderId="10" xfId="0" applyNumberFormat="1" applyFont="1" applyBorder="1" applyAlignment="1">
      <alignment wrapText="1"/>
    </xf>
    <xf numFmtId="43" fontId="0" fillId="0" borderId="10" xfId="2" applyFont="1" applyBorder="1"/>
    <xf numFmtId="0" fontId="24" fillId="0" borderId="10" xfId="0" applyFont="1" applyBorder="1" applyAlignment="1">
      <alignment wrapText="1"/>
    </xf>
    <xf numFmtId="3" fontId="0" fillId="0" borderId="10" xfId="0" applyNumberFormat="1" applyBorder="1" applyAlignment="1">
      <alignment wrapText="1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left"/>
    </xf>
    <xf numFmtId="167" fontId="23" fillId="0" borderId="10" xfId="0" applyNumberFormat="1" applyFont="1" applyFill="1" applyBorder="1" applyAlignment="1">
      <alignment horizontal="right" wrapText="1"/>
    </xf>
    <xf numFmtId="43" fontId="24" fillId="0" borderId="10" xfId="2" applyFont="1" applyBorder="1" applyAlignment="1">
      <alignment horizontal="right" wrapText="1"/>
    </xf>
    <xf numFmtId="0" fontId="23" fillId="30" borderId="10" xfId="0" applyFont="1" applyFill="1" applyBorder="1" applyAlignment="1">
      <alignment horizontal="left" wrapText="1"/>
    </xf>
    <xf numFmtId="43" fontId="23" fillId="30" borderId="10" xfId="2" applyFont="1" applyFill="1" applyBorder="1" applyAlignment="1">
      <alignment horizontal="right"/>
    </xf>
    <xf numFmtId="43" fontId="23" fillId="30" borderId="10" xfId="2" applyFont="1" applyFill="1" applyBorder="1" applyAlignment="1">
      <alignment horizontal="right" vertical="top"/>
    </xf>
    <xf numFmtId="43" fontId="24" fillId="30" borderId="10" xfId="2" applyFont="1" applyFill="1" applyBorder="1" applyAlignment="1">
      <alignment horizontal="right" vertical="top"/>
    </xf>
    <xf numFmtId="0" fontId="24" fillId="30" borderId="10" xfId="0" applyFont="1" applyFill="1" applyBorder="1" applyAlignment="1">
      <alignment wrapText="1"/>
    </xf>
    <xf numFmtId="3" fontId="22" fillId="30" borderId="10" xfId="0" applyNumberFormat="1" applyFont="1" applyFill="1" applyBorder="1" applyAlignment="1">
      <alignment wrapText="1"/>
    </xf>
    <xf numFmtId="41" fontId="24" fillId="0" borderId="10" xfId="2" applyNumberFormat="1" applyFont="1" applyFill="1" applyBorder="1" applyAlignment="1">
      <alignment horizontal="left" vertical="top" wrapText="1"/>
    </xf>
    <xf numFmtId="43" fontId="23" fillId="0" borderId="10" xfId="2" applyFont="1" applyFill="1" applyBorder="1" applyAlignment="1">
      <alignment horizontal="right"/>
    </xf>
    <xf numFmtId="41" fontId="24" fillId="0" borderId="10" xfId="0" applyNumberFormat="1" applyFont="1" applyBorder="1" applyAlignment="1">
      <alignment horizontal="center" wrapText="1"/>
    </xf>
    <xf numFmtId="43" fontId="23" fillId="0" borderId="10" xfId="2" applyFont="1" applyFill="1" applyBorder="1" applyAlignment="1">
      <alignment horizontal="right" vertical="top"/>
    </xf>
    <xf numFmtId="43" fontId="24" fillId="0" borderId="10" xfId="2" applyFont="1" applyFill="1" applyBorder="1" applyAlignment="1">
      <alignment horizontal="right" vertical="top"/>
    </xf>
    <xf numFmtId="41" fontId="24" fillId="0" borderId="10" xfId="0" applyNumberFormat="1" applyFont="1" applyFill="1" applyBorder="1" applyAlignment="1">
      <alignment horizontal="center" vertical="top" wrapText="1"/>
    </xf>
    <xf numFmtId="167" fontId="23" fillId="0" borderId="10" xfId="0" applyNumberFormat="1" applyFont="1" applyBorder="1" applyAlignment="1">
      <alignment horizontal="right" wrapText="1"/>
    </xf>
    <xf numFmtId="41" fontId="24" fillId="0" borderId="10" xfId="0" applyNumberFormat="1" applyFont="1" applyFill="1" applyBorder="1" applyAlignment="1">
      <alignment horizontal="left" vertical="top" wrapText="1"/>
    </xf>
    <xf numFmtId="0" fontId="29" fillId="28" borderId="10" xfId="0" applyFont="1" applyFill="1" applyBorder="1" applyAlignment="1">
      <alignment horizontal="center"/>
    </xf>
    <xf numFmtId="0" fontId="29" fillId="28" borderId="10" xfId="0" applyFont="1" applyFill="1" applyBorder="1" applyAlignment="1">
      <alignment horizontal="center" wrapText="1"/>
    </xf>
    <xf numFmtId="4" fontId="29" fillId="28" borderId="10" xfId="0" applyNumberFormat="1" applyFont="1" applyFill="1" applyBorder="1" applyAlignment="1">
      <alignment horizontal="center"/>
    </xf>
    <xf numFmtId="0" fontId="2" fillId="31" borderId="10" xfId="0" applyFont="1" applyFill="1" applyBorder="1" applyAlignment="1">
      <alignment horizontal="center"/>
    </xf>
    <xf numFmtId="0" fontId="0" fillId="32" borderId="10" xfId="0" applyFill="1" applyBorder="1" applyAlignment="1">
      <alignment horizontal="center"/>
    </xf>
    <xf numFmtId="4" fontId="0" fillId="32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4" fontId="0" fillId="33" borderId="10" xfId="0" applyNumberFormat="1" applyFill="1" applyBorder="1" applyAlignment="1">
      <alignment horizontal="center"/>
    </xf>
    <xf numFmtId="4" fontId="0" fillId="34" borderId="10" xfId="0" applyNumberFormat="1" applyFill="1" applyBorder="1" applyAlignment="1">
      <alignment horizontal="center"/>
    </xf>
    <xf numFmtId="0" fontId="2" fillId="35" borderId="10" xfId="0" applyFont="1" applyFill="1" applyBorder="1" applyAlignment="1">
      <alignment horizontal="center"/>
    </xf>
    <xf numFmtId="4" fontId="2" fillId="35" borderId="10" xfId="0" applyNumberFormat="1" applyFont="1" applyFill="1" applyBorder="1" applyAlignment="1">
      <alignment horizontal="center"/>
    </xf>
    <xf numFmtId="41" fontId="23" fillId="0" borderId="10" xfId="2" applyNumberFormat="1" applyFont="1" applyFill="1" applyBorder="1" applyAlignment="1">
      <alignment horizontal="center" vertical="top" wrapText="1"/>
    </xf>
    <xf numFmtId="43" fontId="24" fillId="0" borderId="10" xfId="2" applyFont="1" applyBorder="1" applyAlignment="1">
      <alignment horizontal="right" vertical="top" wrapText="1"/>
    </xf>
    <xf numFmtId="167" fontId="26" fillId="0" borderId="10" xfId="0" applyNumberFormat="1" applyFont="1" applyFill="1" applyBorder="1" applyAlignment="1">
      <alignment wrapText="1"/>
    </xf>
    <xf numFmtId="0" fontId="24" fillId="0" borderId="11" xfId="0" applyFont="1" applyFill="1" applyBorder="1" applyAlignment="1">
      <alignment horizontal="left" wrapText="1"/>
    </xf>
    <xf numFmtId="43" fontId="0" fillId="0" borderId="10" xfId="2" applyFont="1" applyBorder="1" applyAlignment="1">
      <alignment vertical="center" wrapText="1"/>
    </xf>
    <xf numFmtId="43" fontId="0" fillId="0" borderId="10" xfId="2" applyFont="1" applyBorder="1" applyAlignment="1">
      <alignment vertical="center"/>
    </xf>
    <xf numFmtId="167" fontId="23" fillId="0" borderId="10" xfId="0" applyNumberFormat="1" applyFont="1" applyBorder="1" applyAlignment="1">
      <alignment horizontal="left" wrapText="1"/>
    </xf>
    <xf numFmtId="167" fontId="29" fillId="0" borderId="10" xfId="0" applyNumberFormat="1" applyFont="1" applyBorder="1" applyAlignment="1">
      <alignment horizontal="right" wrapText="1"/>
    </xf>
    <xf numFmtId="0" fontId="23" fillId="0" borderId="10" xfId="0" applyFont="1" applyBorder="1" applyAlignment="1">
      <alignment horizontal="center" vertical="center"/>
    </xf>
    <xf numFmtId="167" fontId="23" fillId="0" borderId="10" xfId="0" applyNumberFormat="1" applyFont="1" applyFill="1" applyBorder="1" applyAlignment="1">
      <alignment horizontal="left" wrapText="1"/>
    </xf>
    <xf numFmtId="41" fontId="29" fillId="0" borderId="10" xfId="2" applyNumberFormat="1" applyFont="1" applyFill="1" applyBorder="1" applyAlignment="1">
      <alignment horizontal="center" vertical="top"/>
    </xf>
    <xf numFmtId="3" fontId="0" fillId="0" borderId="10" xfId="0" applyNumberFormat="1" applyBorder="1" applyAlignment="1">
      <alignment vertical="center"/>
    </xf>
    <xf numFmtId="43" fontId="24" fillId="0" borderId="10" xfId="2" applyFont="1" applyFill="1" applyBorder="1" applyAlignment="1">
      <alignment horizontal="right" vertical="center"/>
    </xf>
    <xf numFmtId="43" fontId="24" fillId="0" borderId="10" xfId="2" applyFont="1" applyBorder="1" applyAlignment="1">
      <alignment horizontal="right" vertical="center"/>
    </xf>
    <xf numFmtId="167" fontId="29" fillId="0" borderId="10" xfId="0" applyNumberFormat="1" applyFont="1" applyFill="1" applyBorder="1" applyAlignment="1">
      <alignment horizontal="right" wrapText="1"/>
    </xf>
    <xf numFmtId="43" fontId="27" fillId="0" borderId="10" xfId="2" applyFont="1" applyBorder="1" applyAlignment="1">
      <alignment horizontal="right" vertical="top" wrapText="1"/>
    </xf>
    <xf numFmtId="0" fontId="29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 wrapText="1"/>
    </xf>
    <xf numFmtId="0" fontId="26" fillId="30" borderId="10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1" fillId="24" borderId="0" xfId="0" applyFont="1" applyFill="1"/>
    <xf numFmtId="0" fontId="0" fillId="0" borderId="0" xfId="0"/>
    <xf numFmtId="0" fontId="0" fillId="0" borderId="10" xfId="0" applyBorder="1" applyAlignment="1">
      <alignment wrapText="1"/>
    </xf>
    <xf numFmtId="41" fontId="24" fillId="0" borderId="10" xfId="0" applyNumberFormat="1" applyFont="1" applyBorder="1"/>
    <xf numFmtId="0" fontId="23" fillId="0" borderId="10" xfId="0" applyFont="1" applyBorder="1" applyAlignment="1">
      <alignment horizontal="center"/>
    </xf>
    <xf numFmtId="43" fontId="24" fillId="0" borderId="10" xfId="47" applyFont="1" applyBorder="1"/>
    <xf numFmtId="0" fontId="24" fillId="0" borderId="10" xfId="0" applyFont="1" applyBorder="1"/>
    <xf numFmtId="0" fontId="0" fillId="0" borderId="10" xfId="0" applyBorder="1"/>
    <xf numFmtId="0" fontId="25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wrapText="1"/>
    </xf>
    <xf numFmtId="0" fontId="24" fillId="0" borderId="10" xfId="0" applyFont="1" applyBorder="1" applyAlignment="1">
      <alignment horizontal="left" wrapText="1"/>
    </xf>
    <xf numFmtId="0" fontId="24" fillId="0" borderId="10" xfId="0" applyFont="1" applyBorder="1" applyAlignment="1">
      <alignment wrapText="1"/>
    </xf>
    <xf numFmtId="167" fontId="26" fillId="0" borderId="10" xfId="0" applyNumberFormat="1" applyFont="1" applyFill="1" applyBorder="1" applyAlignment="1">
      <alignment horizontal="right" wrapText="1"/>
    </xf>
    <xf numFmtId="0" fontId="26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7" fontId="23" fillId="0" borderId="10" xfId="0" applyNumberFormat="1" applyFont="1" applyFill="1" applyBorder="1" applyAlignment="1">
      <alignment horizontal="right" wrapText="1"/>
    </xf>
    <xf numFmtId="41" fontId="24" fillId="0" borderId="10" xfId="0" applyNumberFormat="1" applyFont="1" applyBorder="1" applyAlignment="1">
      <alignment horizontal="center" wrapText="1"/>
    </xf>
    <xf numFmtId="41" fontId="24" fillId="0" borderId="10" xfId="0" applyNumberFormat="1" applyFont="1" applyBorder="1" applyAlignment="1">
      <alignment horizontal="left" wrapText="1"/>
    </xf>
    <xf numFmtId="41" fontId="24" fillId="0" borderId="10" xfId="0" applyNumberFormat="1" applyFont="1" applyFill="1" applyBorder="1" applyAlignment="1">
      <alignment horizontal="center" vertical="top" wrapText="1"/>
    </xf>
    <xf numFmtId="41" fontId="24" fillId="0" borderId="10" xfId="0" applyNumberFormat="1" applyFont="1" applyFill="1" applyBorder="1" applyAlignment="1">
      <alignment horizontal="left" vertical="top" wrapText="1"/>
    </xf>
    <xf numFmtId="167" fontId="26" fillId="0" borderId="10" xfId="0" applyNumberFormat="1" applyFont="1" applyBorder="1" applyAlignment="1">
      <alignment horizontal="right" wrapText="1"/>
    </xf>
    <xf numFmtId="0" fontId="26" fillId="0" borderId="10" xfId="0" applyFont="1" applyBorder="1" applyAlignment="1">
      <alignment horizontal="center" wrapText="1"/>
    </xf>
    <xf numFmtId="41" fontId="30" fillId="24" borderId="10" xfId="0" applyNumberFormat="1" applyFont="1" applyFill="1" applyBorder="1" applyAlignment="1">
      <alignment horizontal="left"/>
    </xf>
    <xf numFmtId="41" fontId="31" fillId="24" borderId="10" xfId="0" applyNumberFormat="1" applyFont="1" applyFill="1" applyBorder="1" applyAlignment="1">
      <alignment horizontal="center" wrapText="1"/>
    </xf>
    <xf numFmtId="17" fontId="31" fillId="24" borderId="10" xfId="0" applyNumberFormat="1" applyFont="1" applyFill="1" applyBorder="1" applyAlignment="1">
      <alignment horizontal="center" wrapText="1"/>
    </xf>
    <xf numFmtId="41" fontId="31" fillId="24" borderId="10" xfId="0" applyNumberFormat="1" applyFont="1" applyFill="1" applyBorder="1"/>
    <xf numFmtId="41" fontId="30" fillId="24" borderId="10" xfId="0" applyNumberFormat="1" applyFont="1" applyFill="1" applyBorder="1" applyAlignment="1">
      <alignment horizontal="right"/>
    </xf>
    <xf numFmtId="41" fontId="30" fillId="24" borderId="10" xfId="0" applyNumberFormat="1" applyFont="1" applyFill="1" applyBorder="1" applyAlignment="1">
      <alignment horizontal="center" wrapText="1"/>
    </xf>
    <xf numFmtId="41" fontId="32" fillId="0" borderId="10" xfId="0" applyNumberFormat="1" applyFont="1" applyBorder="1"/>
    <xf numFmtId="167" fontId="26" fillId="30" borderId="10" xfId="0" applyNumberFormat="1" applyFont="1" applyFill="1" applyBorder="1" applyAlignment="1">
      <alignment horizontal="right" wrapText="1"/>
    </xf>
    <xf numFmtId="0" fontId="0" fillId="24" borderId="0" xfId="0" applyFill="1"/>
    <xf numFmtId="41" fontId="33" fillId="0" borderId="10" xfId="0" applyNumberFormat="1" applyFont="1" applyBorder="1" applyAlignment="1">
      <alignment horizontal="center" wrapText="1"/>
    </xf>
    <xf numFmtId="43" fontId="0" fillId="0" borderId="10" xfId="1" applyFont="1" applyBorder="1" applyAlignment="1">
      <alignment wrapText="1"/>
    </xf>
    <xf numFmtId="43" fontId="0" fillId="0" borderId="10" xfId="1" applyFont="1" applyBorder="1"/>
    <xf numFmtId="0" fontId="28" fillId="0" borderId="0" xfId="0" applyFont="1" applyAlignment="1">
      <alignment wrapText="1"/>
    </xf>
    <xf numFmtId="0" fontId="24" fillId="0" borderId="10" xfId="0" applyFont="1" applyBorder="1" applyAlignment="1">
      <alignment horizontal="center" wrapText="1"/>
    </xf>
    <xf numFmtId="0" fontId="24" fillId="0" borderId="10" xfId="0" applyFont="1" applyBorder="1" applyAlignment="1">
      <alignment horizontal="left" wrapText="1"/>
    </xf>
    <xf numFmtId="0" fontId="24" fillId="0" borderId="10" xfId="0" applyFont="1" applyBorder="1" applyAlignment="1">
      <alignment wrapText="1"/>
    </xf>
    <xf numFmtId="0" fontId="24" fillId="0" borderId="10" xfId="0" applyFont="1" applyBorder="1" applyAlignment="1">
      <alignment horizontal="left"/>
    </xf>
    <xf numFmtId="0" fontId="28" fillId="0" borderId="10" xfId="0" applyFont="1" applyBorder="1" applyAlignment="1">
      <alignment wrapText="1"/>
    </xf>
    <xf numFmtId="0" fontId="28" fillId="0" borderId="0" xfId="0" applyFont="1" applyAlignment="1">
      <alignment wrapText="1"/>
    </xf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0" fontId="28" fillId="24" borderId="0" xfId="0" applyFont="1" applyFill="1"/>
    <xf numFmtId="0" fontId="28" fillId="0" borderId="0" xfId="0" applyFont="1"/>
    <xf numFmtId="43" fontId="24" fillId="0" borderId="10" xfId="2" applyFont="1" applyBorder="1"/>
    <xf numFmtId="0" fontId="28" fillId="0" borderId="10" xfId="0" applyFont="1" applyBorder="1"/>
    <xf numFmtId="0" fontId="29" fillId="0" borderId="0" xfId="0" applyFont="1"/>
    <xf numFmtId="0" fontId="29" fillId="0" borderId="0" xfId="0" applyFont="1" applyAlignment="1">
      <alignment wrapText="1"/>
    </xf>
    <xf numFmtId="41" fontId="24" fillId="0" borderId="10" xfId="2" applyNumberFormat="1" applyFont="1" applyBorder="1" applyAlignment="1">
      <alignment horizontal="left" vertical="top" wrapText="1"/>
    </xf>
    <xf numFmtId="41" fontId="24" fillId="0" borderId="10" xfId="2" applyNumberFormat="1" applyFont="1" applyBorder="1" applyAlignment="1">
      <alignment horizontal="right" vertical="top"/>
    </xf>
    <xf numFmtId="41" fontId="24" fillId="0" borderId="10" xfId="2" applyNumberFormat="1" applyFont="1" applyBorder="1" applyAlignment="1">
      <alignment horizontal="right"/>
    </xf>
    <xf numFmtId="3" fontId="28" fillId="0" borderId="10" xfId="0" applyNumberFormat="1" applyFont="1" applyBorder="1" applyAlignment="1">
      <alignment wrapText="1"/>
    </xf>
    <xf numFmtId="41" fontId="28" fillId="0" borderId="0" xfId="0" applyNumberFormat="1" applyFont="1" applyAlignment="1">
      <alignment wrapText="1"/>
    </xf>
    <xf numFmtId="0" fontId="26" fillId="0" borderId="10" xfId="0" applyFont="1" applyBorder="1"/>
    <xf numFmtId="41" fontId="24" fillId="0" borderId="10" xfId="2" applyNumberFormat="1" applyFont="1" applyBorder="1" applyAlignment="1">
      <alignment horizontal="right" wrapText="1"/>
    </xf>
    <xf numFmtId="41" fontId="24" fillId="0" borderId="10" xfId="2" applyNumberFormat="1" applyFont="1" applyBorder="1" applyAlignment="1">
      <alignment horizontal="right" vertical="top" wrapText="1"/>
    </xf>
    <xf numFmtId="0" fontId="23" fillId="0" borderId="10" xfId="0" applyFont="1" applyBorder="1"/>
    <xf numFmtId="3" fontId="28" fillId="0" borderId="10" xfId="0" applyNumberFormat="1" applyFont="1" applyBorder="1"/>
    <xf numFmtId="167" fontId="26" fillId="0" borderId="15" xfId="0" applyNumberFormat="1" applyFont="1" applyFill="1" applyBorder="1" applyAlignment="1">
      <alignment horizontal="right" wrapText="1"/>
    </xf>
    <xf numFmtId="41" fontId="24" fillId="0" borderId="16" xfId="2" applyNumberFormat="1" applyFont="1" applyBorder="1" applyAlignment="1">
      <alignment horizontal="right" vertical="top"/>
    </xf>
    <xf numFmtId="41" fontId="24" fillId="0" borderId="16" xfId="2" applyNumberFormat="1" applyFont="1" applyBorder="1" applyAlignment="1">
      <alignment horizontal="right"/>
    </xf>
    <xf numFmtId="167" fontId="23" fillId="0" borderId="15" xfId="0" applyNumberFormat="1" applyFont="1" applyFill="1" applyBorder="1" applyAlignment="1">
      <alignment horizontal="right" wrapText="1"/>
    </xf>
    <xf numFmtId="41" fontId="28" fillId="0" borderId="0" xfId="0" applyNumberFormat="1" applyFont="1" applyAlignment="1">
      <alignment vertical="top"/>
    </xf>
    <xf numFmtId="41" fontId="28" fillId="0" borderId="10" xfId="0" applyNumberFormat="1" applyFont="1" applyBorder="1"/>
    <xf numFmtId="41" fontId="23" fillId="0" borderId="10" xfId="2" applyNumberFormat="1" applyFont="1" applyFill="1" applyBorder="1" applyAlignment="1">
      <alignment horizontal="right" vertical="top"/>
    </xf>
    <xf numFmtId="41" fontId="24" fillId="0" borderId="10" xfId="2" applyNumberFormat="1" applyFont="1" applyFill="1" applyBorder="1" applyAlignment="1">
      <alignment horizontal="right" vertical="top"/>
    </xf>
    <xf numFmtId="41" fontId="28" fillId="0" borderId="0" xfId="0" applyNumberFormat="1" applyFont="1"/>
    <xf numFmtId="3" fontId="28" fillId="0" borderId="0" xfId="0" applyNumberFormat="1" applyFont="1"/>
    <xf numFmtId="41" fontId="26" fillId="0" borderId="10" xfId="2" applyNumberFormat="1" applyFont="1" applyFill="1" applyBorder="1" applyAlignment="1">
      <alignment horizontal="center"/>
    </xf>
    <xf numFmtId="41" fontId="28" fillId="0" borderId="0" xfId="0" applyNumberFormat="1" applyFont="1"/>
    <xf numFmtId="41" fontId="23" fillId="0" borderId="10" xfId="2" applyNumberFormat="1" applyFont="1" applyFill="1" applyBorder="1" applyAlignment="1">
      <alignment horizontal="center"/>
    </xf>
    <xf numFmtId="41" fontId="28" fillId="0" borderId="10" xfId="2" applyNumberFormat="1" applyFont="1" applyBorder="1"/>
    <xf numFmtId="41" fontId="23" fillId="0" borderId="10" xfId="0" applyNumberFormat="1" applyFont="1" applyFill="1" applyBorder="1" applyAlignment="1">
      <alignment horizontal="left" vertical="center" wrapText="1"/>
    </xf>
    <xf numFmtId="41" fontId="24" fillId="0" borderId="10" xfId="0" applyNumberFormat="1" applyFont="1" applyBorder="1" applyAlignment="1">
      <alignment horizontal="left" vertical="center" wrapText="1"/>
    </xf>
    <xf numFmtId="41" fontId="23" fillId="0" borderId="10" xfId="0" applyNumberFormat="1" applyFont="1" applyFill="1" applyBorder="1" applyAlignment="1">
      <alignment horizontal="center" vertical="top" wrapText="1"/>
    </xf>
    <xf numFmtId="41" fontId="24" fillId="0" borderId="15" xfId="2" applyNumberFormat="1" applyFont="1" applyBorder="1" applyAlignment="1">
      <alignment horizontal="right" vertical="top"/>
    </xf>
    <xf numFmtId="0" fontId="23" fillId="0" borderId="0" xfId="0" applyFont="1"/>
    <xf numFmtId="0" fontId="28" fillId="0" borderId="10" xfId="0" applyFont="1" applyBorder="1" applyAlignment="1">
      <alignment horizontal="left" vertical="top" wrapText="1"/>
    </xf>
    <xf numFmtId="0" fontId="23" fillId="0" borderId="11" xfId="0" applyFont="1" applyFill="1" applyBorder="1" applyAlignment="1">
      <alignment horizontal="center"/>
    </xf>
    <xf numFmtId="41" fontId="24" fillId="0" borderId="15" xfId="2" applyNumberFormat="1" applyFont="1" applyBorder="1" applyAlignment="1">
      <alignment horizontal="right"/>
    </xf>
    <xf numFmtId="3" fontId="28" fillId="0" borderId="15" xfId="0" applyNumberFormat="1" applyFont="1" applyBorder="1"/>
    <xf numFmtId="41" fontId="29" fillId="28" borderId="10" xfId="0" applyNumberFormat="1" applyFont="1" applyFill="1" applyBorder="1" applyAlignment="1">
      <alignment horizontal="center"/>
    </xf>
    <xf numFmtId="0" fontId="29" fillId="31" borderId="10" xfId="0" applyFont="1" applyFill="1" applyBorder="1" applyAlignment="1">
      <alignment horizontal="center"/>
    </xf>
    <xf numFmtId="0" fontId="28" fillId="32" borderId="10" xfId="0" applyFont="1" applyFill="1" applyBorder="1" applyAlignment="1">
      <alignment horizontal="center"/>
    </xf>
    <xf numFmtId="4" fontId="28" fillId="32" borderId="10" xfId="0" applyNumberFormat="1" applyFont="1" applyFill="1" applyBorder="1" applyAlignment="1">
      <alignment horizontal="center"/>
    </xf>
    <xf numFmtId="0" fontId="28" fillId="33" borderId="10" xfId="0" applyFont="1" applyFill="1" applyBorder="1" applyAlignment="1">
      <alignment horizontal="center"/>
    </xf>
    <xf numFmtId="4" fontId="28" fillId="33" borderId="10" xfId="0" applyNumberFormat="1" applyFont="1" applyFill="1" applyBorder="1" applyAlignment="1">
      <alignment horizontal="center"/>
    </xf>
    <xf numFmtId="4" fontId="28" fillId="34" borderId="10" xfId="0" applyNumberFormat="1" applyFont="1" applyFill="1" applyBorder="1" applyAlignment="1">
      <alignment horizontal="center"/>
    </xf>
    <xf numFmtId="43" fontId="28" fillId="0" borderId="10" xfId="2" applyFont="1" applyBorder="1"/>
    <xf numFmtId="0" fontId="29" fillId="35" borderId="10" xfId="0" applyFont="1" applyFill="1" applyBorder="1" applyAlignment="1">
      <alignment horizontal="center"/>
    </xf>
    <xf numFmtId="4" fontId="29" fillId="35" borderId="10" xfId="0" applyNumberFormat="1" applyFont="1" applyFill="1" applyBorder="1" applyAlignment="1">
      <alignment horizontal="center"/>
    </xf>
    <xf numFmtId="43" fontId="28" fillId="0" borderId="10" xfId="0" applyNumberFormat="1" applyFont="1" applyBorder="1"/>
    <xf numFmtId="43" fontId="28" fillId="0" borderId="10" xfId="1" applyFont="1" applyBorder="1"/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43" fontId="28" fillId="0" borderId="0" xfId="1" applyFont="1"/>
    <xf numFmtId="43" fontId="29" fillId="0" borderId="0" xfId="0" applyNumberFormat="1" applyFont="1"/>
    <xf numFmtId="0" fontId="29" fillId="0" borderId="10" xfId="0" applyFont="1" applyBorder="1"/>
    <xf numFmtId="0" fontId="29" fillId="0" borderId="10" xfId="0" applyFont="1" applyBorder="1" applyAlignment="1">
      <alignment wrapText="1"/>
    </xf>
    <xf numFmtId="0" fontId="24" fillId="0" borderId="1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left" wrapText="1"/>
    </xf>
    <xf numFmtId="41" fontId="24" fillId="0" borderId="10" xfId="2" applyNumberFormat="1" applyFont="1" applyBorder="1" applyAlignment="1">
      <alignment horizontal="right" vertical="center"/>
    </xf>
    <xf numFmtId="3" fontId="28" fillId="0" borderId="0" xfId="0" applyNumberFormat="1" applyFont="1" applyAlignment="1">
      <alignment vertical="center"/>
    </xf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41" fontId="24" fillId="0" borderId="10" xfId="2" applyNumberFormat="1" applyFont="1" applyBorder="1" applyAlignment="1">
      <alignment horizontal="left" vertical="center" wrapText="1"/>
    </xf>
    <xf numFmtId="41" fontId="28" fillId="0" borderId="10" xfId="0" applyNumberFormat="1" applyFont="1" applyBorder="1" applyAlignment="1">
      <alignment vertical="top"/>
    </xf>
    <xf numFmtId="41" fontId="24" fillId="30" borderId="10" xfId="2" applyNumberFormat="1" applyFont="1" applyFill="1" applyBorder="1" applyAlignment="1">
      <alignment horizontal="left" vertical="top" wrapText="1"/>
    </xf>
    <xf numFmtId="0" fontId="23" fillId="30" borderId="10" xfId="0" applyFont="1" applyFill="1" applyBorder="1"/>
    <xf numFmtId="0" fontId="28" fillId="33" borderId="10" xfId="0" applyFont="1" applyFill="1" applyBorder="1"/>
    <xf numFmtId="0" fontId="28" fillId="34" borderId="0" xfId="0" applyFont="1" applyFill="1"/>
    <xf numFmtId="3" fontId="28" fillId="34" borderId="0" xfId="0" applyNumberFormat="1" applyFont="1" applyFill="1"/>
    <xf numFmtId="41" fontId="29" fillId="34" borderId="10" xfId="0" applyNumberFormat="1" applyFont="1" applyFill="1" applyBorder="1" applyAlignment="1">
      <alignment horizontal="center"/>
    </xf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0" fontId="26" fillId="30" borderId="10" xfId="0" applyFont="1" applyFill="1" applyBorder="1"/>
    <xf numFmtId="167" fontId="29" fillId="30" borderId="10" xfId="0" applyNumberFormat="1" applyFont="1" applyFill="1" applyBorder="1" applyAlignment="1">
      <alignment horizontal="right" wrapText="1"/>
    </xf>
    <xf numFmtId="0" fontId="28" fillId="0" borderId="10" xfId="0" applyFont="1" applyBorder="1" applyAlignment="1">
      <alignment vertical="top" wrapText="1"/>
    </xf>
    <xf numFmtId="43" fontId="28" fillId="0" borderId="10" xfId="1" applyFont="1" applyBorder="1" applyAlignment="1">
      <alignment wrapText="1"/>
    </xf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0" fontId="33" fillId="0" borderId="10" xfId="0" applyFont="1" applyBorder="1" applyAlignment="1">
      <alignment wrapText="1"/>
    </xf>
    <xf numFmtId="41" fontId="24" fillId="0" borderId="10" xfId="0" applyNumberFormat="1" applyFont="1" applyBorder="1" applyAlignment="1">
      <alignment horizontal="left" vertical="top" wrapText="1"/>
    </xf>
    <xf numFmtId="41" fontId="23" fillId="24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164" fontId="23" fillId="37" borderId="23" xfId="0" applyNumberFormat="1" applyFont="1" applyFill="1" applyBorder="1" applyAlignment="1">
      <alignment horizontal="center" wrapText="1"/>
    </xf>
    <xf numFmtId="164" fontId="23" fillId="41" borderId="10" xfId="0" applyNumberFormat="1" applyFont="1" applyFill="1" applyBorder="1" applyAlignment="1">
      <alignment horizontal="center" wrapText="1"/>
    </xf>
    <xf numFmtId="164" fontId="23" fillId="42" borderId="10" xfId="0" applyNumberFormat="1" applyFont="1" applyFill="1" applyBorder="1" applyAlignment="1">
      <alignment horizontal="center" wrapText="1"/>
    </xf>
    <xf numFmtId="164" fontId="23" fillId="37" borderId="24" xfId="0" applyNumberFormat="1" applyFont="1" applyFill="1" applyBorder="1" applyAlignment="1">
      <alignment horizontal="center" wrapText="1"/>
    </xf>
    <xf numFmtId="164" fontId="23" fillId="30" borderId="27" xfId="0" applyNumberFormat="1" applyFont="1" applyFill="1" applyBorder="1" applyAlignment="1">
      <alignment horizontal="left" wrapText="1"/>
    </xf>
    <xf numFmtId="164" fontId="23" fillId="30" borderId="28" xfId="0" applyNumberFormat="1" applyFont="1" applyFill="1" applyBorder="1" applyAlignment="1">
      <alignment horizontal="center" wrapText="1"/>
    </xf>
    <xf numFmtId="43" fontId="23" fillId="30" borderId="28" xfId="1" applyNumberFormat="1" applyFont="1" applyFill="1" applyBorder="1" applyAlignment="1">
      <alignment horizontal="center" wrapText="1"/>
    </xf>
    <xf numFmtId="164" fontId="23" fillId="30" borderId="24" xfId="0" applyNumberFormat="1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Fill="1" applyBorder="1"/>
    <xf numFmtId="0" fontId="34" fillId="43" borderId="0" xfId="0" applyFont="1" applyFill="1" applyBorder="1"/>
    <xf numFmtId="168" fontId="34" fillId="43" borderId="0" xfId="1" applyNumberFormat="1" applyFont="1" applyFill="1" applyBorder="1"/>
    <xf numFmtId="0" fontId="34" fillId="44" borderId="0" xfId="0" applyFont="1" applyFill="1"/>
    <xf numFmtId="169" fontId="34" fillId="44" borderId="0" xfId="1" applyNumberFormat="1" applyFont="1" applyFill="1"/>
    <xf numFmtId="3" fontId="34" fillId="44" borderId="0" xfId="1" applyNumberFormat="1" applyFont="1" applyFill="1"/>
    <xf numFmtId="169" fontId="34" fillId="44" borderId="0" xfId="0" applyNumberFormat="1" applyFont="1" applyFill="1"/>
    <xf numFmtId="0" fontId="34" fillId="35" borderId="0" xfId="0" applyFont="1" applyFill="1"/>
    <xf numFmtId="169" fontId="34" fillId="35" borderId="0" xfId="0" applyNumberFormat="1" applyFont="1" applyFill="1"/>
    <xf numFmtId="0" fontId="34" fillId="45" borderId="0" xfId="0" applyFont="1" applyFill="1" applyAlignment="1">
      <alignment wrapText="1"/>
    </xf>
    <xf numFmtId="9" fontId="34" fillId="45" borderId="0" xfId="52" applyFont="1" applyFill="1"/>
    <xf numFmtId="0" fontId="37" fillId="0" borderId="0" xfId="0" applyFont="1"/>
    <xf numFmtId="0" fontId="36" fillId="0" borderId="0" xfId="0" applyFont="1"/>
    <xf numFmtId="3" fontId="37" fillId="0" borderId="0" xfId="0" applyNumberFormat="1" applyFont="1"/>
    <xf numFmtId="3" fontId="37" fillId="0" borderId="0" xfId="1" applyNumberFormat="1" applyFont="1"/>
    <xf numFmtId="166" fontId="37" fillId="0" borderId="0" xfId="0" applyNumberFormat="1" applyFont="1"/>
    <xf numFmtId="169" fontId="37" fillId="0" borderId="0" xfId="1" applyNumberFormat="1" applyFont="1"/>
    <xf numFmtId="43" fontId="23" fillId="35" borderId="35" xfId="30" applyFont="1" applyFill="1" applyBorder="1" applyAlignment="1">
      <alignment horizontal="center" wrapText="1"/>
    </xf>
    <xf numFmtId="164" fontId="23" fillId="35" borderId="36" xfId="0" applyNumberFormat="1" applyFont="1" applyFill="1" applyBorder="1" applyAlignment="1">
      <alignment horizontal="center" wrapText="1"/>
    </xf>
    <xf numFmtId="3" fontId="0" fillId="0" borderId="10" xfId="0" applyNumberFormat="1" applyBorder="1" applyAlignment="1">
      <alignment vertical="center" wrapText="1"/>
    </xf>
    <xf numFmtId="167" fontId="38" fillId="0" borderId="10" xfId="0" applyNumberFormat="1" applyFont="1" applyFill="1" applyBorder="1" applyAlignment="1">
      <alignment horizontal="right" wrapText="1"/>
    </xf>
    <xf numFmtId="0" fontId="38" fillId="0" borderId="10" xfId="0" applyFont="1" applyBorder="1"/>
    <xf numFmtId="0" fontId="39" fillId="0" borderId="10" xfId="0" applyFont="1" applyBorder="1" applyAlignment="1">
      <alignment wrapText="1"/>
    </xf>
    <xf numFmtId="41" fontId="40" fillId="0" borderId="10" xfId="2" applyNumberFormat="1" applyFont="1" applyBorder="1" applyAlignment="1">
      <alignment horizontal="left" vertical="top" wrapText="1"/>
    </xf>
    <xf numFmtId="41" fontId="40" fillId="0" borderId="10" xfId="2" applyNumberFormat="1" applyFont="1" applyBorder="1" applyAlignment="1">
      <alignment horizontal="right" vertical="top"/>
    </xf>
    <xf numFmtId="41" fontId="40" fillId="0" borderId="10" xfId="2" applyNumberFormat="1" applyFont="1" applyBorder="1" applyAlignment="1">
      <alignment horizontal="right"/>
    </xf>
    <xf numFmtId="0" fontId="39" fillId="0" borderId="10" xfId="0" applyFont="1" applyBorder="1"/>
    <xf numFmtId="0" fontId="40" fillId="0" borderId="10" xfId="0" applyFont="1" applyBorder="1" applyAlignment="1">
      <alignment horizontal="left" wrapText="1"/>
    </xf>
    <xf numFmtId="3" fontId="39" fillId="0" borderId="10" xfId="0" applyNumberFormat="1" applyFont="1" applyBorder="1" applyAlignment="1">
      <alignment wrapText="1"/>
    </xf>
    <xf numFmtId="167" fontId="35" fillId="0" borderId="10" xfId="0" applyNumberFormat="1" applyFont="1" applyFill="1" applyBorder="1" applyAlignment="1">
      <alignment horizontal="right" wrapText="1"/>
    </xf>
    <xf numFmtId="43" fontId="39" fillId="0" borderId="10" xfId="1" applyFont="1" applyBorder="1"/>
    <xf numFmtId="0" fontId="35" fillId="0" borderId="10" xfId="0" applyFont="1" applyBorder="1"/>
    <xf numFmtId="0" fontId="39" fillId="0" borderId="0" xfId="0" applyFont="1"/>
    <xf numFmtId="0" fontId="41" fillId="0" borderId="10" xfId="0" applyFont="1" applyBorder="1" applyAlignment="1">
      <alignment wrapText="1"/>
    </xf>
    <xf numFmtId="0" fontId="42" fillId="0" borderId="10" xfId="0" applyFont="1" applyBorder="1"/>
    <xf numFmtId="3" fontId="39" fillId="0" borderId="10" xfId="0" applyNumberFormat="1" applyFont="1" applyBorder="1"/>
    <xf numFmtId="41" fontId="40" fillId="0" borderId="10" xfId="2" applyNumberFormat="1" applyFont="1" applyBorder="1" applyAlignment="1">
      <alignment horizontal="right" wrapText="1"/>
    </xf>
    <xf numFmtId="41" fontId="40" fillId="0" borderId="10" xfId="2" applyNumberFormat="1" applyFont="1" applyBorder="1" applyAlignment="1">
      <alignment horizontal="right" vertical="top" wrapText="1"/>
    </xf>
    <xf numFmtId="167" fontId="35" fillId="0" borderId="15" xfId="0" applyNumberFormat="1" applyFont="1" applyFill="1" applyBorder="1" applyAlignment="1">
      <alignment horizontal="right" wrapText="1"/>
    </xf>
    <xf numFmtId="41" fontId="40" fillId="0" borderId="16" xfId="2" applyNumberFormat="1" applyFont="1" applyBorder="1" applyAlignment="1">
      <alignment horizontal="right" vertical="top"/>
    </xf>
    <xf numFmtId="41" fontId="39" fillId="0" borderId="0" xfId="0" applyNumberFormat="1" applyFont="1" applyAlignment="1">
      <alignment vertical="top"/>
    </xf>
    <xf numFmtId="167" fontId="42" fillId="0" borderId="10" xfId="0" applyNumberFormat="1" applyFont="1" applyFill="1" applyBorder="1" applyAlignment="1">
      <alignment horizontal="right" wrapText="1"/>
    </xf>
    <xf numFmtId="0" fontId="35" fillId="0" borderId="10" xfId="0" applyFont="1" applyBorder="1" applyAlignment="1">
      <alignment horizontal="center"/>
    </xf>
    <xf numFmtId="41" fontId="40" fillId="0" borderId="10" xfId="0" applyNumberFormat="1" applyFont="1" applyBorder="1" applyAlignment="1">
      <alignment horizontal="left" vertical="top" wrapText="1"/>
    </xf>
    <xf numFmtId="0" fontId="39" fillId="0" borderId="0" xfId="0" applyFont="1" applyAlignment="1">
      <alignment wrapText="1"/>
    </xf>
    <xf numFmtId="0" fontId="42" fillId="24" borderId="0" xfId="0" applyFont="1" applyFill="1"/>
    <xf numFmtId="3" fontId="0" fillId="0" borderId="10" xfId="0" applyNumberFormat="1" applyFont="1" applyBorder="1"/>
    <xf numFmtId="43" fontId="23" fillId="35" borderId="40" xfId="30" applyFont="1" applyFill="1" applyBorder="1" applyAlignment="1">
      <alignment horizontal="center" wrapText="1"/>
    </xf>
    <xf numFmtId="164" fontId="23" fillId="35" borderId="41" xfId="0" applyNumberFormat="1" applyFont="1" applyFill="1" applyBorder="1" applyAlignment="1">
      <alignment horizontal="center" wrapText="1"/>
    </xf>
    <xf numFmtId="43" fontId="37" fillId="0" borderId="0" xfId="1" applyFont="1"/>
    <xf numFmtId="169" fontId="1" fillId="0" borderId="0" xfId="1" applyNumberFormat="1" applyFont="1"/>
    <xf numFmtId="3" fontId="43" fillId="0" borderId="0" xfId="0" applyNumberFormat="1" applyFont="1" applyFill="1" applyBorder="1" applyAlignment="1">
      <alignment horizontal="right" vertical="top" wrapText="1"/>
    </xf>
    <xf numFmtId="169" fontId="1" fillId="0" borderId="0" xfId="1" applyNumberFormat="1" applyFont="1" applyFill="1" applyBorder="1"/>
    <xf numFmtId="41" fontId="24" fillId="0" borderId="10" xfId="30" applyNumberFormat="1" applyFont="1" applyBorder="1" applyAlignment="1">
      <alignment horizontal="left" vertical="top" wrapText="1"/>
    </xf>
    <xf numFmtId="41" fontId="24" fillId="0" borderId="10" xfId="30" applyNumberFormat="1" applyFont="1" applyBorder="1" applyAlignment="1">
      <alignment horizontal="right" vertical="top"/>
    </xf>
    <xf numFmtId="41" fontId="24" fillId="0" borderId="10" xfId="30" applyNumberFormat="1" applyFont="1" applyBorder="1" applyAlignment="1">
      <alignment horizontal="right"/>
    </xf>
    <xf numFmtId="41" fontId="28" fillId="0" borderId="10" xfId="0" applyNumberFormat="1" applyFont="1" applyBorder="1" applyAlignment="1">
      <alignment wrapText="1"/>
    </xf>
    <xf numFmtId="3" fontId="29" fillId="0" borderId="10" xfId="0" applyNumberFormat="1" applyFont="1" applyBorder="1"/>
    <xf numFmtId="41" fontId="24" fillId="30" borderId="10" xfId="30" applyNumberFormat="1" applyFont="1" applyFill="1" applyBorder="1" applyAlignment="1">
      <alignment horizontal="left" vertical="top" wrapText="1"/>
    </xf>
    <xf numFmtId="43" fontId="28" fillId="0" borderId="10" xfId="47" applyFont="1" applyBorder="1"/>
    <xf numFmtId="41" fontId="24" fillId="0" borderId="10" xfId="30" applyNumberFormat="1" applyFont="1" applyBorder="1" applyAlignment="1">
      <alignment horizontal="right" vertical="center"/>
    </xf>
    <xf numFmtId="43" fontId="28" fillId="0" borderId="0" xfId="47" applyFont="1" applyAlignment="1">
      <alignment vertical="center"/>
    </xf>
    <xf numFmtId="43" fontId="28" fillId="0" borderId="10" xfId="47" applyFont="1" applyBorder="1" applyAlignment="1">
      <alignment wrapText="1"/>
    </xf>
    <xf numFmtId="0" fontId="33" fillId="0" borderId="0" xfId="0" applyFont="1"/>
    <xf numFmtId="41" fontId="24" fillId="0" borderId="10" xfId="30" applyNumberFormat="1" applyFont="1" applyBorder="1" applyAlignment="1">
      <alignment horizontal="left" vertical="center" wrapText="1"/>
    </xf>
    <xf numFmtId="43" fontId="28" fillId="0" borderId="10" xfId="47" applyFont="1" applyBorder="1" applyAlignment="1">
      <alignment vertical="center" wrapText="1"/>
    </xf>
    <xf numFmtId="43" fontId="28" fillId="0" borderId="0" xfId="47" applyFont="1" applyAlignment="1"/>
    <xf numFmtId="43" fontId="28" fillId="0" borderId="10" xfId="47" applyFont="1" applyBorder="1" applyAlignment="1"/>
    <xf numFmtId="41" fontId="24" fillId="0" borderId="10" xfId="30" applyNumberFormat="1" applyFont="1" applyBorder="1" applyAlignment="1">
      <alignment horizontal="right" wrapText="1"/>
    </xf>
    <xf numFmtId="41" fontId="24" fillId="0" borderId="10" xfId="30" applyNumberFormat="1" applyFont="1" applyBorder="1" applyAlignment="1">
      <alignment horizontal="right" vertical="top" wrapText="1"/>
    </xf>
    <xf numFmtId="3" fontId="24" fillId="0" borderId="10" xfId="30" applyNumberFormat="1" applyFont="1" applyBorder="1" applyAlignment="1">
      <alignment horizontal="right" vertical="top"/>
    </xf>
    <xf numFmtId="41" fontId="28" fillId="0" borderId="10" xfId="53" applyNumberFormat="1" applyFont="1" applyBorder="1" applyAlignment="1">
      <alignment vertical="top" wrapText="1"/>
    </xf>
    <xf numFmtId="41" fontId="24" fillId="0" borderId="16" xfId="30" applyNumberFormat="1" applyFont="1" applyBorder="1" applyAlignment="1">
      <alignment horizontal="right" vertical="top"/>
    </xf>
    <xf numFmtId="41" fontId="24" fillId="0" borderId="16" xfId="30" applyNumberFormat="1" applyFont="1" applyBorder="1" applyAlignment="1">
      <alignment horizontal="right"/>
    </xf>
    <xf numFmtId="41" fontId="23" fillId="0" borderId="10" xfId="30" applyNumberFormat="1" applyFont="1" applyBorder="1" applyAlignment="1">
      <alignment horizontal="left" vertical="center" wrapText="1"/>
    </xf>
    <xf numFmtId="4" fontId="28" fillId="0" borderId="10" xfId="0" applyNumberFormat="1" applyFont="1" applyBorder="1"/>
    <xf numFmtId="0" fontId="28" fillId="28" borderId="0" xfId="0" applyFont="1" applyFill="1"/>
    <xf numFmtId="4" fontId="29" fillId="28" borderId="0" xfId="0" applyNumberFormat="1" applyFont="1" applyFill="1"/>
    <xf numFmtId="4" fontId="28" fillId="30" borderId="10" xfId="0" applyNumberFormat="1" applyFont="1" applyFill="1" applyBorder="1" applyAlignment="1">
      <alignment horizontal="center"/>
    </xf>
    <xf numFmtId="0" fontId="28" fillId="30" borderId="0" xfId="0" applyFont="1" applyFill="1"/>
    <xf numFmtId="3" fontId="28" fillId="30" borderId="10" xfId="0" applyNumberFormat="1" applyFont="1" applyFill="1" applyBorder="1"/>
    <xf numFmtId="43" fontId="28" fillId="0" borderId="10" xfId="30" applyFont="1" applyBorder="1"/>
    <xf numFmtId="167" fontId="23" fillId="30" borderId="10" xfId="0" applyNumberFormat="1" applyFont="1" applyFill="1" applyBorder="1" applyAlignment="1">
      <alignment horizontal="right" wrapText="1"/>
    </xf>
    <xf numFmtId="43" fontId="28" fillId="0" borderId="0" xfId="1" applyFont="1" applyAlignment="1">
      <alignment vertical="center"/>
    </xf>
    <xf numFmtId="41" fontId="24" fillId="30" borderId="10" xfId="2" applyNumberFormat="1" applyFont="1" applyFill="1" applyBorder="1" applyAlignment="1">
      <alignment horizontal="left" vertical="center" wrapText="1"/>
    </xf>
    <xf numFmtId="43" fontId="28" fillId="0" borderId="10" xfId="1" applyFont="1" applyBorder="1" applyAlignment="1">
      <alignment vertical="center" wrapText="1"/>
    </xf>
    <xf numFmtId="3" fontId="24" fillId="0" borderId="10" xfId="2" applyNumberFormat="1" applyFont="1" applyBorder="1" applyAlignment="1">
      <alignment horizontal="right" vertical="top"/>
    </xf>
    <xf numFmtId="43" fontId="28" fillId="0" borderId="10" xfId="2" applyNumberFormat="1" applyFont="1" applyBorder="1"/>
    <xf numFmtId="169" fontId="34" fillId="45" borderId="0" xfId="52" applyNumberFormat="1" applyFont="1" applyFill="1"/>
    <xf numFmtId="0" fontId="36" fillId="0" borderId="17" xfId="0" applyFont="1" applyBorder="1" applyAlignment="1">
      <alignment horizontal="center" wrapText="1"/>
    </xf>
    <xf numFmtId="164" fontId="23" fillId="30" borderId="18" xfId="0" applyNumberFormat="1" applyFont="1" applyFill="1" applyBorder="1" applyAlignment="1">
      <alignment horizontal="center" wrapText="1"/>
    </xf>
    <xf numFmtId="164" fontId="23" fillId="30" borderId="19" xfId="0" applyNumberFormat="1" applyFont="1" applyFill="1" applyBorder="1" applyAlignment="1">
      <alignment horizontal="center" wrapText="1"/>
    </xf>
    <xf numFmtId="164" fontId="23" fillId="30" borderId="20" xfId="0" applyNumberFormat="1" applyFont="1" applyFill="1" applyBorder="1" applyAlignment="1">
      <alignment horizontal="center" wrapText="1"/>
    </xf>
    <xf numFmtId="0" fontId="34" fillId="36" borderId="21" xfId="0" applyFont="1" applyFill="1" applyBorder="1" applyAlignment="1">
      <alignment horizontal="center" vertical="center" wrapText="1"/>
    </xf>
    <xf numFmtId="0" fontId="34" fillId="36" borderId="25" xfId="0" applyFont="1" applyFill="1" applyBorder="1" applyAlignment="1">
      <alignment horizontal="center" vertical="center" wrapText="1"/>
    </xf>
    <xf numFmtId="0" fontId="34" fillId="36" borderId="29" xfId="0" applyFont="1" applyFill="1" applyBorder="1" applyAlignment="1">
      <alignment horizontal="center" vertical="center" wrapText="1"/>
    </xf>
    <xf numFmtId="0" fontId="34" fillId="30" borderId="22" xfId="0" applyFont="1" applyFill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30" borderId="30" xfId="0" applyFont="1" applyFill="1" applyBorder="1" applyAlignment="1">
      <alignment horizontal="center" vertical="center" wrapText="1"/>
    </xf>
    <xf numFmtId="164" fontId="23" fillId="38" borderId="10" xfId="0" applyNumberFormat="1" applyFont="1" applyFill="1" applyBorder="1" applyAlignment="1">
      <alignment horizontal="center" wrapText="1"/>
    </xf>
    <xf numFmtId="164" fontId="23" fillId="39" borderId="10" xfId="0" applyNumberFormat="1" applyFont="1" applyFill="1" applyBorder="1" applyAlignment="1">
      <alignment horizontal="center" wrapText="1"/>
    </xf>
    <xf numFmtId="164" fontId="23" fillId="40" borderId="10" xfId="0" applyNumberFormat="1" applyFont="1" applyFill="1" applyBorder="1" applyAlignment="1">
      <alignment horizontal="center" wrapText="1"/>
    </xf>
    <xf numFmtId="164" fontId="23" fillId="37" borderId="31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1" fontId="23" fillId="24" borderId="10" xfId="0" applyNumberFormat="1" applyFont="1" applyFill="1" applyBorder="1" applyAlignment="1">
      <alignment horizontal="center"/>
    </xf>
    <xf numFmtId="41" fontId="23" fillId="25" borderId="10" xfId="0" applyNumberFormat="1" applyFont="1" applyFill="1" applyBorder="1" applyAlignment="1">
      <alignment horizontal="center"/>
    </xf>
    <xf numFmtId="41" fontId="23" fillId="26" borderId="10" xfId="0" applyNumberFormat="1" applyFont="1" applyFill="1" applyBorder="1" applyAlignment="1">
      <alignment horizontal="center"/>
    </xf>
    <xf numFmtId="41" fontId="23" fillId="27" borderId="10" xfId="0" applyNumberFormat="1" applyFont="1" applyFill="1" applyBorder="1" applyAlignment="1">
      <alignment horizontal="center"/>
    </xf>
    <xf numFmtId="41" fontId="23" fillId="28" borderId="10" xfId="0" applyNumberFormat="1" applyFont="1" applyFill="1" applyBorder="1" applyAlignment="1">
      <alignment horizontal="center" wrapText="1"/>
    </xf>
    <xf numFmtId="41" fontId="23" fillId="24" borderId="12" xfId="0" applyNumberFormat="1" applyFont="1" applyFill="1" applyBorder="1" applyAlignment="1">
      <alignment horizontal="center"/>
    </xf>
    <xf numFmtId="41" fontId="23" fillId="24" borderId="13" xfId="0" applyNumberFormat="1" applyFont="1" applyFill="1" applyBorder="1" applyAlignment="1">
      <alignment horizontal="center"/>
    </xf>
    <xf numFmtId="41" fontId="23" fillId="24" borderId="14" xfId="0" applyNumberFormat="1" applyFont="1" applyFill="1" applyBorder="1" applyAlignment="1">
      <alignment horizontal="center"/>
    </xf>
    <xf numFmtId="41" fontId="23" fillId="25" borderId="12" xfId="0" applyNumberFormat="1" applyFont="1" applyFill="1" applyBorder="1" applyAlignment="1">
      <alignment horizontal="center"/>
    </xf>
    <xf numFmtId="41" fontId="23" fillId="25" borderId="14" xfId="0" applyNumberFormat="1" applyFont="1" applyFill="1" applyBorder="1" applyAlignment="1">
      <alignment horizontal="center"/>
    </xf>
    <xf numFmtId="41" fontId="23" fillId="26" borderId="12" xfId="0" applyNumberFormat="1" applyFont="1" applyFill="1" applyBorder="1" applyAlignment="1">
      <alignment horizontal="center"/>
    </xf>
    <xf numFmtId="41" fontId="23" fillId="26" borderId="13" xfId="0" applyNumberFormat="1" applyFont="1" applyFill="1" applyBorder="1" applyAlignment="1">
      <alignment horizontal="center"/>
    </xf>
    <xf numFmtId="41" fontId="23" fillId="26" borderId="14" xfId="0" applyNumberFormat="1" applyFont="1" applyFill="1" applyBorder="1" applyAlignment="1">
      <alignment horizontal="center"/>
    </xf>
    <xf numFmtId="41" fontId="23" fillId="27" borderId="12" xfId="0" applyNumberFormat="1" applyFont="1" applyFill="1" applyBorder="1" applyAlignment="1">
      <alignment horizontal="center"/>
    </xf>
    <xf numFmtId="41" fontId="23" fillId="27" borderId="14" xfId="0" applyNumberFormat="1" applyFont="1" applyFill="1" applyBorder="1" applyAlignment="1">
      <alignment horizontal="center"/>
    </xf>
    <xf numFmtId="41" fontId="23" fillId="28" borderId="12" xfId="0" applyNumberFormat="1" applyFont="1" applyFill="1" applyBorder="1" applyAlignment="1">
      <alignment horizontal="center" wrapText="1"/>
    </xf>
    <xf numFmtId="41" fontId="23" fillId="28" borderId="14" xfId="0" applyNumberFormat="1" applyFont="1" applyFill="1" applyBorder="1" applyAlignment="1">
      <alignment horizontal="center" wrapText="1"/>
    </xf>
    <xf numFmtId="41" fontId="30" fillId="24" borderId="37" xfId="0" applyNumberFormat="1" applyFont="1" applyFill="1" applyBorder="1" applyAlignment="1">
      <alignment horizontal="center"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41" fontId="23" fillId="25" borderId="12" xfId="0" applyNumberFormat="1" applyFont="1" applyFill="1" applyBorder="1" applyAlignment="1">
      <alignment horizontal="center" wrapText="1"/>
    </xf>
    <xf numFmtId="41" fontId="23" fillId="25" borderId="14" xfId="0" applyNumberFormat="1" applyFont="1" applyFill="1" applyBorder="1" applyAlignment="1">
      <alignment horizontal="center" wrapText="1"/>
    </xf>
    <xf numFmtId="41" fontId="23" fillId="26" borderId="12" xfId="0" applyNumberFormat="1" applyFont="1" applyFill="1" applyBorder="1" applyAlignment="1">
      <alignment horizontal="center" wrapText="1"/>
    </xf>
    <xf numFmtId="41" fontId="23" fillId="26" borderId="13" xfId="0" applyNumberFormat="1" applyFont="1" applyFill="1" applyBorder="1" applyAlignment="1">
      <alignment horizontal="center" wrapText="1"/>
    </xf>
    <xf numFmtId="41" fontId="23" fillId="26" borderId="14" xfId="0" applyNumberFormat="1" applyFont="1" applyFill="1" applyBorder="1" applyAlignment="1">
      <alignment horizontal="center" wrapText="1"/>
    </xf>
    <xf numFmtId="41" fontId="23" fillId="27" borderId="12" xfId="0" applyNumberFormat="1" applyFont="1" applyFill="1" applyBorder="1" applyAlignment="1">
      <alignment horizontal="center" wrapText="1"/>
    </xf>
    <xf numFmtId="41" fontId="23" fillId="27" borderId="14" xfId="0" applyNumberFormat="1" applyFont="1" applyFill="1" applyBorder="1" applyAlignment="1">
      <alignment horizontal="center" wrapText="1"/>
    </xf>
  </cellXfs>
  <cellStyles count="5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Comma 2" xfId="2"/>
    <cellStyle name="Comma 2 2" xfId="30"/>
    <cellStyle name="Comma 2 3" xfId="49"/>
    <cellStyle name="Comma 2 4" xfId="50"/>
    <cellStyle name="Comma 2 5" xfId="48"/>
    <cellStyle name="Comma 2 6" xfId="51"/>
    <cellStyle name="Comma 3" xfId="47"/>
    <cellStyle name="Currency" xfId="53" builtinId="4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2 2" xfId="41"/>
    <cellStyle name="Note 2" xfId="42"/>
    <cellStyle name="Output 2" xfId="43"/>
    <cellStyle name="Percent" xfId="52" builtinId="5"/>
    <cellStyle name="Title 2" xfId="44"/>
    <cellStyle name="Total 2" xfId="45"/>
    <cellStyle name="Warning Text 2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7" sqref="G37"/>
    </sheetView>
  </sheetViews>
  <sheetFormatPr defaultRowHeight="12.75" x14ac:dyDescent="0.2"/>
  <cols>
    <col min="1" max="1" width="26.140625" style="223" customWidth="1"/>
    <col min="2" max="2" width="14.42578125" style="223" customWidth="1"/>
    <col min="3" max="3" width="9.140625" style="223"/>
    <col min="4" max="4" width="16.7109375" style="223" customWidth="1"/>
    <col min="5" max="5" width="15.7109375" style="223" customWidth="1"/>
    <col min="6" max="6" width="15.140625" style="223" customWidth="1"/>
    <col min="7" max="7" width="9.140625" style="223"/>
    <col min="8" max="8" width="15.28515625" style="223" customWidth="1"/>
    <col min="9" max="9" width="16" style="223" customWidth="1"/>
    <col min="10" max="10" width="14.28515625" style="223" customWidth="1"/>
    <col min="11" max="11" width="14.42578125" style="223" customWidth="1"/>
    <col min="12" max="12" width="16.42578125" style="223" customWidth="1"/>
    <col min="13" max="13" width="17.7109375" style="223" customWidth="1"/>
    <col min="14" max="16384" width="9.140625" style="223"/>
  </cols>
  <sheetData>
    <row r="1" spans="1:13" ht="13.5" thickBot="1" x14ac:dyDescent="0.25">
      <c r="A1" s="301" t="s">
        <v>183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</row>
    <row r="2" spans="1:13" x14ac:dyDescent="0.2">
      <c r="A2" s="302" t="s">
        <v>1</v>
      </c>
      <c r="B2" s="303"/>
      <c r="C2" s="303"/>
      <c r="D2" s="303"/>
      <c r="E2" s="303"/>
      <c r="F2" s="303"/>
      <c r="G2" s="303"/>
      <c r="H2" s="303"/>
      <c r="I2" s="303"/>
      <c r="J2" s="303"/>
      <c r="K2" s="304"/>
      <c r="L2" s="305" t="s">
        <v>184</v>
      </c>
      <c r="M2" s="308" t="s">
        <v>185</v>
      </c>
    </row>
    <row r="3" spans="1:13" ht="26.25" thickBot="1" x14ac:dyDescent="0.25">
      <c r="A3" s="203" t="s">
        <v>186</v>
      </c>
      <c r="B3" s="311" t="s">
        <v>3</v>
      </c>
      <c r="C3" s="311"/>
      <c r="D3" s="312" t="s">
        <v>4</v>
      </c>
      <c r="E3" s="312"/>
      <c r="F3" s="312"/>
      <c r="G3" s="313" t="s">
        <v>5</v>
      </c>
      <c r="H3" s="313"/>
      <c r="I3" s="204" t="s">
        <v>6</v>
      </c>
      <c r="J3" s="205" t="s">
        <v>7</v>
      </c>
      <c r="K3" s="206" t="s">
        <v>8</v>
      </c>
      <c r="L3" s="306"/>
      <c r="M3" s="309"/>
    </row>
    <row r="4" spans="1:13" ht="39" thickBot="1" x14ac:dyDescent="0.25">
      <c r="A4" s="207" t="s">
        <v>187</v>
      </c>
      <c r="B4" s="208" t="s">
        <v>12</v>
      </c>
      <c r="C4" s="208" t="s">
        <v>13</v>
      </c>
      <c r="D4" s="208" t="s">
        <v>14</v>
      </c>
      <c r="E4" s="209" t="s">
        <v>15</v>
      </c>
      <c r="F4" s="208" t="s">
        <v>188</v>
      </c>
      <c r="G4" s="208" t="s">
        <v>17</v>
      </c>
      <c r="H4" s="208" t="s">
        <v>18</v>
      </c>
      <c r="I4" s="208" t="s">
        <v>19</v>
      </c>
      <c r="J4" s="208" t="s">
        <v>20</v>
      </c>
      <c r="K4" s="210" t="s">
        <v>8</v>
      </c>
      <c r="L4" s="307"/>
      <c r="M4" s="310"/>
    </row>
    <row r="5" spans="1:13" x14ac:dyDescent="0.2">
      <c r="A5" s="224" t="s">
        <v>189</v>
      </c>
    </row>
    <row r="7" spans="1:13" x14ac:dyDescent="0.2">
      <c r="A7" s="211" t="s">
        <v>190</v>
      </c>
      <c r="B7" s="225">
        <f>JANUARY!D34</f>
        <v>0</v>
      </c>
      <c r="C7" s="225">
        <f>JANUARY!E34</f>
        <v>0</v>
      </c>
      <c r="D7" s="225">
        <f>JANUARY!F34</f>
        <v>90000</v>
      </c>
      <c r="E7" s="225">
        <f>JANUARY!G34</f>
        <v>450000</v>
      </c>
      <c r="F7" s="225">
        <f>JANUARY!H34</f>
        <v>450000</v>
      </c>
      <c r="G7" s="225">
        <f>JANUARY!I34</f>
        <v>0</v>
      </c>
      <c r="H7" s="225">
        <f>JANUARY!J34</f>
        <v>90000</v>
      </c>
      <c r="I7" s="225">
        <f>JANUARY!K34</f>
        <v>0</v>
      </c>
      <c r="J7" s="225">
        <f>JANUARY!L34</f>
        <v>60000</v>
      </c>
      <c r="K7" s="226">
        <f>SUM(B7:J7)</f>
        <v>1140000</v>
      </c>
      <c r="L7" s="225">
        <f>JANUARY!Q34</f>
        <v>1140000</v>
      </c>
      <c r="M7" s="261">
        <f>K7-L7</f>
        <v>0</v>
      </c>
    </row>
    <row r="8" spans="1:13" x14ac:dyDescent="0.2">
      <c r="A8" s="211" t="s">
        <v>191</v>
      </c>
      <c r="B8" s="225">
        <f>FEBRUARY!D26</f>
        <v>100000</v>
      </c>
      <c r="C8" s="225">
        <f>FEBRUARY!E26</f>
        <v>0</v>
      </c>
      <c r="D8" s="225">
        <f>FEBRUARY!F26</f>
        <v>30000</v>
      </c>
      <c r="E8" s="225">
        <f>FEBRUARY!G26</f>
        <v>300000</v>
      </c>
      <c r="F8" s="225">
        <f>FEBRUARY!H26</f>
        <v>360000</v>
      </c>
      <c r="G8" s="225">
        <f>FEBRUARY!I26</f>
        <v>0</v>
      </c>
      <c r="H8" s="225">
        <f>FEBRUARY!J26</f>
        <v>125000</v>
      </c>
      <c r="I8" s="225">
        <f>FEBRUARY!K26</f>
        <v>0</v>
      </c>
      <c r="J8" s="225">
        <f>FEBRUARY!L26</f>
        <v>75000</v>
      </c>
      <c r="K8" s="226">
        <f t="shared" ref="K8:K18" si="0">SUM(B8:J8)</f>
        <v>990000</v>
      </c>
      <c r="L8" s="225">
        <f>FEBRUARY!Q26</f>
        <v>990000</v>
      </c>
      <c r="M8" s="227">
        <f t="shared" ref="M8:M18" si="1">K8-L8</f>
        <v>0</v>
      </c>
    </row>
    <row r="9" spans="1:13" x14ac:dyDescent="0.2">
      <c r="A9" s="212" t="s">
        <v>192</v>
      </c>
      <c r="B9" s="225">
        <f>MARCH!D33</f>
        <v>200000</v>
      </c>
      <c r="C9" s="225">
        <f>MARCH!E33</f>
        <v>0</v>
      </c>
      <c r="D9" s="225">
        <f>MARCH!F33</f>
        <v>0</v>
      </c>
      <c r="E9" s="225">
        <f>MARCH!G33</f>
        <v>150000</v>
      </c>
      <c r="F9" s="225">
        <f>MARCH!H33</f>
        <v>170000</v>
      </c>
      <c r="G9" s="225">
        <f>MARCH!I33</f>
        <v>0</v>
      </c>
      <c r="H9" s="225">
        <f>MARCH!J33</f>
        <v>385000</v>
      </c>
      <c r="I9" s="225">
        <f>MARCH!K33</f>
        <v>0</v>
      </c>
      <c r="J9" s="225">
        <f>MARCH!L33</f>
        <v>90000</v>
      </c>
      <c r="K9" s="226">
        <f t="shared" si="0"/>
        <v>995000</v>
      </c>
      <c r="L9" s="225">
        <f>MARCH!Q33</f>
        <v>995000</v>
      </c>
      <c r="M9" s="227">
        <f t="shared" si="1"/>
        <v>0</v>
      </c>
    </row>
    <row r="10" spans="1:13" x14ac:dyDescent="0.2">
      <c r="A10" s="212" t="s">
        <v>193</v>
      </c>
      <c r="B10" s="225">
        <f>April!D26</f>
        <v>100000</v>
      </c>
      <c r="C10" s="225">
        <f>April!E26</f>
        <v>0</v>
      </c>
      <c r="D10" s="225">
        <f>April!F26</f>
        <v>60000</v>
      </c>
      <c r="E10" s="225">
        <f>April!G26</f>
        <v>500000</v>
      </c>
      <c r="F10" s="225">
        <f>April!H26</f>
        <v>450000</v>
      </c>
      <c r="G10" s="225">
        <f>April!I26</f>
        <v>0</v>
      </c>
      <c r="H10" s="225">
        <f>April!J26</f>
        <v>55000</v>
      </c>
      <c r="I10" s="225">
        <f>April!K26</f>
        <v>0</v>
      </c>
      <c r="J10" s="225">
        <f>April!L26</f>
        <v>75000</v>
      </c>
      <c r="K10" s="226">
        <f t="shared" si="0"/>
        <v>1240000</v>
      </c>
      <c r="L10" s="225">
        <f>April!Q26</f>
        <v>1240000</v>
      </c>
      <c r="M10" s="227">
        <f t="shared" si="1"/>
        <v>0</v>
      </c>
    </row>
    <row r="11" spans="1:13" x14ac:dyDescent="0.2">
      <c r="A11" s="212" t="s">
        <v>194</v>
      </c>
      <c r="B11" s="225">
        <f>MAY!D24</f>
        <v>100000</v>
      </c>
      <c r="C11" s="225">
        <f>MAY!E24</f>
        <v>0</v>
      </c>
      <c r="D11" s="225">
        <f>MAY!F24</f>
        <v>50000</v>
      </c>
      <c r="E11" s="225">
        <f>MAY!G24</f>
        <v>350000</v>
      </c>
      <c r="F11" s="225">
        <f>MAY!H24</f>
        <v>315000</v>
      </c>
      <c r="G11" s="225">
        <f>MAY!I24</f>
        <v>0</v>
      </c>
      <c r="H11" s="225">
        <f>MAY!J24</f>
        <v>200000</v>
      </c>
      <c r="I11" s="225">
        <f>MAY!K24</f>
        <v>0</v>
      </c>
      <c r="J11" s="225">
        <f>MAY!L24</f>
        <v>80000</v>
      </c>
      <c r="K11" s="226">
        <f t="shared" si="0"/>
        <v>1095000</v>
      </c>
      <c r="L11" s="225">
        <f>MAY!Q24</f>
        <v>1095000</v>
      </c>
      <c r="M11" s="227">
        <f t="shared" si="1"/>
        <v>0</v>
      </c>
    </row>
    <row r="12" spans="1:13" x14ac:dyDescent="0.2">
      <c r="A12" s="212" t="s">
        <v>195</v>
      </c>
      <c r="B12" s="225">
        <f>JUNE!D25</f>
        <v>100000</v>
      </c>
      <c r="C12" s="225">
        <f>JUNE!E25</f>
        <v>0</v>
      </c>
      <c r="D12" s="225">
        <f>JUNE!F25</f>
        <v>30000</v>
      </c>
      <c r="E12" s="225">
        <f>JUNE!G25</f>
        <v>200000</v>
      </c>
      <c r="F12" s="225">
        <f>JUNE!H25</f>
        <v>45000</v>
      </c>
      <c r="G12" s="225">
        <f>JUNE!I25</f>
        <v>0</v>
      </c>
      <c r="H12" s="225">
        <f>JUNE!J25</f>
        <v>50000</v>
      </c>
      <c r="I12" s="225">
        <f>JUNE!K25</f>
        <v>0</v>
      </c>
      <c r="J12" s="225">
        <f>JUNE!L25</f>
        <v>70000</v>
      </c>
      <c r="K12" s="226">
        <f t="shared" si="0"/>
        <v>495000</v>
      </c>
      <c r="L12" s="225">
        <f>JUNE!Q25</f>
        <v>495000</v>
      </c>
      <c r="M12" s="227">
        <f t="shared" si="1"/>
        <v>0</v>
      </c>
    </row>
    <row r="13" spans="1:13" x14ac:dyDescent="0.2">
      <c r="A13" s="212" t="s">
        <v>196</v>
      </c>
      <c r="B13" s="225">
        <f>JULY!D26</f>
        <v>0</v>
      </c>
      <c r="C13" s="225">
        <f>JULY!E26</f>
        <v>0</v>
      </c>
      <c r="D13" s="225">
        <f>JULY!F26</f>
        <v>0</v>
      </c>
      <c r="E13" s="225">
        <f>JULY!G26</f>
        <v>400000</v>
      </c>
      <c r="F13" s="225">
        <f>JULY!H26</f>
        <v>360000</v>
      </c>
      <c r="G13" s="225">
        <f>JULY!I26</f>
        <v>0</v>
      </c>
      <c r="H13" s="225">
        <f>JULY!J26</f>
        <v>150000</v>
      </c>
      <c r="I13" s="225">
        <f>JULY!K26</f>
        <v>0</v>
      </c>
      <c r="J13" s="225">
        <f>JULY!L26</f>
        <v>70000</v>
      </c>
      <c r="K13" s="226">
        <f t="shared" si="0"/>
        <v>980000</v>
      </c>
      <c r="L13" s="225">
        <f>JULY!Q26</f>
        <v>980000</v>
      </c>
      <c r="M13" s="227">
        <f t="shared" si="1"/>
        <v>0</v>
      </c>
    </row>
    <row r="14" spans="1:13" x14ac:dyDescent="0.2">
      <c r="A14" s="212" t="s">
        <v>197</v>
      </c>
      <c r="B14" s="225">
        <f>AUGUST!D26</f>
        <v>100000</v>
      </c>
      <c r="C14" s="225">
        <f>AUGUST!E31</f>
        <v>150000</v>
      </c>
      <c r="D14" s="225">
        <f>AUGUST!F31</f>
        <v>0</v>
      </c>
      <c r="E14" s="225">
        <f>AUGUST!G31</f>
        <v>70000</v>
      </c>
      <c r="F14" s="225">
        <f>AUGUST!H31</f>
        <v>980000</v>
      </c>
      <c r="G14" s="225">
        <f>AUGUST!I31</f>
        <v>0</v>
      </c>
      <c r="H14" s="225">
        <f>AUGUST!J31</f>
        <v>0</v>
      </c>
      <c r="I14" s="225">
        <f>AUGUST!K31</f>
        <v>0</v>
      </c>
      <c r="J14" s="225">
        <f>AUGUST!L31</f>
        <v>0</v>
      </c>
      <c r="K14" s="226">
        <f t="shared" si="0"/>
        <v>1300000</v>
      </c>
      <c r="L14" s="225">
        <f>AUGUST!Q31</f>
        <v>0</v>
      </c>
      <c r="M14" s="227">
        <f t="shared" si="1"/>
        <v>1300000</v>
      </c>
    </row>
    <row r="15" spans="1:13" x14ac:dyDescent="0.2">
      <c r="A15" s="212" t="s">
        <v>198</v>
      </c>
      <c r="B15" s="225">
        <f>SEPT!D28</f>
        <v>200000</v>
      </c>
      <c r="C15" s="225">
        <f>SEPT!E28</f>
        <v>0</v>
      </c>
      <c r="D15" s="225">
        <f>SEPT!F28</f>
        <v>60000</v>
      </c>
      <c r="E15" s="225">
        <f>SEPT!G28</f>
        <v>100000</v>
      </c>
      <c r="F15" s="225">
        <f>SEPT!H28</f>
        <v>95000</v>
      </c>
      <c r="G15" s="225">
        <f>SEPT!I31</f>
        <v>0</v>
      </c>
      <c r="H15" s="225">
        <f>SEPT!J28</f>
        <v>190000</v>
      </c>
      <c r="I15" s="225">
        <f>SEPT!K31</f>
        <v>0</v>
      </c>
      <c r="J15" s="225">
        <f>SEPT!L28</f>
        <v>85000</v>
      </c>
      <c r="K15" s="226">
        <f t="shared" si="0"/>
        <v>730000</v>
      </c>
      <c r="L15" s="225">
        <f>SEPT!Q31</f>
        <v>0</v>
      </c>
      <c r="M15" s="227">
        <f t="shared" si="1"/>
        <v>730000</v>
      </c>
    </row>
    <row r="16" spans="1:13" x14ac:dyDescent="0.2">
      <c r="A16" s="212" t="s">
        <v>199</v>
      </c>
      <c r="B16" s="225">
        <f>OCTOB!D31</f>
        <v>0</v>
      </c>
      <c r="C16" s="225">
        <f>OCTOB!E31</f>
        <v>0</v>
      </c>
      <c r="D16" s="225">
        <f>OCTOB!F31</f>
        <v>0</v>
      </c>
      <c r="E16" s="225">
        <f>OCTOB!G31</f>
        <v>0</v>
      </c>
      <c r="F16" s="225">
        <f>OCTOB!H31</f>
        <v>0</v>
      </c>
      <c r="G16" s="225">
        <f>OCTOB!I31</f>
        <v>0</v>
      </c>
      <c r="H16" s="225">
        <f>OCTOB!J31</f>
        <v>0</v>
      </c>
      <c r="I16" s="225">
        <f>OCTOB!K31</f>
        <v>0</v>
      </c>
      <c r="J16" s="225">
        <f>OCTOB!L31</f>
        <v>0</v>
      </c>
      <c r="K16" s="226">
        <f t="shared" si="0"/>
        <v>0</v>
      </c>
      <c r="L16" s="225">
        <f>OCTOB!Q31</f>
        <v>0</v>
      </c>
      <c r="M16" s="227">
        <f t="shared" si="1"/>
        <v>0</v>
      </c>
    </row>
    <row r="17" spans="1:13" x14ac:dyDescent="0.2">
      <c r="A17" s="212" t="s">
        <v>200</v>
      </c>
      <c r="B17" s="225">
        <f>NOVEMB!D31</f>
        <v>0</v>
      </c>
      <c r="C17" s="225">
        <f>NOVEMB!E31</f>
        <v>0</v>
      </c>
      <c r="D17" s="225">
        <f>NOVEMB!F31</f>
        <v>0</v>
      </c>
      <c r="E17" s="225">
        <f>NOVEMB!G31</f>
        <v>0</v>
      </c>
      <c r="F17" s="225">
        <f>NOVEMB!H31</f>
        <v>0</v>
      </c>
      <c r="G17" s="225">
        <f>NOVEMB!I31</f>
        <v>0</v>
      </c>
      <c r="H17" s="225">
        <f>NOVEMB!J31</f>
        <v>0</v>
      </c>
      <c r="I17" s="225">
        <f>NOVEMB!K31</f>
        <v>0</v>
      </c>
      <c r="J17" s="225">
        <f>NOVEMB!L31</f>
        <v>0</v>
      </c>
      <c r="K17" s="226">
        <f t="shared" si="0"/>
        <v>0</v>
      </c>
      <c r="L17" s="225">
        <f>NOVEMB!Q31</f>
        <v>0</v>
      </c>
      <c r="M17" s="227">
        <f t="shared" si="1"/>
        <v>0</v>
      </c>
    </row>
    <row r="18" spans="1:13" x14ac:dyDescent="0.2">
      <c r="A18" s="212" t="s">
        <v>201</v>
      </c>
      <c r="B18" s="225">
        <f>DECEMB!D31</f>
        <v>0</v>
      </c>
      <c r="C18" s="225">
        <f>DECEMB!E31</f>
        <v>0</v>
      </c>
      <c r="D18" s="225">
        <f>DECEMB!F31</f>
        <v>0</v>
      </c>
      <c r="E18" s="225">
        <f>DECEMB!G31</f>
        <v>0</v>
      </c>
      <c r="F18" s="225">
        <f>DECEMB!H31</f>
        <v>0</v>
      </c>
      <c r="G18" s="225">
        <f>DECEMB!I31</f>
        <v>0</v>
      </c>
      <c r="H18" s="225">
        <f>DECEMB!J31</f>
        <v>0</v>
      </c>
      <c r="I18" s="225">
        <f>DECEMB!K31</f>
        <v>0</v>
      </c>
      <c r="J18" s="225">
        <f>DECEMB!L31</f>
        <v>0</v>
      </c>
      <c r="K18" s="226">
        <f t="shared" si="0"/>
        <v>0</v>
      </c>
      <c r="L18" s="225">
        <f>DECEMB!Q31</f>
        <v>0</v>
      </c>
      <c r="M18" s="227">
        <f t="shared" si="1"/>
        <v>0</v>
      </c>
    </row>
    <row r="19" spans="1:13" x14ac:dyDescent="0.2">
      <c r="A19" s="213" t="s">
        <v>202</v>
      </c>
      <c r="B19" s="214">
        <f>SUM(B7:B18)</f>
        <v>900000</v>
      </c>
      <c r="C19" s="214">
        <f t="shared" ref="C19:M19" si="2">SUM(C7:C18)</f>
        <v>150000</v>
      </c>
      <c r="D19" s="214">
        <f t="shared" si="2"/>
        <v>320000</v>
      </c>
      <c r="E19" s="214">
        <f t="shared" si="2"/>
        <v>2520000</v>
      </c>
      <c r="F19" s="214">
        <f t="shared" si="2"/>
        <v>3225000</v>
      </c>
      <c r="G19" s="214">
        <f t="shared" si="2"/>
        <v>0</v>
      </c>
      <c r="H19" s="214">
        <f t="shared" si="2"/>
        <v>1245000</v>
      </c>
      <c r="I19" s="214">
        <f t="shared" si="2"/>
        <v>0</v>
      </c>
      <c r="J19" s="214">
        <f t="shared" si="2"/>
        <v>605000</v>
      </c>
      <c r="K19" s="214">
        <f t="shared" si="2"/>
        <v>8965000</v>
      </c>
      <c r="L19" s="214">
        <f t="shared" si="2"/>
        <v>6935000</v>
      </c>
      <c r="M19" s="214">
        <f t="shared" si="2"/>
        <v>2030000</v>
      </c>
    </row>
    <row r="21" spans="1:13" x14ac:dyDescent="0.2">
      <c r="A21" s="224" t="s">
        <v>203</v>
      </c>
    </row>
    <row r="22" spans="1:13" ht="15" x14ac:dyDescent="0.25">
      <c r="A22" s="211" t="s">
        <v>204</v>
      </c>
      <c r="B22" s="262">
        <v>300000</v>
      </c>
      <c r="C22" s="263"/>
      <c r="D22" s="263">
        <v>2000000</v>
      </c>
      <c r="E22" s="264"/>
      <c r="F22" s="264"/>
      <c r="G22" s="264"/>
      <c r="H22" s="263">
        <v>400000</v>
      </c>
      <c r="I22" s="264"/>
      <c r="J22" s="263">
        <v>225000</v>
      </c>
      <c r="K22" s="225">
        <f>SUM(B22:J22)</f>
        <v>2925000</v>
      </c>
    </row>
    <row r="23" spans="1:13" ht="15" x14ac:dyDescent="0.25">
      <c r="A23" s="211" t="s">
        <v>205</v>
      </c>
      <c r="B23" s="262">
        <v>300000</v>
      </c>
      <c r="C23" s="264"/>
      <c r="D23" s="263">
        <v>2000000</v>
      </c>
      <c r="E23" s="264"/>
      <c r="F23" s="264"/>
      <c r="G23" s="264"/>
      <c r="H23" s="263">
        <v>400000</v>
      </c>
      <c r="I23" s="264"/>
      <c r="J23" s="263">
        <v>225000</v>
      </c>
      <c r="K23" s="226">
        <f>SUM(B23:J23)</f>
        <v>2925000</v>
      </c>
    </row>
    <row r="24" spans="1:13" ht="15" x14ac:dyDescent="0.25">
      <c r="A24" s="211" t="s">
        <v>206</v>
      </c>
      <c r="B24" s="262">
        <v>300000</v>
      </c>
      <c r="C24" s="264"/>
      <c r="D24" s="263">
        <v>2000000</v>
      </c>
      <c r="E24" s="264"/>
      <c r="F24" s="264"/>
      <c r="G24" s="264"/>
      <c r="H24" s="263">
        <v>400000</v>
      </c>
      <c r="I24" s="264"/>
      <c r="J24" s="263">
        <v>225000</v>
      </c>
      <c r="K24" s="226">
        <f>SUM(B24:J24)</f>
        <v>2925000</v>
      </c>
    </row>
    <row r="25" spans="1:13" x14ac:dyDescent="0.2">
      <c r="A25" s="211" t="s">
        <v>207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6">
        <f>SUM(B25:J25)</f>
        <v>0</v>
      </c>
    </row>
    <row r="26" spans="1:13" x14ac:dyDescent="0.2">
      <c r="A26" s="215" t="s">
        <v>208</v>
      </c>
      <c r="B26" s="216">
        <f>SUM(B22:B25)</f>
        <v>900000</v>
      </c>
      <c r="C26" s="216">
        <f t="shared" ref="C26:K26" si="3">SUM(C22:C25)</f>
        <v>0</v>
      </c>
      <c r="D26" s="216">
        <f t="shared" si="3"/>
        <v>6000000</v>
      </c>
      <c r="E26" s="216">
        <f t="shared" si="3"/>
        <v>0</v>
      </c>
      <c r="F26" s="216">
        <f t="shared" si="3"/>
        <v>0</v>
      </c>
      <c r="G26" s="216">
        <f t="shared" si="3"/>
        <v>0</v>
      </c>
      <c r="H26" s="216">
        <f t="shared" si="3"/>
        <v>1200000</v>
      </c>
      <c r="I26" s="216">
        <f t="shared" si="3"/>
        <v>0</v>
      </c>
      <c r="J26" s="216">
        <f t="shared" si="3"/>
        <v>675000</v>
      </c>
      <c r="K26" s="217">
        <f t="shared" si="3"/>
        <v>8775000</v>
      </c>
      <c r="L26" s="218">
        <f>SUM(B26:J26)</f>
        <v>8775000</v>
      </c>
    </row>
    <row r="28" spans="1:13" x14ac:dyDescent="0.2">
      <c r="A28" s="219" t="s">
        <v>209</v>
      </c>
      <c r="B28" s="220">
        <f>B26-B19</f>
        <v>0</v>
      </c>
      <c r="C28" s="220">
        <f t="shared" ref="C28:L28" si="4">C26-C19</f>
        <v>-150000</v>
      </c>
      <c r="D28" s="220">
        <f>D26-D19-E19-F19</f>
        <v>-65000</v>
      </c>
      <c r="E28" s="220"/>
      <c r="F28" s="220"/>
      <c r="G28" s="220">
        <f t="shared" si="4"/>
        <v>0</v>
      </c>
      <c r="H28" s="220">
        <f t="shared" si="4"/>
        <v>-45000</v>
      </c>
      <c r="I28" s="220">
        <f t="shared" si="4"/>
        <v>0</v>
      </c>
      <c r="J28" s="220">
        <f t="shared" si="4"/>
        <v>70000</v>
      </c>
      <c r="K28" s="220">
        <f t="shared" si="4"/>
        <v>-190000</v>
      </c>
      <c r="L28" s="220">
        <f t="shared" si="4"/>
        <v>1840000</v>
      </c>
    </row>
    <row r="30" spans="1:13" ht="25.5" x14ac:dyDescent="0.2">
      <c r="A30" s="221" t="s">
        <v>210</v>
      </c>
      <c r="B30" s="222">
        <f>(B19+C19)/B26</f>
        <v>1.1666666666666667</v>
      </c>
      <c r="C30" s="222" t="e">
        <f t="shared" ref="C30:L30" si="5">C19/C26</f>
        <v>#DIV/0!</v>
      </c>
      <c r="D30" s="300">
        <f>(D19+E19+F19)/D26</f>
        <v>1.0108333333333333</v>
      </c>
      <c r="E30" s="222" t="e">
        <f t="shared" si="5"/>
        <v>#DIV/0!</v>
      </c>
      <c r="F30" s="222" t="e">
        <f t="shared" si="5"/>
        <v>#DIV/0!</v>
      </c>
      <c r="G30" s="222" t="e">
        <f t="shared" si="5"/>
        <v>#DIV/0!</v>
      </c>
      <c r="H30" s="222">
        <f t="shared" si="5"/>
        <v>1.0375000000000001</v>
      </c>
      <c r="I30" s="222" t="e">
        <f t="shared" si="5"/>
        <v>#DIV/0!</v>
      </c>
      <c r="J30" s="222">
        <f t="shared" si="5"/>
        <v>0.89629629629629626</v>
      </c>
      <c r="K30" s="222">
        <f t="shared" si="5"/>
        <v>1.0216524216524216</v>
      </c>
      <c r="L30" s="222">
        <f t="shared" si="5"/>
        <v>0.79031339031339032</v>
      </c>
    </row>
  </sheetData>
  <mergeCells count="7">
    <mergeCell ref="A1:M1"/>
    <mergeCell ref="A2:K2"/>
    <mergeCell ref="L2:L4"/>
    <mergeCell ref="M2:M4"/>
    <mergeCell ref="B3:C3"/>
    <mergeCell ref="D3:F3"/>
    <mergeCell ref="G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25" workbookViewId="0">
      <selection activeCell="A31" sqref="A31:H31"/>
    </sheetView>
  </sheetViews>
  <sheetFormatPr defaultColWidth="9.140625" defaultRowHeight="13.5" x14ac:dyDescent="0.25"/>
  <cols>
    <col min="1" max="1" width="10.42578125" style="118" customWidth="1"/>
    <col min="2" max="2" width="30.710937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4.28515625" style="118" customWidth="1"/>
    <col min="7" max="7" width="17.85546875" style="118" customWidth="1"/>
    <col min="8" max="8" width="13" style="118" customWidth="1"/>
    <col min="9" max="9" width="14.42578125" style="118" customWidth="1"/>
    <col min="10" max="10" width="11.85546875" style="118" customWidth="1"/>
    <col min="11" max="11" width="16.42578125" style="118" customWidth="1"/>
    <col min="12" max="12" width="15.14062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3.5703125" style="118" customWidth="1"/>
    <col min="17" max="17" width="21.7109375" style="118" customWidth="1"/>
    <col min="18" max="16384" width="9.140625" style="118"/>
  </cols>
  <sheetData>
    <row r="1" spans="1:17" ht="15" x14ac:dyDescent="0.25">
      <c r="A1" s="257" t="s">
        <v>40</v>
      </c>
      <c r="B1" s="257"/>
      <c r="C1" s="257" t="s">
        <v>40</v>
      </c>
      <c r="D1" s="25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214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19.5" customHeight="1" thickBot="1" x14ac:dyDescent="0.3">
      <c r="A3" s="335" t="s">
        <v>0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201"/>
      <c r="B5" s="201"/>
      <c r="C5" s="201"/>
      <c r="D5" s="338" t="s">
        <v>215</v>
      </c>
      <c r="E5" s="339"/>
      <c r="F5" s="340" t="s">
        <v>216</v>
      </c>
      <c r="G5" s="341"/>
      <c r="H5" s="342"/>
      <c r="I5" s="343" t="s">
        <v>5</v>
      </c>
      <c r="J5" s="344"/>
      <c r="K5" s="202" t="s">
        <v>217</v>
      </c>
      <c r="L5" s="15" t="s">
        <v>218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202" t="s">
        <v>19</v>
      </c>
      <c r="L6" s="15" t="s">
        <v>20</v>
      </c>
      <c r="M6" s="8" t="s">
        <v>8</v>
      </c>
      <c r="N6" s="202" t="s">
        <v>21</v>
      </c>
      <c r="O6" s="202" t="s">
        <v>22</v>
      </c>
      <c r="P6" s="229" t="s">
        <v>212</v>
      </c>
      <c r="Q6" s="230" t="s">
        <v>213</v>
      </c>
    </row>
    <row r="7" spans="1:17" ht="16.5" customHeight="1" x14ac:dyDescent="0.25">
      <c r="A7" s="103">
        <v>43345</v>
      </c>
      <c r="B7" s="128" t="s">
        <v>239</v>
      </c>
      <c r="C7" s="113"/>
      <c r="D7" s="123"/>
      <c r="E7" s="124"/>
      <c r="F7" s="124"/>
      <c r="G7" s="124"/>
      <c r="H7" s="124"/>
      <c r="I7" s="124"/>
      <c r="J7" s="125"/>
      <c r="K7" s="124"/>
      <c r="L7" s="120"/>
      <c r="M7" s="125"/>
      <c r="N7" s="195"/>
      <c r="O7" s="126"/>
      <c r="P7" s="268"/>
      <c r="Q7" s="269"/>
    </row>
    <row r="8" spans="1:17" ht="51.75" customHeight="1" x14ac:dyDescent="0.25">
      <c r="A8" s="194">
        <v>43346</v>
      </c>
      <c r="B8" s="118" t="s">
        <v>23</v>
      </c>
      <c r="C8" s="111" t="s">
        <v>222</v>
      </c>
      <c r="D8" s="123"/>
      <c r="E8" s="124"/>
      <c r="F8" s="124"/>
      <c r="G8" s="124"/>
      <c r="H8" s="124"/>
      <c r="I8" s="124"/>
      <c r="J8" s="125"/>
      <c r="K8" s="124"/>
      <c r="L8" s="120"/>
      <c r="M8" s="125"/>
      <c r="N8" s="113" t="s">
        <v>166</v>
      </c>
      <c r="O8" s="126">
        <v>50000000</v>
      </c>
      <c r="P8" s="268"/>
      <c r="Q8" s="269"/>
    </row>
    <row r="9" spans="1:17" ht="41.25" customHeight="1" x14ac:dyDescent="0.25">
      <c r="A9" s="194">
        <v>43347</v>
      </c>
      <c r="B9" s="118" t="s">
        <v>29</v>
      </c>
      <c r="C9" s="113" t="s">
        <v>240</v>
      </c>
      <c r="D9" s="185"/>
      <c r="E9" s="124"/>
      <c r="F9" s="124"/>
      <c r="G9" s="124"/>
      <c r="H9" s="124"/>
      <c r="I9" s="124"/>
      <c r="J9" s="125">
        <v>30000</v>
      </c>
      <c r="K9" s="124"/>
      <c r="L9" s="167"/>
      <c r="M9" s="125">
        <v>30000</v>
      </c>
      <c r="N9" s="113" t="s">
        <v>166</v>
      </c>
      <c r="O9" s="126"/>
      <c r="P9" s="268"/>
      <c r="Q9" s="269"/>
    </row>
    <row r="10" spans="1:17" ht="55.5" customHeight="1" x14ac:dyDescent="0.25">
      <c r="A10" s="294">
        <v>43348</v>
      </c>
      <c r="B10" s="186" t="s">
        <v>23</v>
      </c>
      <c r="C10" s="113" t="s">
        <v>241</v>
      </c>
      <c r="D10" s="185"/>
      <c r="E10" s="124"/>
      <c r="F10" s="124"/>
      <c r="G10" s="124"/>
      <c r="H10" s="124"/>
      <c r="I10" s="124" t="s">
        <v>242</v>
      </c>
      <c r="J10" s="125">
        <v>20000</v>
      </c>
      <c r="K10" s="124"/>
      <c r="L10" s="167">
        <v>25000</v>
      </c>
      <c r="M10" s="125">
        <v>45000</v>
      </c>
      <c r="N10" s="113"/>
      <c r="O10" s="126"/>
      <c r="P10" s="268"/>
      <c r="Q10" s="269"/>
    </row>
    <row r="11" spans="1:17" ht="39.75" customHeight="1" x14ac:dyDescent="0.25">
      <c r="A11" s="194">
        <v>43349</v>
      </c>
      <c r="B11" s="186" t="s">
        <v>243</v>
      </c>
      <c r="C11" s="113" t="s">
        <v>244</v>
      </c>
      <c r="D11" s="185"/>
      <c r="E11" s="124"/>
      <c r="F11" s="176">
        <v>30000</v>
      </c>
      <c r="G11" s="295">
        <v>50000</v>
      </c>
      <c r="H11" s="176">
        <v>45000</v>
      </c>
      <c r="I11" s="124"/>
      <c r="J11" s="125"/>
      <c r="K11" s="124"/>
      <c r="L11" s="167"/>
      <c r="M11" s="125">
        <v>125000</v>
      </c>
      <c r="N11" s="113" t="s">
        <v>225</v>
      </c>
      <c r="O11" s="196"/>
      <c r="P11" s="268"/>
      <c r="Q11" s="269"/>
    </row>
    <row r="12" spans="1:17" ht="26.25" customHeight="1" x14ac:dyDescent="0.25">
      <c r="A12" s="194">
        <v>43350</v>
      </c>
      <c r="B12" s="131" t="s">
        <v>243</v>
      </c>
      <c r="C12" s="114" t="s">
        <v>245</v>
      </c>
      <c r="D12" s="296">
        <v>100000</v>
      </c>
      <c r="E12" s="176"/>
      <c r="F12" s="176"/>
      <c r="G12" s="176"/>
      <c r="H12" s="176"/>
      <c r="I12" s="124"/>
      <c r="J12" s="125"/>
      <c r="K12" s="124"/>
      <c r="L12" s="167"/>
      <c r="M12" s="125">
        <v>100000</v>
      </c>
      <c r="N12" s="113" t="s">
        <v>122</v>
      </c>
      <c r="O12" s="126">
        <v>10000000</v>
      </c>
      <c r="P12" s="268"/>
      <c r="Q12" s="269"/>
    </row>
    <row r="13" spans="1:17" ht="26.25" customHeight="1" x14ac:dyDescent="0.25">
      <c r="A13" s="294">
        <v>43351</v>
      </c>
      <c r="B13" s="151" t="s">
        <v>243</v>
      </c>
      <c r="C13" s="111" t="s">
        <v>246</v>
      </c>
      <c r="D13" s="123"/>
      <c r="E13" s="130"/>
      <c r="F13" s="130"/>
      <c r="G13" s="130"/>
      <c r="H13" s="124"/>
      <c r="I13" s="124"/>
      <c r="J13" s="125"/>
      <c r="K13" s="124"/>
      <c r="L13" s="167"/>
      <c r="M13" s="125"/>
      <c r="N13" s="113"/>
      <c r="O13" s="126"/>
      <c r="P13" s="268"/>
      <c r="Q13" s="269"/>
    </row>
    <row r="14" spans="1:17" ht="26.25" customHeight="1" x14ac:dyDescent="0.25">
      <c r="A14" s="103">
        <v>43352</v>
      </c>
      <c r="B14" s="128" t="s">
        <v>239</v>
      </c>
      <c r="C14" s="111"/>
      <c r="D14" s="123"/>
      <c r="E14" s="124"/>
      <c r="F14" s="124"/>
      <c r="G14" s="124"/>
      <c r="H14" s="124"/>
      <c r="I14" s="124"/>
      <c r="J14" s="125"/>
      <c r="K14" s="124"/>
      <c r="L14" s="120"/>
      <c r="M14" s="125"/>
      <c r="N14" s="113"/>
      <c r="O14" s="126"/>
      <c r="P14" s="268"/>
      <c r="Q14" s="269"/>
    </row>
    <row r="15" spans="1:17" ht="26.25" customHeight="1" x14ac:dyDescent="0.25">
      <c r="A15" s="194">
        <v>43353</v>
      </c>
      <c r="B15" s="121" t="s">
        <v>23</v>
      </c>
      <c r="C15" s="113" t="s">
        <v>247</v>
      </c>
      <c r="D15" s="123"/>
      <c r="E15" s="124"/>
      <c r="F15" s="124"/>
      <c r="G15" s="124"/>
      <c r="H15" s="176">
        <v>5000</v>
      </c>
      <c r="I15" s="124"/>
      <c r="J15" s="176">
        <v>20000</v>
      </c>
      <c r="K15" s="124"/>
      <c r="L15" s="120"/>
      <c r="M15" s="176">
        <v>25000</v>
      </c>
      <c r="N15" s="113" t="s">
        <v>231</v>
      </c>
      <c r="O15" s="126">
        <v>20000000</v>
      </c>
      <c r="P15" s="268"/>
      <c r="Q15" s="269"/>
    </row>
    <row r="16" spans="1:17" ht="26.25" customHeight="1" x14ac:dyDescent="0.25">
      <c r="A16" s="194">
        <v>43354</v>
      </c>
      <c r="B16" s="121" t="s">
        <v>29</v>
      </c>
      <c r="C16" s="113" t="s">
        <v>248</v>
      </c>
      <c r="D16" s="123"/>
      <c r="E16" s="124"/>
      <c r="G16" s="120"/>
      <c r="H16" s="120"/>
      <c r="I16" s="124"/>
      <c r="J16" s="125">
        <v>20000</v>
      </c>
      <c r="K16" s="124"/>
      <c r="L16" s="120"/>
      <c r="M16" s="125">
        <v>20000</v>
      </c>
      <c r="N16" s="113" t="s">
        <v>231</v>
      </c>
      <c r="O16" s="126">
        <v>8000000</v>
      </c>
      <c r="P16" s="268"/>
      <c r="Q16" s="269"/>
    </row>
    <row r="17" spans="1:17" ht="26.25" customHeight="1" x14ac:dyDescent="0.25">
      <c r="A17" s="294">
        <v>43355</v>
      </c>
      <c r="B17" s="131" t="s">
        <v>46</v>
      </c>
      <c r="C17" s="113" t="s">
        <v>249</v>
      </c>
      <c r="D17" s="123"/>
      <c r="E17" s="124"/>
      <c r="F17" s="176">
        <v>30000</v>
      </c>
      <c r="G17" s="176">
        <v>50000</v>
      </c>
      <c r="H17" s="176">
        <v>45000</v>
      </c>
      <c r="I17" s="124"/>
      <c r="J17" s="125"/>
      <c r="K17" s="124"/>
      <c r="L17" s="132"/>
      <c r="M17" s="125">
        <v>125000</v>
      </c>
      <c r="O17" s="126"/>
      <c r="P17" s="268"/>
      <c r="Q17" s="269"/>
    </row>
    <row r="18" spans="1:17" ht="19.5" customHeight="1" x14ac:dyDescent="0.25">
      <c r="A18" s="194">
        <v>43356</v>
      </c>
      <c r="B18" s="172" t="s">
        <v>89</v>
      </c>
      <c r="C18" s="113" t="s">
        <v>250</v>
      </c>
      <c r="D18" s="183">
        <v>100000</v>
      </c>
      <c r="E18" s="176"/>
      <c r="F18" s="297"/>
      <c r="G18" s="176"/>
      <c r="H18" s="176"/>
      <c r="I18" s="176"/>
      <c r="J18" s="176"/>
      <c r="K18" s="124"/>
      <c r="L18" s="120"/>
      <c r="M18" s="125">
        <v>100000</v>
      </c>
      <c r="N18" s="113" t="s">
        <v>122</v>
      </c>
      <c r="O18" s="126">
        <v>30000000</v>
      </c>
      <c r="P18" s="268"/>
      <c r="Q18" s="269"/>
    </row>
    <row r="19" spans="1:17" ht="19.5" customHeight="1" x14ac:dyDescent="0.25">
      <c r="A19" s="194">
        <v>43357</v>
      </c>
      <c r="B19" s="172" t="s">
        <v>32</v>
      </c>
      <c r="C19" s="113" t="s">
        <v>251</v>
      </c>
      <c r="D19" s="123"/>
      <c r="E19" s="124"/>
      <c r="F19" s="176"/>
      <c r="G19" s="295"/>
      <c r="H19" s="176"/>
      <c r="I19" s="125"/>
      <c r="J19" s="125"/>
      <c r="K19" s="125"/>
      <c r="L19" s="124"/>
      <c r="M19" s="124"/>
      <c r="N19" s="113" t="s">
        <v>231</v>
      </c>
      <c r="O19" s="126">
        <v>150000000</v>
      </c>
      <c r="P19" s="268"/>
      <c r="Q19" s="269"/>
    </row>
    <row r="20" spans="1:17" ht="53.25" customHeight="1" x14ac:dyDescent="0.25">
      <c r="A20" s="194">
        <v>43358</v>
      </c>
      <c r="B20" s="131" t="s">
        <v>32</v>
      </c>
      <c r="C20" s="114" t="s">
        <v>252</v>
      </c>
      <c r="D20" s="129"/>
      <c r="E20" s="113"/>
      <c r="F20" s="130"/>
      <c r="G20" s="129"/>
      <c r="H20" s="125"/>
      <c r="I20" s="124"/>
      <c r="J20" s="125"/>
      <c r="K20" s="124"/>
      <c r="N20" s="113"/>
      <c r="O20" s="126"/>
      <c r="P20" s="298"/>
      <c r="Q20" s="283"/>
    </row>
    <row r="21" spans="1:17" ht="53.25" customHeight="1" x14ac:dyDescent="0.25">
      <c r="A21" s="103">
        <v>43359</v>
      </c>
      <c r="B21" s="128" t="s">
        <v>239</v>
      </c>
      <c r="C21" s="113"/>
      <c r="D21" s="129"/>
      <c r="E21" s="130"/>
      <c r="F21" s="130"/>
      <c r="G21" s="129"/>
      <c r="H21" s="125"/>
      <c r="I21" s="124"/>
      <c r="K21" s="124"/>
      <c r="L21" s="124"/>
      <c r="M21" s="124"/>
      <c r="N21" s="113"/>
      <c r="O21" s="132"/>
      <c r="P21" s="298"/>
      <c r="Q21" s="113"/>
    </row>
    <row r="22" spans="1:17" ht="51.75" customHeight="1" x14ac:dyDescent="0.25">
      <c r="A22" s="194">
        <v>43360</v>
      </c>
      <c r="B22" s="131" t="s">
        <v>23</v>
      </c>
      <c r="C22" s="90" t="s">
        <v>253</v>
      </c>
      <c r="D22" s="129"/>
      <c r="E22" s="124"/>
      <c r="F22" s="134"/>
      <c r="G22" s="125"/>
      <c r="H22" s="135"/>
      <c r="I22" s="134"/>
      <c r="J22" s="124">
        <v>25000</v>
      </c>
      <c r="K22" s="124"/>
      <c r="L22" s="124"/>
      <c r="M22" s="124">
        <v>25000</v>
      </c>
      <c r="N22" s="110" t="s">
        <v>236</v>
      </c>
      <c r="O22" s="132">
        <v>20000000</v>
      </c>
      <c r="P22" s="298"/>
      <c r="Q22" s="113"/>
    </row>
    <row r="23" spans="1:17" ht="44.25" customHeight="1" x14ac:dyDescent="0.25">
      <c r="A23" s="194">
        <v>43361</v>
      </c>
      <c r="B23" s="131" t="s">
        <v>23</v>
      </c>
      <c r="C23" s="113" t="s">
        <v>254</v>
      </c>
      <c r="D23" s="129"/>
      <c r="E23" s="124"/>
      <c r="F23" s="134"/>
      <c r="G23" s="125"/>
      <c r="H23" s="135"/>
      <c r="I23" s="134"/>
      <c r="J23" s="124">
        <v>25000</v>
      </c>
      <c r="K23" s="124"/>
      <c r="L23" s="124">
        <v>35000</v>
      </c>
      <c r="M23" s="124">
        <v>60000</v>
      </c>
      <c r="N23" s="110"/>
      <c r="O23" s="132">
        <v>20000000</v>
      </c>
      <c r="P23" s="298"/>
      <c r="Q23" s="113"/>
    </row>
    <row r="24" spans="1:17" ht="18" customHeight="1" x14ac:dyDescent="0.25">
      <c r="A24" s="194">
        <v>43362</v>
      </c>
      <c r="B24" s="131" t="s">
        <v>23</v>
      </c>
      <c r="C24" s="90" t="s">
        <v>253</v>
      </c>
      <c r="D24" s="129"/>
      <c r="E24" s="124"/>
      <c r="F24" s="134"/>
      <c r="G24" s="125"/>
      <c r="H24" s="135"/>
      <c r="I24" s="134"/>
      <c r="J24" s="124"/>
      <c r="K24" s="124"/>
      <c r="L24" s="124"/>
      <c r="M24" s="124"/>
      <c r="N24" s="110"/>
      <c r="O24" s="132">
        <v>8000000</v>
      </c>
      <c r="P24" s="298"/>
      <c r="Q24" s="113"/>
    </row>
    <row r="25" spans="1:17" ht="42" customHeight="1" x14ac:dyDescent="0.25">
      <c r="A25" s="194">
        <v>43363</v>
      </c>
      <c r="B25" s="131" t="s">
        <v>23</v>
      </c>
      <c r="C25" s="90" t="s">
        <v>253</v>
      </c>
      <c r="D25" s="125"/>
      <c r="E25" s="124"/>
      <c r="F25" s="134"/>
      <c r="G25" s="137"/>
      <c r="H25" s="134"/>
      <c r="I25" s="134"/>
      <c r="J25" s="124"/>
      <c r="K25" s="124"/>
      <c r="L25" s="124"/>
      <c r="M25" s="124"/>
      <c r="N25" s="110"/>
      <c r="O25" s="132">
        <v>10000000</v>
      </c>
      <c r="P25" s="287"/>
      <c r="Q25" s="113"/>
    </row>
    <row r="26" spans="1:17" ht="17.25" customHeight="1" x14ac:dyDescent="0.25">
      <c r="A26" s="86">
        <v>43364</v>
      </c>
      <c r="B26" s="87" t="s">
        <v>25</v>
      </c>
      <c r="C26" s="182"/>
      <c r="D26" s="130"/>
      <c r="E26" s="114"/>
      <c r="F26" s="124"/>
      <c r="G26" s="124"/>
      <c r="H26" s="124"/>
      <c r="I26" s="124"/>
      <c r="J26" s="124"/>
      <c r="K26" s="124"/>
      <c r="L26" s="124"/>
      <c r="M26" s="124"/>
      <c r="N26" s="110"/>
      <c r="O26" s="126"/>
      <c r="P26" s="132"/>
      <c r="Q26" s="120"/>
    </row>
    <row r="27" spans="1:17" ht="25.5" customHeight="1" x14ac:dyDescent="0.25">
      <c r="A27" s="89" t="s">
        <v>255</v>
      </c>
      <c r="B27" s="121" t="s">
        <v>29</v>
      </c>
      <c r="C27" s="200" t="s">
        <v>256</v>
      </c>
      <c r="D27" s="129"/>
      <c r="E27" s="130"/>
      <c r="F27" s="130"/>
      <c r="G27" s="130"/>
      <c r="H27" s="124"/>
      <c r="I27" s="124"/>
      <c r="J27" s="124">
        <v>50000</v>
      </c>
      <c r="K27" s="124"/>
      <c r="L27" s="124">
        <v>25000</v>
      </c>
      <c r="M27" s="124">
        <v>75000</v>
      </c>
      <c r="N27" s="113"/>
      <c r="O27" s="126">
        <v>60000000</v>
      </c>
      <c r="P27" s="132"/>
      <c r="Q27" s="120"/>
    </row>
    <row r="28" spans="1:17" ht="18" customHeight="1" x14ac:dyDescent="0.25">
      <c r="A28" s="42" t="s">
        <v>8</v>
      </c>
      <c r="B28" s="42"/>
      <c r="C28" s="43"/>
      <c r="D28" s="156">
        <f>SUM(D7:D27)</f>
        <v>200000</v>
      </c>
      <c r="E28" s="156">
        <f>SUM(E7:E27)</f>
        <v>0</v>
      </c>
      <c r="F28" s="156">
        <v>60000</v>
      </c>
      <c r="G28" s="156">
        <v>100000</v>
      </c>
      <c r="H28" s="156">
        <v>95000</v>
      </c>
      <c r="I28" s="156">
        <f>SUM(I7:I27)</f>
        <v>0</v>
      </c>
      <c r="J28" s="156">
        <v>190000</v>
      </c>
      <c r="K28" s="288"/>
      <c r="L28" s="156">
        <v>85000</v>
      </c>
      <c r="M28" s="156">
        <v>730000</v>
      </c>
      <c r="N28" s="44"/>
      <c r="O28" s="44">
        <f>SUM(O7:O27)</f>
        <v>386000000</v>
      </c>
      <c r="P28" s="156"/>
      <c r="Q28" s="289"/>
    </row>
    <row r="29" spans="1:17" ht="43.5" customHeight="1" x14ac:dyDescent="0.25">
      <c r="A29" s="120"/>
      <c r="B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</row>
    <row r="30" spans="1:17" ht="57.75" customHeight="1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</row>
    <row r="31" spans="1:17" x14ac:dyDescent="0.25">
      <c r="A31" s="120"/>
      <c r="B31" s="157" t="s">
        <v>34</v>
      </c>
      <c r="C31" s="157" t="s">
        <v>3</v>
      </c>
      <c r="D31" s="157" t="s">
        <v>4</v>
      </c>
      <c r="E31" s="157" t="s">
        <v>5</v>
      </c>
      <c r="F31" s="157" t="s">
        <v>6</v>
      </c>
      <c r="G31" s="157" t="s">
        <v>7</v>
      </c>
      <c r="H31" s="157" t="s">
        <v>8</v>
      </c>
      <c r="I31" s="120"/>
      <c r="J31" s="120"/>
      <c r="K31" s="120"/>
      <c r="L31" s="120"/>
      <c r="M31" s="120"/>
      <c r="N31" s="120"/>
      <c r="O31" s="120"/>
      <c r="P31" s="120"/>
      <c r="Q31" s="120"/>
    </row>
    <row r="32" spans="1:17" x14ac:dyDescent="0.25">
      <c r="A32" s="120"/>
      <c r="B32" s="158" t="s">
        <v>35</v>
      </c>
      <c r="C32" s="159">
        <v>300000</v>
      </c>
      <c r="D32" s="159">
        <v>2000000</v>
      </c>
      <c r="E32" s="159">
        <v>400000</v>
      </c>
      <c r="F32" s="159"/>
      <c r="G32" s="159">
        <v>225000</v>
      </c>
      <c r="H32" s="159">
        <v>2925000</v>
      </c>
      <c r="I32" s="290"/>
      <c r="J32" s="290"/>
      <c r="K32" s="132"/>
      <c r="L32" s="120"/>
      <c r="M32" s="120"/>
      <c r="N32" s="120"/>
      <c r="O32" s="120"/>
      <c r="P32" s="120"/>
      <c r="Q32" s="120"/>
    </row>
    <row r="33" spans="1:17" x14ac:dyDescent="0.25">
      <c r="A33" s="187"/>
      <c r="B33" s="160" t="s">
        <v>36</v>
      </c>
      <c r="C33" s="161">
        <v>100000</v>
      </c>
      <c r="D33" s="161">
        <v>1745000</v>
      </c>
      <c r="E33" s="161">
        <v>210000</v>
      </c>
      <c r="F33" s="161">
        <v>0</v>
      </c>
      <c r="G33" s="161">
        <v>140000</v>
      </c>
      <c r="H33" s="161">
        <v>2195000</v>
      </c>
      <c r="I33" s="120"/>
      <c r="J33" s="120"/>
      <c r="K33" s="132"/>
      <c r="L33" s="120"/>
      <c r="M33" s="120"/>
      <c r="N33" s="120"/>
      <c r="O33" s="120"/>
      <c r="P33" s="120"/>
      <c r="Q33" s="120"/>
    </row>
    <row r="34" spans="1:17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32"/>
      <c r="L34" s="120"/>
      <c r="M34" s="120"/>
      <c r="N34" s="120"/>
      <c r="O34" s="120"/>
      <c r="P34" s="120"/>
      <c r="Q34" s="120"/>
    </row>
    <row r="35" spans="1:17" x14ac:dyDescent="0.25">
      <c r="A35" s="120"/>
      <c r="B35" s="159" t="s">
        <v>37</v>
      </c>
      <c r="C35" s="159">
        <v>200000</v>
      </c>
      <c r="D35" s="159">
        <v>255000</v>
      </c>
      <c r="E35" s="159">
        <v>190000</v>
      </c>
      <c r="F35" s="159"/>
      <c r="G35" s="159">
        <v>85000</v>
      </c>
      <c r="H35" s="159">
        <v>730000</v>
      </c>
      <c r="I35" s="120"/>
      <c r="J35" s="120"/>
      <c r="K35" s="132"/>
      <c r="L35" s="120"/>
      <c r="M35" s="120"/>
      <c r="N35" s="120"/>
      <c r="O35" s="120"/>
      <c r="P35" s="120"/>
      <c r="Q35" s="120"/>
    </row>
    <row r="36" spans="1:17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32"/>
      <c r="L36" s="120"/>
      <c r="M36" s="120"/>
      <c r="N36" s="120"/>
      <c r="O36" s="120"/>
      <c r="P36" s="120"/>
      <c r="Q36" s="120"/>
    </row>
    <row r="37" spans="1:17" x14ac:dyDescent="0.25">
      <c r="A37" s="120"/>
      <c r="B37" s="162" t="s">
        <v>38</v>
      </c>
      <c r="C37" s="162">
        <v>200000</v>
      </c>
      <c r="D37" s="189">
        <v>255000</v>
      </c>
      <c r="E37" s="189">
        <v>190000</v>
      </c>
      <c r="F37" s="162"/>
      <c r="G37" s="189">
        <v>85000</v>
      </c>
      <c r="H37" s="190">
        <v>730000</v>
      </c>
      <c r="I37" s="291"/>
      <c r="J37" s="290"/>
      <c r="K37" s="292"/>
      <c r="L37" s="299"/>
      <c r="M37" s="299"/>
      <c r="N37" s="120"/>
      <c r="O37" s="120"/>
      <c r="P37" s="120"/>
      <c r="Q37" s="120"/>
    </row>
    <row r="38" spans="1:17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299"/>
      <c r="M38" s="299"/>
      <c r="N38" s="120"/>
      <c r="O38" s="120"/>
      <c r="P38" s="120"/>
      <c r="Q38" s="120"/>
    </row>
    <row r="39" spans="1:17" x14ac:dyDescent="0.25">
      <c r="A39" s="120"/>
      <c r="B39" s="164" t="s">
        <v>39</v>
      </c>
      <c r="C39" s="165">
        <v>0</v>
      </c>
      <c r="D39" s="165">
        <v>0</v>
      </c>
      <c r="E39" s="165">
        <v>0</v>
      </c>
      <c r="F39" s="165"/>
      <c r="G39" s="165">
        <v>0</v>
      </c>
      <c r="H39" s="165">
        <v>0</v>
      </c>
      <c r="I39" s="120"/>
      <c r="J39" s="120"/>
      <c r="K39" s="120"/>
      <c r="L39" s="299"/>
      <c r="M39" s="166"/>
      <c r="N39" s="120"/>
      <c r="O39" s="120"/>
      <c r="P39" s="120"/>
      <c r="Q39" s="120"/>
    </row>
  </sheetData>
  <mergeCells count="8">
    <mergeCell ref="A3:Q3"/>
    <mergeCell ref="A4:M4"/>
    <mergeCell ref="N4:O4"/>
    <mergeCell ref="P4:Q5"/>
    <mergeCell ref="D5:E5"/>
    <mergeCell ref="F5:H5"/>
    <mergeCell ref="I5:J5"/>
    <mergeCell ref="N5:O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9" workbookViewId="0">
      <selection sqref="A1:XFD1048576"/>
    </sheetView>
  </sheetViews>
  <sheetFormatPr defaultColWidth="9.140625" defaultRowHeight="13.5" x14ac:dyDescent="0.25"/>
  <cols>
    <col min="1" max="1" width="10.42578125" style="118" customWidth="1"/>
    <col min="2" max="2" width="15.28515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4.28515625" style="118" customWidth="1"/>
    <col min="7" max="7" width="17.85546875" style="118" customWidth="1"/>
    <col min="8" max="8" width="13" style="118" customWidth="1"/>
    <col min="9" max="9" width="14.42578125" style="118" customWidth="1"/>
    <col min="10" max="10" width="11.85546875" style="118" customWidth="1"/>
    <col min="11" max="11" width="16.42578125" style="118" customWidth="1"/>
    <col min="12" max="12" width="15.14062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3.5703125" style="118" customWidth="1"/>
    <col min="17" max="17" width="21.7109375" style="118" customWidth="1"/>
    <col min="18" max="16384" width="9.140625" style="118"/>
  </cols>
  <sheetData>
    <row r="1" spans="1:17" ht="15" x14ac:dyDescent="0.25">
      <c r="A1" s="257" t="s">
        <v>40</v>
      </c>
      <c r="B1" s="257"/>
      <c r="C1" s="257" t="s">
        <v>40</v>
      </c>
      <c r="D1" s="25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214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19.5" customHeight="1" thickBot="1" x14ac:dyDescent="0.3">
      <c r="A3" s="335" t="s">
        <v>0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201"/>
      <c r="B5" s="201"/>
      <c r="C5" s="201"/>
      <c r="D5" s="338" t="s">
        <v>215</v>
      </c>
      <c r="E5" s="339"/>
      <c r="F5" s="340" t="s">
        <v>216</v>
      </c>
      <c r="G5" s="341"/>
      <c r="H5" s="342"/>
      <c r="I5" s="343" t="s">
        <v>5</v>
      </c>
      <c r="J5" s="344"/>
      <c r="K5" s="202" t="s">
        <v>217</v>
      </c>
      <c r="L5" s="15" t="s">
        <v>218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202" t="s">
        <v>19</v>
      </c>
      <c r="L6" s="15" t="s">
        <v>20</v>
      </c>
      <c r="M6" s="8" t="s">
        <v>8</v>
      </c>
      <c r="N6" s="202" t="s">
        <v>21</v>
      </c>
      <c r="O6" s="202" t="s">
        <v>22</v>
      </c>
      <c r="P6" s="229" t="s">
        <v>212</v>
      </c>
      <c r="Q6" s="230" t="s">
        <v>213</v>
      </c>
    </row>
    <row r="7" spans="1:17" ht="16.5" customHeight="1" x14ac:dyDescent="0.3">
      <c r="A7" s="232"/>
      <c r="B7" s="233"/>
      <c r="C7" s="234"/>
      <c r="D7" s="235"/>
      <c r="E7" s="236"/>
      <c r="F7" s="236"/>
      <c r="G7" s="236"/>
      <c r="H7" s="236"/>
      <c r="I7" s="236"/>
      <c r="J7" s="237"/>
      <c r="K7" s="236"/>
      <c r="L7" s="238"/>
      <c r="M7" s="237">
        <f>SUM(D7:L7)</f>
        <v>0</v>
      </c>
      <c r="N7" s="239"/>
      <c r="O7" s="240"/>
      <c r="P7" s="240"/>
      <c r="Q7" s="240"/>
    </row>
    <row r="8" spans="1:17" ht="51.75" customHeight="1" x14ac:dyDescent="0.3">
      <c r="A8" s="241"/>
      <c r="B8" s="238"/>
      <c r="C8" s="234"/>
      <c r="D8" s="235"/>
      <c r="E8" s="236"/>
      <c r="F8" s="236"/>
      <c r="G8" s="236"/>
      <c r="H8" s="236"/>
      <c r="I8" s="236"/>
      <c r="J8" s="237"/>
      <c r="K8" s="236"/>
      <c r="L8" s="242"/>
      <c r="M8" s="237">
        <f t="shared" ref="M8:M30" si="0">SUM(D8:L8)</f>
        <v>0</v>
      </c>
      <c r="N8" s="234"/>
      <c r="O8" s="240"/>
      <c r="P8" s="240"/>
      <c r="Q8" s="240"/>
    </row>
    <row r="9" spans="1:17" ht="41.25" customHeight="1" x14ac:dyDescent="0.3">
      <c r="A9" s="241"/>
      <c r="B9" s="243"/>
      <c r="C9" s="234"/>
      <c r="D9" s="235"/>
      <c r="E9" s="236"/>
      <c r="F9" s="236"/>
      <c r="G9" s="236"/>
      <c r="H9" s="236"/>
      <c r="I9" s="244"/>
      <c r="J9" s="236"/>
      <c r="K9" s="236"/>
      <c r="L9" s="242"/>
      <c r="M9" s="237">
        <f t="shared" si="0"/>
        <v>0</v>
      </c>
      <c r="N9" s="239"/>
      <c r="O9" s="240"/>
      <c r="P9" s="240"/>
      <c r="Q9" s="240"/>
    </row>
    <row r="10" spans="1:17" ht="55.5" customHeight="1" x14ac:dyDescent="0.3">
      <c r="A10" s="241"/>
      <c r="B10" s="243"/>
      <c r="C10" s="234"/>
      <c r="D10" s="235"/>
      <c r="E10" s="236"/>
      <c r="F10" s="236"/>
      <c r="G10" s="236"/>
      <c r="H10" s="236"/>
      <c r="I10" s="236"/>
      <c r="J10" s="237"/>
      <c r="K10" s="236"/>
      <c r="L10" s="242"/>
      <c r="M10" s="237">
        <f t="shared" si="0"/>
        <v>0</v>
      </c>
      <c r="N10" s="239"/>
      <c r="O10" s="240"/>
      <c r="P10" s="240"/>
      <c r="Q10" s="240"/>
    </row>
    <row r="11" spans="1:17" ht="39.75" customHeight="1" x14ac:dyDescent="0.3">
      <c r="A11" s="241"/>
      <c r="B11" s="243"/>
      <c r="C11" s="234"/>
      <c r="D11" s="235"/>
      <c r="E11" s="236"/>
      <c r="F11" s="236"/>
      <c r="G11" s="236"/>
      <c r="H11" s="236"/>
      <c r="I11" s="238"/>
      <c r="J11" s="236"/>
      <c r="K11" s="236"/>
      <c r="L11" s="242"/>
      <c r="M11" s="237">
        <f t="shared" si="0"/>
        <v>0</v>
      </c>
      <c r="N11" s="234"/>
      <c r="O11" s="240"/>
      <c r="P11" s="240"/>
      <c r="Q11" s="240"/>
    </row>
    <row r="12" spans="1:17" ht="26.25" customHeight="1" x14ac:dyDescent="0.3">
      <c r="A12" s="241"/>
      <c r="B12" s="243"/>
      <c r="C12" s="234"/>
      <c r="D12" s="235"/>
      <c r="E12" s="236"/>
      <c r="F12" s="236"/>
      <c r="G12" s="236"/>
      <c r="H12" s="236"/>
      <c r="I12" s="244"/>
      <c r="J12" s="236"/>
      <c r="K12" s="236"/>
      <c r="L12" s="242"/>
      <c r="M12" s="237">
        <f t="shared" si="0"/>
        <v>0</v>
      </c>
      <c r="N12" s="234"/>
      <c r="O12" s="240"/>
      <c r="P12" s="240"/>
      <c r="Q12" s="240"/>
    </row>
    <row r="13" spans="1:17" ht="26.25" customHeight="1" x14ac:dyDescent="0.3">
      <c r="A13" s="241"/>
      <c r="B13" s="243"/>
      <c r="C13" s="234"/>
      <c r="D13" s="235"/>
      <c r="E13" s="236"/>
      <c r="F13" s="236"/>
      <c r="G13" s="236"/>
      <c r="H13" s="236"/>
      <c r="I13" s="244"/>
      <c r="J13" s="236"/>
      <c r="K13" s="236"/>
      <c r="L13" s="242"/>
      <c r="M13" s="237">
        <f t="shared" si="0"/>
        <v>0</v>
      </c>
      <c r="N13" s="234"/>
      <c r="O13" s="240"/>
      <c r="P13" s="240"/>
      <c r="Q13" s="240"/>
    </row>
    <row r="14" spans="1:17" ht="26.25" customHeight="1" x14ac:dyDescent="0.3">
      <c r="A14" s="241"/>
      <c r="B14" s="243"/>
      <c r="C14" s="234"/>
      <c r="D14" s="235"/>
      <c r="E14" s="236"/>
      <c r="F14" s="236"/>
      <c r="G14" s="236"/>
      <c r="H14" s="236"/>
      <c r="I14" s="244"/>
      <c r="J14" s="236"/>
      <c r="K14" s="236"/>
      <c r="L14" s="242"/>
      <c r="M14" s="237">
        <f t="shared" si="0"/>
        <v>0</v>
      </c>
      <c r="N14" s="234"/>
      <c r="O14" s="240"/>
      <c r="P14" s="240"/>
      <c r="Q14" s="240"/>
    </row>
    <row r="15" spans="1:17" ht="26.25" customHeight="1" x14ac:dyDescent="0.3">
      <c r="A15" s="241"/>
      <c r="B15" s="243"/>
      <c r="C15" s="234"/>
      <c r="D15" s="235"/>
      <c r="E15" s="236"/>
      <c r="F15" s="236"/>
      <c r="G15" s="236"/>
      <c r="H15" s="236"/>
      <c r="I15" s="244"/>
      <c r="J15" s="236"/>
      <c r="K15" s="236"/>
      <c r="L15" s="242"/>
      <c r="M15" s="237">
        <f t="shared" si="0"/>
        <v>0</v>
      </c>
      <c r="N15" s="234"/>
      <c r="O15" s="240"/>
      <c r="P15" s="240"/>
      <c r="Q15" s="240"/>
    </row>
    <row r="16" spans="1:17" ht="26.25" customHeight="1" x14ac:dyDescent="0.3">
      <c r="A16" s="241"/>
      <c r="B16" s="243"/>
      <c r="C16" s="234"/>
      <c r="D16" s="235"/>
      <c r="E16" s="236"/>
      <c r="F16" s="236"/>
      <c r="G16" s="236"/>
      <c r="H16" s="236"/>
      <c r="I16" s="244"/>
      <c r="J16" s="236"/>
      <c r="K16" s="236"/>
      <c r="L16" s="242"/>
      <c r="M16" s="237">
        <f t="shared" si="0"/>
        <v>0</v>
      </c>
      <c r="N16" s="234"/>
      <c r="O16" s="240"/>
      <c r="P16" s="240"/>
      <c r="Q16" s="240"/>
    </row>
    <row r="17" spans="1:17" ht="26.25" customHeight="1" x14ac:dyDescent="0.3">
      <c r="A17" s="241"/>
      <c r="B17" s="243"/>
      <c r="C17" s="234"/>
      <c r="D17" s="235"/>
      <c r="E17" s="236"/>
      <c r="F17" s="236"/>
      <c r="G17" s="236"/>
      <c r="H17" s="236"/>
      <c r="I17" s="244"/>
      <c r="J17" s="236"/>
      <c r="K17" s="236"/>
      <c r="L17" s="242"/>
      <c r="M17" s="237">
        <f t="shared" si="0"/>
        <v>0</v>
      </c>
      <c r="N17" s="234"/>
      <c r="O17" s="240"/>
      <c r="P17" s="240"/>
      <c r="Q17" s="240"/>
    </row>
    <row r="18" spans="1:17" ht="19.5" customHeight="1" x14ac:dyDescent="0.3">
      <c r="A18" s="241"/>
      <c r="B18" s="233"/>
      <c r="C18" s="245"/>
      <c r="D18" s="235"/>
      <c r="E18" s="236"/>
      <c r="F18" s="236"/>
      <c r="G18" s="236"/>
      <c r="H18" s="236"/>
      <c r="I18" s="236"/>
      <c r="J18" s="237"/>
      <c r="K18" s="236"/>
      <c r="L18" s="242"/>
      <c r="M18" s="237">
        <f t="shared" si="0"/>
        <v>0</v>
      </c>
      <c r="N18" s="239"/>
      <c r="O18" s="240"/>
      <c r="P18" s="240"/>
      <c r="Q18" s="240"/>
    </row>
    <row r="19" spans="1:17" ht="19.5" customHeight="1" x14ac:dyDescent="0.3">
      <c r="A19" s="232"/>
      <c r="B19" s="233"/>
      <c r="C19" s="234"/>
      <c r="D19" s="235"/>
      <c r="E19" s="236"/>
      <c r="F19" s="236"/>
      <c r="G19" s="236"/>
      <c r="H19" s="236"/>
      <c r="I19" s="236"/>
      <c r="J19" s="237"/>
      <c r="K19" s="236"/>
      <c r="L19" s="242"/>
      <c r="M19" s="237">
        <f t="shared" si="0"/>
        <v>0</v>
      </c>
      <c r="N19" s="239"/>
      <c r="O19" s="240"/>
      <c r="P19" s="240"/>
      <c r="Q19" s="240"/>
    </row>
    <row r="20" spans="1:17" ht="53.25" customHeight="1" x14ac:dyDescent="0.3">
      <c r="A20" s="241"/>
      <c r="B20" s="246"/>
      <c r="C20" s="234"/>
      <c r="D20" s="235"/>
      <c r="E20" s="236"/>
      <c r="F20" s="236"/>
      <c r="G20" s="236"/>
      <c r="H20" s="236"/>
      <c r="I20" s="244"/>
      <c r="J20" s="236"/>
      <c r="K20" s="236"/>
      <c r="L20" s="242"/>
      <c r="M20" s="237">
        <f t="shared" si="0"/>
        <v>0</v>
      </c>
      <c r="N20" s="234"/>
      <c r="O20" s="240"/>
      <c r="P20" s="240"/>
      <c r="Q20" s="240"/>
    </row>
    <row r="21" spans="1:17" ht="53.25" customHeight="1" x14ac:dyDescent="0.3">
      <c r="A21" s="241"/>
      <c r="B21" s="243"/>
      <c r="C21" s="234"/>
      <c r="D21" s="235"/>
      <c r="E21" s="236"/>
      <c r="F21" s="236"/>
      <c r="G21" s="236"/>
      <c r="H21" s="236"/>
      <c r="I21" s="236"/>
      <c r="J21" s="237"/>
      <c r="K21" s="236"/>
      <c r="L21" s="238"/>
      <c r="M21" s="237">
        <f t="shared" si="0"/>
        <v>0</v>
      </c>
      <c r="N21" s="234"/>
      <c r="O21" s="240"/>
      <c r="P21" s="240"/>
      <c r="Q21" s="240"/>
    </row>
    <row r="22" spans="1:17" ht="51.75" customHeight="1" x14ac:dyDescent="0.3">
      <c r="A22" s="241"/>
      <c r="B22" s="246"/>
      <c r="C22" s="234"/>
      <c r="D22" s="235"/>
      <c r="E22" s="236"/>
      <c r="F22" s="236"/>
      <c r="G22" s="236"/>
      <c r="H22" s="236"/>
      <c r="I22" s="236"/>
      <c r="J22" s="237"/>
      <c r="K22" s="236"/>
      <c r="L22" s="238"/>
      <c r="M22" s="237">
        <f t="shared" si="0"/>
        <v>0</v>
      </c>
      <c r="N22" s="234"/>
      <c r="O22" s="240"/>
      <c r="P22" s="240"/>
      <c r="Q22" s="240"/>
    </row>
    <row r="23" spans="1:17" ht="44.25" customHeight="1" x14ac:dyDescent="0.3">
      <c r="A23" s="241"/>
      <c r="B23" s="246"/>
      <c r="C23" s="234"/>
      <c r="D23" s="235"/>
      <c r="E23" s="236"/>
      <c r="F23" s="236"/>
      <c r="G23" s="236"/>
      <c r="H23" s="236"/>
      <c r="I23" s="236"/>
      <c r="J23" s="237"/>
      <c r="K23" s="236"/>
      <c r="L23" s="247"/>
      <c r="M23" s="237">
        <f t="shared" si="0"/>
        <v>0</v>
      </c>
      <c r="N23" s="234"/>
      <c r="O23" s="240"/>
      <c r="P23" s="240"/>
      <c r="Q23" s="240"/>
    </row>
    <row r="24" spans="1:17" ht="18" customHeight="1" x14ac:dyDescent="0.3">
      <c r="A24" s="241"/>
      <c r="B24" s="246"/>
      <c r="C24" s="234"/>
      <c r="D24" s="235"/>
      <c r="E24" s="236"/>
      <c r="F24" s="236"/>
      <c r="G24" s="236"/>
      <c r="H24" s="236"/>
      <c r="I24" s="244"/>
      <c r="J24" s="236"/>
      <c r="K24" s="236"/>
      <c r="L24" s="238"/>
      <c r="M24" s="237">
        <f t="shared" si="0"/>
        <v>0</v>
      </c>
      <c r="N24" s="234"/>
      <c r="O24" s="240"/>
      <c r="P24" s="240"/>
      <c r="Q24" s="240"/>
    </row>
    <row r="25" spans="1:17" ht="42" customHeight="1" x14ac:dyDescent="0.3">
      <c r="A25" s="241"/>
      <c r="B25" s="246"/>
      <c r="C25" s="234"/>
      <c r="D25" s="235"/>
      <c r="E25" s="236"/>
      <c r="F25" s="236"/>
      <c r="G25" s="236"/>
      <c r="H25" s="236"/>
      <c r="I25" s="236"/>
      <c r="J25" s="237"/>
      <c r="K25" s="236"/>
      <c r="L25" s="238"/>
      <c r="M25" s="237">
        <f t="shared" si="0"/>
        <v>0</v>
      </c>
      <c r="N25" s="234"/>
      <c r="O25" s="240"/>
      <c r="P25" s="240"/>
      <c r="Q25" s="240"/>
    </row>
    <row r="26" spans="1:17" ht="17.25" customHeight="1" x14ac:dyDescent="0.3">
      <c r="A26" s="232"/>
      <c r="B26" s="233"/>
      <c r="C26" s="234"/>
      <c r="D26" s="248"/>
      <c r="E26" s="238"/>
      <c r="F26" s="249"/>
      <c r="G26" s="248"/>
      <c r="H26" s="237"/>
      <c r="I26" s="236"/>
      <c r="J26" s="237"/>
      <c r="K26" s="236"/>
      <c r="L26" s="236"/>
      <c r="M26" s="237">
        <f t="shared" si="0"/>
        <v>0</v>
      </c>
      <c r="N26" s="234"/>
      <c r="O26" s="240"/>
      <c r="P26" s="240"/>
      <c r="Q26" s="240"/>
    </row>
    <row r="27" spans="1:17" ht="25.5" customHeight="1" x14ac:dyDescent="0.3">
      <c r="A27" s="250"/>
      <c r="B27" s="243"/>
      <c r="C27" s="234"/>
      <c r="D27" s="248"/>
      <c r="E27" s="249"/>
      <c r="F27" s="249"/>
      <c r="G27" s="237"/>
      <c r="H27" s="237"/>
      <c r="I27" s="236"/>
      <c r="J27" s="244"/>
      <c r="K27" s="236"/>
      <c r="L27" s="236"/>
      <c r="M27" s="237">
        <f t="shared" si="0"/>
        <v>0</v>
      </c>
      <c r="N27" s="234"/>
      <c r="O27" s="247"/>
      <c r="P27" s="247"/>
      <c r="Q27" s="247"/>
    </row>
    <row r="28" spans="1:17" ht="18" customHeight="1" x14ac:dyDescent="0.3">
      <c r="A28" s="232"/>
      <c r="B28" s="233"/>
      <c r="C28" s="238"/>
      <c r="D28" s="237"/>
      <c r="E28" s="236"/>
      <c r="F28" s="251"/>
      <c r="G28" s="252"/>
      <c r="H28" s="251"/>
      <c r="I28" s="251"/>
      <c r="J28" s="236"/>
      <c r="K28" s="236"/>
      <c r="L28" s="236"/>
      <c r="M28" s="237">
        <f t="shared" si="0"/>
        <v>0</v>
      </c>
      <c r="N28" s="239"/>
      <c r="O28" s="247"/>
      <c r="P28" s="247"/>
      <c r="Q28" s="247"/>
    </row>
    <row r="29" spans="1:17" ht="43.5" customHeight="1" x14ac:dyDescent="0.3">
      <c r="A29" s="253"/>
      <c r="B29" s="254"/>
      <c r="C29" s="255"/>
      <c r="D29" s="249"/>
      <c r="E29" s="256"/>
      <c r="F29" s="236"/>
      <c r="G29" s="236"/>
      <c r="H29" s="236"/>
      <c r="I29" s="236"/>
      <c r="J29" s="236"/>
      <c r="K29" s="236"/>
      <c r="L29" s="236"/>
      <c r="M29" s="237">
        <f t="shared" si="0"/>
        <v>0</v>
      </c>
      <c r="N29" s="234"/>
      <c r="O29" s="240"/>
      <c r="P29" s="240"/>
      <c r="Q29" s="240"/>
    </row>
    <row r="30" spans="1:17" ht="57.75" customHeight="1" x14ac:dyDescent="0.3">
      <c r="A30" s="253"/>
      <c r="B30" s="254"/>
      <c r="C30" s="255"/>
      <c r="D30" s="248"/>
      <c r="E30" s="249"/>
      <c r="F30" s="249"/>
      <c r="G30" s="249"/>
      <c r="H30" s="236"/>
      <c r="I30" s="236"/>
      <c r="J30" s="236"/>
      <c r="K30" s="236"/>
      <c r="L30" s="236"/>
      <c r="M30" s="237">
        <f t="shared" si="0"/>
        <v>0</v>
      </c>
      <c r="N30" s="234"/>
      <c r="O30" s="240"/>
      <c r="P30" s="240"/>
      <c r="Q30" s="240"/>
    </row>
    <row r="31" spans="1:17" x14ac:dyDescent="0.25">
      <c r="A31" s="42" t="s">
        <v>8</v>
      </c>
      <c r="B31" s="42"/>
      <c r="C31" s="43"/>
      <c r="D31" s="156">
        <f>SUM(D7:D30)</f>
        <v>0</v>
      </c>
      <c r="E31" s="156">
        <f t="shared" ref="E31:M31" si="1">SUM(E7:E30)</f>
        <v>0</v>
      </c>
      <c r="F31" s="156">
        <f t="shared" si="1"/>
        <v>0</v>
      </c>
      <c r="G31" s="156">
        <f t="shared" si="1"/>
        <v>0</v>
      </c>
      <c r="H31" s="156">
        <f t="shared" si="1"/>
        <v>0</v>
      </c>
      <c r="I31" s="156">
        <f t="shared" si="1"/>
        <v>0</v>
      </c>
      <c r="J31" s="156">
        <f t="shared" si="1"/>
        <v>0</v>
      </c>
      <c r="K31" s="156">
        <f t="shared" si="1"/>
        <v>0</v>
      </c>
      <c r="L31" s="156">
        <f t="shared" si="1"/>
        <v>0</v>
      </c>
      <c r="M31" s="156">
        <f t="shared" si="1"/>
        <v>0</v>
      </c>
      <c r="N31" s="44"/>
      <c r="O31" s="44"/>
      <c r="P31" s="44"/>
      <c r="Q31" s="156">
        <f>SUM(Q7:Q30)</f>
        <v>0</v>
      </c>
    </row>
  </sheetData>
  <mergeCells count="8">
    <mergeCell ref="A3:Q3"/>
    <mergeCell ref="A4:M4"/>
    <mergeCell ref="N4:O4"/>
    <mergeCell ref="P4:Q5"/>
    <mergeCell ref="D5:E5"/>
    <mergeCell ref="F5:H5"/>
    <mergeCell ref="I5:J5"/>
    <mergeCell ref="N5:O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25" workbookViewId="0">
      <selection sqref="A1:XFD1048576"/>
    </sheetView>
  </sheetViews>
  <sheetFormatPr defaultColWidth="9.140625" defaultRowHeight="13.5" x14ac:dyDescent="0.25"/>
  <cols>
    <col min="1" max="1" width="10.42578125" style="118" customWidth="1"/>
    <col min="2" max="2" width="15.28515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4.28515625" style="118" customWidth="1"/>
    <col min="7" max="7" width="17.85546875" style="118" customWidth="1"/>
    <col min="8" max="8" width="13" style="118" customWidth="1"/>
    <col min="9" max="9" width="14.42578125" style="118" customWidth="1"/>
    <col min="10" max="10" width="11.85546875" style="118" customWidth="1"/>
    <col min="11" max="11" width="16.42578125" style="118" customWidth="1"/>
    <col min="12" max="12" width="15.14062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3.5703125" style="118" customWidth="1"/>
    <col min="17" max="17" width="21.7109375" style="118" customWidth="1"/>
    <col min="18" max="16384" width="9.140625" style="118"/>
  </cols>
  <sheetData>
    <row r="1" spans="1:17" ht="15" x14ac:dyDescent="0.25">
      <c r="A1" s="257" t="s">
        <v>40</v>
      </c>
      <c r="B1" s="257"/>
      <c r="C1" s="257" t="s">
        <v>40</v>
      </c>
      <c r="D1" s="25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214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19.5" customHeight="1" thickBot="1" x14ac:dyDescent="0.3">
      <c r="A3" s="335" t="s">
        <v>0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201"/>
      <c r="B5" s="201"/>
      <c r="C5" s="201"/>
      <c r="D5" s="338" t="s">
        <v>215</v>
      </c>
      <c r="E5" s="339"/>
      <c r="F5" s="340" t="s">
        <v>216</v>
      </c>
      <c r="G5" s="341"/>
      <c r="H5" s="342"/>
      <c r="I5" s="343" t="s">
        <v>5</v>
      </c>
      <c r="J5" s="344"/>
      <c r="K5" s="202" t="s">
        <v>217</v>
      </c>
      <c r="L5" s="15" t="s">
        <v>218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202" t="s">
        <v>19</v>
      </c>
      <c r="L6" s="15" t="s">
        <v>20</v>
      </c>
      <c r="M6" s="8" t="s">
        <v>8</v>
      </c>
      <c r="N6" s="202" t="s">
        <v>21</v>
      </c>
      <c r="O6" s="202" t="s">
        <v>22</v>
      </c>
      <c r="P6" s="229" t="s">
        <v>212</v>
      </c>
      <c r="Q6" s="230" t="s">
        <v>213</v>
      </c>
    </row>
    <row r="7" spans="1:17" ht="16.5" customHeight="1" x14ac:dyDescent="0.3">
      <c r="A7" s="232"/>
      <c r="B7" s="233"/>
      <c r="C7" s="234"/>
      <c r="D7" s="235"/>
      <c r="E7" s="236"/>
      <c r="F7" s="236"/>
      <c r="G7" s="236"/>
      <c r="H7" s="236"/>
      <c r="I7" s="236"/>
      <c r="J7" s="237"/>
      <c r="K7" s="236"/>
      <c r="L7" s="238"/>
      <c r="M7" s="237">
        <f>SUM(D7:L7)</f>
        <v>0</v>
      </c>
      <c r="N7" s="239"/>
      <c r="O7" s="240"/>
      <c r="P7" s="240"/>
      <c r="Q7" s="240"/>
    </row>
    <row r="8" spans="1:17" ht="51.75" customHeight="1" x14ac:dyDescent="0.3">
      <c r="A8" s="241"/>
      <c r="B8" s="238"/>
      <c r="C8" s="234"/>
      <c r="D8" s="235"/>
      <c r="E8" s="236"/>
      <c r="F8" s="236"/>
      <c r="G8" s="236"/>
      <c r="H8" s="236"/>
      <c r="I8" s="236"/>
      <c r="J8" s="237"/>
      <c r="K8" s="236"/>
      <c r="L8" s="242"/>
      <c r="M8" s="237">
        <f t="shared" ref="M8:M30" si="0">SUM(D8:L8)</f>
        <v>0</v>
      </c>
      <c r="N8" s="234"/>
      <c r="O8" s="240"/>
      <c r="P8" s="240"/>
      <c r="Q8" s="240"/>
    </row>
    <row r="9" spans="1:17" ht="41.25" customHeight="1" x14ac:dyDescent="0.3">
      <c r="A9" s="241"/>
      <c r="B9" s="243"/>
      <c r="C9" s="234"/>
      <c r="D9" s="235"/>
      <c r="E9" s="236"/>
      <c r="F9" s="236"/>
      <c r="G9" s="236"/>
      <c r="H9" s="236"/>
      <c r="I9" s="244"/>
      <c r="J9" s="236"/>
      <c r="K9" s="236"/>
      <c r="L9" s="242"/>
      <c r="M9" s="237">
        <f t="shared" si="0"/>
        <v>0</v>
      </c>
      <c r="N9" s="239"/>
      <c r="O9" s="240"/>
      <c r="P9" s="240"/>
      <c r="Q9" s="240"/>
    </row>
    <row r="10" spans="1:17" ht="55.5" customHeight="1" x14ac:dyDescent="0.3">
      <c r="A10" s="241"/>
      <c r="B10" s="243"/>
      <c r="C10" s="234"/>
      <c r="D10" s="235"/>
      <c r="E10" s="236"/>
      <c r="F10" s="236"/>
      <c r="G10" s="236"/>
      <c r="H10" s="236"/>
      <c r="I10" s="236"/>
      <c r="J10" s="237"/>
      <c r="K10" s="236"/>
      <c r="L10" s="242"/>
      <c r="M10" s="237">
        <f t="shared" si="0"/>
        <v>0</v>
      </c>
      <c r="N10" s="239"/>
      <c r="O10" s="240"/>
      <c r="P10" s="240"/>
      <c r="Q10" s="240"/>
    </row>
    <row r="11" spans="1:17" ht="39.75" customHeight="1" x14ac:dyDescent="0.3">
      <c r="A11" s="241"/>
      <c r="B11" s="243"/>
      <c r="C11" s="234"/>
      <c r="D11" s="235"/>
      <c r="E11" s="236"/>
      <c r="F11" s="236"/>
      <c r="G11" s="236"/>
      <c r="H11" s="236"/>
      <c r="I11" s="238"/>
      <c r="J11" s="236"/>
      <c r="K11" s="236"/>
      <c r="L11" s="242"/>
      <c r="M11" s="237">
        <f t="shared" si="0"/>
        <v>0</v>
      </c>
      <c r="N11" s="234"/>
      <c r="O11" s="240"/>
      <c r="P11" s="240"/>
      <c r="Q11" s="240"/>
    </row>
    <row r="12" spans="1:17" ht="26.25" customHeight="1" x14ac:dyDescent="0.3">
      <c r="A12" s="241"/>
      <c r="B12" s="243"/>
      <c r="C12" s="234"/>
      <c r="D12" s="235"/>
      <c r="E12" s="236"/>
      <c r="F12" s="236"/>
      <c r="G12" s="236"/>
      <c r="H12" s="236"/>
      <c r="I12" s="244"/>
      <c r="J12" s="236"/>
      <c r="K12" s="236"/>
      <c r="L12" s="242"/>
      <c r="M12" s="237">
        <f t="shared" si="0"/>
        <v>0</v>
      </c>
      <c r="N12" s="234"/>
      <c r="O12" s="240"/>
      <c r="P12" s="240"/>
      <c r="Q12" s="240"/>
    </row>
    <row r="13" spans="1:17" ht="26.25" customHeight="1" x14ac:dyDescent="0.3">
      <c r="A13" s="241"/>
      <c r="B13" s="243"/>
      <c r="C13" s="234"/>
      <c r="D13" s="235"/>
      <c r="E13" s="236"/>
      <c r="F13" s="236"/>
      <c r="G13" s="236"/>
      <c r="H13" s="236"/>
      <c r="I13" s="244"/>
      <c r="J13" s="236"/>
      <c r="K13" s="236"/>
      <c r="L13" s="242"/>
      <c r="M13" s="237">
        <f t="shared" si="0"/>
        <v>0</v>
      </c>
      <c r="N13" s="234"/>
      <c r="O13" s="240"/>
      <c r="P13" s="240"/>
      <c r="Q13" s="240"/>
    </row>
    <row r="14" spans="1:17" ht="26.25" customHeight="1" x14ac:dyDescent="0.3">
      <c r="A14" s="241"/>
      <c r="B14" s="243"/>
      <c r="C14" s="234"/>
      <c r="D14" s="235"/>
      <c r="E14" s="236"/>
      <c r="F14" s="236"/>
      <c r="G14" s="236"/>
      <c r="H14" s="236"/>
      <c r="I14" s="244"/>
      <c r="J14" s="236"/>
      <c r="K14" s="236"/>
      <c r="L14" s="242"/>
      <c r="M14" s="237">
        <f t="shared" si="0"/>
        <v>0</v>
      </c>
      <c r="N14" s="234"/>
      <c r="O14" s="240"/>
      <c r="P14" s="240"/>
      <c r="Q14" s="240"/>
    </row>
    <row r="15" spans="1:17" ht="26.25" customHeight="1" x14ac:dyDescent="0.3">
      <c r="A15" s="241"/>
      <c r="B15" s="243"/>
      <c r="C15" s="234"/>
      <c r="D15" s="235"/>
      <c r="E15" s="236"/>
      <c r="F15" s="236"/>
      <c r="G15" s="236"/>
      <c r="H15" s="236"/>
      <c r="I15" s="244"/>
      <c r="J15" s="236"/>
      <c r="K15" s="236"/>
      <c r="L15" s="242"/>
      <c r="M15" s="237">
        <f t="shared" si="0"/>
        <v>0</v>
      </c>
      <c r="N15" s="234"/>
      <c r="O15" s="240"/>
      <c r="P15" s="240"/>
      <c r="Q15" s="240"/>
    </row>
    <row r="16" spans="1:17" ht="26.25" customHeight="1" x14ac:dyDescent="0.3">
      <c r="A16" s="241"/>
      <c r="B16" s="243"/>
      <c r="C16" s="234"/>
      <c r="D16" s="235"/>
      <c r="E16" s="236"/>
      <c r="F16" s="236"/>
      <c r="G16" s="236"/>
      <c r="H16" s="236"/>
      <c r="I16" s="244"/>
      <c r="J16" s="236"/>
      <c r="K16" s="236"/>
      <c r="L16" s="242"/>
      <c r="M16" s="237">
        <f t="shared" si="0"/>
        <v>0</v>
      </c>
      <c r="N16" s="234"/>
      <c r="O16" s="240"/>
      <c r="P16" s="240"/>
      <c r="Q16" s="240"/>
    </row>
    <row r="17" spans="1:17" ht="26.25" customHeight="1" x14ac:dyDescent="0.3">
      <c r="A17" s="241"/>
      <c r="B17" s="243"/>
      <c r="C17" s="234"/>
      <c r="D17" s="235"/>
      <c r="E17" s="236"/>
      <c r="F17" s="236"/>
      <c r="G17" s="236"/>
      <c r="H17" s="236"/>
      <c r="I17" s="244"/>
      <c r="J17" s="236"/>
      <c r="K17" s="236"/>
      <c r="L17" s="242"/>
      <c r="M17" s="237">
        <f t="shared" si="0"/>
        <v>0</v>
      </c>
      <c r="N17" s="234"/>
      <c r="O17" s="240"/>
      <c r="P17" s="240"/>
      <c r="Q17" s="240"/>
    </row>
    <row r="18" spans="1:17" ht="19.5" customHeight="1" x14ac:dyDescent="0.3">
      <c r="A18" s="241"/>
      <c r="B18" s="233"/>
      <c r="C18" s="245"/>
      <c r="D18" s="235"/>
      <c r="E18" s="236"/>
      <c r="F18" s="236"/>
      <c r="G18" s="236"/>
      <c r="H18" s="236"/>
      <c r="I18" s="236"/>
      <c r="J18" s="237"/>
      <c r="K18" s="236"/>
      <c r="L18" s="242"/>
      <c r="M18" s="237">
        <f t="shared" si="0"/>
        <v>0</v>
      </c>
      <c r="N18" s="239"/>
      <c r="O18" s="240"/>
      <c r="P18" s="240"/>
      <c r="Q18" s="240"/>
    </row>
    <row r="19" spans="1:17" ht="19.5" customHeight="1" x14ac:dyDescent="0.3">
      <c r="A19" s="232"/>
      <c r="B19" s="233"/>
      <c r="C19" s="234"/>
      <c r="D19" s="235"/>
      <c r="E19" s="236"/>
      <c r="F19" s="236"/>
      <c r="G19" s="236"/>
      <c r="H19" s="236"/>
      <c r="I19" s="236"/>
      <c r="J19" s="237"/>
      <c r="K19" s="236"/>
      <c r="L19" s="242"/>
      <c r="M19" s="237">
        <f t="shared" si="0"/>
        <v>0</v>
      </c>
      <c r="N19" s="239"/>
      <c r="O19" s="240"/>
      <c r="P19" s="240"/>
      <c r="Q19" s="240"/>
    </row>
    <row r="20" spans="1:17" ht="53.25" customHeight="1" x14ac:dyDescent="0.3">
      <c r="A20" s="241"/>
      <c r="B20" s="246"/>
      <c r="C20" s="234"/>
      <c r="D20" s="235"/>
      <c r="E20" s="236"/>
      <c r="F20" s="236"/>
      <c r="G20" s="236"/>
      <c r="H20" s="236"/>
      <c r="I20" s="244"/>
      <c r="J20" s="236"/>
      <c r="K20" s="236"/>
      <c r="L20" s="242"/>
      <c r="M20" s="237">
        <f t="shared" si="0"/>
        <v>0</v>
      </c>
      <c r="N20" s="234"/>
      <c r="O20" s="240"/>
      <c r="P20" s="240"/>
      <c r="Q20" s="240"/>
    </row>
    <row r="21" spans="1:17" ht="53.25" customHeight="1" x14ac:dyDescent="0.3">
      <c r="A21" s="241"/>
      <c r="B21" s="243"/>
      <c r="C21" s="234"/>
      <c r="D21" s="235"/>
      <c r="E21" s="236"/>
      <c r="F21" s="236"/>
      <c r="G21" s="236"/>
      <c r="H21" s="236"/>
      <c r="I21" s="236"/>
      <c r="J21" s="237"/>
      <c r="K21" s="236"/>
      <c r="L21" s="238"/>
      <c r="M21" s="237">
        <f t="shared" si="0"/>
        <v>0</v>
      </c>
      <c r="N21" s="234"/>
      <c r="O21" s="240"/>
      <c r="P21" s="240"/>
      <c r="Q21" s="240"/>
    </row>
    <row r="22" spans="1:17" ht="51.75" customHeight="1" x14ac:dyDescent="0.3">
      <c r="A22" s="241"/>
      <c r="B22" s="246"/>
      <c r="C22" s="234"/>
      <c r="D22" s="235"/>
      <c r="E22" s="236"/>
      <c r="F22" s="236"/>
      <c r="G22" s="236"/>
      <c r="H22" s="236"/>
      <c r="I22" s="236"/>
      <c r="J22" s="237"/>
      <c r="K22" s="236"/>
      <c r="L22" s="238"/>
      <c r="M22" s="237">
        <f t="shared" si="0"/>
        <v>0</v>
      </c>
      <c r="N22" s="234"/>
      <c r="O22" s="240"/>
      <c r="P22" s="240"/>
      <c r="Q22" s="240"/>
    </row>
    <row r="23" spans="1:17" ht="44.25" customHeight="1" x14ac:dyDescent="0.3">
      <c r="A23" s="241"/>
      <c r="B23" s="246"/>
      <c r="C23" s="234"/>
      <c r="D23" s="235"/>
      <c r="E23" s="236"/>
      <c r="F23" s="236"/>
      <c r="G23" s="236"/>
      <c r="H23" s="236"/>
      <c r="I23" s="236"/>
      <c r="J23" s="237"/>
      <c r="K23" s="236"/>
      <c r="L23" s="247"/>
      <c r="M23" s="237">
        <f t="shared" si="0"/>
        <v>0</v>
      </c>
      <c r="N23" s="234"/>
      <c r="O23" s="240"/>
      <c r="P23" s="240"/>
      <c r="Q23" s="240"/>
    </row>
    <row r="24" spans="1:17" ht="18" customHeight="1" x14ac:dyDescent="0.3">
      <c r="A24" s="241"/>
      <c r="B24" s="246"/>
      <c r="C24" s="234"/>
      <c r="D24" s="235"/>
      <c r="E24" s="236"/>
      <c r="F24" s="236"/>
      <c r="G24" s="236"/>
      <c r="H24" s="236"/>
      <c r="I24" s="244"/>
      <c r="J24" s="236"/>
      <c r="K24" s="236"/>
      <c r="L24" s="238"/>
      <c r="M24" s="237">
        <f t="shared" si="0"/>
        <v>0</v>
      </c>
      <c r="N24" s="234"/>
      <c r="O24" s="240"/>
      <c r="P24" s="240"/>
      <c r="Q24" s="240"/>
    </row>
    <row r="25" spans="1:17" ht="42" customHeight="1" x14ac:dyDescent="0.3">
      <c r="A25" s="241"/>
      <c r="B25" s="246"/>
      <c r="C25" s="234"/>
      <c r="D25" s="235"/>
      <c r="E25" s="236"/>
      <c r="F25" s="236"/>
      <c r="G25" s="236"/>
      <c r="H25" s="236"/>
      <c r="I25" s="236"/>
      <c r="J25" s="237"/>
      <c r="K25" s="236"/>
      <c r="L25" s="238"/>
      <c r="M25" s="237">
        <f t="shared" si="0"/>
        <v>0</v>
      </c>
      <c r="N25" s="234"/>
      <c r="O25" s="240"/>
      <c r="P25" s="240"/>
      <c r="Q25" s="240"/>
    </row>
    <row r="26" spans="1:17" ht="17.25" customHeight="1" x14ac:dyDescent="0.3">
      <c r="A26" s="232"/>
      <c r="B26" s="233"/>
      <c r="C26" s="234"/>
      <c r="D26" s="248"/>
      <c r="E26" s="238"/>
      <c r="F26" s="249"/>
      <c r="G26" s="248"/>
      <c r="H26" s="237"/>
      <c r="I26" s="236"/>
      <c r="J26" s="237"/>
      <c r="K26" s="236"/>
      <c r="L26" s="236"/>
      <c r="M26" s="237">
        <f t="shared" si="0"/>
        <v>0</v>
      </c>
      <c r="N26" s="234"/>
      <c r="O26" s="240"/>
      <c r="P26" s="240"/>
      <c r="Q26" s="240"/>
    </row>
    <row r="27" spans="1:17" ht="25.5" customHeight="1" x14ac:dyDescent="0.3">
      <c r="A27" s="250"/>
      <c r="B27" s="243"/>
      <c r="C27" s="234"/>
      <c r="D27" s="248"/>
      <c r="E27" s="249"/>
      <c r="F27" s="249"/>
      <c r="G27" s="237"/>
      <c r="H27" s="237"/>
      <c r="I27" s="236"/>
      <c r="J27" s="244"/>
      <c r="K27" s="236"/>
      <c r="L27" s="236"/>
      <c r="M27" s="237">
        <f t="shared" si="0"/>
        <v>0</v>
      </c>
      <c r="N27" s="234"/>
      <c r="O27" s="247"/>
      <c r="P27" s="247"/>
      <c r="Q27" s="247"/>
    </row>
    <row r="28" spans="1:17" ht="18" customHeight="1" x14ac:dyDescent="0.3">
      <c r="A28" s="232"/>
      <c r="B28" s="233"/>
      <c r="C28" s="238"/>
      <c r="D28" s="237"/>
      <c r="E28" s="236"/>
      <c r="F28" s="251"/>
      <c r="G28" s="252"/>
      <c r="H28" s="251"/>
      <c r="I28" s="251"/>
      <c r="J28" s="236"/>
      <c r="K28" s="236"/>
      <c r="L28" s="236"/>
      <c r="M28" s="237">
        <f t="shared" si="0"/>
        <v>0</v>
      </c>
      <c r="N28" s="239"/>
      <c r="O28" s="247"/>
      <c r="P28" s="247"/>
      <c r="Q28" s="247"/>
    </row>
    <row r="29" spans="1:17" ht="43.5" customHeight="1" x14ac:dyDescent="0.3">
      <c r="A29" s="253"/>
      <c r="B29" s="254"/>
      <c r="C29" s="255"/>
      <c r="D29" s="249"/>
      <c r="E29" s="256"/>
      <c r="F29" s="236"/>
      <c r="G29" s="236"/>
      <c r="H29" s="236"/>
      <c r="I29" s="236"/>
      <c r="J29" s="236"/>
      <c r="K29" s="236"/>
      <c r="L29" s="236"/>
      <c r="M29" s="237">
        <f t="shared" si="0"/>
        <v>0</v>
      </c>
      <c r="N29" s="234"/>
      <c r="O29" s="240"/>
      <c r="P29" s="240"/>
      <c r="Q29" s="240"/>
    </row>
    <row r="30" spans="1:17" ht="57.75" customHeight="1" x14ac:dyDescent="0.3">
      <c r="A30" s="253"/>
      <c r="B30" s="254"/>
      <c r="C30" s="255"/>
      <c r="D30" s="248"/>
      <c r="E30" s="249"/>
      <c r="F30" s="249"/>
      <c r="G30" s="249"/>
      <c r="H30" s="236"/>
      <c r="I30" s="236"/>
      <c r="J30" s="236"/>
      <c r="K30" s="236"/>
      <c r="L30" s="236"/>
      <c r="M30" s="237">
        <f t="shared" si="0"/>
        <v>0</v>
      </c>
      <c r="N30" s="234"/>
      <c r="O30" s="240"/>
      <c r="P30" s="240"/>
      <c r="Q30" s="240"/>
    </row>
    <row r="31" spans="1:17" x14ac:dyDescent="0.25">
      <c r="A31" s="42" t="s">
        <v>8</v>
      </c>
      <c r="B31" s="42"/>
      <c r="C31" s="43"/>
      <c r="D31" s="156">
        <f>SUM(D7:D30)</f>
        <v>0</v>
      </c>
      <c r="E31" s="156">
        <f t="shared" ref="E31:M31" si="1">SUM(E7:E30)</f>
        <v>0</v>
      </c>
      <c r="F31" s="156">
        <f t="shared" si="1"/>
        <v>0</v>
      </c>
      <c r="G31" s="156">
        <f t="shared" si="1"/>
        <v>0</v>
      </c>
      <c r="H31" s="156">
        <f t="shared" si="1"/>
        <v>0</v>
      </c>
      <c r="I31" s="156">
        <f t="shared" si="1"/>
        <v>0</v>
      </c>
      <c r="J31" s="156">
        <f t="shared" si="1"/>
        <v>0</v>
      </c>
      <c r="K31" s="156">
        <f t="shared" si="1"/>
        <v>0</v>
      </c>
      <c r="L31" s="156">
        <f t="shared" si="1"/>
        <v>0</v>
      </c>
      <c r="M31" s="156">
        <f t="shared" si="1"/>
        <v>0</v>
      </c>
      <c r="N31" s="44"/>
      <c r="O31" s="44"/>
      <c r="P31" s="44"/>
      <c r="Q31" s="156">
        <f>SUM(Q7:Q30)</f>
        <v>0</v>
      </c>
    </row>
  </sheetData>
  <mergeCells count="8">
    <mergeCell ref="A3:Q3"/>
    <mergeCell ref="A4:M4"/>
    <mergeCell ref="N4:O4"/>
    <mergeCell ref="P4:Q5"/>
    <mergeCell ref="D5:E5"/>
    <mergeCell ref="F5:H5"/>
    <mergeCell ref="I5:J5"/>
    <mergeCell ref="N5:O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9" zoomScale="80" zoomScaleNormal="80" workbookViewId="0">
      <selection activeCell="H38" sqref="H38"/>
    </sheetView>
  </sheetViews>
  <sheetFormatPr defaultColWidth="9.140625" defaultRowHeight="13.5" x14ac:dyDescent="0.25"/>
  <cols>
    <col min="1" max="1" width="10.42578125" style="118" customWidth="1"/>
    <col min="2" max="2" width="15.28515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4.28515625" style="118" customWidth="1"/>
    <col min="7" max="7" width="17.85546875" style="118" customWidth="1"/>
    <col min="8" max="8" width="13" style="118" customWidth="1"/>
    <col min="9" max="9" width="14.42578125" style="118" customWidth="1"/>
    <col min="10" max="10" width="11.85546875" style="118" customWidth="1"/>
    <col min="11" max="11" width="16.42578125" style="118" customWidth="1"/>
    <col min="12" max="12" width="15.14062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3.5703125" style="118" customWidth="1"/>
    <col min="17" max="17" width="21.7109375" style="118" customWidth="1"/>
    <col min="18" max="16384" width="9.140625" style="118"/>
  </cols>
  <sheetData>
    <row r="1" spans="1:17" ht="15" x14ac:dyDescent="0.25">
      <c r="A1" s="257" t="s">
        <v>40</v>
      </c>
      <c r="B1" s="257"/>
      <c r="C1" s="257" t="s">
        <v>40</v>
      </c>
      <c r="D1" s="25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214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19.5" customHeight="1" thickBot="1" x14ac:dyDescent="0.3">
      <c r="A3" s="335" t="s">
        <v>0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201"/>
      <c r="B5" s="201"/>
      <c r="C5" s="201"/>
      <c r="D5" s="338" t="s">
        <v>215</v>
      </c>
      <c r="E5" s="339"/>
      <c r="F5" s="340" t="s">
        <v>216</v>
      </c>
      <c r="G5" s="341"/>
      <c r="H5" s="342"/>
      <c r="I5" s="343" t="s">
        <v>5</v>
      </c>
      <c r="J5" s="344"/>
      <c r="K5" s="202" t="s">
        <v>217</v>
      </c>
      <c r="L5" s="15" t="s">
        <v>218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202" t="s">
        <v>19</v>
      </c>
      <c r="L6" s="15" t="s">
        <v>20</v>
      </c>
      <c r="M6" s="8" t="s">
        <v>8</v>
      </c>
      <c r="N6" s="202" t="s">
        <v>21</v>
      </c>
      <c r="O6" s="202" t="s">
        <v>22</v>
      </c>
      <c r="P6" s="229" t="s">
        <v>212</v>
      </c>
      <c r="Q6" s="230" t="s">
        <v>213</v>
      </c>
    </row>
    <row r="7" spans="1:17" ht="16.5" customHeight="1" x14ac:dyDescent="0.3">
      <c r="A7" s="232"/>
      <c r="B7" s="233"/>
      <c r="C7" s="234"/>
      <c r="D7" s="235"/>
      <c r="E7" s="236"/>
      <c r="F7" s="236"/>
      <c r="G7" s="236"/>
      <c r="H7" s="236"/>
      <c r="I7" s="236"/>
      <c r="J7" s="237"/>
      <c r="K7" s="236"/>
      <c r="L7" s="238"/>
      <c r="M7" s="237">
        <f>SUM(D7:L7)</f>
        <v>0</v>
      </c>
      <c r="N7" s="239"/>
      <c r="O7" s="240"/>
      <c r="P7" s="240"/>
      <c r="Q7" s="240"/>
    </row>
    <row r="8" spans="1:17" ht="51.75" customHeight="1" x14ac:dyDescent="0.3">
      <c r="A8" s="241"/>
      <c r="B8" s="238"/>
      <c r="C8" s="234"/>
      <c r="D8" s="235"/>
      <c r="E8" s="236"/>
      <c r="F8" s="236"/>
      <c r="G8" s="236"/>
      <c r="H8" s="236"/>
      <c r="I8" s="236"/>
      <c r="J8" s="237"/>
      <c r="K8" s="236"/>
      <c r="L8" s="242"/>
      <c r="M8" s="237">
        <f t="shared" ref="M8:M30" si="0">SUM(D8:L8)</f>
        <v>0</v>
      </c>
      <c r="N8" s="234"/>
      <c r="O8" s="240"/>
      <c r="P8" s="240"/>
      <c r="Q8" s="240"/>
    </row>
    <row r="9" spans="1:17" ht="41.25" customHeight="1" x14ac:dyDescent="0.3">
      <c r="A9" s="241"/>
      <c r="B9" s="243"/>
      <c r="C9" s="234"/>
      <c r="D9" s="235"/>
      <c r="E9" s="236"/>
      <c r="F9" s="236"/>
      <c r="G9" s="236"/>
      <c r="H9" s="236"/>
      <c r="I9" s="244"/>
      <c r="J9" s="236"/>
      <c r="K9" s="236"/>
      <c r="L9" s="242"/>
      <c r="M9" s="237">
        <f t="shared" si="0"/>
        <v>0</v>
      </c>
      <c r="N9" s="239"/>
      <c r="O9" s="240"/>
      <c r="P9" s="240"/>
      <c r="Q9" s="240"/>
    </row>
    <row r="10" spans="1:17" ht="55.5" customHeight="1" x14ac:dyDescent="0.3">
      <c r="A10" s="241"/>
      <c r="B10" s="243"/>
      <c r="C10" s="234"/>
      <c r="D10" s="235"/>
      <c r="E10" s="236"/>
      <c r="F10" s="236"/>
      <c r="G10" s="236"/>
      <c r="H10" s="236"/>
      <c r="I10" s="236"/>
      <c r="J10" s="237"/>
      <c r="K10" s="236"/>
      <c r="L10" s="242"/>
      <c r="M10" s="237">
        <f t="shared" si="0"/>
        <v>0</v>
      </c>
      <c r="N10" s="239"/>
      <c r="O10" s="240"/>
      <c r="P10" s="240"/>
      <c r="Q10" s="240"/>
    </row>
    <row r="11" spans="1:17" ht="39.75" customHeight="1" x14ac:dyDescent="0.3">
      <c r="A11" s="241"/>
      <c r="B11" s="243"/>
      <c r="C11" s="234"/>
      <c r="D11" s="235"/>
      <c r="E11" s="236"/>
      <c r="F11" s="236"/>
      <c r="G11" s="236"/>
      <c r="H11" s="236"/>
      <c r="I11" s="238"/>
      <c r="J11" s="236"/>
      <c r="K11" s="236"/>
      <c r="L11" s="242"/>
      <c r="M11" s="237">
        <f t="shared" si="0"/>
        <v>0</v>
      </c>
      <c r="N11" s="234"/>
      <c r="O11" s="240"/>
      <c r="P11" s="240"/>
      <c r="Q11" s="240"/>
    </row>
    <row r="12" spans="1:17" ht="26.25" customHeight="1" x14ac:dyDescent="0.3">
      <c r="A12" s="241"/>
      <c r="B12" s="243"/>
      <c r="C12" s="234"/>
      <c r="D12" s="235"/>
      <c r="E12" s="236"/>
      <c r="F12" s="236"/>
      <c r="G12" s="236"/>
      <c r="H12" s="236"/>
      <c r="I12" s="244"/>
      <c r="J12" s="236"/>
      <c r="K12" s="236"/>
      <c r="L12" s="242"/>
      <c r="M12" s="237">
        <f t="shared" si="0"/>
        <v>0</v>
      </c>
      <c r="N12" s="234"/>
      <c r="O12" s="240"/>
      <c r="P12" s="240"/>
      <c r="Q12" s="240"/>
    </row>
    <row r="13" spans="1:17" ht="26.25" customHeight="1" x14ac:dyDescent="0.3">
      <c r="A13" s="241"/>
      <c r="B13" s="243"/>
      <c r="C13" s="234"/>
      <c r="D13" s="235"/>
      <c r="E13" s="236"/>
      <c r="F13" s="236"/>
      <c r="G13" s="236"/>
      <c r="H13" s="236"/>
      <c r="I13" s="244"/>
      <c r="J13" s="236"/>
      <c r="K13" s="236"/>
      <c r="L13" s="242"/>
      <c r="M13" s="237">
        <f t="shared" si="0"/>
        <v>0</v>
      </c>
      <c r="N13" s="234"/>
      <c r="O13" s="240"/>
      <c r="P13" s="240"/>
      <c r="Q13" s="240"/>
    </row>
    <row r="14" spans="1:17" ht="26.25" customHeight="1" x14ac:dyDescent="0.3">
      <c r="A14" s="241"/>
      <c r="B14" s="243"/>
      <c r="C14" s="234"/>
      <c r="D14" s="235"/>
      <c r="E14" s="236"/>
      <c r="F14" s="236"/>
      <c r="G14" s="236"/>
      <c r="H14" s="236"/>
      <c r="I14" s="244"/>
      <c r="J14" s="236"/>
      <c r="K14" s="236"/>
      <c r="L14" s="242"/>
      <c r="M14" s="237">
        <f t="shared" si="0"/>
        <v>0</v>
      </c>
      <c r="N14" s="234"/>
      <c r="O14" s="240"/>
      <c r="P14" s="240"/>
      <c r="Q14" s="240"/>
    </row>
    <row r="15" spans="1:17" ht="26.25" customHeight="1" x14ac:dyDescent="0.3">
      <c r="A15" s="241"/>
      <c r="B15" s="243"/>
      <c r="C15" s="234"/>
      <c r="D15" s="235"/>
      <c r="E15" s="236"/>
      <c r="F15" s="236"/>
      <c r="G15" s="236"/>
      <c r="H15" s="236"/>
      <c r="I15" s="244"/>
      <c r="J15" s="236"/>
      <c r="K15" s="236"/>
      <c r="L15" s="242"/>
      <c r="M15" s="237">
        <f t="shared" si="0"/>
        <v>0</v>
      </c>
      <c r="N15" s="234"/>
      <c r="O15" s="240"/>
      <c r="P15" s="240"/>
      <c r="Q15" s="240"/>
    </row>
    <row r="16" spans="1:17" ht="26.25" customHeight="1" x14ac:dyDescent="0.3">
      <c r="A16" s="241"/>
      <c r="B16" s="243"/>
      <c r="C16" s="234"/>
      <c r="D16" s="235"/>
      <c r="E16" s="236"/>
      <c r="F16" s="236"/>
      <c r="G16" s="236"/>
      <c r="H16" s="236"/>
      <c r="I16" s="244"/>
      <c r="J16" s="236"/>
      <c r="K16" s="236"/>
      <c r="L16" s="242"/>
      <c r="M16" s="237">
        <f t="shared" si="0"/>
        <v>0</v>
      </c>
      <c r="N16" s="234"/>
      <c r="O16" s="240"/>
      <c r="P16" s="240"/>
      <c r="Q16" s="240"/>
    </row>
    <row r="17" spans="1:17" ht="26.25" customHeight="1" x14ac:dyDescent="0.3">
      <c r="A17" s="241"/>
      <c r="B17" s="243"/>
      <c r="C17" s="234"/>
      <c r="D17" s="235"/>
      <c r="E17" s="236"/>
      <c r="F17" s="236"/>
      <c r="G17" s="236"/>
      <c r="H17" s="236"/>
      <c r="I17" s="244"/>
      <c r="J17" s="236"/>
      <c r="K17" s="236"/>
      <c r="L17" s="242"/>
      <c r="M17" s="237">
        <f t="shared" si="0"/>
        <v>0</v>
      </c>
      <c r="N17" s="234"/>
      <c r="O17" s="240"/>
      <c r="P17" s="240"/>
      <c r="Q17" s="240"/>
    </row>
    <row r="18" spans="1:17" ht="19.5" customHeight="1" x14ac:dyDescent="0.3">
      <c r="A18" s="241"/>
      <c r="B18" s="233"/>
      <c r="C18" s="245"/>
      <c r="D18" s="235"/>
      <c r="E18" s="236"/>
      <c r="F18" s="236"/>
      <c r="G18" s="236"/>
      <c r="H18" s="236"/>
      <c r="I18" s="236"/>
      <c r="J18" s="237"/>
      <c r="K18" s="236"/>
      <c r="L18" s="242"/>
      <c r="M18" s="237">
        <f t="shared" si="0"/>
        <v>0</v>
      </c>
      <c r="N18" s="239"/>
      <c r="O18" s="240"/>
      <c r="P18" s="240"/>
      <c r="Q18" s="240"/>
    </row>
    <row r="19" spans="1:17" ht="19.5" customHeight="1" x14ac:dyDescent="0.3">
      <c r="A19" s="232"/>
      <c r="B19" s="233"/>
      <c r="C19" s="234"/>
      <c r="D19" s="235"/>
      <c r="E19" s="236"/>
      <c r="F19" s="236"/>
      <c r="G19" s="236"/>
      <c r="H19" s="236"/>
      <c r="I19" s="236"/>
      <c r="J19" s="237"/>
      <c r="K19" s="236"/>
      <c r="L19" s="242"/>
      <c r="M19" s="237">
        <f t="shared" si="0"/>
        <v>0</v>
      </c>
      <c r="N19" s="239"/>
      <c r="O19" s="240"/>
      <c r="P19" s="240"/>
      <c r="Q19" s="240"/>
    </row>
    <row r="20" spans="1:17" ht="53.25" customHeight="1" x14ac:dyDescent="0.3">
      <c r="A20" s="241"/>
      <c r="B20" s="246"/>
      <c r="C20" s="234"/>
      <c r="D20" s="235"/>
      <c r="E20" s="236"/>
      <c r="F20" s="236"/>
      <c r="G20" s="236"/>
      <c r="H20" s="236"/>
      <c r="I20" s="244"/>
      <c r="J20" s="236"/>
      <c r="K20" s="236"/>
      <c r="L20" s="242"/>
      <c r="M20" s="237">
        <f t="shared" si="0"/>
        <v>0</v>
      </c>
      <c r="N20" s="234"/>
      <c r="O20" s="240"/>
      <c r="P20" s="240"/>
      <c r="Q20" s="240"/>
    </row>
    <row r="21" spans="1:17" ht="53.25" customHeight="1" x14ac:dyDescent="0.3">
      <c r="A21" s="241"/>
      <c r="B21" s="243"/>
      <c r="C21" s="234"/>
      <c r="D21" s="235"/>
      <c r="E21" s="236"/>
      <c r="F21" s="236"/>
      <c r="G21" s="236"/>
      <c r="H21" s="236"/>
      <c r="I21" s="236"/>
      <c r="J21" s="237"/>
      <c r="K21" s="236"/>
      <c r="L21" s="238"/>
      <c r="M21" s="237">
        <f t="shared" si="0"/>
        <v>0</v>
      </c>
      <c r="N21" s="234"/>
      <c r="O21" s="240"/>
      <c r="P21" s="240"/>
      <c r="Q21" s="240"/>
    </row>
    <row r="22" spans="1:17" ht="51.75" customHeight="1" x14ac:dyDescent="0.3">
      <c r="A22" s="241"/>
      <c r="B22" s="246"/>
      <c r="C22" s="234"/>
      <c r="D22" s="235"/>
      <c r="E22" s="236"/>
      <c r="F22" s="236"/>
      <c r="G22" s="236"/>
      <c r="H22" s="236"/>
      <c r="I22" s="236"/>
      <c r="J22" s="237"/>
      <c r="K22" s="236"/>
      <c r="L22" s="238"/>
      <c r="M22" s="237">
        <f t="shared" si="0"/>
        <v>0</v>
      </c>
      <c r="N22" s="234"/>
      <c r="O22" s="240"/>
      <c r="P22" s="240"/>
      <c r="Q22" s="240"/>
    </row>
    <row r="23" spans="1:17" ht="44.25" customHeight="1" x14ac:dyDescent="0.3">
      <c r="A23" s="241"/>
      <c r="B23" s="246"/>
      <c r="C23" s="234"/>
      <c r="D23" s="235"/>
      <c r="E23" s="236"/>
      <c r="F23" s="236"/>
      <c r="G23" s="236"/>
      <c r="H23" s="236"/>
      <c r="I23" s="236"/>
      <c r="J23" s="237"/>
      <c r="K23" s="236"/>
      <c r="L23" s="247"/>
      <c r="M23" s="237">
        <f t="shared" si="0"/>
        <v>0</v>
      </c>
      <c r="N23" s="234"/>
      <c r="O23" s="240"/>
      <c r="P23" s="240"/>
      <c r="Q23" s="240"/>
    </row>
    <row r="24" spans="1:17" ht="18" customHeight="1" x14ac:dyDescent="0.3">
      <c r="A24" s="241"/>
      <c r="B24" s="246"/>
      <c r="C24" s="234"/>
      <c r="D24" s="235"/>
      <c r="E24" s="236"/>
      <c r="F24" s="236"/>
      <c r="G24" s="236"/>
      <c r="H24" s="236"/>
      <c r="I24" s="244"/>
      <c r="J24" s="236"/>
      <c r="K24" s="236"/>
      <c r="L24" s="238"/>
      <c r="M24" s="237">
        <f t="shared" si="0"/>
        <v>0</v>
      </c>
      <c r="N24" s="234"/>
      <c r="O24" s="240"/>
      <c r="P24" s="240"/>
      <c r="Q24" s="240"/>
    </row>
    <row r="25" spans="1:17" ht="42" customHeight="1" x14ac:dyDescent="0.3">
      <c r="A25" s="241"/>
      <c r="B25" s="246"/>
      <c r="C25" s="234"/>
      <c r="D25" s="235"/>
      <c r="E25" s="236"/>
      <c r="F25" s="236"/>
      <c r="G25" s="236"/>
      <c r="H25" s="236"/>
      <c r="I25" s="236"/>
      <c r="J25" s="237"/>
      <c r="K25" s="236"/>
      <c r="L25" s="238"/>
      <c r="M25" s="237">
        <f t="shared" si="0"/>
        <v>0</v>
      </c>
      <c r="N25" s="234"/>
      <c r="O25" s="240"/>
      <c r="P25" s="240"/>
      <c r="Q25" s="240"/>
    </row>
    <row r="26" spans="1:17" ht="17.25" customHeight="1" x14ac:dyDescent="0.3">
      <c r="A26" s="232"/>
      <c r="B26" s="233"/>
      <c r="C26" s="234"/>
      <c r="D26" s="248"/>
      <c r="E26" s="238"/>
      <c r="F26" s="249"/>
      <c r="G26" s="248"/>
      <c r="H26" s="237"/>
      <c r="I26" s="236"/>
      <c r="J26" s="237"/>
      <c r="K26" s="236"/>
      <c r="L26" s="236"/>
      <c r="M26" s="237">
        <f t="shared" si="0"/>
        <v>0</v>
      </c>
      <c r="N26" s="234"/>
      <c r="O26" s="240"/>
      <c r="P26" s="240"/>
      <c r="Q26" s="240"/>
    </row>
    <row r="27" spans="1:17" ht="25.5" customHeight="1" x14ac:dyDescent="0.3">
      <c r="A27" s="250"/>
      <c r="B27" s="243"/>
      <c r="C27" s="234"/>
      <c r="D27" s="248"/>
      <c r="E27" s="249"/>
      <c r="F27" s="249"/>
      <c r="G27" s="237"/>
      <c r="H27" s="237"/>
      <c r="I27" s="236"/>
      <c r="J27" s="244"/>
      <c r="K27" s="236"/>
      <c r="L27" s="236"/>
      <c r="M27" s="237">
        <f t="shared" si="0"/>
        <v>0</v>
      </c>
      <c r="N27" s="234"/>
      <c r="O27" s="247"/>
      <c r="P27" s="247"/>
      <c r="Q27" s="247"/>
    </row>
    <row r="28" spans="1:17" ht="18" customHeight="1" x14ac:dyDescent="0.3">
      <c r="A28" s="232"/>
      <c r="B28" s="233"/>
      <c r="C28" s="238"/>
      <c r="D28" s="237"/>
      <c r="E28" s="236"/>
      <c r="F28" s="251"/>
      <c r="G28" s="252"/>
      <c r="H28" s="251"/>
      <c r="I28" s="251"/>
      <c r="J28" s="236"/>
      <c r="K28" s="236"/>
      <c r="L28" s="236"/>
      <c r="M28" s="237">
        <f t="shared" si="0"/>
        <v>0</v>
      </c>
      <c r="N28" s="239"/>
      <c r="O28" s="247"/>
      <c r="P28" s="247"/>
      <c r="Q28" s="247"/>
    </row>
    <row r="29" spans="1:17" ht="43.5" customHeight="1" x14ac:dyDescent="0.3">
      <c r="A29" s="253"/>
      <c r="B29" s="254"/>
      <c r="C29" s="255"/>
      <c r="D29" s="249"/>
      <c r="E29" s="256"/>
      <c r="F29" s="236"/>
      <c r="G29" s="236"/>
      <c r="H29" s="236"/>
      <c r="I29" s="236"/>
      <c r="J29" s="236"/>
      <c r="K29" s="236"/>
      <c r="L29" s="236"/>
      <c r="M29" s="237">
        <f t="shared" si="0"/>
        <v>0</v>
      </c>
      <c r="N29" s="234"/>
      <c r="O29" s="240"/>
      <c r="P29" s="240"/>
      <c r="Q29" s="240"/>
    </row>
    <row r="30" spans="1:17" ht="57.75" customHeight="1" x14ac:dyDescent="0.3">
      <c r="A30" s="253"/>
      <c r="B30" s="254"/>
      <c r="C30" s="255"/>
      <c r="D30" s="248"/>
      <c r="E30" s="249"/>
      <c r="F30" s="249"/>
      <c r="G30" s="249"/>
      <c r="H30" s="236"/>
      <c r="I30" s="236"/>
      <c r="J30" s="236"/>
      <c r="K30" s="236"/>
      <c r="L30" s="236"/>
      <c r="M30" s="237">
        <f t="shared" si="0"/>
        <v>0</v>
      </c>
      <c r="N30" s="234"/>
      <c r="O30" s="240"/>
      <c r="P30" s="240"/>
      <c r="Q30" s="240"/>
    </row>
    <row r="31" spans="1:17" x14ac:dyDescent="0.25">
      <c r="A31" s="42" t="s">
        <v>8</v>
      </c>
      <c r="B31" s="42"/>
      <c r="C31" s="43"/>
      <c r="D31" s="156">
        <f>SUM(D7:D30)</f>
        <v>0</v>
      </c>
      <c r="E31" s="156">
        <f t="shared" ref="E31:M31" si="1">SUM(E7:E30)</f>
        <v>0</v>
      </c>
      <c r="F31" s="156">
        <f t="shared" si="1"/>
        <v>0</v>
      </c>
      <c r="G31" s="156">
        <f t="shared" si="1"/>
        <v>0</v>
      </c>
      <c r="H31" s="156">
        <f t="shared" si="1"/>
        <v>0</v>
      </c>
      <c r="I31" s="156">
        <f t="shared" si="1"/>
        <v>0</v>
      </c>
      <c r="J31" s="156">
        <f t="shared" si="1"/>
        <v>0</v>
      </c>
      <c r="K31" s="156">
        <f t="shared" si="1"/>
        <v>0</v>
      </c>
      <c r="L31" s="156">
        <f t="shared" si="1"/>
        <v>0</v>
      </c>
      <c r="M31" s="156">
        <f t="shared" si="1"/>
        <v>0</v>
      </c>
      <c r="N31" s="44"/>
      <c r="O31" s="44"/>
      <c r="P31" s="44"/>
      <c r="Q31" s="156">
        <f>SUM(Q7:Q30)</f>
        <v>0</v>
      </c>
    </row>
  </sheetData>
  <mergeCells count="8">
    <mergeCell ref="A3:Q3"/>
    <mergeCell ref="A4:M4"/>
    <mergeCell ref="N4:O4"/>
    <mergeCell ref="P4:Q5"/>
    <mergeCell ref="D5:E5"/>
    <mergeCell ref="F5:H5"/>
    <mergeCell ref="I5:J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25" workbookViewId="0">
      <selection activeCell="N13" sqref="N13"/>
    </sheetView>
  </sheetViews>
  <sheetFormatPr defaultRowHeight="15" x14ac:dyDescent="0.25"/>
  <cols>
    <col min="1" max="1" width="7.85546875" customWidth="1"/>
    <col min="2" max="2" width="13.5703125" customWidth="1"/>
    <col min="3" max="3" width="22.7109375" customWidth="1"/>
    <col min="4" max="4" width="11.42578125" customWidth="1"/>
    <col min="5" max="5" width="11.28515625" customWidth="1"/>
    <col min="6" max="6" width="13" customWidth="1"/>
    <col min="7" max="7" width="11.7109375" customWidth="1"/>
    <col min="8" max="8" width="11.7109375" bestFit="1" customWidth="1"/>
    <col min="10" max="10" width="10.42578125" bestFit="1" customWidth="1"/>
    <col min="12" max="12" width="11" customWidth="1"/>
    <col min="13" max="13" width="11.7109375" bestFit="1" customWidth="1"/>
    <col min="14" max="14" width="21" customWidth="1"/>
    <col min="15" max="15" width="16.42578125" bestFit="1" customWidth="1"/>
    <col min="16" max="16" width="27.28515625" style="75" customWidth="1"/>
    <col min="17" max="17" width="16.42578125" style="75" customWidth="1"/>
  </cols>
  <sheetData>
    <row r="1" spans="1:17" ht="15.75" x14ac:dyDescent="0.25">
      <c r="A1" s="104"/>
      <c r="B1" s="104"/>
      <c r="C1" s="74" t="s">
        <v>40</v>
      </c>
      <c r="D1" s="7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x14ac:dyDescent="0.25">
      <c r="A2" s="96" t="s">
        <v>41</v>
      </c>
      <c r="B2" s="97"/>
      <c r="C2" s="98"/>
      <c r="D2" s="99"/>
      <c r="E2" s="99"/>
      <c r="F2" s="102"/>
      <c r="G2" s="78"/>
      <c r="H2" s="77"/>
      <c r="I2" s="77"/>
      <c r="J2" s="77"/>
      <c r="K2" s="79"/>
      <c r="L2" s="77"/>
      <c r="M2" s="77"/>
      <c r="N2" s="80"/>
      <c r="O2" s="81"/>
      <c r="P2" s="81"/>
      <c r="Q2" s="81"/>
    </row>
    <row r="3" spans="1:17" s="1" customFormat="1" ht="39.75" thickBot="1" x14ac:dyDescent="0.3">
      <c r="A3" s="100"/>
      <c r="B3" s="101" t="s">
        <v>0</v>
      </c>
      <c r="C3" s="101"/>
      <c r="D3" s="99"/>
      <c r="E3" s="99"/>
      <c r="F3" s="102"/>
      <c r="G3" s="82"/>
      <c r="H3" s="77"/>
      <c r="I3" s="77"/>
      <c r="J3" s="77"/>
      <c r="K3" s="79"/>
      <c r="L3" s="77"/>
      <c r="M3" s="77"/>
      <c r="N3" s="80"/>
      <c r="O3" s="81"/>
      <c r="P3" s="81"/>
      <c r="Q3" s="81"/>
    </row>
    <row r="4" spans="1:17" x14ac:dyDescent="0.25">
      <c r="A4" s="318" t="s">
        <v>1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 t="s">
        <v>2</v>
      </c>
      <c r="O4" s="318"/>
      <c r="P4" s="314" t="s">
        <v>211</v>
      </c>
      <c r="Q4" s="315"/>
    </row>
    <row r="5" spans="1:17" ht="15.75" thickBot="1" x14ac:dyDescent="0.3">
      <c r="A5" s="5"/>
      <c r="B5" s="5"/>
      <c r="C5" s="5"/>
      <c r="D5" s="319" t="s">
        <v>3</v>
      </c>
      <c r="E5" s="319"/>
      <c r="F5" s="320" t="s">
        <v>4</v>
      </c>
      <c r="G5" s="320"/>
      <c r="H5" s="320"/>
      <c r="I5" s="321" t="s">
        <v>5</v>
      </c>
      <c r="J5" s="321"/>
      <c r="K5" s="6" t="s">
        <v>6</v>
      </c>
      <c r="L5" s="7" t="s">
        <v>7</v>
      </c>
      <c r="M5" s="8" t="s">
        <v>8</v>
      </c>
      <c r="N5" s="322"/>
      <c r="O5" s="322"/>
      <c r="P5" s="316"/>
      <c r="Q5" s="317"/>
    </row>
    <row r="6" spans="1:17" ht="39.75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14" t="s">
        <v>19</v>
      </c>
      <c r="L6" s="15" t="s">
        <v>20</v>
      </c>
      <c r="M6" s="8" t="s">
        <v>8</v>
      </c>
      <c r="N6" s="14" t="s">
        <v>21</v>
      </c>
      <c r="O6" s="14" t="s">
        <v>22</v>
      </c>
      <c r="P6" s="229" t="s">
        <v>212</v>
      </c>
      <c r="Q6" s="230" t="s">
        <v>213</v>
      </c>
    </row>
    <row r="7" spans="1:17" ht="28.5" customHeight="1" x14ac:dyDescent="0.25">
      <c r="A7" s="55">
        <v>43101</v>
      </c>
      <c r="B7" s="95" t="s">
        <v>33</v>
      </c>
      <c r="C7" s="70" t="s">
        <v>44</v>
      </c>
      <c r="D7" s="16"/>
      <c r="E7" s="17"/>
      <c r="F7" s="17"/>
      <c r="G7" s="17"/>
      <c r="H7" s="17"/>
      <c r="I7" s="17"/>
      <c r="J7" s="17"/>
      <c r="K7" s="17"/>
      <c r="L7" s="17"/>
      <c r="M7" s="17">
        <f>SUM(D7:L7)</f>
        <v>0</v>
      </c>
      <c r="N7" s="18"/>
      <c r="O7" s="19"/>
      <c r="P7" s="23"/>
      <c r="Q7" s="258">
        <f>M7</f>
        <v>0</v>
      </c>
    </row>
    <row r="8" spans="1:17" ht="45.75" customHeight="1" x14ac:dyDescent="0.25">
      <c r="A8" s="20">
        <v>43102</v>
      </c>
      <c r="B8" s="72" t="s">
        <v>32</v>
      </c>
      <c r="C8" s="73" t="s">
        <v>42</v>
      </c>
      <c r="D8" s="27"/>
      <c r="E8" s="54"/>
      <c r="F8" s="57">
        <v>30000</v>
      </c>
      <c r="G8" s="58">
        <v>50000</v>
      </c>
      <c r="H8" s="66">
        <v>45000</v>
      </c>
      <c r="I8" s="17"/>
      <c r="J8" s="66"/>
      <c r="K8" s="17"/>
      <c r="L8" s="17"/>
      <c r="M8" s="17">
        <f t="shared" ref="M8:M33" si="0">SUM(D8:L8)</f>
        <v>125000</v>
      </c>
      <c r="N8" s="111" t="s">
        <v>69</v>
      </c>
      <c r="O8" s="23">
        <v>40000000</v>
      </c>
      <c r="P8" s="23"/>
      <c r="Q8" s="258">
        <f t="shared" ref="Q8:Q33" si="1">M8</f>
        <v>125000</v>
      </c>
    </row>
    <row r="9" spans="1:17" ht="40.5" x14ac:dyDescent="0.25">
      <c r="A9" s="67">
        <v>43103.09</v>
      </c>
      <c r="B9" s="69" t="s">
        <v>32</v>
      </c>
      <c r="C9" s="83" t="s">
        <v>45</v>
      </c>
      <c r="D9" s="27"/>
      <c r="E9" s="68"/>
      <c r="F9" s="16"/>
      <c r="G9" s="66">
        <v>50000</v>
      </c>
      <c r="H9" s="66">
        <v>45000</v>
      </c>
      <c r="I9" s="66"/>
      <c r="J9" s="66"/>
      <c r="K9" s="66"/>
      <c r="L9" s="66"/>
      <c r="M9" s="17">
        <f t="shared" si="0"/>
        <v>95000</v>
      </c>
      <c r="N9" s="111" t="s">
        <v>69</v>
      </c>
      <c r="O9" s="107">
        <v>10000000</v>
      </c>
      <c r="P9" s="106"/>
      <c r="Q9" s="258">
        <f t="shared" si="1"/>
        <v>95000</v>
      </c>
    </row>
    <row r="10" spans="1:17" ht="19.5" customHeight="1" x14ac:dyDescent="0.25">
      <c r="A10" s="26">
        <v>43104.9</v>
      </c>
      <c r="B10" s="78" t="s">
        <v>28</v>
      </c>
      <c r="C10" s="84" t="s">
        <v>29</v>
      </c>
      <c r="D10" s="27"/>
      <c r="E10" s="17"/>
      <c r="F10" s="17"/>
      <c r="G10" s="17"/>
      <c r="H10" s="17"/>
      <c r="I10" s="17"/>
      <c r="J10" s="17"/>
      <c r="K10" s="17"/>
      <c r="L10" s="17"/>
      <c r="M10" s="17">
        <f t="shared" si="0"/>
        <v>0</v>
      </c>
      <c r="N10" s="22"/>
      <c r="O10" s="23"/>
      <c r="P10" s="23"/>
      <c r="Q10" s="258">
        <f t="shared" si="1"/>
        <v>0</v>
      </c>
    </row>
    <row r="11" spans="1:17" ht="29.25" customHeight="1" x14ac:dyDescent="0.25">
      <c r="A11" s="26">
        <v>43105.9</v>
      </c>
      <c r="B11" s="78" t="s">
        <v>23</v>
      </c>
      <c r="C11" s="84" t="s">
        <v>62</v>
      </c>
      <c r="D11" s="27"/>
      <c r="E11" s="17"/>
      <c r="F11" s="17"/>
      <c r="G11" s="17"/>
      <c r="H11" s="17"/>
      <c r="I11" s="17"/>
      <c r="J11" s="17"/>
      <c r="K11" s="17"/>
      <c r="L11" s="17">
        <v>35000</v>
      </c>
      <c r="M11" s="17">
        <f t="shared" si="0"/>
        <v>35000</v>
      </c>
      <c r="N11" s="109" t="s">
        <v>67</v>
      </c>
      <c r="O11" s="19">
        <v>120000000</v>
      </c>
      <c r="P11" s="23"/>
      <c r="Q11" s="258">
        <f t="shared" si="1"/>
        <v>35000</v>
      </c>
    </row>
    <row r="12" spans="1:17" ht="51" customHeight="1" x14ac:dyDescent="0.25">
      <c r="A12" s="26">
        <v>43106.9</v>
      </c>
      <c r="B12" s="78" t="s">
        <v>23</v>
      </c>
      <c r="C12" s="84" t="s">
        <v>63</v>
      </c>
      <c r="D12" s="16"/>
      <c r="E12" s="17"/>
      <c r="F12" s="17"/>
      <c r="G12" s="17"/>
      <c r="H12" s="17"/>
      <c r="I12" s="17"/>
      <c r="J12" s="17"/>
      <c r="K12" s="17"/>
      <c r="L12" s="17"/>
      <c r="M12" s="17">
        <f t="shared" si="0"/>
        <v>0</v>
      </c>
      <c r="N12" s="114" t="s">
        <v>68</v>
      </c>
      <c r="O12" s="19">
        <v>5000000</v>
      </c>
      <c r="P12" s="23"/>
      <c r="Q12" s="258">
        <f t="shared" si="1"/>
        <v>0</v>
      </c>
    </row>
    <row r="13" spans="1:17" ht="12.75" customHeight="1" x14ac:dyDescent="0.25">
      <c r="A13" s="103">
        <v>43107.9</v>
      </c>
      <c r="B13" s="71" t="s">
        <v>25</v>
      </c>
      <c r="C13" s="28"/>
      <c r="D13" s="29"/>
      <c r="E13" s="30"/>
      <c r="F13" s="30"/>
      <c r="G13" s="30"/>
      <c r="H13" s="31"/>
      <c r="I13" s="30"/>
      <c r="J13" s="31"/>
      <c r="K13" s="30"/>
      <c r="L13" s="30"/>
      <c r="M13" s="17">
        <f t="shared" si="0"/>
        <v>0</v>
      </c>
      <c r="N13" s="32"/>
      <c r="O13" s="33"/>
      <c r="P13" s="33"/>
      <c r="Q13" s="258">
        <f t="shared" si="1"/>
        <v>0</v>
      </c>
    </row>
    <row r="14" spans="1:17" ht="41.25" customHeight="1" x14ac:dyDescent="0.25">
      <c r="A14" s="26">
        <v>43108.9</v>
      </c>
      <c r="B14" s="78" t="s">
        <v>23</v>
      </c>
      <c r="C14" s="56" t="s">
        <v>64</v>
      </c>
      <c r="D14" s="16"/>
      <c r="E14" s="35"/>
      <c r="F14" s="35"/>
      <c r="G14" s="35"/>
      <c r="H14" s="16"/>
      <c r="I14" s="16"/>
      <c r="J14" s="66">
        <v>20000</v>
      </c>
      <c r="K14" s="66"/>
      <c r="L14" s="66"/>
      <c r="M14" s="17">
        <f t="shared" si="0"/>
        <v>20000</v>
      </c>
      <c r="N14" s="85" t="s">
        <v>27</v>
      </c>
      <c r="O14" s="19">
        <v>20000000</v>
      </c>
      <c r="P14" s="23"/>
      <c r="Q14" s="258">
        <f t="shared" si="1"/>
        <v>20000</v>
      </c>
    </row>
    <row r="15" spans="1:17" ht="67.5" customHeight="1" x14ac:dyDescent="0.25">
      <c r="A15" s="26">
        <v>43109.9</v>
      </c>
      <c r="B15" s="78" t="s">
        <v>26</v>
      </c>
      <c r="C15" s="34" t="s">
        <v>49</v>
      </c>
      <c r="D15" s="16"/>
      <c r="E15" s="21"/>
      <c r="F15" s="66">
        <v>20000</v>
      </c>
      <c r="G15" s="66">
        <v>50000</v>
      </c>
      <c r="H15" s="66">
        <v>45000</v>
      </c>
      <c r="I15" s="66"/>
      <c r="J15" s="66"/>
      <c r="K15" s="66"/>
      <c r="L15" s="66"/>
      <c r="M15" s="17">
        <f t="shared" si="0"/>
        <v>115000</v>
      </c>
      <c r="N15" s="108" t="s">
        <v>66</v>
      </c>
      <c r="O15" s="107">
        <v>10000000</v>
      </c>
      <c r="P15" s="106"/>
      <c r="Q15" s="258">
        <f t="shared" si="1"/>
        <v>115000</v>
      </c>
    </row>
    <row r="16" spans="1:17" ht="67.5" x14ac:dyDescent="0.25">
      <c r="A16" s="89">
        <v>43110.9</v>
      </c>
      <c r="B16" s="69" t="s">
        <v>26</v>
      </c>
      <c r="C16" s="90" t="s">
        <v>48</v>
      </c>
      <c r="D16" s="16"/>
      <c r="E16" s="17"/>
      <c r="F16" s="17"/>
      <c r="G16" s="17">
        <v>50000</v>
      </c>
      <c r="H16" s="17">
        <v>45000</v>
      </c>
      <c r="I16" s="17"/>
      <c r="J16" s="17"/>
      <c r="K16" s="17"/>
      <c r="L16" s="17"/>
      <c r="M16" s="17">
        <f t="shared" si="0"/>
        <v>95000</v>
      </c>
      <c r="N16" s="113" t="s">
        <v>30</v>
      </c>
      <c r="O16" s="107">
        <v>8000000</v>
      </c>
      <c r="P16" s="106"/>
      <c r="Q16" s="258">
        <f t="shared" si="1"/>
        <v>95000</v>
      </c>
    </row>
    <row r="17" spans="1:17" ht="39.75" customHeight="1" x14ac:dyDescent="0.25">
      <c r="A17" s="26">
        <v>43111.9</v>
      </c>
      <c r="B17" s="78" t="s">
        <v>26</v>
      </c>
      <c r="C17" s="91" t="s">
        <v>50</v>
      </c>
      <c r="D17" s="16"/>
      <c r="E17" s="17"/>
      <c r="F17" s="17"/>
      <c r="G17" s="17">
        <v>50000</v>
      </c>
      <c r="H17" s="17">
        <v>45000</v>
      </c>
      <c r="I17" s="17"/>
      <c r="J17" s="17"/>
      <c r="K17" s="17"/>
      <c r="L17" s="17"/>
      <c r="M17" s="17">
        <f t="shared" si="0"/>
        <v>95000</v>
      </c>
      <c r="N17" s="110" t="s">
        <v>70</v>
      </c>
      <c r="O17" s="106">
        <v>10000000</v>
      </c>
      <c r="P17" s="106"/>
      <c r="Q17" s="258">
        <f t="shared" si="1"/>
        <v>95000</v>
      </c>
    </row>
    <row r="18" spans="1:17" ht="24" customHeight="1" x14ac:dyDescent="0.25">
      <c r="A18" s="26">
        <v>43112.9</v>
      </c>
      <c r="B18" s="95" t="s">
        <v>33</v>
      </c>
      <c r="C18" s="105" t="s">
        <v>43</v>
      </c>
      <c r="D18" s="16"/>
      <c r="E18" s="17"/>
      <c r="F18" s="17"/>
      <c r="G18" s="17"/>
      <c r="H18" s="17"/>
      <c r="I18" s="17"/>
      <c r="J18" s="17"/>
      <c r="K18" s="17"/>
      <c r="L18" s="17"/>
      <c r="M18" s="17">
        <f t="shared" si="0"/>
        <v>0</v>
      </c>
      <c r="N18" s="112"/>
      <c r="O18" s="4"/>
      <c r="P18" s="76"/>
      <c r="Q18" s="258">
        <f t="shared" si="1"/>
        <v>0</v>
      </c>
    </row>
    <row r="19" spans="1:17" ht="69" customHeight="1" x14ac:dyDescent="0.25">
      <c r="A19" s="26">
        <v>43113.9</v>
      </c>
      <c r="B19" s="78" t="s">
        <v>46</v>
      </c>
      <c r="C19" s="91" t="s">
        <v>47</v>
      </c>
      <c r="D19" s="16"/>
      <c r="E19" s="17"/>
      <c r="F19" s="17"/>
      <c r="G19" s="17"/>
      <c r="H19" s="17">
        <v>45000</v>
      </c>
      <c r="I19" s="17"/>
      <c r="J19" s="17"/>
      <c r="K19" s="17"/>
      <c r="L19" s="17"/>
      <c r="M19" s="17">
        <f t="shared" si="0"/>
        <v>45000</v>
      </c>
      <c r="N19" s="113" t="s">
        <v>30</v>
      </c>
      <c r="O19" s="107">
        <v>30000000</v>
      </c>
      <c r="P19" s="106"/>
      <c r="Q19" s="258">
        <f t="shared" si="1"/>
        <v>45000</v>
      </c>
    </row>
    <row r="20" spans="1:17" x14ac:dyDescent="0.25">
      <c r="A20" s="86">
        <v>43114.9</v>
      </c>
      <c r="B20" s="87" t="s">
        <v>25</v>
      </c>
      <c r="C20" s="36"/>
      <c r="D20" s="16"/>
      <c r="E20" s="17"/>
      <c r="F20" s="17"/>
      <c r="G20" s="17"/>
      <c r="H20" s="17"/>
      <c r="I20" s="17"/>
      <c r="J20" s="17"/>
      <c r="K20" s="17"/>
      <c r="L20" s="17"/>
      <c r="M20" s="17">
        <f t="shared" si="0"/>
        <v>0</v>
      </c>
      <c r="N20" s="25"/>
      <c r="O20" s="4"/>
      <c r="P20" s="76"/>
      <c r="Q20" s="258">
        <f t="shared" si="1"/>
        <v>0</v>
      </c>
    </row>
    <row r="21" spans="1:17" ht="55.5" customHeight="1" x14ac:dyDescent="0.25">
      <c r="A21" s="26">
        <v>43115.9</v>
      </c>
      <c r="B21" s="78" t="s">
        <v>23</v>
      </c>
      <c r="C21" s="84" t="s">
        <v>51</v>
      </c>
      <c r="D21" s="66"/>
      <c r="E21" s="37"/>
      <c r="F21" s="37"/>
      <c r="G21" s="65"/>
      <c r="H21" s="66"/>
      <c r="I21" s="17"/>
      <c r="J21" s="17">
        <v>20000</v>
      </c>
      <c r="K21" s="17"/>
      <c r="L21" s="38"/>
      <c r="M21" s="17">
        <f t="shared" si="0"/>
        <v>20000</v>
      </c>
      <c r="N21" s="114" t="s">
        <v>66</v>
      </c>
      <c r="O21" s="64">
        <v>5000000</v>
      </c>
      <c r="P21" s="231"/>
      <c r="Q21" s="258">
        <f t="shared" si="1"/>
        <v>20000</v>
      </c>
    </row>
    <row r="22" spans="1:17" ht="37.5" customHeight="1" x14ac:dyDescent="0.25">
      <c r="A22" s="26">
        <v>43116.9</v>
      </c>
      <c r="B22" s="53" t="s">
        <v>29</v>
      </c>
      <c r="C22" s="84" t="s">
        <v>52</v>
      </c>
      <c r="D22" s="16"/>
      <c r="E22" s="17"/>
      <c r="F22" s="17"/>
      <c r="G22" s="17"/>
      <c r="H22" s="17"/>
      <c r="I22" s="17"/>
      <c r="J22" s="17">
        <v>20000</v>
      </c>
      <c r="K22" s="17"/>
      <c r="L22" s="17"/>
      <c r="M22" s="17">
        <f t="shared" si="0"/>
        <v>20000</v>
      </c>
      <c r="N22" s="114" t="s">
        <v>66</v>
      </c>
      <c r="O22" s="106">
        <v>4000000</v>
      </c>
      <c r="P22" s="106"/>
      <c r="Q22" s="258">
        <f t="shared" si="1"/>
        <v>20000</v>
      </c>
    </row>
    <row r="23" spans="1:17" ht="54" x14ac:dyDescent="0.25">
      <c r="A23" s="67">
        <v>43117.9</v>
      </c>
      <c r="B23" s="63" t="s">
        <v>24</v>
      </c>
      <c r="C23" s="92" t="s">
        <v>53</v>
      </c>
      <c r="D23" s="16"/>
      <c r="E23" s="17"/>
      <c r="F23" s="17"/>
      <c r="G23" s="17"/>
      <c r="H23" s="66"/>
      <c r="I23" s="66"/>
      <c r="J23" s="66">
        <v>30000</v>
      </c>
      <c r="K23" s="66"/>
      <c r="L23" s="66"/>
      <c r="M23" s="17">
        <f t="shared" si="0"/>
        <v>30000</v>
      </c>
      <c r="N23" s="111" t="s">
        <v>71</v>
      </c>
      <c r="O23" s="107">
        <v>15000000</v>
      </c>
      <c r="P23" s="106"/>
      <c r="Q23" s="258">
        <f t="shared" si="1"/>
        <v>30000</v>
      </c>
    </row>
    <row r="24" spans="1:17" ht="39" customHeight="1" x14ac:dyDescent="0.25">
      <c r="A24" s="62" t="s">
        <v>54</v>
      </c>
      <c r="B24" s="61" t="s">
        <v>23</v>
      </c>
      <c r="C24" s="92" t="s">
        <v>65</v>
      </c>
      <c r="D24" s="16"/>
      <c r="E24" s="17"/>
      <c r="F24" s="17"/>
      <c r="G24" s="17"/>
      <c r="H24" s="17"/>
      <c r="I24" s="17"/>
      <c r="J24" s="17"/>
      <c r="K24" s="17"/>
      <c r="L24" s="17">
        <v>25000</v>
      </c>
      <c r="M24" s="17">
        <f t="shared" si="0"/>
        <v>25000</v>
      </c>
      <c r="N24" s="113" t="s">
        <v>30</v>
      </c>
      <c r="O24" s="107">
        <v>20000000</v>
      </c>
      <c r="P24" s="106"/>
      <c r="Q24" s="258">
        <f t="shared" si="1"/>
        <v>25000</v>
      </c>
    </row>
    <row r="25" spans="1:17" ht="17.25" customHeight="1" x14ac:dyDescent="0.25">
      <c r="A25" s="94">
        <v>43121.09</v>
      </c>
      <c r="B25" s="87" t="s">
        <v>25</v>
      </c>
      <c r="C25" s="41"/>
      <c r="D25" s="16"/>
      <c r="E25" s="17"/>
      <c r="F25" s="17"/>
      <c r="G25" s="17"/>
      <c r="H25" s="17"/>
      <c r="I25" s="17"/>
      <c r="J25" s="17"/>
      <c r="K25" s="17"/>
      <c r="L25" s="17"/>
      <c r="M25" s="17">
        <f t="shared" si="0"/>
        <v>0</v>
      </c>
      <c r="N25" s="18"/>
      <c r="O25" s="2"/>
      <c r="P25" s="76"/>
      <c r="Q25" s="258">
        <f t="shared" si="1"/>
        <v>0</v>
      </c>
    </row>
    <row r="26" spans="1:17" ht="27" x14ac:dyDescent="0.25">
      <c r="A26" s="40">
        <v>43122.09</v>
      </c>
      <c r="B26" s="78" t="s">
        <v>23</v>
      </c>
      <c r="C26" s="83" t="s">
        <v>48</v>
      </c>
      <c r="D26" s="16"/>
      <c r="E26" s="37"/>
      <c r="F26" s="37"/>
      <c r="G26" s="17"/>
      <c r="H26" s="17"/>
      <c r="I26" s="17"/>
      <c r="J26" s="17"/>
      <c r="K26" s="17"/>
      <c r="L26" s="17"/>
      <c r="M26" s="17">
        <f t="shared" si="0"/>
        <v>0</v>
      </c>
      <c r="N26" s="25"/>
      <c r="O26" s="107">
        <v>5000000</v>
      </c>
      <c r="P26" s="106"/>
      <c r="Q26" s="258">
        <f t="shared" si="1"/>
        <v>0</v>
      </c>
    </row>
    <row r="27" spans="1:17" ht="54.75" customHeight="1" x14ac:dyDescent="0.25">
      <c r="A27" s="40">
        <v>43123.09</v>
      </c>
      <c r="B27" s="78" t="s">
        <v>32</v>
      </c>
      <c r="C27" s="83" t="s">
        <v>55</v>
      </c>
      <c r="D27" s="27"/>
      <c r="E27" s="21"/>
      <c r="F27" s="17">
        <v>20000</v>
      </c>
      <c r="G27" s="17">
        <v>50000</v>
      </c>
      <c r="H27" s="17">
        <v>45000</v>
      </c>
      <c r="I27" s="17"/>
      <c r="J27" s="17"/>
      <c r="K27" s="17"/>
      <c r="L27" s="17"/>
      <c r="M27" s="17">
        <f t="shared" si="0"/>
        <v>115000</v>
      </c>
      <c r="N27" s="113" t="s">
        <v>30</v>
      </c>
      <c r="O27" s="2"/>
      <c r="P27" s="76"/>
      <c r="Q27" s="258">
        <f t="shared" si="1"/>
        <v>115000</v>
      </c>
    </row>
    <row r="28" spans="1:17" x14ac:dyDescent="0.25">
      <c r="A28" s="60">
        <v>43124</v>
      </c>
      <c r="B28" s="87" t="s">
        <v>28</v>
      </c>
      <c r="C28" s="88" t="s">
        <v>31</v>
      </c>
      <c r="D28" s="16"/>
      <c r="E28" s="17"/>
      <c r="F28" s="17"/>
      <c r="G28" s="17"/>
      <c r="H28" s="17"/>
      <c r="I28" s="17"/>
      <c r="J28" s="17"/>
      <c r="K28" s="17"/>
      <c r="L28" s="17"/>
      <c r="M28" s="17">
        <f t="shared" si="0"/>
        <v>0</v>
      </c>
      <c r="N28" s="3"/>
      <c r="O28" s="4"/>
      <c r="P28" s="76"/>
      <c r="Q28" s="258">
        <f t="shared" si="1"/>
        <v>0</v>
      </c>
    </row>
    <row r="29" spans="1:17" ht="65.25" customHeight="1" x14ac:dyDescent="0.25">
      <c r="A29" s="40">
        <v>43125</v>
      </c>
      <c r="B29" s="78" t="s">
        <v>31</v>
      </c>
      <c r="C29" s="83" t="s">
        <v>56</v>
      </c>
      <c r="D29" s="16"/>
      <c r="E29" s="17"/>
      <c r="F29" s="17">
        <v>20000</v>
      </c>
      <c r="G29" s="17">
        <v>50000</v>
      </c>
      <c r="H29" s="17">
        <v>45000</v>
      </c>
      <c r="I29" s="17"/>
      <c r="J29" s="17"/>
      <c r="K29" s="17"/>
      <c r="L29" s="17"/>
      <c r="M29" s="17">
        <f t="shared" si="0"/>
        <v>115000</v>
      </c>
      <c r="N29" s="114" t="s">
        <v>72</v>
      </c>
      <c r="O29" s="107">
        <v>10000000</v>
      </c>
      <c r="P29" s="106"/>
      <c r="Q29" s="258">
        <f t="shared" si="1"/>
        <v>115000</v>
      </c>
    </row>
    <row r="30" spans="1:17" ht="54" x14ac:dyDescent="0.25">
      <c r="A30" s="60">
        <v>43126</v>
      </c>
      <c r="B30" s="63" t="s">
        <v>31</v>
      </c>
      <c r="C30" s="92" t="s">
        <v>48</v>
      </c>
      <c r="D30" s="16"/>
      <c r="E30" s="17"/>
      <c r="F30" s="17"/>
      <c r="G30" s="17">
        <v>50000</v>
      </c>
      <c r="H30" s="17">
        <v>45000</v>
      </c>
      <c r="I30" s="17"/>
      <c r="J30" s="17"/>
      <c r="K30" s="17"/>
      <c r="L30" s="17"/>
      <c r="M30" s="17">
        <f t="shared" si="0"/>
        <v>95000</v>
      </c>
      <c r="N30" s="114" t="s">
        <v>72</v>
      </c>
      <c r="O30" s="107">
        <v>10000000</v>
      </c>
      <c r="P30" s="106"/>
      <c r="Q30" s="258">
        <f t="shared" si="1"/>
        <v>95000</v>
      </c>
    </row>
    <row r="31" spans="1:17" ht="38.25" customHeight="1" x14ac:dyDescent="0.25">
      <c r="A31" s="40">
        <v>43127</v>
      </c>
      <c r="B31" s="78" t="s">
        <v>57</v>
      </c>
      <c r="C31" s="93" t="s">
        <v>58</v>
      </c>
      <c r="D31" s="16"/>
      <c r="E31" s="21"/>
      <c r="F31" s="17"/>
      <c r="G31" s="17">
        <v>50000</v>
      </c>
      <c r="H31" s="17">
        <v>45000</v>
      </c>
      <c r="I31" s="17"/>
      <c r="J31" s="17"/>
      <c r="K31" s="17"/>
      <c r="L31" s="17"/>
      <c r="M31" s="17">
        <f t="shared" si="0"/>
        <v>95000</v>
      </c>
      <c r="N31" s="114" t="s">
        <v>72</v>
      </c>
      <c r="O31" s="106">
        <v>30000000</v>
      </c>
      <c r="P31" s="106"/>
      <c r="Q31" s="258">
        <f t="shared" si="1"/>
        <v>95000</v>
      </c>
    </row>
    <row r="32" spans="1:17" ht="11.25" customHeight="1" x14ac:dyDescent="0.25">
      <c r="A32" s="94">
        <v>43128</v>
      </c>
      <c r="B32" s="87" t="s">
        <v>25</v>
      </c>
      <c r="C32" s="39"/>
      <c r="D32" s="38"/>
      <c r="E32" s="17"/>
      <c r="F32" s="17"/>
      <c r="G32" s="17"/>
      <c r="H32" s="17"/>
      <c r="I32" s="17"/>
      <c r="J32" s="17"/>
      <c r="K32" s="17"/>
      <c r="L32" s="17"/>
      <c r="M32" s="17">
        <f t="shared" si="0"/>
        <v>0</v>
      </c>
      <c r="N32" s="24"/>
      <c r="O32" s="4"/>
      <c r="P32" s="76"/>
      <c r="Q32" s="258">
        <f t="shared" si="1"/>
        <v>0</v>
      </c>
    </row>
    <row r="33" spans="1:17" ht="55.5" customHeight="1" x14ac:dyDescent="0.25">
      <c r="A33" s="59" t="s">
        <v>59</v>
      </c>
      <c r="B33" s="78" t="s">
        <v>23</v>
      </c>
      <c r="C33" s="92" t="s">
        <v>60</v>
      </c>
      <c r="D33" s="16"/>
      <c r="E33" s="17"/>
      <c r="F33" s="17"/>
      <c r="G33" s="17"/>
      <c r="H33" s="17"/>
      <c r="I33" s="17"/>
      <c r="J33" s="17"/>
      <c r="K33" s="17"/>
      <c r="L33" s="17"/>
      <c r="M33" s="17">
        <f t="shared" si="0"/>
        <v>0</v>
      </c>
      <c r="N33" s="85" t="s">
        <v>61</v>
      </c>
      <c r="O33" s="76"/>
      <c r="P33" s="76"/>
      <c r="Q33" s="258">
        <f t="shared" si="1"/>
        <v>0</v>
      </c>
    </row>
    <row r="34" spans="1:17" x14ac:dyDescent="0.25">
      <c r="A34" s="42" t="s">
        <v>8</v>
      </c>
      <c r="B34" s="42"/>
      <c r="C34" s="43"/>
      <c r="D34" s="44">
        <f>SUM(D7:D33)</f>
        <v>0</v>
      </c>
      <c r="E34" s="44">
        <f t="shared" ref="E34:M34" si="2">SUM(E7:E33)</f>
        <v>0</v>
      </c>
      <c r="F34" s="44">
        <f t="shared" si="2"/>
        <v>90000</v>
      </c>
      <c r="G34" s="44">
        <f t="shared" si="2"/>
        <v>450000</v>
      </c>
      <c r="H34" s="44">
        <f t="shared" si="2"/>
        <v>450000</v>
      </c>
      <c r="I34" s="44">
        <f t="shared" si="2"/>
        <v>0</v>
      </c>
      <c r="J34" s="44">
        <f t="shared" si="2"/>
        <v>90000</v>
      </c>
      <c r="K34" s="44">
        <f t="shared" si="2"/>
        <v>0</v>
      </c>
      <c r="L34" s="44">
        <f t="shared" si="2"/>
        <v>60000</v>
      </c>
      <c r="M34" s="44">
        <f t="shared" si="2"/>
        <v>1140000</v>
      </c>
      <c r="N34" s="44"/>
      <c r="O34" s="44">
        <v>352000000</v>
      </c>
      <c r="P34" s="44"/>
      <c r="Q34" s="44">
        <f>SUM(Q7:Q33)</f>
        <v>1140000</v>
      </c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81"/>
      <c r="Q35" s="81"/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81"/>
      <c r="Q36" s="81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81"/>
      <c r="Q37" s="81"/>
    </row>
    <row r="38" spans="1:17" x14ac:dyDescent="0.25">
      <c r="A38" s="4"/>
      <c r="B38" s="45" t="s">
        <v>34</v>
      </c>
      <c r="C38" s="45" t="s">
        <v>3</v>
      </c>
      <c r="D38" s="45" t="s">
        <v>4</v>
      </c>
      <c r="E38" s="45" t="s">
        <v>5</v>
      </c>
      <c r="F38" s="45" t="s">
        <v>6</v>
      </c>
      <c r="G38" s="45" t="s">
        <v>7</v>
      </c>
      <c r="H38" s="45" t="s">
        <v>8</v>
      </c>
      <c r="I38" s="4"/>
      <c r="J38" s="4"/>
      <c r="K38" s="4"/>
      <c r="L38" s="4"/>
      <c r="M38" s="4"/>
      <c r="N38" s="4"/>
      <c r="O38" s="4"/>
      <c r="P38" s="81"/>
      <c r="Q38" s="81"/>
    </row>
    <row r="39" spans="1:17" x14ac:dyDescent="0.25">
      <c r="A39" s="4"/>
      <c r="B39" s="46" t="s">
        <v>35</v>
      </c>
      <c r="C39" s="47">
        <v>300000</v>
      </c>
      <c r="D39" s="47">
        <v>2000000</v>
      </c>
      <c r="E39" s="47">
        <v>400000</v>
      </c>
      <c r="F39" s="47"/>
      <c r="G39" s="47">
        <v>225000</v>
      </c>
      <c r="H39" s="47">
        <v>2925000</v>
      </c>
      <c r="I39" s="47"/>
      <c r="J39" s="47"/>
      <c r="K39" s="19"/>
      <c r="L39" s="4"/>
      <c r="M39" s="4"/>
      <c r="N39" s="4"/>
      <c r="O39" s="4"/>
      <c r="P39" s="81"/>
      <c r="Q39" s="81"/>
    </row>
    <row r="40" spans="1:17" x14ac:dyDescent="0.25">
      <c r="A40" s="4"/>
      <c r="B40" s="48" t="s">
        <v>36</v>
      </c>
      <c r="C40" s="49">
        <v>0</v>
      </c>
      <c r="D40" s="49">
        <v>0</v>
      </c>
      <c r="E40" s="49">
        <v>0</v>
      </c>
      <c r="F40" s="49"/>
      <c r="G40" s="49">
        <v>0</v>
      </c>
      <c r="H40" s="49">
        <v>0</v>
      </c>
      <c r="I40" s="4"/>
      <c r="J40" s="4"/>
      <c r="K40" s="19"/>
      <c r="L40" s="4"/>
      <c r="M40" s="4"/>
      <c r="N40" s="4"/>
      <c r="O40" s="4"/>
      <c r="P40" s="81"/>
      <c r="Q40" s="81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19"/>
      <c r="L41" s="4"/>
      <c r="M41" s="4"/>
      <c r="N41" s="4"/>
      <c r="O41" s="4"/>
      <c r="P41" s="81"/>
      <c r="Q41" s="81"/>
    </row>
    <row r="42" spans="1:17" x14ac:dyDescent="0.25">
      <c r="A42" s="4"/>
      <c r="B42" s="47" t="s">
        <v>37</v>
      </c>
      <c r="C42" s="47">
        <v>300000</v>
      </c>
      <c r="D42" s="47">
        <v>2000000</v>
      </c>
      <c r="E42" s="47">
        <v>400000</v>
      </c>
      <c r="F42" s="47"/>
      <c r="G42" s="47">
        <v>225000</v>
      </c>
      <c r="H42" s="47">
        <v>2925000</v>
      </c>
      <c r="I42" s="4"/>
      <c r="J42" s="4"/>
      <c r="K42" s="19"/>
      <c r="L42" s="4"/>
      <c r="M42" s="4"/>
      <c r="N42" s="4"/>
      <c r="O42" s="4"/>
      <c r="P42" s="81"/>
      <c r="Q42" s="81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19"/>
      <c r="L43" s="4"/>
      <c r="M43" s="4"/>
      <c r="N43" s="4"/>
      <c r="O43" s="4"/>
      <c r="P43" s="81"/>
      <c r="Q43" s="81"/>
    </row>
    <row r="44" spans="1:17" x14ac:dyDescent="0.25">
      <c r="A44" s="4"/>
      <c r="B44" s="50" t="s">
        <v>38</v>
      </c>
      <c r="C44" s="50">
        <v>0</v>
      </c>
      <c r="D44" s="50">
        <v>990000</v>
      </c>
      <c r="E44" s="50">
        <v>90000</v>
      </c>
      <c r="F44" s="50"/>
      <c r="G44" s="50">
        <v>60000</v>
      </c>
      <c r="H44" s="50">
        <v>1140000</v>
      </c>
      <c r="I44" s="4"/>
      <c r="J44" s="50"/>
      <c r="K44" s="19"/>
      <c r="L44" s="4"/>
      <c r="M44" s="4"/>
      <c r="N44" s="4"/>
      <c r="O44" s="4"/>
      <c r="P44" s="81"/>
      <c r="Q44" s="81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81"/>
      <c r="Q45" s="81"/>
    </row>
    <row r="46" spans="1:17" x14ac:dyDescent="0.25">
      <c r="A46" s="4"/>
      <c r="B46" s="51" t="s">
        <v>39</v>
      </c>
      <c r="C46" s="52">
        <v>300000</v>
      </c>
      <c r="D46" s="52">
        <v>1010000</v>
      </c>
      <c r="E46" s="52">
        <v>310000</v>
      </c>
      <c r="F46" s="52"/>
      <c r="G46" s="52">
        <v>165000</v>
      </c>
      <c r="H46" s="52">
        <v>1785000</v>
      </c>
      <c r="I46" s="4"/>
      <c r="J46" s="4"/>
      <c r="K46" s="4"/>
      <c r="L46" s="4"/>
      <c r="M46" s="4"/>
      <c r="N46" s="4"/>
      <c r="O46" s="4"/>
      <c r="P46" s="81"/>
      <c r="Q46" s="81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81"/>
      <c r="Q47" s="81"/>
    </row>
  </sheetData>
  <mergeCells count="7">
    <mergeCell ref="P4:Q5"/>
    <mergeCell ref="A4:M4"/>
    <mergeCell ref="N4:O4"/>
    <mergeCell ref="D5:E5"/>
    <mergeCell ref="F5:H5"/>
    <mergeCell ref="I5:J5"/>
    <mergeCell ref="N5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6" workbookViewId="0">
      <selection activeCell="L12" sqref="L12"/>
    </sheetView>
  </sheetViews>
  <sheetFormatPr defaultColWidth="9.140625" defaultRowHeight="13.5" x14ac:dyDescent="0.25"/>
  <cols>
    <col min="1" max="1" width="10.42578125" style="118" customWidth="1"/>
    <col min="2" max="2" width="13.140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0" style="118" customWidth="1"/>
    <col min="7" max="7" width="12.5703125" style="118" customWidth="1"/>
    <col min="8" max="8" width="13" style="118" customWidth="1"/>
    <col min="9" max="9" width="9.140625" style="118"/>
    <col min="10" max="10" width="11.85546875" style="118" customWidth="1"/>
    <col min="11" max="11" width="9.140625" style="118"/>
    <col min="12" max="12" width="11.7109375" style="118" customWidth="1"/>
    <col min="13" max="13" width="13.28515625" style="118" customWidth="1"/>
    <col min="14" max="14" width="14.5703125" style="118" customWidth="1"/>
    <col min="15" max="17" width="16.28515625" style="118" customWidth="1"/>
    <col min="18" max="16384" width="9.140625" style="118"/>
  </cols>
  <sheetData>
    <row r="1" spans="1:17" x14ac:dyDescent="0.25">
      <c r="A1" s="117" t="s">
        <v>40</v>
      </c>
      <c r="B1" s="117"/>
      <c r="C1" s="117" t="s">
        <v>40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79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37.5" customHeight="1" thickBot="1" x14ac:dyDescent="0.3">
      <c r="A3" s="100"/>
      <c r="B3" s="101" t="s">
        <v>0</v>
      </c>
      <c r="C3" s="101"/>
      <c r="D3" s="99"/>
      <c r="E3" s="99"/>
      <c r="F3" s="102"/>
      <c r="G3" s="82"/>
      <c r="H3" s="77"/>
      <c r="I3" s="77"/>
      <c r="J3" s="77"/>
      <c r="K3" s="119"/>
      <c r="L3" s="77"/>
      <c r="M3" s="77"/>
      <c r="N3" s="80"/>
      <c r="O3" s="120"/>
      <c r="P3" s="120"/>
      <c r="Q3" s="120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115"/>
      <c r="B5" s="115"/>
      <c r="C5" s="115"/>
      <c r="D5" s="326" t="s">
        <v>3</v>
      </c>
      <c r="E5" s="327"/>
      <c r="F5" s="328" t="s">
        <v>4</v>
      </c>
      <c r="G5" s="329"/>
      <c r="H5" s="330"/>
      <c r="I5" s="331" t="s">
        <v>5</v>
      </c>
      <c r="J5" s="332"/>
      <c r="K5" s="6" t="s">
        <v>6</v>
      </c>
      <c r="L5" s="7" t="s">
        <v>7</v>
      </c>
      <c r="M5" s="8" t="s">
        <v>8</v>
      </c>
      <c r="N5" s="333"/>
      <c r="O5" s="334"/>
      <c r="P5" s="316"/>
      <c r="Q5" s="317"/>
    </row>
    <row r="6" spans="1:17" ht="26.25" customHeight="1" x14ac:dyDescent="0.25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116" t="s">
        <v>19</v>
      </c>
      <c r="L6" s="15" t="s">
        <v>20</v>
      </c>
      <c r="M6" s="8" t="s">
        <v>8</v>
      </c>
      <c r="N6" s="116" t="s">
        <v>21</v>
      </c>
      <c r="O6" s="116" t="s">
        <v>22</v>
      </c>
      <c r="P6" s="259" t="s">
        <v>212</v>
      </c>
      <c r="Q6" s="260" t="s">
        <v>213</v>
      </c>
    </row>
    <row r="7" spans="1:17" ht="28.5" customHeight="1" x14ac:dyDescent="0.25">
      <c r="A7" s="89" t="s">
        <v>80</v>
      </c>
      <c r="B7" s="121" t="s">
        <v>81</v>
      </c>
      <c r="C7" s="122" t="s">
        <v>82</v>
      </c>
      <c r="D7" s="123"/>
      <c r="E7" s="124"/>
      <c r="F7" s="124"/>
      <c r="G7" s="124"/>
      <c r="H7" s="124"/>
      <c r="I7" s="124"/>
      <c r="J7" s="125"/>
      <c r="K7" s="124"/>
      <c r="M7" s="125">
        <f>SUM(D7:L7)</f>
        <v>0</v>
      </c>
      <c r="N7" s="114"/>
      <c r="O7" s="126"/>
      <c r="P7" s="126"/>
      <c r="Q7" s="126">
        <f>M7</f>
        <v>0</v>
      </c>
    </row>
    <row r="8" spans="1:17" ht="16.5" customHeight="1" x14ac:dyDescent="0.25">
      <c r="A8" s="86">
        <v>43135.9</v>
      </c>
      <c r="B8" s="128" t="s">
        <v>25</v>
      </c>
      <c r="C8" s="113"/>
      <c r="D8" s="129"/>
      <c r="F8" s="130"/>
      <c r="G8" s="129"/>
      <c r="H8" s="125"/>
      <c r="I8" s="124"/>
      <c r="J8" s="125"/>
      <c r="K8" s="124"/>
      <c r="L8" s="124"/>
      <c r="M8" s="125">
        <f t="shared" ref="M8:M25" si="0">SUM(D8:L8)</f>
        <v>0</v>
      </c>
      <c r="N8" s="111"/>
      <c r="O8" s="126"/>
      <c r="P8" s="126"/>
      <c r="Q8" s="126">
        <f t="shared" ref="Q8:Q25" si="1">M8</f>
        <v>0</v>
      </c>
    </row>
    <row r="9" spans="1:17" ht="52.5" customHeight="1" x14ac:dyDescent="0.25">
      <c r="A9" s="89" t="s">
        <v>84</v>
      </c>
      <c r="B9" s="131" t="s">
        <v>23</v>
      </c>
      <c r="C9" s="110" t="s">
        <v>83</v>
      </c>
      <c r="D9" s="129"/>
      <c r="E9" s="124"/>
      <c r="F9" s="124"/>
      <c r="G9" s="125"/>
      <c r="H9" s="125"/>
      <c r="I9" s="124"/>
      <c r="J9" s="124">
        <v>30000</v>
      </c>
      <c r="K9" s="124"/>
      <c r="L9" s="124">
        <v>25000</v>
      </c>
      <c r="M9" s="125">
        <f t="shared" si="0"/>
        <v>55000</v>
      </c>
      <c r="N9" s="114" t="s">
        <v>72</v>
      </c>
      <c r="O9" s="132">
        <v>60000000</v>
      </c>
      <c r="P9" s="132"/>
      <c r="Q9" s="126">
        <f t="shared" si="1"/>
        <v>55000</v>
      </c>
    </row>
    <row r="10" spans="1:17" ht="12.75" customHeight="1" x14ac:dyDescent="0.25">
      <c r="A10" s="133">
        <v>43142.9</v>
      </c>
      <c r="B10" s="128" t="s">
        <v>25</v>
      </c>
      <c r="C10" s="110"/>
      <c r="D10" s="129"/>
      <c r="E10" s="124"/>
      <c r="F10" s="134"/>
      <c r="G10" s="125"/>
      <c r="H10" s="135"/>
      <c r="I10" s="134"/>
      <c r="J10" s="124"/>
      <c r="K10" s="124"/>
      <c r="L10" s="124"/>
      <c r="M10" s="125">
        <f t="shared" si="0"/>
        <v>0</v>
      </c>
      <c r="N10" s="113"/>
      <c r="O10" s="132"/>
      <c r="P10" s="132"/>
      <c r="Q10" s="126">
        <f t="shared" si="1"/>
        <v>0</v>
      </c>
    </row>
    <row r="11" spans="1:17" ht="36" customHeight="1" x14ac:dyDescent="0.25">
      <c r="A11" s="136">
        <v>43143.9</v>
      </c>
      <c r="B11" s="131" t="s">
        <v>29</v>
      </c>
      <c r="C11" s="90" t="s">
        <v>85</v>
      </c>
      <c r="D11" s="125"/>
      <c r="E11" s="124"/>
      <c r="F11" s="134"/>
      <c r="G11" s="137"/>
      <c r="H11" s="134"/>
      <c r="I11" s="134"/>
      <c r="J11" s="124">
        <v>30000</v>
      </c>
      <c r="K11" s="124"/>
      <c r="L11" s="124"/>
      <c r="M11" s="125">
        <f t="shared" si="0"/>
        <v>30000</v>
      </c>
      <c r="N11" s="110" t="s">
        <v>101</v>
      </c>
      <c r="O11" s="132">
        <v>20000000</v>
      </c>
      <c r="P11" s="132"/>
      <c r="Q11" s="126">
        <f t="shared" si="1"/>
        <v>30000</v>
      </c>
    </row>
    <row r="12" spans="1:17" ht="54" customHeight="1" x14ac:dyDescent="0.25">
      <c r="A12" s="136">
        <v>43144.9</v>
      </c>
      <c r="B12" s="78" t="s">
        <v>23</v>
      </c>
      <c r="C12" s="123" t="s">
        <v>86</v>
      </c>
      <c r="D12" s="130"/>
      <c r="E12" s="114"/>
      <c r="F12" s="124"/>
      <c r="G12" s="124"/>
      <c r="H12" s="124"/>
      <c r="I12" s="124"/>
      <c r="J12" s="124"/>
      <c r="K12" s="124"/>
      <c r="L12" s="124"/>
      <c r="M12" s="125">
        <f t="shared" si="0"/>
        <v>0</v>
      </c>
      <c r="N12" s="110" t="s">
        <v>75</v>
      </c>
      <c r="O12" s="126">
        <v>4000000</v>
      </c>
      <c r="P12" s="126"/>
      <c r="Q12" s="126">
        <f t="shared" si="1"/>
        <v>0</v>
      </c>
    </row>
    <row r="13" spans="1:17" ht="39" customHeight="1" x14ac:dyDescent="0.25">
      <c r="A13" s="136">
        <v>43145.9</v>
      </c>
      <c r="B13" s="78" t="s">
        <v>87</v>
      </c>
      <c r="C13" s="91" t="s">
        <v>88</v>
      </c>
      <c r="D13" s="125"/>
      <c r="E13" s="124"/>
      <c r="F13" s="124"/>
      <c r="G13" s="124"/>
      <c r="H13" s="124">
        <v>45000</v>
      </c>
      <c r="I13" s="124"/>
      <c r="J13" s="124">
        <v>30000</v>
      </c>
      <c r="K13" s="124"/>
      <c r="L13" s="124"/>
      <c r="M13" s="125">
        <f t="shared" si="0"/>
        <v>75000</v>
      </c>
      <c r="N13" s="110" t="s">
        <v>101</v>
      </c>
      <c r="O13" s="126">
        <v>20000000</v>
      </c>
      <c r="P13" s="126"/>
      <c r="Q13" s="126">
        <f t="shared" si="1"/>
        <v>75000</v>
      </c>
    </row>
    <row r="14" spans="1:17" ht="51" customHeight="1" x14ac:dyDescent="0.25">
      <c r="A14" s="136">
        <v>43146.9</v>
      </c>
      <c r="B14" s="78" t="s">
        <v>89</v>
      </c>
      <c r="C14" s="91" t="s">
        <v>90</v>
      </c>
      <c r="D14" s="125"/>
      <c r="E14" s="124"/>
      <c r="F14" s="124"/>
      <c r="G14" s="124">
        <v>50000</v>
      </c>
      <c r="H14" s="124">
        <v>45000</v>
      </c>
      <c r="I14" s="124"/>
      <c r="J14" s="124">
        <v>35000</v>
      </c>
      <c r="K14" s="124"/>
      <c r="L14" s="124"/>
      <c r="M14" s="125">
        <f t="shared" si="0"/>
        <v>130000</v>
      </c>
      <c r="N14" s="110" t="s">
        <v>101</v>
      </c>
      <c r="O14" s="126">
        <v>50000000</v>
      </c>
      <c r="P14" s="126"/>
      <c r="Q14" s="126">
        <f t="shared" si="1"/>
        <v>130000</v>
      </c>
    </row>
    <row r="15" spans="1:17" ht="41.25" customHeight="1" x14ac:dyDescent="0.25">
      <c r="A15" s="136">
        <v>43147.9</v>
      </c>
      <c r="B15" s="78" t="s">
        <v>89</v>
      </c>
      <c r="C15" s="91" t="s">
        <v>91</v>
      </c>
      <c r="D15" s="125"/>
      <c r="E15" s="139"/>
      <c r="F15" s="140"/>
      <c r="G15" s="140"/>
      <c r="H15" s="124">
        <v>45000</v>
      </c>
      <c r="I15" s="124"/>
      <c r="J15" s="124"/>
      <c r="L15" s="113"/>
      <c r="M15" s="125">
        <f t="shared" si="0"/>
        <v>45000</v>
      </c>
      <c r="N15" s="110" t="s">
        <v>74</v>
      </c>
      <c r="O15" s="140">
        <v>5000000</v>
      </c>
      <c r="P15" s="140"/>
      <c r="Q15" s="126">
        <f t="shared" si="1"/>
        <v>45000</v>
      </c>
    </row>
    <row r="16" spans="1:17" ht="40.5" customHeight="1" x14ac:dyDescent="0.25">
      <c r="A16" s="136">
        <v>43148.9</v>
      </c>
      <c r="B16" s="78" t="s">
        <v>78</v>
      </c>
      <c r="C16" s="91" t="s">
        <v>92</v>
      </c>
      <c r="D16" s="141"/>
      <c r="E16" s="130"/>
      <c r="F16" s="124"/>
      <c r="G16" s="125"/>
      <c r="H16" s="125"/>
      <c r="I16" s="124"/>
      <c r="J16" s="124"/>
      <c r="K16" s="124"/>
      <c r="L16" s="124"/>
      <c r="M16" s="125">
        <f t="shared" si="0"/>
        <v>0</v>
      </c>
      <c r="N16" s="110" t="s">
        <v>73</v>
      </c>
      <c r="O16" s="126">
        <v>5000000</v>
      </c>
      <c r="P16" s="126"/>
      <c r="Q16" s="126">
        <f t="shared" si="1"/>
        <v>0</v>
      </c>
    </row>
    <row r="17" spans="1:17" ht="17.25" customHeight="1" x14ac:dyDescent="0.25">
      <c r="A17" s="133">
        <v>43149.9</v>
      </c>
      <c r="B17" s="143" t="s">
        <v>25</v>
      </c>
      <c r="C17" s="91"/>
      <c r="D17" s="138"/>
      <c r="E17" s="124"/>
      <c r="F17" s="124"/>
      <c r="G17" s="144"/>
      <c r="H17" s="125"/>
      <c r="I17" s="124"/>
      <c r="J17" s="124"/>
      <c r="K17" s="124"/>
      <c r="L17" s="124"/>
      <c r="M17" s="125">
        <f t="shared" si="0"/>
        <v>0</v>
      </c>
      <c r="N17" s="113"/>
      <c r="O17" s="132"/>
      <c r="P17" s="132"/>
      <c r="Q17" s="126">
        <f t="shared" si="1"/>
        <v>0</v>
      </c>
    </row>
    <row r="18" spans="1:17" ht="39" customHeight="1" x14ac:dyDescent="0.25">
      <c r="A18" s="136">
        <v>43150.9</v>
      </c>
      <c r="B18" s="145" t="s">
        <v>23</v>
      </c>
      <c r="C18" s="93" t="s">
        <v>93</v>
      </c>
      <c r="D18" s="125"/>
      <c r="E18" s="124"/>
      <c r="F18" s="124"/>
      <c r="G18" s="125"/>
      <c r="H18" s="146"/>
      <c r="I18" s="138"/>
      <c r="J18" s="138"/>
      <c r="K18" s="124"/>
      <c r="L18" s="124">
        <v>25000</v>
      </c>
      <c r="M18" s="125">
        <f t="shared" si="0"/>
        <v>25000</v>
      </c>
      <c r="N18" s="110" t="s">
        <v>75</v>
      </c>
      <c r="O18" s="126">
        <v>5000000</v>
      </c>
      <c r="P18" s="126"/>
      <c r="Q18" s="126">
        <f t="shared" si="1"/>
        <v>25000</v>
      </c>
    </row>
    <row r="19" spans="1:17" ht="15.75" customHeight="1" x14ac:dyDescent="0.25">
      <c r="A19" s="136">
        <v>43151.9</v>
      </c>
      <c r="B19" s="147" t="s">
        <v>94</v>
      </c>
      <c r="C19" s="148" t="s">
        <v>95</v>
      </c>
      <c r="D19" s="125"/>
      <c r="E19" s="124"/>
      <c r="F19" s="124">
        <v>30000</v>
      </c>
      <c r="G19" s="124">
        <v>50000</v>
      </c>
      <c r="H19" s="124">
        <v>45000</v>
      </c>
      <c r="I19" s="124"/>
      <c r="J19" s="124"/>
      <c r="K19" s="124"/>
      <c r="L19" s="124"/>
      <c r="M19" s="125">
        <f t="shared" si="0"/>
        <v>125000</v>
      </c>
      <c r="O19" s="126"/>
      <c r="P19" s="126"/>
      <c r="Q19" s="126">
        <f t="shared" si="1"/>
        <v>125000</v>
      </c>
    </row>
    <row r="20" spans="1:17" ht="40.5" x14ac:dyDescent="0.25">
      <c r="A20" s="136">
        <v>43152.9</v>
      </c>
      <c r="B20" s="149" t="s">
        <v>95</v>
      </c>
      <c r="C20" s="91" t="s">
        <v>96</v>
      </c>
      <c r="D20" s="129"/>
      <c r="E20" s="130"/>
      <c r="F20" s="130"/>
      <c r="G20" s="124">
        <v>50000</v>
      </c>
      <c r="H20" s="124">
        <v>45000</v>
      </c>
      <c r="I20" s="124"/>
      <c r="J20" s="124"/>
      <c r="K20" s="125"/>
      <c r="L20" s="144"/>
      <c r="M20" s="125">
        <f t="shared" si="0"/>
        <v>95000</v>
      </c>
      <c r="N20" s="110" t="s">
        <v>101</v>
      </c>
      <c r="O20" s="132">
        <v>20000000</v>
      </c>
      <c r="P20" s="132"/>
      <c r="Q20" s="126">
        <f t="shared" si="1"/>
        <v>95000</v>
      </c>
    </row>
    <row r="21" spans="1:17" ht="39" customHeight="1" x14ac:dyDescent="0.25">
      <c r="A21" s="136">
        <v>43153.9</v>
      </c>
      <c r="B21" s="151" t="s">
        <v>95</v>
      </c>
      <c r="C21" s="152" t="s">
        <v>97</v>
      </c>
      <c r="D21" s="130">
        <v>100000</v>
      </c>
      <c r="E21" s="124"/>
      <c r="F21" s="124"/>
      <c r="G21" s="124">
        <v>50000</v>
      </c>
      <c r="H21" s="124">
        <v>45000</v>
      </c>
      <c r="I21" s="124"/>
      <c r="J21" s="124"/>
      <c r="K21" s="124"/>
      <c r="L21" s="124"/>
      <c r="M21" s="125">
        <f t="shared" si="0"/>
        <v>195000</v>
      </c>
      <c r="N21" s="114" t="s">
        <v>76</v>
      </c>
      <c r="O21" s="167">
        <v>40000000</v>
      </c>
      <c r="P21" s="167"/>
      <c r="Q21" s="126">
        <f t="shared" si="1"/>
        <v>195000</v>
      </c>
    </row>
    <row r="22" spans="1:17" ht="52.5" customHeight="1" x14ac:dyDescent="0.25">
      <c r="A22" s="136">
        <v>43154.9</v>
      </c>
      <c r="B22" s="151" t="s">
        <v>32</v>
      </c>
      <c r="C22" s="152" t="s">
        <v>99</v>
      </c>
      <c r="D22" s="125"/>
      <c r="E22" s="139"/>
      <c r="F22" s="139"/>
      <c r="G22" s="124">
        <v>50000</v>
      </c>
      <c r="H22" s="124">
        <v>45000</v>
      </c>
      <c r="I22" s="124"/>
      <c r="J22" s="124"/>
      <c r="K22" s="124"/>
      <c r="L22" s="124"/>
      <c r="M22" s="125">
        <f t="shared" si="0"/>
        <v>95000</v>
      </c>
      <c r="N22" s="114" t="s">
        <v>77</v>
      </c>
      <c r="O22" s="167">
        <v>10000000</v>
      </c>
      <c r="P22" s="167"/>
      <c r="Q22" s="126">
        <f t="shared" si="1"/>
        <v>95000</v>
      </c>
    </row>
    <row r="23" spans="1:17" ht="54" x14ac:dyDescent="0.25">
      <c r="A23" s="136">
        <v>43155.9</v>
      </c>
      <c r="B23" s="153" t="s">
        <v>32</v>
      </c>
      <c r="C23" s="152" t="s">
        <v>98</v>
      </c>
      <c r="D23" s="154"/>
      <c r="E23" s="150"/>
      <c r="F23" s="150"/>
      <c r="G23" s="150">
        <v>50000</v>
      </c>
      <c r="H23" s="150">
        <v>45000</v>
      </c>
      <c r="I23" s="150"/>
      <c r="J23" s="150"/>
      <c r="K23" s="150"/>
      <c r="M23" s="125">
        <f t="shared" si="0"/>
        <v>95000</v>
      </c>
      <c r="N23" s="110" t="s">
        <v>101</v>
      </c>
      <c r="O23" s="155">
        <v>10000000</v>
      </c>
      <c r="P23" s="132"/>
      <c r="Q23" s="126">
        <f t="shared" si="1"/>
        <v>95000</v>
      </c>
    </row>
    <row r="24" spans="1:17" x14ac:dyDescent="0.25">
      <c r="A24" s="136">
        <v>43156.9</v>
      </c>
      <c r="B24" s="143" t="s">
        <v>25</v>
      </c>
      <c r="C24" s="152"/>
      <c r="D24" s="125"/>
      <c r="E24" s="124"/>
      <c r="F24" s="124"/>
      <c r="G24" s="124"/>
      <c r="H24" s="124"/>
      <c r="I24" s="124"/>
      <c r="J24" s="124"/>
      <c r="K24" s="124"/>
      <c r="L24" s="138"/>
      <c r="M24" s="125">
        <f t="shared" si="0"/>
        <v>0</v>
      </c>
      <c r="N24" s="113"/>
      <c r="O24" s="132"/>
      <c r="P24" s="132"/>
      <c r="Q24" s="126">
        <f t="shared" si="1"/>
        <v>0</v>
      </c>
    </row>
    <row r="25" spans="1:17" ht="67.5" x14ac:dyDescent="0.25">
      <c r="A25" s="136" t="s">
        <v>100</v>
      </c>
      <c r="B25" s="145" t="s">
        <v>23</v>
      </c>
      <c r="C25" s="110" t="s">
        <v>83</v>
      </c>
      <c r="D25" s="125"/>
      <c r="E25" s="124"/>
      <c r="F25" s="124"/>
      <c r="G25" s="124"/>
      <c r="H25" s="124"/>
      <c r="I25" s="124"/>
      <c r="J25" s="124"/>
      <c r="K25" s="124"/>
      <c r="L25" s="138">
        <v>25000</v>
      </c>
      <c r="M25" s="125">
        <f t="shared" si="0"/>
        <v>25000</v>
      </c>
      <c r="N25" s="109"/>
      <c r="O25" s="132">
        <v>10000000</v>
      </c>
      <c r="P25" s="132"/>
      <c r="Q25" s="126">
        <f t="shared" si="1"/>
        <v>25000</v>
      </c>
    </row>
    <row r="26" spans="1:17" x14ac:dyDescent="0.25">
      <c r="A26" s="42" t="s">
        <v>8</v>
      </c>
      <c r="B26" s="42"/>
      <c r="C26" s="43"/>
      <c r="D26" s="156">
        <f>SUM(D7:D25)</f>
        <v>100000</v>
      </c>
      <c r="E26" s="156">
        <f t="shared" ref="E26:L26" si="2">SUM(E7:E25)</f>
        <v>0</v>
      </c>
      <c r="F26" s="156">
        <f t="shared" si="2"/>
        <v>30000</v>
      </c>
      <c r="G26" s="156">
        <f t="shared" si="2"/>
        <v>300000</v>
      </c>
      <c r="H26" s="156">
        <f t="shared" si="2"/>
        <v>360000</v>
      </c>
      <c r="I26" s="156">
        <f t="shared" si="2"/>
        <v>0</v>
      </c>
      <c r="J26" s="156">
        <f t="shared" si="2"/>
        <v>125000</v>
      </c>
      <c r="K26" s="156">
        <f t="shared" si="2"/>
        <v>0</v>
      </c>
      <c r="L26" s="156">
        <f t="shared" si="2"/>
        <v>75000</v>
      </c>
      <c r="M26" s="156">
        <f>SUM(M7:M25)</f>
        <v>990000</v>
      </c>
      <c r="N26" s="44"/>
      <c r="O26" s="44">
        <f>SUM(O7:O25)</f>
        <v>259000000</v>
      </c>
      <c r="P26" s="44"/>
      <c r="Q26" s="156">
        <f>SUM(Q7:Q25)</f>
        <v>990000</v>
      </c>
    </row>
    <row r="27" spans="1:17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</row>
    <row r="28" spans="1:17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</row>
    <row r="29" spans="1:17" x14ac:dyDescent="0.2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</row>
    <row r="30" spans="1:17" x14ac:dyDescent="0.25">
      <c r="A30" s="120"/>
      <c r="B30" s="157" t="s">
        <v>34</v>
      </c>
      <c r="C30" s="157" t="s">
        <v>3</v>
      </c>
      <c r="D30" s="157" t="s">
        <v>4</v>
      </c>
      <c r="E30" s="157" t="s">
        <v>5</v>
      </c>
      <c r="F30" s="157" t="s">
        <v>6</v>
      </c>
      <c r="G30" s="157" t="s">
        <v>7</v>
      </c>
      <c r="H30" s="157" t="s">
        <v>8</v>
      </c>
      <c r="I30" s="120"/>
      <c r="J30" s="120"/>
      <c r="K30" s="120"/>
      <c r="L30" s="120"/>
      <c r="M30" s="120"/>
      <c r="N30" s="120"/>
      <c r="O30" s="120"/>
      <c r="P30" s="120"/>
      <c r="Q30" s="120"/>
    </row>
    <row r="31" spans="1:17" x14ac:dyDescent="0.25">
      <c r="A31" s="120"/>
      <c r="B31" s="158" t="s">
        <v>35</v>
      </c>
      <c r="C31" s="159">
        <v>300000</v>
      </c>
      <c r="D31" s="159">
        <v>2000000</v>
      </c>
      <c r="E31" s="159">
        <v>400000</v>
      </c>
      <c r="F31" s="159"/>
      <c r="G31" s="159">
        <v>225000</v>
      </c>
      <c r="H31" s="159">
        <v>2925000</v>
      </c>
      <c r="I31" s="159"/>
      <c r="J31" s="159"/>
      <c r="K31" s="132"/>
      <c r="L31" s="120"/>
      <c r="M31" s="120"/>
      <c r="N31" s="120"/>
      <c r="O31" s="120"/>
      <c r="P31" s="120"/>
      <c r="Q31" s="120"/>
    </row>
    <row r="32" spans="1:17" x14ac:dyDescent="0.25">
      <c r="A32" s="120"/>
      <c r="B32" s="160" t="s">
        <v>36</v>
      </c>
      <c r="C32" s="161">
        <v>0</v>
      </c>
      <c r="D32" s="161">
        <v>990000</v>
      </c>
      <c r="E32" s="161">
        <v>90000</v>
      </c>
      <c r="F32" s="161">
        <v>0</v>
      </c>
      <c r="G32" s="161">
        <v>60000</v>
      </c>
      <c r="H32" s="161">
        <v>1140000</v>
      </c>
      <c r="I32" s="120"/>
      <c r="J32" s="120"/>
      <c r="K32" s="132"/>
      <c r="L32" s="120"/>
      <c r="M32" s="120"/>
      <c r="N32" s="120"/>
      <c r="O32" s="120"/>
      <c r="P32" s="120"/>
      <c r="Q32" s="120"/>
    </row>
    <row r="33" spans="1:17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32"/>
      <c r="L33" s="120"/>
      <c r="M33" s="120"/>
      <c r="N33" s="120"/>
      <c r="O33" s="120"/>
      <c r="P33" s="120"/>
      <c r="Q33" s="120"/>
    </row>
    <row r="34" spans="1:17" x14ac:dyDescent="0.25">
      <c r="A34" s="120"/>
      <c r="B34" s="159" t="s">
        <v>37</v>
      </c>
      <c r="C34" s="159">
        <v>300000</v>
      </c>
      <c r="D34" s="159">
        <v>1010000</v>
      </c>
      <c r="E34" s="159">
        <v>310000</v>
      </c>
      <c r="F34" s="159"/>
      <c r="G34" s="159">
        <v>165000</v>
      </c>
      <c r="H34" s="159">
        <v>1785000</v>
      </c>
      <c r="I34" s="120"/>
      <c r="J34" s="120"/>
      <c r="K34" s="132"/>
      <c r="L34" s="120"/>
      <c r="M34" s="120"/>
      <c r="N34" s="120"/>
      <c r="O34" s="120"/>
      <c r="P34" s="120"/>
      <c r="Q34" s="120"/>
    </row>
    <row r="35" spans="1:17" x14ac:dyDescent="0.2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32"/>
      <c r="L35" s="120"/>
      <c r="M35" s="120"/>
      <c r="N35" s="120"/>
      <c r="O35" s="120"/>
      <c r="P35" s="120"/>
      <c r="Q35" s="120"/>
    </row>
    <row r="36" spans="1:17" x14ac:dyDescent="0.25">
      <c r="A36" s="120"/>
      <c r="B36" s="162" t="s">
        <v>38</v>
      </c>
      <c r="C36" s="162">
        <v>100000</v>
      </c>
      <c r="D36" s="162">
        <v>690000</v>
      </c>
      <c r="E36" s="162">
        <v>125000</v>
      </c>
      <c r="F36" s="162"/>
      <c r="G36" s="162">
        <v>75000</v>
      </c>
      <c r="H36" s="162">
        <v>990000</v>
      </c>
      <c r="J36" s="162"/>
      <c r="K36" s="132"/>
      <c r="L36" s="163"/>
      <c r="M36" s="163"/>
      <c r="N36" s="120"/>
      <c r="O36" s="120"/>
      <c r="P36" s="120"/>
      <c r="Q36" s="120"/>
    </row>
    <row r="37" spans="1:17" x14ac:dyDescent="0.2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63"/>
      <c r="M37" s="163"/>
      <c r="N37" s="120"/>
      <c r="O37" s="120"/>
      <c r="P37" s="120"/>
      <c r="Q37" s="120"/>
    </row>
    <row r="38" spans="1:17" x14ac:dyDescent="0.25">
      <c r="A38" s="120"/>
      <c r="B38" s="164" t="s">
        <v>39</v>
      </c>
      <c r="C38" s="165">
        <v>300000</v>
      </c>
      <c r="D38" s="165">
        <v>1010000</v>
      </c>
      <c r="E38" s="165">
        <v>310000</v>
      </c>
      <c r="F38" s="165"/>
      <c r="G38" s="165">
        <v>165000</v>
      </c>
      <c r="H38" s="165">
        <v>1785000</v>
      </c>
      <c r="I38" s="120"/>
      <c r="J38" s="120"/>
      <c r="K38" s="120"/>
      <c r="L38" s="163"/>
      <c r="M38" s="166"/>
      <c r="N38" s="120"/>
      <c r="O38" s="120"/>
      <c r="P38" s="120"/>
      <c r="Q38" s="120"/>
    </row>
    <row r="39" spans="1:17" x14ac:dyDescent="0.2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63"/>
      <c r="M39" s="120"/>
      <c r="N39" s="120"/>
      <c r="O39" s="120"/>
      <c r="P39" s="120"/>
      <c r="Q39" s="120"/>
    </row>
    <row r="41" spans="1:17" x14ac:dyDescent="0.25">
      <c r="C41" s="170">
        <v>200000</v>
      </c>
      <c r="M41" s="142"/>
    </row>
    <row r="42" spans="1:17" x14ac:dyDescent="0.25">
      <c r="C42" s="170">
        <v>320000</v>
      </c>
      <c r="K42" s="165"/>
    </row>
    <row r="43" spans="1:17" x14ac:dyDescent="0.25">
      <c r="C43" s="170">
        <v>90000</v>
      </c>
    </row>
    <row r="44" spans="1:17" x14ac:dyDescent="0.25">
      <c r="C44" s="170">
        <v>185000</v>
      </c>
    </row>
    <row r="45" spans="1:17" x14ac:dyDescent="0.25">
      <c r="C45" s="171">
        <f>SUM(C41:C44)</f>
        <v>795000</v>
      </c>
    </row>
  </sheetData>
  <mergeCells count="7">
    <mergeCell ref="P4:Q5"/>
    <mergeCell ref="A4:M4"/>
    <mergeCell ref="N4:O4"/>
    <mergeCell ref="D5:E5"/>
    <mergeCell ref="F5:H5"/>
    <mergeCell ref="I5:J5"/>
    <mergeCell ref="N5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3" workbookViewId="0">
      <selection activeCell="Q31" sqref="Q31"/>
    </sheetView>
  </sheetViews>
  <sheetFormatPr defaultColWidth="9.140625" defaultRowHeight="13.5" x14ac:dyDescent="0.25"/>
  <cols>
    <col min="1" max="1" width="10.42578125" style="118" customWidth="1"/>
    <col min="2" max="2" width="13.140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0" style="118" customWidth="1"/>
    <col min="7" max="7" width="12.5703125" style="118" customWidth="1"/>
    <col min="8" max="8" width="13" style="118" customWidth="1"/>
    <col min="9" max="9" width="9.140625" style="118"/>
    <col min="10" max="10" width="11.85546875" style="118" customWidth="1"/>
    <col min="11" max="11" width="9.140625" style="118"/>
    <col min="12" max="12" width="11.710937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0.5703125" style="118" customWidth="1"/>
    <col min="17" max="17" width="16.28515625" style="118" customWidth="1"/>
    <col min="18" max="16384" width="9.140625" style="118"/>
  </cols>
  <sheetData>
    <row r="1" spans="1:17" x14ac:dyDescent="0.25">
      <c r="A1" s="117" t="s">
        <v>40</v>
      </c>
      <c r="B1" s="117"/>
      <c r="C1" s="117" t="s">
        <v>40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110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37.5" customHeight="1" thickBot="1" x14ac:dyDescent="0.3">
      <c r="A3" s="100"/>
      <c r="B3" s="101" t="s">
        <v>0</v>
      </c>
      <c r="C3" s="101"/>
      <c r="D3" s="99"/>
      <c r="E3" s="99"/>
      <c r="F3" s="102"/>
      <c r="G3" s="82"/>
      <c r="H3" s="77"/>
      <c r="I3" s="77"/>
      <c r="J3" s="77"/>
      <c r="K3" s="119"/>
      <c r="L3" s="77"/>
      <c r="M3" s="77"/>
      <c r="N3" s="80"/>
      <c r="O3" s="120"/>
      <c r="P3" s="120"/>
      <c r="Q3" s="120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168"/>
      <c r="B5" s="168"/>
      <c r="C5" s="168"/>
      <c r="D5" s="326" t="s">
        <v>3</v>
      </c>
      <c r="E5" s="327"/>
      <c r="F5" s="328" t="s">
        <v>4</v>
      </c>
      <c r="G5" s="329"/>
      <c r="H5" s="330"/>
      <c r="I5" s="331" t="s">
        <v>5</v>
      </c>
      <c r="J5" s="332"/>
      <c r="K5" s="6" t="s">
        <v>6</v>
      </c>
      <c r="L5" s="7" t="s">
        <v>7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169" t="s">
        <v>19</v>
      </c>
      <c r="L6" s="15" t="s">
        <v>20</v>
      </c>
      <c r="M6" s="8" t="s">
        <v>8</v>
      </c>
      <c r="N6" s="169" t="s">
        <v>21</v>
      </c>
      <c r="O6" s="169" t="s">
        <v>22</v>
      </c>
      <c r="P6" s="229" t="s">
        <v>212</v>
      </c>
      <c r="Q6" s="230" t="s">
        <v>213</v>
      </c>
    </row>
    <row r="7" spans="1:17" ht="39.75" customHeight="1" x14ac:dyDescent="0.25">
      <c r="A7" s="89">
        <v>43160</v>
      </c>
      <c r="B7" s="172" t="s">
        <v>95</v>
      </c>
      <c r="C7" s="113" t="s">
        <v>104</v>
      </c>
      <c r="D7" s="123"/>
      <c r="E7" s="124"/>
      <c r="F7" s="124"/>
      <c r="G7" s="124">
        <v>50000</v>
      </c>
      <c r="H7" s="124">
        <v>45000</v>
      </c>
      <c r="I7" s="124"/>
      <c r="J7" s="125"/>
      <c r="K7" s="124"/>
      <c r="L7" s="120"/>
      <c r="M7" s="125">
        <f>SUM(D7:L7)</f>
        <v>95000</v>
      </c>
      <c r="N7" s="110" t="s">
        <v>74</v>
      </c>
      <c r="O7" s="126">
        <v>10000000</v>
      </c>
      <c r="P7" s="126"/>
      <c r="Q7" s="126">
        <f>M7</f>
        <v>95000</v>
      </c>
    </row>
    <row r="8" spans="1:17" ht="36.75" customHeight="1" x14ac:dyDescent="0.25">
      <c r="A8" s="89">
        <v>43161</v>
      </c>
      <c r="B8" s="172" t="s">
        <v>95</v>
      </c>
      <c r="C8" s="113" t="s">
        <v>102</v>
      </c>
      <c r="D8" s="123">
        <v>100000</v>
      </c>
      <c r="E8" s="124"/>
      <c r="F8" s="124"/>
      <c r="G8" s="124">
        <v>50000</v>
      </c>
      <c r="H8" s="124">
        <v>45000</v>
      </c>
      <c r="I8" s="124"/>
      <c r="J8" s="125"/>
      <c r="K8" s="124"/>
      <c r="L8" s="167">
        <v>30000</v>
      </c>
      <c r="M8" s="125">
        <f t="shared" ref="M8:M32" si="0">SUM(D8:L8)</f>
        <v>225000</v>
      </c>
      <c r="N8" s="110" t="s">
        <v>74</v>
      </c>
      <c r="O8" s="126">
        <v>30000000</v>
      </c>
      <c r="P8" s="126"/>
      <c r="Q8" s="126">
        <f t="shared" ref="Q8:Q32" si="1">M8</f>
        <v>225000</v>
      </c>
    </row>
    <row r="9" spans="1:17" ht="53.25" customHeight="1" x14ac:dyDescent="0.25">
      <c r="A9" s="89">
        <v>43162</v>
      </c>
      <c r="B9" s="172" t="s">
        <v>95</v>
      </c>
      <c r="C9" s="113" t="s">
        <v>103</v>
      </c>
      <c r="D9" s="123"/>
      <c r="E9" s="124"/>
      <c r="F9" s="124"/>
      <c r="G9" s="124">
        <v>50000</v>
      </c>
      <c r="H9" s="124">
        <v>45000</v>
      </c>
      <c r="I9" s="124"/>
      <c r="J9" s="125"/>
      <c r="K9" s="124"/>
      <c r="L9" s="120"/>
      <c r="M9" s="125">
        <f t="shared" si="0"/>
        <v>95000</v>
      </c>
      <c r="N9" s="113" t="s">
        <v>122</v>
      </c>
      <c r="O9" s="126">
        <v>30000000</v>
      </c>
      <c r="P9" s="126"/>
      <c r="Q9" s="126">
        <f t="shared" si="1"/>
        <v>95000</v>
      </c>
    </row>
    <row r="10" spans="1:17" ht="12.75" customHeight="1" x14ac:dyDescent="0.25">
      <c r="A10" s="86">
        <v>43163</v>
      </c>
      <c r="B10" s="128" t="s">
        <v>25</v>
      </c>
      <c r="C10" s="113"/>
      <c r="D10" s="123"/>
      <c r="E10" s="124"/>
      <c r="F10" s="124"/>
      <c r="G10" s="124"/>
      <c r="H10" s="124"/>
      <c r="I10" s="124"/>
      <c r="J10" s="125"/>
      <c r="K10" s="124"/>
      <c r="L10" s="120"/>
      <c r="M10" s="125">
        <f t="shared" si="0"/>
        <v>0</v>
      </c>
      <c r="N10" s="113"/>
      <c r="O10" s="126"/>
      <c r="P10" s="126"/>
      <c r="Q10" s="126">
        <f t="shared" si="1"/>
        <v>0</v>
      </c>
    </row>
    <row r="11" spans="1:17" ht="39" customHeight="1" x14ac:dyDescent="0.25">
      <c r="A11" s="89">
        <v>43164</v>
      </c>
      <c r="B11" s="172" t="s">
        <v>32</v>
      </c>
      <c r="C11" s="113" t="s">
        <v>107</v>
      </c>
      <c r="D11" s="123"/>
      <c r="E11" s="124"/>
      <c r="F11" s="124"/>
      <c r="G11" s="124"/>
      <c r="H11" s="124">
        <v>35000</v>
      </c>
      <c r="I11" s="124"/>
      <c r="J11" s="125"/>
      <c r="K11" s="124"/>
      <c r="L11" s="120"/>
      <c r="M11" s="125">
        <f t="shared" si="0"/>
        <v>35000</v>
      </c>
      <c r="N11" s="113" t="s">
        <v>122</v>
      </c>
      <c r="O11" s="126">
        <v>5000000</v>
      </c>
      <c r="P11" s="126"/>
      <c r="Q11" s="126">
        <f t="shared" si="1"/>
        <v>35000</v>
      </c>
    </row>
    <row r="12" spans="1:17" ht="28.5" customHeight="1" x14ac:dyDescent="0.25">
      <c r="A12" s="89">
        <v>43165</v>
      </c>
      <c r="B12" s="172" t="s">
        <v>94</v>
      </c>
      <c r="C12" s="173" t="s">
        <v>106</v>
      </c>
      <c r="D12" s="123"/>
      <c r="E12" s="124"/>
      <c r="F12" s="124"/>
      <c r="G12" s="124"/>
      <c r="H12" s="124"/>
      <c r="I12" s="124"/>
      <c r="J12" s="125"/>
      <c r="K12" s="124"/>
      <c r="L12" s="120"/>
      <c r="M12" s="125">
        <f t="shared" si="0"/>
        <v>0</v>
      </c>
      <c r="N12" s="113"/>
      <c r="O12" s="126"/>
      <c r="P12" s="126"/>
      <c r="Q12" s="126">
        <f t="shared" si="1"/>
        <v>0</v>
      </c>
    </row>
    <row r="13" spans="1:17" ht="39" customHeight="1" x14ac:dyDescent="0.25">
      <c r="A13" s="89">
        <v>43166</v>
      </c>
      <c r="B13" s="172" t="s">
        <v>57</v>
      </c>
      <c r="C13" s="113" t="s">
        <v>109</v>
      </c>
      <c r="D13" s="123"/>
      <c r="E13" s="124"/>
      <c r="F13" s="124"/>
      <c r="G13" s="124"/>
      <c r="H13" s="124"/>
      <c r="I13" s="124"/>
      <c r="J13" s="125">
        <v>30000</v>
      </c>
      <c r="K13" s="124"/>
      <c r="L13" s="120"/>
      <c r="M13" s="125">
        <f t="shared" si="0"/>
        <v>30000</v>
      </c>
      <c r="N13" s="113" t="s">
        <v>122</v>
      </c>
      <c r="O13" s="126">
        <v>30000000</v>
      </c>
      <c r="P13" s="126"/>
      <c r="Q13" s="126">
        <f t="shared" si="1"/>
        <v>30000</v>
      </c>
    </row>
    <row r="14" spans="1:17" ht="39.75" customHeight="1" x14ac:dyDescent="0.25">
      <c r="A14" s="89">
        <v>43167</v>
      </c>
      <c r="B14" s="172" t="s">
        <v>57</v>
      </c>
      <c r="C14" s="113" t="s">
        <v>108</v>
      </c>
      <c r="D14" s="123"/>
      <c r="E14" s="124"/>
      <c r="F14" s="124"/>
      <c r="G14" s="124"/>
      <c r="H14" s="124"/>
      <c r="I14" s="124"/>
      <c r="J14" s="125"/>
      <c r="K14" s="124"/>
      <c r="L14" s="120"/>
      <c r="M14" s="125">
        <f t="shared" si="0"/>
        <v>0</v>
      </c>
      <c r="N14" s="113" t="s">
        <v>122</v>
      </c>
      <c r="O14" s="126"/>
      <c r="P14" s="126"/>
      <c r="Q14" s="126">
        <f t="shared" si="1"/>
        <v>0</v>
      </c>
    </row>
    <row r="15" spans="1:17" ht="42.75" customHeight="1" x14ac:dyDescent="0.25">
      <c r="A15" s="89">
        <v>43168.9</v>
      </c>
      <c r="B15" s="131" t="s">
        <v>105</v>
      </c>
      <c r="C15" s="113" t="s">
        <v>111</v>
      </c>
      <c r="D15" s="129">
        <v>100000</v>
      </c>
      <c r="E15" s="120"/>
      <c r="F15" s="130"/>
      <c r="G15" s="129"/>
      <c r="H15" s="125"/>
      <c r="I15" s="124"/>
      <c r="J15" s="125"/>
      <c r="K15" s="124"/>
      <c r="L15" s="124"/>
      <c r="M15" s="125">
        <f t="shared" si="0"/>
        <v>100000</v>
      </c>
      <c r="N15" s="113" t="s">
        <v>122</v>
      </c>
      <c r="O15" s="126"/>
      <c r="P15" s="126"/>
      <c r="Q15" s="126">
        <f t="shared" si="1"/>
        <v>100000</v>
      </c>
    </row>
    <row r="16" spans="1:17" ht="71.25" customHeight="1" x14ac:dyDescent="0.25">
      <c r="A16" s="89">
        <v>43169</v>
      </c>
      <c r="B16" s="131" t="s">
        <v>105</v>
      </c>
      <c r="C16" s="114" t="s">
        <v>112</v>
      </c>
      <c r="D16" s="129"/>
      <c r="E16" s="130"/>
      <c r="F16" s="130"/>
      <c r="G16" s="125"/>
      <c r="H16" s="125"/>
      <c r="I16" s="124"/>
      <c r="K16" s="124"/>
      <c r="L16" s="124">
        <v>30000</v>
      </c>
      <c r="M16" s="125">
        <f t="shared" si="0"/>
        <v>30000</v>
      </c>
      <c r="N16" s="114" t="s">
        <v>72</v>
      </c>
      <c r="O16" s="132">
        <v>60000000</v>
      </c>
      <c r="P16" s="132"/>
      <c r="Q16" s="126">
        <f t="shared" si="1"/>
        <v>30000</v>
      </c>
    </row>
    <row r="17" spans="1:17" ht="12.75" customHeight="1" x14ac:dyDescent="0.25">
      <c r="A17" s="133">
        <v>43170.9</v>
      </c>
      <c r="B17" s="128" t="s">
        <v>25</v>
      </c>
      <c r="C17" s="110"/>
      <c r="D17" s="129"/>
      <c r="E17" s="124"/>
      <c r="F17" s="134"/>
      <c r="G17" s="125"/>
      <c r="H17" s="135"/>
      <c r="I17" s="134"/>
      <c r="J17" s="124"/>
      <c r="K17" s="124"/>
      <c r="L17" s="124"/>
      <c r="M17" s="125">
        <f t="shared" si="0"/>
        <v>0</v>
      </c>
      <c r="N17" s="113"/>
      <c r="O17" s="132"/>
      <c r="P17" s="132"/>
      <c r="Q17" s="126">
        <f t="shared" si="1"/>
        <v>0</v>
      </c>
    </row>
    <row r="18" spans="1:17" ht="27.75" customHeight="1" x14ac:dyDescent="0.25">
      <c r="A18" s="136">
        <v>43171.9</v>
      </c>
      <c r="B18" s="131" t="s">
        <v>113</v>
      </c>
      <c r="C18" s="90" t="s">
        <v>114</v>
      </c>
      <c r="D18" s="125"/>
      <c r="E18" s="124"/>
      <c r="F18" s="134"/>
      <c r="G18" s="137"/>
      <c r="H18" s="134"/>
      <c r="I18" s="134"/>
      <c r="J18" s="124">
        <v>100000</v>
      </c>
      <c r="K18" s="124"/>
      <c r="L18" s="124"/>
      <c r="M18" s="125">
        <f t="shared" si="0"/>
        <v>100000</v>
      </c>
      <c r="N18" s="110" t="s">
        <v>101</v>
      </c>
      <c r="O18" s="132">
        <v>20000000</v>
      </c>
      <c r="P18" s="132"/>
      <c r="Q18" s="126">
        <f t="shared" si="1"/>
        <v>100000</v>
      </c>
    </row>
    <row r="19" spans="1:17" ht="39" customHeight="1" x14ac:dyDescent="0.25">
      <c r="A19" s="136">
        <v>43172.9</v>
      </c>
      <c r="B19" s="78" t="s">
        <v>29</v>
      </c>
      <c r="C19" s="123" t="s">
        <v>115</v>
      </c>
      <c r="D19" s="130"/>
      <c r="E19" s="114"/>
      <c r="F19" s="124"/>
      <c r="G19" s="124"/>
      <c r="H19" s="124"/>
      <c r="I19" s="124"/>
      <c r="J19" s="124">
        <v>30000</v>
      </c>
      <c r="K19" s="124"/>
      <c r="L19" s="124"/>
      <c r="M19" s="125">
        <f t="shared" si="0"/>
        <v>30000</v>
      </c>
      <c r="N19" s="110"/>
      <c r="O19" s="126">
        <v>4000000</v>
      </c>
      <c r="P19" s="126"/>
      <c r="Q19" s="126">
        <f t="shared" si="1"/>
        <v>30000</v>
      </c>
    </row>
    <row r="20" spans="1:17" ht="25.5" customHeight="1" x14ac:dyDescent="0.25">
      <c r="A20" s="136">
        <v>43173.9</v>
      </c>
      <c r="B20" s="78" t="s">
        <v>29</v>
      </c>
      <c r="C20" s="91" t="s">
        <v>116</v>
      </c>
      <c r="D20" s="125"/>
      <c r="E20" s="124"/>
      <c r="F20" s="124"/>
      <c r="G20" s="124"/>
      <c r="H20" s="124"/>
      <c r="I20" s="124"/>
      <c r="J20" s="124">
        <v>30000</v>
      </c>
      <c r="K20" s="124"/>
      <c r="L20" s="124"/>
      <c r="M20" s="125">
        <f t="shared" si="0"/>
        <v>30000</v>
      </c>
      <c r="N20" s="110" t="s">
        <v>101</v>
      </c>
      <c r="O20" s="126">
        <v>20000000</v>
      </c>
      <c r="P20" s="126"/>
      <c r="Q20" s="126">
        <f t="shared" si="1"/>
        <v>30000</v>
      </c>
    </row>
    <row r="21" spans="1:17" ht="51" customHeight="1" x14ac:dyDescent="0.25">
      <c r="A21" s="136">
        <v>43174.9</v>
      </c>
      <c r="B21" s="78" t="s">
        <v>78</v>
      </c>
      <c r="C21" s="91" t="s">
        <v>92</v>
      </c>
      <c r="D21" s="125"/>
      <c r="E21" s="124"/>
      <c r="F21" s="124"/>
      <c r="G21" s="124"/>
      <c r="H21" s="124"/>
      <c r="I21" s="124"/>
      <c r="J21" s="114" t="s">
        <v>72</v>
      </c>
      <c r="K21" s="124"/>
      <c r="L21" s="124"/>
      <c r="M21" s="125">
        <f t="shared" si="0"/>
        <v>0</v>
      </c>
      <c r="N21" s="110" t="s">
        <v>101</v>
      </c>
      <c r="O21" s="126">
        <v>50000000</v>
      </c>
      <c r="P21" s="126"/>
      <c r="Q21" s="126">
        <f t="shared" si="1"/>
        <v>0</v>
      </c>
    </row>
    <row r="22" spans="1:17" ht="57" customHeight="1" x14ac:dyDescent="0.25">
      <c r="A22" s="136">
        <v>43175.9</v>
      </c>
      <c r="B22" s="78" t="s">
        <v>23</v>
      </c>
      <c r="C22" s="174" t="s">
        <v>93</v>
      </c>
      <c r="D22" s="125"/>
      <c r="E22" s="139"/>
      <c r="F22" s="140"/>
      <c r="G22" s="140"/>
      <c r="H22" s="124"/>
      <c r="I22" s="124"/>
      <c r="J22" s="124"/>
      <c r="L22" s="113"/>
      <c r="M22" s="125">
        <f t="shared" si="0"/>
        <v>0</v>
      </c>
      <c r="N22" s="113" t="s">
        <v>122</v>
      </c>
      <c r="O22" s="140">
        <v>5000000</v>
      </c>
      <c r="P22" s="140"/>
      <c r="Q22" s="126">
        <f t="shared" si="1"/>
        <v>0</v>
      </c>
    </row>
    <row r="23" spans="1:17" ht="63.75" customHeight="1" x14ac:dyDescent="0.25">
      <c r="A23" s="136">
        <v>43176.9</v>
      </c>
      <c r="B23" s="121" t="s">
        <v>23</v>
      </c>
      <c r="C23" s="114" t="s">
        <v>117</v>
      </c>
      <c r="D23" s="127"/>
      <c r="E23" s="130"/>
      <c r="F23" s="124"/>
      <c r="G23" s="125"/>
      <c r="H23" s="125"/>
      <c r="I23" s="124"/>
      <c r="J23" s="176">
        <v>30000</v>
      </c>
      <c r="K23" s="124"/>
      <c r="L23" s="124"/>
      <c r="M23" s="125">
        <f t="shared" si="0"/>
        <v>30000</v>
      </c>
      <c r="N23" s="110" t="s">
        <v>73</v>
      </c>
      <c r="O23" s="126">
        <v>5000000</v>
      </c>
      <c r="P23" s="126"/>
      <c r="Q23" s="126">
        <f t="shared" si="1"/>
        <v>30000</v>
      </c>
    </row>
    <row r="24" spans="1:17" ht="17.25" customHeight="1" x14ac:dyDescent="0.25">
      <c r="A24" s="133">
        <v>43177.9</v>
      </c>
      <c r="B24" s="143" t="s">
        <v>25</v>
      </c>
      <c r="C24" s="91"/>
      <c r="D24" s="138"/>
      <c r="E24" s="124"/>
      <c r="F24" s="124"/>
      <c r="G24" s="144"/>
      <c r="H24" s="125"/>
      <c r="I24" s="124"/>
      <c r="J24" s="124"/>
      <c r="K24" s="124"/>
      <c r="L24" s="124"/>
      <c r="M24" s="125">
        <f t="shared" si="0"/>
        <v>0</v>
      </c>
      <c r="N24" s="113"/>
      <c r="O24" s="132"/>
      <c r="P24" s="132"/>
      <c r="Q24" s="126">
        <f t="shared" si="1"/>
        <v>0</v>
      </c>
    </row>
    <row r="25" spans="1:17" ht="70.5" customHeight="1" x14ac:dyDescent="0.25">
      <c r="A25" s="136" t="s">
        <v>121</v>
      </c>
      <c r="B25" s="145" t="s">
        <v>23</v>
      </c>
      <c r="C25" s="110" t="s">
        <v>83</v>
      </c>
      <c r="D25" s="125"/>
      <c r="E25" s="124"/>
      <c r="F25" s="124"/>
      <c r="G25" s="125"/>
      <c r="H25" s="146"/>
      <c r="I25" s="138"/>
      <c r="J25" s="138"/>
      <c r="K25" s="124"/>
      <c r="L25" s="124">
        <v>30000</v>
      </c>
      <c r="M25" s="125">
        <f t="shared" si="0"/>
        <v>30000</v>
      </c>
      <c r="N25" s="110" t="s">
        <v>75</v>
      </c>
      <c r="O25" s="126">
        <v>5000000</v>
      </c>
      <c r="P25" s="126"/>
      <c r="Q25" s="126">
        <f t="shared" si="1"/>
        <v>30000</v>
      </c>
    </row>
    <row r="26" spans="1:17" ht="15.75" customHeight="1" x14ac:dyDescent="0.25">
      <c r="A26" s="133">
        <v>43184.9</v>
      </c>
      <c r="B26" s="143" t="s">
        <v>25</v>
      </c>
      <c r="C26" s="110"/>
      <c r="D26" s="125"/>
      <c r="E26" s="124"/>
      <c r="F26" s="124"/>
      <c r="G26" s="125"/>
      <c r="H26" s="146"/>
      <c r="I26" s="138"/>
      <c r="J26" s="138"/>
      <c r="K26" s="124"/>
      <c r="L26" s="124"/>
      <c r="M26" s="125">
        <f t="shared" si="0"/>
        <v>0</v>
      </c>
      <c r="N26" s="175"/>
      <c r="O26" s="126"/>
      <c r="P26" s="126"/>
      <c r="Q26" s="126">
        <f t="shared" si="1"/>
        <v>0</v>
      </c>
    </row>
    <row r="27" spans="1:17" ht="31.5" customHeight="1" x14ac:dyDescent="0.25">
      <c r="A27" s="136">
        <v>43185.9</v>
      </c>
      <c r="B27" s="147" t="s">
        <v>23</v>
      </c>
      <c r="C27" s="148" t="s">
        <v>93</v>
      </c>
      <c r="D27" s="125"/>
      <c r="E27" s="124"/>
      <c r="F27" s="124"/>
      <c r="G27" s="124"/>
      <c r="H27" s="124"/>
      <c r="I27" s="124"/>
      <c r="J27" s="124">
        <v>30000</v>
      </c>
      <c r="K27" s="124"/>
      <c r="L27" s="124"/>
      <c r="M27" s="125">
        <f t="shared" si="0"/>
        <v>30000</v>
      </c>
      <c r="O27" s="126"/>
      <c r="P27" s="126"/>
      <c r="Q27" s="126">
        <f t="shared" si="1"/>
        <v>30000</v>
      </c>
    </row>
    <row r="28" spans="1:17" ht="54" x14ac:dyDescent="0.25">
      <c r="A28" s="136">
        <v>43186.9</v>
      </c>
      <c r="B28" s="147" t="s">
        <v>29</v>
      </c>
      <c r="C28" s="91" t="s">
        <v>120</v>
      </c>
      <c r="D28" s="129"/>
      <c r="E28" s="130"/>
      <c r="F28" s="130"/>
      <c r="G28" s="124"/>
      <c r="H28" s="124"/>
      <c r="I28" s="124"/>
      <c r="J28" s="124">
        <v>35000</v>
      </c>
      <c r="K28" s="125"/>
      <c r="L28" s="144"/>
      <c r="M28" s="125">
        <f t="shared" si="0"/>
        <v>35000</v>
      </c>
      <c r="N28" s="110" t="s">
        <v>101</v>
      </c>
      <c r="O28" s="132">
        <v>20000000</v>
      </c>
      <c r="P28" s="132"/>
      <c r="Q28" s="126">
        <f t="shared" si="1"/>
        <v>35000</v>
      </c>
    </row>
    <row r="29" spans="1:17" ht="39" customHeight="1" x14ac:dyDescent="0.25">
      <c r="A29" s="136">
        <v>43187.9</v>
      </c>
      <c r="B29" s="151" t="s">
        <v>118</v>
      </c>
      <c r="C29" s="152" t="s">
        <v>119</v>
      </c>
      <c r="D29" s="130"/>
      <c r="E29" s="124"/>
      <c r="F29" s="124"/>
      <c r="G29" s="124"/>
      <c r="H29" s="124"/>
      <c r="I29" s="124"/>
      <c r="J29" s="124">
        <v>100000</v>
      </c>
      <c r="K29" s="124"/>
      <c r="L29" s="124"/>
      <c r="M29" s="125">
        <f t="shared" si="0"/>
        <v>100000</v>
      </c>
      <c r="N29" s="114" t="s">
        <v>76</v>
      </c>
      <c r="O29" s="167">
        <v>40000000</v>
      </c>
      <c r="P29" s="167"/>
      <c r="Q29" s="126">
        <f t="shared" si="1"/>
        <v>100000</v>
      </c>
    </row>
    <row r="30" spans="1:17" ht="52.5" customHeight="1" x14ac:dyDescent="0.25">
      <c r="A30" s="136">
        <v>43188.9</v>
      </c>
      <c r="B30" s="151" t="s">
        <v>32</v>
      </c>
      <c r="C30" s="110" t="s">
        <v>83</v>
      </c>
      <c r="D30" s="125"/>
      <c r="E30" s="139"/>
      <c r="F30" s="139"/>
      <c r="G30" s="124"/>
      <c r="H30" s="124"/>
      <c r="I30" s="124"/>
      <c r="J30" s="124"/>
      <c r="K30" s="124"/>
      <c r="L30" s="124"/>
      <c r="M30" s="125">
        <f t="shared" si="0"/>
        <v>0</v>
      </c>
      <c r="N30" s="114" t="s">
        <v>77</v>
      </c>
      <c r="O30" s="167">
        <v>10000000</v>
      </c>
      <c r="P30" s="167"/>
      <c r="Q30" s="126">
        <f t="shared" si="1"/>
        <v>0</v>
      </c>
    </row>
    <row r="31" spans="1:17" ht="67.5" x14ac:dyDescent="0.25">
      <c r="A31" s="136">
        <v>43189.9</v>
      </c>
      <c r="B31" s="153" t="s">
        <v>32</v>
      </c>
      <c r="C31" s="110" t="s">
        <v>83</v>
      </c>
      <c r="D31" s="154"/>
      <c r="E31" s="150"/>
      <c r="F31" s="150"/>
      <c r="G31" s="150"/>
      <c r="H31" s="150"/>
      <c r="I31" s="150"/>
      <c r="J31" s="150"/>
      <c r="K31" s="150"/>
      <c r="M31" s="125">
        <f t="shared" si="0"/>
        <v>0</v>
      </c>
      <c r="N31" s="110" t="s">
        <v>101</v>
      </c>
      <c r="O31" s="155">
        <v>10000000</v>
      </c>
      <c r="P31" s="155"/>
      <c r="Q31" s="126">
        <f t="shared" si="1"/>
        <v>0</v>
      </c>
    </row>
    <row r="32" spans="1:17" x14ac:dyDescent="0.25">
      <c r="A32" s="136">
        <v>43190.9</v>
      </c>
      <c r="B32" s="143" t="s">
        <v>25</v>
      </c>
      <c r="C32" s="152"/>
      <c r="D32" s="125"/>
      <c r="E32" s="124"/>
      <c r="F32" s="124"/>
      <c r="G32" s="124"/>
      <c r="H32" s="124"/>
      <c r="I32" s="124"/>
      <c r="J32" s="124"/>
      <c r="K32" s="124"/>
      <c r="L32" s="138"/>
      <c r="M32" s="125">
        <f t="shared" si="0"/>
        <v>0</v>
      </c>
      <c r="N32" s="113"/>
      <c r="O32" s="132"/>
      <c r="P32" s="132"/>
      <c r="Q32" s="126">
        <f t="shared" si="1"/>
        <v>0</v>
      </c>
    </row>
    <row r="33" spans="1:17" x14ac:dyDescent="0.25">
      <c r="A33" s="42" t="s">
        <v>8</v>
      </c>
      <c r="B33" s="42"/>
      <c r="C33" s="43"/>
      <c r="D33" s="156">
        <f>SUM(D7:D32)</f>
        <v>200000</v>
      </c>
      <c r="E33" s="156">
        <f t="shared" ref="E33:M33" si="2">SUM(E7:E32)</f>
        <v>0</v>
      </c>
      <c r="F33" s="156">
        <f t="shared" si="2"/>
        <v>0</v>
      </c>
      <c r="G33" s="156">
        <f t="shared" si="2"/>
        <v>150000</v>
      </c>
      <c r="H33" s="156">
        <f t="shared" si="2"/>
        <v>170000</v>
      </c>
      <c r="I33" s="156">
        <f t="shared" si="2"/>
        <v>0</v>
      </c>
      <c r="J33" s="156">
        <f t="shared" si="2"/>
        <v>385000</v>
      </c>
      <c r="K33" s="156">
        <f t="shared" si="2"/>
        <v>0</v>
      </c>
      <c r="L33" s="156">
        <f t="shared" si="2"/>
        <v>90000</v>
      </c>
      <c r="M33" s="156">
        <f t="shared" si="2"/>
        <v>995000</v>
      </c>
      <c r="N33" s="44"/>
      <c r="O33" s="44">
        <f>SUM(O7:O32)</f>
        <v>354000000</v>
      </c>
      <c r="P33" s="44"/>
      <c r="Q33" s="156">
        <f>SUM(Q7:Q32)</f>
        <v>995000</v>
      </c>
    </row>
    <row r="34" spans="1:17" x14ac:dyDescent="0.25">
      <c r="A34" s="120"/>
      <c r="B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</row>
    <row r="35" spans="1:17" x14ac:dyDescent="0.2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</row>
    <row r="36" spans="1:17" x14ac:dyDescent="0.25">
      <c r="A36" s="120"/>
      <c r="B36" s="157" t="s">
        <v>34</v>
      </c>
      <c r="C36" s="157" t="s">
        <v>3</v>
      </c>
      <c r="D36" s="157" t="s">
        <v>4</v>
      </c>
      <c r="E36" s="157" t="s">
        <v>5</v>
      </c>
      <c r="F36" s="157" t="s">
        <v>6</v>
      </c>
      <c r="G36" s="157" t="s">
        <v>7</v>
      </c>
      <c r="H36" s="157" t="s">
        <v>8</v>
      </c>
      <c r="I36" s="120"/>
      <c r="J36" s="120"/>
      <c r="K36" s="120"/>
      <c r="L36" s="120"/>
      <c r="M36" s="120"/>
      <c r="N36" s="120"/>
      <c r="O36" s="120"/>
      <c r="P36" s="120"/>
      <c r="Q36" s="120"/>
    </row>
    <row r="37" spans="1:17" x14ac:dyDescent="0.25">
      <c r="A37" s="120"/>
      <c r="B37" s="158" t="s">
        <v>35</v>
      </c>
      <c r="C37" s="159">
        <v>300000</v>
      </c>
      <c r="D37" s="159">
        <v>2000000</v>
      </c>
      <c r="E37" s="159">
        <v>400000</v>
      </c>
      <c r="F37" s="159"/>
      <c r="G37" s="159">
        <v>225000</v>
      </c>
      <c r="H37" s="159">
        <v>2925000</v>
      </c>
      <c r="I37" s="159"/>
      <c r="J37" s="159"/>
      <c r="K37" s="132"/>
      <c r="L37" s="120"/>
      <c r="M37" s="120"/>
      <c r="N37" s="120"/>
      <c r="O37" s="120"/>
      <c r="P37" s="120"/>
      <c r="Q37" s="120"/>
    </row>
    <row r="38" spans="1:17" x14ac:dyDescent="0.25">
      <c r="A38" s="120"/>
      <c r="B38" s="160" t="s">
        <v>36</v>
      </c>
      <c r="C38" s="161">
        <v>100000</v>
      </c>
      <c r="D38" s="161">
        <v>990000</v>
      </c>
      <c r="E38" s="161">
        <v>90000</v>
      </c>
      <c r="F38" s="161">
        <v>0</v>
      </c>
      <c r="G38" s="161">
        <v>60000</v>
      </c>
      <c r="H38" s="161">
        <v>1140000</v>
      </c>
      <c r="I38" s="120"/>
      <c r="J38" s="120"/>
      <c r="K38" s="132"/>
      <c r="L38" s="120"/>
      <c r="M38" s="120"/>
      <c r="N38" s="120"/>
      <c r="O38" s="120"/>
      <c r="P38" s="120"/>
      <c r="Q38" s="120"/>
    </row>
    <row r="39" spans="1:17" x14ac:dyDescent="0.2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32"/>
      <c r="L39" s="120"/>
      <c r="M39" s="120"/>
      <c r="N39" s="120"/>
      <c r="O39" s="120"/>
      <c r="P39" s="120"/>
      <c r="Q39" s="120"/>
    </row>
    <row r="40" spans="1:17" x14ac:dyDescent="0.25">
      <c r="A40" s="120"/>
      <c r="B40" s="159" t="s">
        <v>37</v>
      </c>
      <c r="C40" s="159">
        <v>200000</v>
      </c>
      <c r="D40" s="159">
        <v>1010000</v>
      </c>
      <c r="E40" s="159">
        <v>310000</v>
      </c>
      <c r="F40" s="159"/>
      <c r="G40" s="159">
        <v>165000</v>
      </c>
      <c r="H40" s="159">
        <v>1785000</v>
      </c>
      <c r="I40" s="120"/>
      <c r="J40" s="120"/>
      <c r="K40" s="132"/>
      <c r="L40" s="120"/>
      <c r="M40" s="120"/>
      <c r="N40" s="120"/>
      <c r="O40" s="120"/>
      <c r="P40" s="120"/>
      <c r="Q40" s="120"/>
    </row>
    <row r="41" spans="1:17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32"/>
      <c r="L41" s="120"/>
      <c r="M41" s="120"/>
      <c r="N41" s="120"/>
      <c r="O41" s="120"/>
      <c r="P41" s="120"/>
      <c r="Q41" s="120"/>
    </row>
    <row r="42" spans="1:17" x14ac:dyDescent="0.25">
      <c r="A42" s="120"/>
      <c r="B42" s="162" t="s">
        <v>38</v>
      </c>
      <c r="C42" s="162">
        <v>200000</v>
      </c>
      <c r="D42" s="162">
        <v>320000</v>
      </c>
      <c r="E42" s="162">
        <v>385000</v>
      </c>
      <c r="F42" s="162"/>
      <c r="G42" s="162">
        <v>90000</v>
      </c>
      <c r="H42" s="162">
        <v>995000</v>
      </c>
      <c r="J42" s="162"/>
      <c r="K42" s="132"/>
      <c r="L42" s="163"/>
      <c r="M42" s="163"/>
      <c r="N42" s="120"/>
      <c r="O42" s="120"/>
      <c r="P42" s="120"/>
      <c r="Q42" s="120"/>
    </row>
    <row r="43" spans="1:17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63"/>
      <c r="M43" s="163"/>
      <c r="N43" s="120"/>
      <c r="O43" s="120"/>
      <c r="P43" s="120"/>
      <c r="Q43" s="120"/>
    </row>
    <row r="44" spans="1:17" x14ac:dyDescent="0.25">
      <c r="A44" s="120"/>
      <c r="B44" s="164" t="s">
        <v>39</v>
      </c>
      <c r="C44" s="165">
        <v>200000</v>
      </c>
      <c r="D44" s="165">
        <v>320000</v>
      </c>
      <c r="E44" s="165">
        <v>385000</v>
      </c>
      <c r="F44" s="165"/>
      <c r="G44" s="165">
        <v>90000</v>
      </c>
      <c r="H44" s="165">
        <v>995000</v>
      </c>
      <c r="I44" s="120"/>
      <c r="J44" s="120"/>
      <c r="K44" s="120"/>
      <c r="L44" s="163"/>
      <c r="M44" s="166"/>
      <c r="N44" s="120"/>
      <c r="O44" s="120"/>
      <c r="P44" s="120"/>
      <c r="Q44" s="120"/>
    </row>
    <row r="45" spans="1:17" x14ac:dyDescent="0.2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63"/>
      <c r="M45" s="120"/>
      <c r="N45" s="120"/>
      <c r="O45" s="120"/>
      <c r="P45" s="120"/>
      <c r="Q45" s="120"/>
    </row>
  </sheetData>
  <mergeCells count="7">
    <mergeCell ref="P4:Q5"/>
    <mergeCell ref="A4:M4"/>
    <mergeCell ref="N4:O4"/>
    <mergeCell ref="D5:E5"/>
    <mergeCell ref="F5:H5"/>
    <mergeCell ref="I5:J5"/>
    <mergeCell ref="N5:O5"/>
  </mergeCell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8" workbookViewId="0">
      <selection activeCell="Q23" sqref="Q23"/>
    </sheetView>
  </sheetViews>
  <sheetFormatPr defaultColWidth="9.140625" defaultRowHeight="13.5" x14ac:dyDescent="0.25"/>
  <cols>
    <col min="1" max="1" width="13" style="118" customWidth="1"/>
    <col min="2" max="2" width="17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0" style="118" customWidth="1"/>
    <col min="7" max="7" width="12.5703125" style="118" customWidth="1"/>
    <col min="8" max="8" width="13" style="118" customWidth="1"/>
    <col min="9" max="9" width="9.140625" style="118"/>
    <col min="10" max="10" width="11.85546875" style="118" customWidth="1"/>
    <col min="11" max="11" width="9.140625" style="118"/>
    <col min="12" max="12" width="11.710937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4.28515625" style="118" customWidth="1"/>
    <col min="17" max="17" width="21" style="118" customWidth="1"/>
    <col min="18" max="16384" width="9.140625" style="118"/>
  </cols>
  <sheetData>
    <row r="1" spans="1:17" x14ac:dyDescent="0.25">
      <c r="A1" s="117" t="s">
        <v>40</v>
      </c>
      <c r="B1" s="117"/>
      <c r="C1" s="117" t="s">
        <v>40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123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37.5" customHeight="1" thickBot="1" x14ac:dyDescent="0.3">
      <c r="A3" s="100"/>
      <c r="B3" s="101" t="s">
        <v>0</v>
      </c>
      <c r="C3" s="101"/>
      <c r="D3" s="99"/>
      <c r="E3" s="99"/>
      <c r="F3" s="102"/>
      <c r="G3" s="82"/>
      <c r="H3" s="77"/>
      <c r="I3" s="77"/>
      <c r="J3" s="77"/>
      <c r="K3" s="119"/>
      <c r="L3" s="77"/>
      <c r="M3" s="77"/>
      <c r="N3" s="80"/>
      <c r="O3" s="120"/>
      <c r="P3" s="120"/>
      <c r="Q3" s="120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178"/>
      <c r="B5" s="178"/>
      <c r="C5" s="178"/>
      <c r="D5" s="326" t="s">
        <v>3</v>
      </c>
      <c r="E5" s="327"/>
      <c r="F5" s="328" t="s">
        <v>4</v>
      </c>
      <c r="G5" s="329"/>
      <c r="H5" s="330"/>
      <c r="I5" s="331" t="s">
        <v>5</v>
      </c>
      <c r="J5" s="332"/>
      <c r="K5" s="6" t="s">
        <v>6</v>
      </c>
      <c r="L5" s="7" t="s">
        <v>7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179" t="s">
        <v>19</v>
      </c>
      <c r="L6" s="15" t="s">
        <v>20</v>
      </c>
      <c r="M6" s="8" t="s">
        <v>8</v>
      </c>
      <c r="N6" s="179" t="s">
        <v>21</v>
      </c>
      <c r="O6" s="179" t="s">
        <v>22</v>
      </c>
      <c r="P6" s="229" t="s">
        <v>212</v>
      </c>
      <c r="Q6" s="230" t="s">
        <v>213</v>
      </c>
    </row>
    <row r="7" spans="1:17" ht="16.5" customHeight="1" x14ac:dyDescent="0.25">
      <c r="A7" s="86">
        <v>43191</v>
      </c>
      <c r="B7" s="128" t="s">
        <v>25</v>
      </c>
      <c r="C7" s="113"/>
      <c r="D7" s="123"/>
      <c r="E7" s="124"/>
      <c r="F7" s="124"/>
      <c r="G7" s="124"/>
      <c r="H7" s="124"/>
      <c r="I7" s="124"/>
      <c r="J7" s="125"/>
      <c r="K7" s="124"/>
      <c r="L7" s="120"/>
      <c r="M7" s="125">
        <f>SUM(D7:L7)</f>
        <v>0</v>
      </c>
      <c r="N7" s="110"/>
      <c r="O7" s="126"/>
      <c r="P7" s="126"/>
      <c r="Q7" s="126">
        <f>M7</f>
        <v>0</v>
      </c>
    </row>
    <row r="8" spans="1:17" ht="19.5" customHeight="1" x14ac:dyDescent="0.25">
      <c r="A8" s="86">
        <v>43192</v>
      </c>
      <c r="B8" s="128" t="s">
        <v>124</v>
      </c>
      <c r="C8" s="113"/>
      <c r="D8" s="123"/>
      <c r="E8" s="124"/>
      <c r="F8" s="124"/>
      <c r="G8" s="124"/>
      <c r="H8" s="124"/>
      <c r="I8" s="124"/>
      <c r="J8" s="125"/>
      <c r="K8" s="124"/>
      <c r="L8" s="167"/>
      <c r="M8" s="125">
        <f t="shared" ref="M8:M25" si="0">SUM(D8:L8)</f>
        <v>0</v>
      </c>
      <c r="N8" s="110"/>
      <c r="O8" s="126"/>
      <c r="P8" s="126"/>
      <c r="Q8" s="126">
        <f t="shared" ref="Q8:Q25" si="1">M8</f>
        <v>0</v>
      </c>
    </row>
    <row r="9" spans="1:17" ht="53.25" customHeight="1" x14ac:dyDescent="0.25">
      <c r="A9" s="89" t="s">
        <v>125</v>
      </c>
      <c r="B9" s="172" t="s">
        <v>23</v>
      </c>
      <c r="C9" s="113" t="s">
        <v>93</v>
      </c>
      <c r="D9" s="123"/>
      <c r="E9" s="124"/>
      <c r="F9" s="124"/>
      <c r="G9" s="124"/>
      <c r="H9" s="124"/>
      <c r="I9" s="124"/>
      <c r="J9" s="125">
        <v>25000</v>
      </c>
      <c r="K9" s="124"/>
      <c r="L9" s="167">
        <v>25000</v>
      </c>
      <c r="M9" s="125">
        <f t="shared" si="0"/>
        <v>50000</v>
      </c>
      <c r="N9" s="113" t="s">
        <v>122</v>
      </c>
      <c r="O9" s="126">
        <v>100000000</v>
      </c>
      <c r="P9" s="126"/>
      <c r="Q9" s="126">
        <f t="shared" si="1"/>
        <v>50000</v>
      </c>
    </row>
    <row r="10" spans="1:17" ht="12.75" customHeight="1" x14ac:dyDescent="0.25">
      <c r="A10" s="86">
        <v>43198</v>
      </c>
      <c r="B10" s="128" t="s">
        <v>25</v>
      </c>
      <c r="C10" s="113"/>
      <c r="D10" s="123"/>
      <c r="E10" s="124"/>
      <c r="F10" s="124"/>
      <c r="G10" s="124"/>
      <c r="H10" s="124"/>
      <c r="I10" s="124"/>
      <c r="J10" s="125"/>
      <c r="K10" s="124"/>
      <c r="L10" s="120"/>
      <c r="M10" s="125">
        <f t="shared" si="0"/>
        <v>0</v>
      </c>
      <c r="N10" s="113"/>
      <c r="O10" s="126"/>
      <c r="P10" s="126"/>
      <c r="Q10" s="126">
        <f t="shared" si="1"/>
        <v>0</v>
      </c>
    </row>
    <row r="11" spans="1:17" ht="51.75" customHeight="1" x14ac:dyDescent="0.25">
      <c r="A11" s="89">
        <v>43199</v>
      </c>
      <c r="B11" s="172" t="s">
        <v>29</v>
      </c>
      <c r="C11" s="113" t="s">
        <v>126</v>
      </c>
      <c r="D11" s="123"/>
      <c r="E11" s="124"/>
      <c r="F11" s="124"/>
      <c r="G11" s="124"/>
      <c r="H11" s="124"/>
      <c r="I11" s="124"/>
      <c r="J11" s="125"/>
      <c r="K11" s="124"/>
      <c r="L11" s="120"/>
      <c r="M11" s="125">
        <f t="shared" si="0"/>
        <v>0</v>
      </c>
      <c r="N11" s="113" t="s">
        <v>127</v>
      </c>
      <c r="O11" s="126">
        <v>40000000</v>
      </c>
      <c r="P11" s="126"/>
      <c r="Q11" s="126">
        <f t="shared" si="1"/>
        <v>0</v>
      </c>
    </row>
    <row r="12" spans="1:17" ht="13.5" customHeight="1" x14ac:dyDescent="0.25">
      <c r="A12" s="89">
        <v>43200</v>
      </c>
      <c r="B12" s="172" t="s">
        <v>94</v>
      </c>
      <c r="C12" s="173" t="s">
        <v>128</v>
      </c>
      <c r="D12" s="123"/>
      <c r="E12" s="124"/>
      <c r="F12" s="124">
        <v>30000</v>
      </c>
      <c r="G12" s="124">
        <v>50000</v>
      </c>
      <c r="H12" s="124">
        <v>45000</v>
      </c>
      <c r="I12" s="124"/>
      <c r="J12" s="125"/>
      <c r="K12" s="124"/>
      <c r="L12" s="132"/>
      <c r="M12" s="125">
        <f t="shared" si="0"/>
        <v>125000</v>
      </c>
      <c r="N12" s="113"/>
      <c r="O12" s="126"/>
      <c r="P12" s="126"/>
      <c r="Q12" s="126">
        <f t="shared" si="1"/>
        <v>125000</v>
      </c>
    </row>
    <row r="13" spans="1:17" ht="53.25" customHeight="1" x14ac:dyDescent="0.25">
      <c r="A13" s="89">
        <v>43201</v>
      </c>
      <c r="B13" s="172" t="s">
        <v>95</v>
      </c>
      <c r="C13" s="113" t="s">
        <v>129</v>
      </c>
      <c r="D13" s="123"/>
      <c r="E13" s="124"/>
      <c r="F13" s="124"/>
      <c r="G13" s="124">
        <v>50000</v>
      </c>
      <c r="H13" s="124">
        <v>45000</v>
      </c>
      <c r="I13" s="124"/>
      <c r="J13" s="125"/>
      <c r="K13" s="124"/>
      <c r="L13" s="120"/>
      <c r="M13" s="125">
        <f t="shared" si="0"/>
        <v>95000</v>
      </c>
      <c r="N13" s="113" t="s">
        <v>122</v>
      </c>
      <c r="O13" s="126">
        <v>30000000</v>
      </c>
      <c r="P13" s="126"/>
      <c r="Q13" s="126">
        <f t="shared" si="1"/>
        <v>95000</v>
      </c>
    </row>
    <row r="14" spans="1:17" ht="66" customHeight="1" x14ac:dyDescent="0.25">
      <c r="A14" s="89">
        <v>43202</v>
      </c>
      <c r="B14" s="172" t="s">
        <v>95</v>
      </c>
      <c r="C14" s="113" t="s">
        <v>132</v>
      </c>
      <c r="D14" s="123"/>
      <c r="E14" s="124"/>
      <c r="F14" s="124"/>
      <c r="G14" s="124">
        <v>50000</v>
      </c>
      <c r="H14" s="124">
        <v>45000</v>
      </c>
      <c r="I14" s="124"/>
      <c r="J14" s="125"/>
      <c r="K14" s="124"/>
      <c r="L14" s="120"/>
      <c r="M14" s="125">
        <f t="shared" si="0"/>
        <v>95000</v>
      </c>
      <c r="N14" s="113" t="s">
        <v>122</v>
      </c>
      <c r="O14" s="126">
        <v>20000000</v>
      </c>
      <c r="P14" s="126"/>
      <c r="Q14" s="126">
        <f t="shared" si="1"/>
        <v>95000</v>
      </c>
    </row>
    <row r="15" spans="1:17" ht="39" customHeight="1" x14ac:dyDescent="0.25">
      <c r="A15" s="89">
        <v>43203.9</v>
      </c>
      <c r="B15" s="131" t="s">
        <v>95</v>
      </c>
      <c r="C15" s="113" t="s">
        <v>131</v>
      </c>
      <c r="D15" s="129"/>
      <c r="E15" s="120"/>
      <c r="F15" s="130"/>
      <c r="G15" s="129">
        <v>50000</v>
      </c>
      <c r="H15" s="125">
        <v>45000</v>
      </c>
      <c r="I15" s="124"/>
      <c r="J15" s="125"/>
      <c r="K15" s="124"/>
      <c r="L15" s="124"/>
      <c r="M15" s="125">
        <f t="shared" si="0"/>
        <v>95000</v>
      </c>
      <c r="N15" s="113" t="s">
        <v>122</v>
      </c>
      <c r="O15" s="126"/>
      <c r="P15" s="126"/>
      <c r="Q15" s="126">
        <f t="shared" si="1"/>
        <v>95000</v>
      </c>
    </row>
    <row r="16" spans="1:17" ht="25.5" customHeight="1" x14ac:dyDescent="0.25">
      <c r="A16" s="89">
        <v>43204</v>
      </c>
      <c r="B16" s="131"/>
      <c r="C16" s="114" t="s">
        <v>130</v>
      </c>
      <c r="D16" s="129">
        <v>100000</v>
      </c>
      <c r="E16" s="130"/>
      <c r="F16" s="130"/>
      <c r="G16" s="125">
        <v>50000</v>
      </c>
      <c r="H16" s="125">
        <v>45000</v>
      </c>
      <c r="I16" s="124"/>
      <c r="K16" s="124"/>
      <c r="L16" s="124"/>
      <c r="M16" s="125">
        <f t="shared" si="0"/>
        <v>195000</v>
      </c>
      <c r="N16" s="113" t="s">
        <v>122</v>
      </c>
      <c r="O16" s="132">
        <v>60000000</v>
      </c>
      <c r="P16" s="132"/>
      <c r="Q16" s="126">
        <f t="shared" si="1"/>
        <v>195000</v>
      </c>
    </row>
    <row r="17" spans="1:17" ht="12.75" customHeight="1" x14ac:dyDescent="0.25">
      <c r="A17" s="133">
        <v>43205.9</v>
      </c>
      <c r="B17" s="128" t="s">
        <v>25</v>
      </c>
      <c r="C17" s="110"/>
      <c r="D17" s="129"/>
      <c r="E17" s="124"/>
      <c r="F17" s="134"/>
      <c r="G17" s="125"/>
      <c r="H17" s="135"/>
      <c r="I17" s="134"/>
      <c r="J17" s="124"/>
      <c r="K17" s="124"/>
      <c r="L17" s="124"/>
      <c r="M17" s="125">
        <f t="shared" si="0"/>
        <v>0</v>
      </c>
      <c r="N17" s="113"/>
      <c r="O17" s="132"/>
      <c r="P17" s="132"/>
      <c r="Q17" s="126">
        <f t="shared" si="1"/>
        <v>0</v>
      </c>
    </row>
    <row r="18" spans="1:17" ht="37.5" customHeight="1" x14ac:dyDescent="0.25">
      <c r="A18" s="136">
        <v>43206.9</v>
      </c>
      <c r="B18" s="131" t="s">
        <v>23</v>
      </c>
      <c r="C18" s="90" t="s">
        <v>93</v>
      </c>
      <c r="D18" s="125"/>
      <c r="E18" s="124"/>
      <c r="F18" s="134"/>
      <c r="G18" s="137"/>
      <c r="H18" s="134"/>
      <c r="I18" s="134"/>
      <c r="J18" s="124"/>
      <c r="K18" s="124"/>
      <c r="L18" s="124">
        <v>25000</v>
      </c>
      <c r="M18" s="125">
        <f t="shared" si="0"/>
        <v>25000</v>
      </c>
      <c r="N18" s="110" t="s">
        <v>101</v>
      </c>
      <c r="O18" s="132">
        <v>20000000</v>
      </c>
      <c r="P18" s="132"/>
      <c r="Q18" s="126">
        <f t="shared" si="1"/>
        <v>25000</v>
      </c>
    </row>
    <row r="19" spans="1:17" ht="19.5" customHeight="1" x14ac:dyDescent="0.25">
      <c r="A19" s="136">
        <v>43207.9</v>
      </c>
      <c r="B19" s="78" t="s">
        <v>94</v>
      </c>
      <c r="C19" s="183" t="s">
        <v>135</v>
      </c>
      <c r="D19" s="130"/>
      <c r="E19" s="114"/>
      <c r="F19" s="124">
        <v>30000</v>
      </c>
      <c r="G19" s="124">
        <v>50000</v>
      </c>
      <c r="H19" s="124">
        <v>45000</v>
      </c>
      <c r="I19" s="124"/>
      <c r="J19" s="124"/>
      <c r="K19" s="124"/>
      <c r="L19" s="124"/>
      <c r="M19" s="125">
        <f t="shared" si="0"/>
        <v>125000</v>
      </c>
      <c r="N19" s="110"/>
      <c r="O19" s="126"/>
      <c r="P19" s="126"/>
      <c r="Q19" s="126">
        <f t="shared" si="1"/>
        <v>125000</v>
      </c>
    </row>
    <row r="20" spans="1:17" ht="57.75" customHeight="1" x14ac:dyDescent="0.25">
      <c r="A20" s="136">
        <v>43208.9</v>
      </c>
      <c r="B20" s="78" t="s">
        <v>134</v>
      </c>
      <c r="C20" s="182" t="s">
        <v>133</v>
      </c>
      <c r="D20" s="129"/>
      <c r="E20" s="130"/>
      <c r="F20" s="130"/>
      <c r="G20" s="130">
        <v>50000</v>
      </c>
      <c r="H20" s="124">
        <v>45000</v>
      </c>
      <c r="I20" s="124"/>
      <c r="J20" s="124"/>
      <c r="K20" s="124"/>
      <c r="L20" s="124"/>
      <c r="M20" s="125">
        <f t="shared" si="0"/>
        <v>95000</v>
      </c>
      <c r="N20" s="110" t="s">
        <v>101</v>
      </c>
      <c r="O20" s="126">
        <v>20000000</v>
      </c>
      <c r="P20" s="126"/>
      <c r="Q20" s="126">
        <f t="shared" si="1"/>
        <v>95000</v>
      </c>
    </row>
    <row r="21" spans="1:17" ht="29.25" customHeight="1" x14ac:dyDescent="0.25">
      <c r="A21" s="136">
        <v>43209.9</v>
      </c>
      <c r="B21" s="78" t="s">
        <v>134</v>
      </c>
      <c r="C21" s="91" t="s">
        <v>136</v>
      </c>
      <c r="D21" s="125"/>
      <c r="E21" s="124"/>
      <c r="F21" s="124"/>
      <c r="G21" s="124">
        <v>50000</v>
      </c>
      <c r="H21" s="124">
        <v>45000</v>
      </c>
      <c r="I21" s="124"/>
      <c r="J21" s="114"/>
      <c r="K21" s="124"/>
      <c r="L21" s="124"/>
      <c r="M21" s="125">
        <f t="shared" si="0"/>
        <v>95000</v>
      </c>
      <c r="N21" s="110" t="s">
        <v>101</v>
      </c>
      <c r="O21" s="126">
        <v>10000000</v>
      </c>
      <c r="P21" s="126"/>
      <c r="Q21" s="126">
        <f t="shared" si="1"/>
        <v>95000</v>
      </c>
    </row>
    <row r="22" spans="1:17" ht="57" customHeight="1" x14ac:dyDescent="0.25">
      <c r="A22" s="136">
        <v>43210.9</v>
      </c>
      <c r="B22" s="78" t="s">
        <v>137</v>
      </c>
      <c r="C22" s="174" t="s">
        <v>93</v>
      </c>
      <c r="D22" s="125"/>
      <c r="E22" s="139"/>
      <c r="F22" s="140"/>
      <c r="G22" s="140">
        <v>50000</v>
      </c>
      <c r="H22" s="124">
        <v>45000</v>
      </c>
      <c r="I22" s="124"/>
      <c r="J22" s="124"/>
      <c r="L22" s="113"/>
      <c r="M22" s="125">
        <f t="shared" si="0"/>
        <v>95000</v>
      </c>
      <c r="N22" s="113" t="s">
        <v>122</v>
      </c>
      <c r="O22" s="140">
        <v>5000000</v>
      </c>
      <c r="P22" s="140"/>
      <c r="Q22" s="126">
        <f t="shared" si="1"/>
        <v>95000</v>
      </c>
    </row>
    <row r="23" spans="1:17" ht="53.25" customHeight="1" x14ac:dyDescent="0.25">
      <c r="A23" s="136">
        <v>43211.9</v>
      </c>
      <c r="B23" s="121" t="s">
        <v>137</v>
      </c>
      <c r="C23" s="114" t="s">
        <v>138</v>
      </c>
      <c r="D23" s="127"/>
      <c r="E23" s="130"/>
      <c r="F23" s="124"/>
      <c r="G23" s="125">
        <v>50000</v>
      </c>
      <c r="H23" s="125">
        <v>45000</v>
      </c>
      <c r="I23" s="124"/>
      <c r="J23" s="176"/>
      <c r="K23" s="124"/>
      <c r="L23" s="124"/>
      <c r="M23" s="125">
        <f t="shared" si="0"/>
        <v>95000</v>
      </c>
      <c r="N23" s="110" t="s">
        <v>73</v>
      </c>
      <c r="O23" s="126">
        <v>5000000</v>
      </c>
      <c r="P23" s="126"/>
      <c r="Q23" s="126">
        <f t="shared" si="1"/>
        <v>95000</v>
      </c>
    </row>
    <row r="24" spans="1:17" ht="17.25" customHeight="1" x14ac:dyDescent="0.25">
      <c r="A24" s="133">
        <v>43212.9</v>
      </c>
      <c r="B24" s="143" t="s">
        <v>25</v>
      </c>
      <c r="C24" s="91"/>
      <c r="D24" s="138"/>
      <c r="E24" s="124"/>
      <c r="F24" s="124"/>
      <c r="G24" s="144"/>
      <c r="H24" s="125"/>
      <c r="I24" s="124"/>
      <c r="J24" s="124"/>
      <c r="K24" s="124"/>
      <c r="L24" s="124"/>
      <c r="M24" s="125">
        <f t="shared" si="0"/>
        <v>0</v>
      </c>
      <c r="N24" s="113"/>
      <c r="O24" s="132"/>
      <c r="P24" s="132"/>
      <c r="Q24" s="126">
        <f t="shared" si="1"/>
        <v>0</v>
      </c>
    </row>
    <row r="25" spans="1:17" ht="65.25" customHeight="1" x14ac:dyDescent="0.25">
      <c r="A25" s="136" t="s">
        <v>139</v>
      </c>
      <c r="B25" s="145" t="s">
        <v>23</v>
      </c>
      <c r="C25" s="110" t="s">
        <v>83</v>
      </c>
      <c r="D25" s="125"/>
      <c r="E25" s="124"/>
      <c r="F25" s="124"/>
      <c r="G25" s="125"/>
      <c r="H25" s="146"/>
      <c r="I25" s="138"/>
      <c r="J25" s="184">
        <v>30000</v>
      </c>
      <c r="K25" s="124"/>
      <c r="L25" s="124">
        <v>25000</v>
      </c>
      <c r="M25" s="125">
        <f t="shared" si="0"/>
        <v>55000</v>
      </c>
      <c r="N25" s="110" t="s">
        <v>75</v>
      </c>
      <c r="O25" s="126">
        <v>10000000</v>
      </c>
      <c r="P25" s="126"/>
      <c r="Q25" s="126">
        <f t="shared" si="1"/>
        <v>55000</v>
      </c>
    </row>
    <row r="26" spans="1:17" x14ac:dyDescent="0.25">
      <c r="A26" s="42" t="s">
        <v>8</v>
      </c>
      <c r="B26" s="42"/>
      <c r="C26" s="43"/>
      <c r="D26" s="156">
        <f>SUM(D7:D25)</f>
        <v>100000</v>
      </c>
      <c r="E26" s="156">
        <f t="shared" ref="E26:M26" si="2">SUM(E7:E25)</f>
        <v>0</v>
      </c>
      <c r="F26" s="156">
        <f t="shared" si="2"/>
        <v>60000</v>
      </c>
      <c r="G26" s="156">
        <f t="shared" si="2"/>
        <v>500000</v>
      </c>
      <c r="H26" s="156">
        <f t="shared" si="2"/>
        <v>450000</v>
      </c>
      <c r="I26" s="156">
        <f t="shared" si="2"/>
        <v>0</v>
      </c>
      <c r="J26" s="156">
        <f t="shared" si="2"/>
        <v>55000</v>
      </c>
      <c r="K26" s="156">
        <f t="shared" si="2"/>
        <v>0</v>
      </c>
      <c r="L26" s="156">
        <f t="shared" si="2"/>
        <v>75000</v>
      </c>
      <c r="M26" s="156">
        <f t="shared" si="2"/>
        <v>1240000</v>
      </c>
      <c r="N26" s="44"/>
      <c r="O26" s="44">
        <f>SUM(O7:O25)</f>
        <v>320000000</v>
      </c>
      <c r="P26" s="44"/>
      <c r="Q26" s="156">
        <f>SUM(Q7:Q25)</f>
        <v>1240000</v>
      </c>
    </row>
    <row r="27" spans="1:17" x14ac:dyDescent="0.25">
      <c r="A27" s="120"/>
      <c r="B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</row>
    <row r="28" spans="1:17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</row>
    <row r="29" spans="1:17" x14ac:dyDescent="0.25">
      <c r="A29" s="120"/>
      <c r="B29" s="157" t="s">
        <v>34</v>
      </c>
      <c r="C29" s="157" t="s">
        <v>3</v>
      </c>
      <c r="D29" s="157" t="s">
        <v>4</v>
      </c>
      <c r="E29" s="157" t="s">
        <v>5</v>
      </c>
      <c r="F29" s="157" t="s">
        <v>6</v>
      </c>
      <c r="G29" s="157" t="s">
        <v>7</v>
      </c>
      <c r="H29" s="157" t="s">
        <v>8</v>
      </c>
      <c r="I29" s="120"/>
      <c r="J29" s="120"/>
      <c r="K29" s="120"/>
      <c r="L29" s="120"/>
      <c r="M29" s="120"/>
      <c r="N29" s="120"/>
      <c r="O29" s="120"/>
      <c r="P29" s="120"/>
      <c r="Q29" s="120"/>
    </row>
    <row r="30" spans="1:17" x14ac:dyDescent="0.25">
      <c r="A30" s="120"/>
      <c r="B30" s="158" t="s">
        <v>35</v>
      </c>
      <c r="C30" s="159">
        <v>300000</v>
      </c>
      <c r="D30" s="159">
        <v>2000000</v>
      </c>
      <c r="E30" s="159">
        <v>400000</v>
      </c>
      <c r="F30" s="159"/>
      <c r="G30" s="159">
        <v>225000</v>
      </c>
      <c r="H30" s="159">
        <v>2925000</v>
      </c>
      <c r="I30" s="159"/>
      <c r="J30" s="159"/>
      <c r="K30" s="132"/>
      <c r="L30" s="120"/>
      <c r="M30" s="120"/>
      <c r="N30" s="120"/>
      <c r="O30" s="120"/>
      <c r="P30" s="120"/>
      <c r="Q30" s="120"/>
    </row>
    <row r="31" spans="1:17" x14ac:dyDescent="0.25">
      <c r="A31" s="120"/>
      <c r="B31" s="160" t="s">
        <v>36</v>
      </c>
      <c r="C31" s="161">
        <v>0</v>
      </c>
      <c r="D31" s="161">
        <v>0</v>
      </c>
      <c r="E31" s="161">
        <v>0</v>
      </c>
      <c r="F31" s="161">
        <v>0</v>
      </c>
      <c r="G31" s="161">
        <v>0</v>
      </c>
      <c r="H31" s="161">
        <v>0</v>
      </c>
      <c r="I31" s="120"/>
      <c r="J31" s="120"/>
      <c r="K31" s="132"/>
      <c r="L31" s="120"/>
      <c r="M31" s="120"/>
      <c r="N31" s="120"/>
      <c r="O31" s="120"/>
      <c r="P31" s="120"/>
      <c r="Q31" s="120"/>
    </row>
    <row r="32" spans="1:17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32"/>
      <c r="L32" s="120"/>
      <c r="M32" s="120"/>
      <c r="N32" s="120"/>
      <c r="O32" s="120"/>
      <c r="P32" s="120"/>
      <c r="Q32" s="120"/>
    </row>
    <row r="33" spans="1:17" x14ac:dyDescent="0.25">
      <c r="A33" s="120"/>
      <c r="B33" s="159" t="s">
        <v>37</v>
      </c>
      <c r="C33" s="159">
        <v>300000</v>
      </c>
      <c r="D33" s="159">
        <v>2000000</v>
      </c>
      <c r="E33" s="159">
        <v>400000</v>
      </c>
      <c r="F33" s="159"/>
      <c r="G33" s="159">
        <v>225000</v>
      </c>
      <c r="H33" s="159">
        <v>2925000</v>
      </c>
      <c r="I33" s="120"/>
      <c r="J33" s="120"/>
      <c r="K33" s="132"/>
      <c r="L33" s="120"/>
      <c r="M33" s="120"/>
      <c r="N33" s="120"/>
      <c r="O33" s="120"/>
      <c r="P33" s="120"/>
      <c r="Q33" s="120"/>
    </row>
    <row r="34" spans="1:17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32"/>
      <c r="L34" s="120"/>
      <c r="M34" s="120"/>
      <c r="N34" s="120"/>
      <c r="O34" s="120"/>
      <c r="P34" s="120"/>
      <c r="Q34" s="120"/>
    </row>
    <row r="35" spans="1:17" x14ac:dyDescent="0.25">
      <c r="A35" s="120"/>
      <c r="B35" s="162" t="s">
        <v>38</v>
      </c>
      <c r="C35" s="162">
        <v>100000</v>
      </c>
      <c r="D35" s="162">
        <v>1010000</v>
      </c>
      <c r="E35" s="162">
        <v>55000</v>
      </c>
      <c r="F35" s="162"/>
      <c r="G35" s="162">
        <v>75000</v>
      </c>
      <c r="H35" s="162">
        <v>1240000</v>
      </c>
      <c r="J35" s="162"/>
      <c r="K35" s="132"/>
      <c r="L35" s="163"/>
      <c r="M35" s="163"/>
      <c r="N35" s="120"/>
      <c r="O35" s="120"/>
      <c r="P35" s="120"/>
      <c r="Q35" s="120"/>
    </row>
    <row r="36" spans="1:17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63"/>
      <c r="M36" s="163"/>
      <c r="N36" s="120"/>
      <c r="O36" s="120"/>
      <c r="P36" s="120"/>
      <c r="Q36" s="120"/>
    </row>
    <row r="37" spans="1:17" x14ac:dyDescent="0.25">
      <c r="A37" s="120"/>
      <c r="B37" s="164" t="s">
        <v>39</v>
      </c>
      <c r="C37" s="165">
        <v>200000</v>
      </c>
      <c r="D37" s="165">
        <v>990000</v>
      </c>
      <c r="E37" s="165">
        <v>345000</v>
      </c>
      <c r="F37" s="165"/>
      <c r="G37" s="165">
        <v>150000</v>
      </c>
      <c r="H37" s="165">
        <v>1685000</v>
      </c>
      <c r="I37" s="120"/>
      <c r="J37" s="120"/>
      <c r="K37" s="120"/>
      <c r="L37" s="163"/>
      <c r="M37" s="166"/>
      <c r="N37" s="120"/>
      <c r="O37" s="120"/>
      <c r="P37" s="120"/>
      <c r="Q37" s="120"/>
    </row>
    <row r="38" spans="1:17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63"/>
      <c r="M38" s="120"/>
      <c r="N38" s="120"/>
      <c r="O38" s="120"/>
      <c r="P38" s="120"/>
      <c r="Q38" s="120"/>
    </row>
  </sheetData>
  <mergeCells count="7">
    <mergeCell ref="P4:Q5"/>
    <mergeCell ref="A4:M4"/>
    <mergeCell ref="N4:O4"/>
    <mergeCell ref="D5:E5"/>
    <mergeCell ref="F5:H5"/>
    <mergeCell ref="I5:J5"/>
    <mergeCell ref="N5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9" workbookViewId="0">
      <selection activeCell="Q23" sqref="Q23"/>
    </sheetView>
  </sheetViews>
  <sheetFormatPr defaultColWidth="9.140625" defaultRowHeight="13.5" x14ac:dyDescent="0.25"/>
  <cols>
    <col min="1" max="1" width="10.42578125" style="118" customWidth="1"/>
    <col min="2" max="2" width="14.28515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0" style="118" customWidth="1"/>
    <col min="7" max="7" width="12.5703125" style="118" customWidth="1"/>
    <col min="8" max="8" width="13" style="118" customWidth="1"/>
    <col min="9" max="9" width="9.140625" style="118"/>
    <col min="10" max="10" width="11.85546875" style="118" customWidth="1"/>
    <col min="11" max="11" width="9.140625" style="118"/>
    <col min="12" max="12" width="11.7109375" style="118" customWidth="1"/>
    <col min="13" max="13" width="13.28515625" style="118" customWidth="1"/>
    <col min="14" max="14" width="19.42578125" style="118" customWidth="1"/>
    <col min="15" max="15" width="16.28515625" style="118" customWidth="1"/>
    <col min="16" max="16" width="19.85546875" style="118" customWidth="1"/>
    <col min="17" max="17" width="18.85546875" style="118" customWidth="1"/>
    <col min="18" max="16384" width="9.140625" style="118"/>
  </cols>
  <sheetData>
    <row r="1" spans="1:17" x14ac:dyDescent="0.25">
      <c r="A1" s="117" t="s">
        <v>40</v>
      </c>
      <c r="B1" s="117"/>
      <c r="C1" s="117" t="s">
        <v>40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152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37.5" customHeight="1" thickBot="1" x14ac:dyDescent="0.3">
      <c r="A3" s="100"/>
      <c r="B3" s="101" t="s">
        <v>0</v>
      </c>
      <c r="C3" s="101"/>
      <c r="D3" s="99"/>
      <c r="E3" s="99"/>
      <c r="F3" s="102"/>
      <c r="G3" s="82"/>
      <c r="H3" s="77"/>
      <c r="I3" s="77"/>
      <c r="J3" s="77"/>
      <c r="K3" s="119"/>
      <c r="L3" s="77"/>
      <c r="M3" s="77"/>
      <c r="N3" s="80"/>
      <c r="O3" s="120"/>
      <c r="P3" s="120"/>
      <c r="Q3" s="120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180"/>
      <c r="B5" s="180"/>
      <c r="C5" s="180"/>
      <c r="D5" s="326" t="s">
        <v>3</v>
      </c>
      <c r="E5" s="327"/>
      <c r="F5" s="328" t="s">
        <v>4</v>
      </c>
      <c r="G5" s="329"/>
      <c r="H5" s="330"/>
      <c r="I5" s="331" t="s">
        <v>5</v>
      </c>
      <c r="J5" s="332"/>
      <c r="K5" s="6" t="s">
        <v>6</v>
      </c>
      <c r="L5" s="7" t="s">
        <v>7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181" t="s">
        <v>19</v>
      </c>
      <c r="L6" s="15" t="s">
        <v>20</v>
      </c>
      <c r="M6" s="8" t="s">
        <v>8</v>
      </c>
      <c r="N6" s="181" t="s">
        <v>21</v>
      </c>
      <c r="O6" s="181" t="s">
        <v>22</v>
      </c>
      <c r="P6" s="229" t="s">
        <v>212</v>
      </c>
      <c r="Q6" s="230" t="s">
        <v>213</v>
      </c>
    </row>
    <row r="7" spans="1:17" ht="16.5" customHeight="1" x14ac:dyDescent="0.25">
      <c r="A7" s="86">
        <v>43221</v>
      </c>
      <c r="B7" s="128" t="s">
        <v>140</v>
      </c>
      <c r="C7" s="113"/>
      <c r="D7" s="123"/>
      <c r="E7" s="124"/>
      <c r="F7" s="124"/>
      <c r="G7" s="124"/>
      <c r="H7" s="124"/>
      <c r="I7" s="124"/>
      <c r="J7" s="125"/>
      <c r="K7" s="124"/>
      <c r="L7" s="120"/>
      <c r="M7" s="125">
        <f>SUM(D7:L7)</f>
        <v>0</v>
      </c>
      <c r="N7" s="110"/>
      <c r="O7" s="126"/>
      <c r="P7" s="126"/>
      <c r="Q7" s="126">
        <f>M7</f>
        <v>0</v>
      </c>
    </row>
    <row r="8" spans="1:17" ht="54" customHeight="1" x14ac:dyDescent="0.25">
      <c r="A8" s="89" t="s">
        <v>141</v>
      </c>
      <c r="B8" s="186" t="s">
        <v>29</v>
      </c>
      <c r="C8" s="113" t="s">
        <v>93</v>
      </c>
      <c r="D8" s="185"/>
      <c r="E8" s="124"/>
      <c r="F8" s="124"/>
      <c r="G8" s="124"/>
      <c r="H8" s="124"/>
      <c r="I8" s="124"/>
      <c r="J8" s="125">
        <v>40000</v>
      </c>
      <c r="K8" s="124"/>
      <c r="L8" s="167">
        <v>35000</v>
      </c>
      <c r="M8" s="125">
        <f t="shared" ref="M8:M23" si="0">SUM(D8:L8)</f>
        <v>75000</v>
      </c>
      <c r="N8" s="113" t="s">
        <v>142</v>
      </c>
      <c r="O8" s="126">
        <v>100000000</v>
      </c>
      <c r="P8" s="126"/>
      <c r="Q8" s="126">
        <f t="shared" ref="Q8:Q23" si="1">M8</f>
        <v>75000</v>
      </c>
    </row>
    <row r="9" spans="1:17" ht="14.25" customHeight="1" x14ac:dyDescent="0.25">
      <c r="A9" s="86">
        <v>43226</v>
      </c>
      <c r="B9" s="128" t="s">
        <v>25</v>
      </c>
      <c r="C9" s="113"/>
      <c r="D9" s="123"/>
      <c r="E9" s="124"/>
      <c r="F9" s="124"/>
      <c r="G9" s="124"/>
      <c r="H9" s="124"/>
      <c r="I9" s="124"/>
      <c r="J9" s="125"/>
      <c r="K9" s="124"/>
      <c r="L9" s="167"/>
      <c r="M9" s="125">
        <f t="shared" si="0"/>
        <v>0</v>
      </c>
      <c r="N9" s="113"/>
      <c r="O9" s="126"/>
      <c r="P9" s="126"/>
      <c r="Q9" s="126">
        <f t="shared" si="1"/>
        <v>0</v>
      </c>
    </row>
    <row r="10" spans="1:17" ht="38.25" customHeight="1" x14ac:dyDescent="0.25">
      <c r="A10" s="89">
        <v>43227</v>
      </c>
      <c r="B10" s="131" t="s">
        <v>143</v>
      </c>
      <c r="C10" s="113" t="s">
        <v>144</v>
      </c>
      <c r="D10" s="123"/>
      <c r="E10" s="124"/>
      <c r="F10" s="124"/>
      <c r="G10" s="124"/>
      <c r="H10" s="124"/>
      <c r="I10" s="124"/>
      <c r="J10" s="125">
        <v>30000</v>
      </c>
      <c r="K10" s="124"/>
      <c r="L10" s="120"/>
      <c r="M10" s="125">
        <f t="shared" si="0"/>
        <v>30000</v>
      </c>
      <c r="N10" s="113" t="s">
        <v>122</v>
      </c>
      <c r="O10" s="126">
        <v>8000000</v>
      </c>
      <c r="P10" s="126"/>
      <c r="Q10" s="126">
        <f t="shared" si="1"/>
        <v>30000</v>
      </c>
    </row>
    <row r="11" spans="1:17" ht="51.75" customHeight="1" x14ac:dyDescent="0.25">
      <c r="A11" s="89">
        <v>43229</v>
      </c>
      <c r="B11" s="172" t="s">
        <v>46</v>
      </c>
      <c r="C11" s="113" t="s">
        <v>145</v>
      </c>
      <c r="D11" s="123"/>
      <c r="E11" s="124"/>
      <c r="F11" s="124"/>
      <c r="G11" s="124"/>
      <c r="H11" s="124"/>
      <c r="I11" s="124"/>
      <c r="J11" s="125">
        <v>30000</v>
      </c>
      <c r="K11" s="124"/>
      <c r="L11" s="120"/>
      <c r="M11" s="125">
        <f t="shared" si="0"/>
        <v>30000</v>
      </c>
      <c r="N11" s="113" t="s">
        <v>122</v>
      </c>
      <c r="O11" s="126">
        <v>20000000</v>
      </c>
      <c r="P11" s="126"/>
      <c r="Q11" s="126">
        <f t="shared" si="1"/>
        <v>30000</v>
      </c>
    </row>
    <row r="12" spans="1:17" ht="13.5" customHeight="1" x14ac:dyDescent="0.25">
      <c r="A12" s="89">
        <v>43230</v>
      </c>
      <c r="B12" s="172" t="s">
        <v>94</v>
      </c>
      <c r="C12" s="173" t="s">
        <v>128</v>
      </c>
      <c r="D12" s="123"/>
      <c r="E12" s="124"/>
      <c r="F12" s="124">
        <v>20000</v>
      </c>
      <c r="G12" s="124">
        <v>50000</v>
      </c>
      <c r="H12" s="124">
        <v>45000</v>
      </c>
      <c r="I12" s="124"/>
      <c r="J12" s="125"/>
      <c r="K12" s="124"/>
      <c r="L12" s="132"/>
      <c r="M12" s="125">
        <f t="shared" si="0"/>
        <v>115000</v>
      </c>
      <c r="N12" s="113"/>
      <c r="O12" s="126"/>
      <c r="P12" s="126"/>
      <c r="Q12" s="126">
        <f t="shared" si="1"/>
        <v>115000</v>
      </c>
    </row>
    <row r="13" spans="1:17" ht="53.25" customHeight="1" x14ac:dyDescent="0.25">
      <c r="A13" s="89">
        <v>43231</v>
      </c>
      <c r="B13" s="172" t="s">
        <v>95</v>
      </c>
      <c r="C13" s="113" t="s">
        <v>146</v>
      </c>
      <c r="D13" s="123"/>
      <c r="E13" s="124"/>
      <c r="G13" s="124">
        <v>50000</v>
      </c>
      <c r="H13" s="124">
        <v>45000</v>
      </c>
      <c r="I13" s="124"/>
      <c r="J13" s="125"/>
      <c r="K13" s="124"/>
      <c r="L13" s="120"/>
      <c r="M13" s="125">
        <f t="shared" si="0"/>
        <v>95000</v>
      </c>
      <c r="N13" s="113" t="s">
        <v>122</v>
      </c>
      <c r="O13" s="126">
        <v>30000000</v>
      </c>
      <c r="P13" s="126"/>
      <c r="Q13" s="126">
        <f t="shared" si="1"/>
        <v>95000</v>
      </c>
    </row>
    <row r="14" spans="1:17" ht="63.75" customHeight="1" x14ac:dyDescent="0.25">
      <c r="A14" s="89">
        <v>43232</v>
      </c>
      <c r="B14" s="172" t="s">
        <v>95</v>
      </c>
      <c r="C14" s="113" t="s">
        <v>148</v>
      </c>
      <c r="D14" s="123"/>
      <c r="E14" s="124"/>
      <c r="F14" s="124"/>
      <c r="G14" s="177">
        <v>50000</v>
      </c>
      <c r="H14" s="176">
        <v>45000</v>
      </c>
      <c r="I14" s="124"/>
      <c r="J14" s="125"/>
      <c r="K14" s="124"/>
      <c r="L14" s="120"/>
      <c r="M14" s="125">
        <f t="shared" si="0"/>
        <v>95000</v>
      </c>
      <c r="N14" s="113" t="s">
        <v>147</v>
      </c>
      <c r="O14" s="126">
        <v>20000000</v>
      </c>
      <c r="P14" s="126"/>
      <c r="Q14" s="126">
        <f t="shared" si="1"/>
        <v>95000</v>
      </c>
    </row>
    <row r="15" spans="1:17" ht="18" customHeight="1" x14ac:dyDescent="0.25">
      <c r="A15" s="86">
        <v>43233.9</v>
      </c>
      <c r="B15" s="128" t="s">
        <v>25</v>
      </c>
      <c r="C15" s="113"/>
      <c r="D15" s="129"/>
      <c r="E15" s="120"/>
      <c r="F15" s="130"/>
      <c r="G15" s="129"/>
      <c r="H15" s="125"/>
      <c r="I15" s="124"/>
      <c r="J15" s="125"/>
      <c r="K15" s="124"/>
      <c r="L15" s="124"/>
      <c r="M15" s="125">
        <f t="shared" si="0"/>
        <v>0</v>
      </c>
      <c r="N15" s="113"/>
      <c r="O15" s="126"/>
      <c r="P15" s="126"/>
      <c r="Q15" s="126">
        <f t="shared" si="1"/>
        <v>0</v>
      </c>
    </row>
    <row r="16" spans="1:17" ht="53.25" customHeight="1" x14ac:dyDescent="0.25">
      <c r="A16" s="89">
        <v>43234</v>
      </c>
      <c r="B16" s="131" t="s">
        <v>23</v>
      </c>
      <c r="C16" s="90" t="s">
        <v>93</v>
      </c>
      <c r="D16" s="129"/>
      <c r="E16" s="130"/>
      <c r="F16" s="130"/>
      <c r="G16" s="125"/>
      <c r="H16" s="125"/>
      <c r="I16" s="124"/>
      <c r="K16" s="124"/>
      <c r="L16" s="124">
        <v>25000</v>
      </c>
      <c r="M16" s="125">
        <f t="shared" si="0"/>
        <v>25000</v>
      </c>
      <c r="N16" s="113" t="s">
        <v>122</v>
      </c>
      <c r="O16" s="132">
        <v>60000000</v>
      </c>
      <c r="P16" s="132"/>
      <c r="Q16" s="126">
        <f t="shared" si="1"/>
        <v>25000</v>
      </c>
    </row>
    <row r="17" spans="1:17" ht="25.5" customHeight="1" x14ac:dyDescent="0.25">
      <c r="A17" s="136">
        <v>43235.9</v>
      </c>
      <c r="B17" s="131" t="s">
        <v>23</v>
      </c>
      <c r="C17" s="90" t="s">
        <v>93</v>
      </c>
      <c r="D17" s="129"/>
      <c r="E17" s="124"/>
      <c r="F17" s="134"/>
      <c r="G17" s="125"/>
      <c r="H17" s="135"/>
      <c r="I17" s="134"/>
      <c r="J17" s="124"/>
      <c r="K17" s="124"/>
      <c r="L17" s="124"/>
      <c r="M17" s="125">
        <f t="shared" si="0"/>
        <v>0</v>
      </c>
      <c r="N17" s="110" t="s">
        <v>73</v>
      </c>
      <c r="O17" s="132">
        <v>20000000</v>
      </c>
      <c r="P17" s="132"/>
      <c r="Q17" s="126">
        <f t="shared" si="1"/>
        <v>0</v>
      </c>
    </row>
    <row r="18" spans="1:17" ht="19.5" customHeight="1" x14ac:dyDescent="0.25">
      <c r="A18" s="136">
        <v>43236.9</v>
      </c>
      <c r="B18" s="131" t="s">
        <v>94</v>
      </c>
      <c r="C18" s="183" t="s">
        <v>135</v>
      </c>
      <c r="D18" s="125"/>
      <c r="E18" s="124"/>
      <c r="F18" s="134">
        <v>30000</v>
      </c>
      <c r="G18" s="137">
        <v>50000</v>
      </c>
      <c r="H18" s="134">
        <v>45000</v>
      </c>
      <c r="I18" s="134"/>
      <c r="J18" s="124"/>
      <c r="K18" s="124"/>
      <c r="L18" s="124"/>
      <c r="M18" s="125">
        <f t="shared" si="0"/>
        <v>125000</v>
      </c>
      <c r="N18" s="110"/>
      <c r="O18" s="132"/>
      <c r="P18" s="132"/>
      <c r="Q18" s="126">
        <f t="shared" si="1"/>
        <v>125000</v>
      </c>
    </row>
    <row r="19" spans="1:17" ht="59.25" customHeight="1" x14ac:dyDescent="0.25">
      <c r="A19" s="136">
        <v>43237.9</v>
      </c>
      <c r="B19" s="78" t="s">
        <v>134</v>
      </c>
      <c r="C19" s="182" t="s">
        <v>133</v>
      </c>
      <c r="D19" s="130"/>
      <c r="E19" s="114"/>
      <c r="F19" s="124"/>
      <c r="G19" s="124">
        <v>50000</v>
      </c>
      <c r="H19" s="124">
        <v>45000</v>
      </c>
      <c r="I19" s="124"/>
      <c r="J19" s="124"/>
      <c r="K19" s="124"/>
      <c r="L19" s="124"/>
      <c r="M19" s="125">
        <f t="shared" si="0"/>
        <v>95000</v>
      </c>
      <c r="N19" s="110"/>
      <c r="O19" s="126">
        <v>20000000</v>
      </c>
      <c r="P19" s="126"/>
      <c r="Q19" s="126">
        <f t="shared" si="1"/>
        <v>95000</v>
      </c>
    </row>
    <row r="20" spans="1:17" ht="27" customHeight="1" x14ac:dyDescent="0.25">
      <c r="A20" s="136">
        <v>43238.9</v>
      </c>
      <c r="B20" s="121" t="s">
        <v>137</v>
      </c>
      <c r="C20" s="91" t="s">
        <v>136</v>
      </c>
      <c r="D20" s="129"/>
      <c r="E20" s="130"/>
      <c r="F20" s="130"/>
      <c r="G20" s="130">
        <v>50000</v>
      </c>
      <c r="H20" s="124">
        <v>45000</v>
      </c>
      <c r="I20" s="124"/>
      <c r="J20" s="124"/>
      <c r="K20" s="124"/>
      <c r="L20" s="124"/>
      <c r="M20" s="125">
        <f t="shared" si="0"/>
        <v>95000</v>
      </c>
      <c r="N20" s="110" t="s">
        <v>101</v>
      </c>
      <c r="O20" s="126">
        <v>20000000</v>
      </c>
      <c r="P20" s="126"/>
      <c r="Q20" s="126">
        <f t="shared" si="1"/>
        <v>95000</v>
      </c>
    </row>
    <row r="21" spans="1:17" ht="39" customHeight="1" x14ac:dyDescent="0.25">
      <c r="A21" s="136">
        <v>43239.9</v>
      </c>
      <c r="B21" s="78" t="s">
        <v>137</v>
      </c>
      <c r="C21" s="114" t="s">
        <v>149</v>
      </c>
      <c r="D21" s="125"/>
      <c r="E21" s="124"/>
      <c r="F21" s="124"/>
      <c r="G21" s="124">
        <v>50000</v>
      </c>
      <c r="H21" s="124">
        <v>45000</v>
      </c>
      <c r="I21" s="124"/>
      <c r="J21" s="114"/>
      <c r="K21" s="124"/>
      <c r="L21" s="124"/>
      <c r="M21" s="125">
        <f t="shared" si="0"/>
        <v>95000</v>
      </c>
      <c r="N21" s="110" t="s">
        <v>101</v>
      </c>
      <c r="O21" s="126">
        <v>10000000</v>
      </c>
      <c r="P21" s="126"/>
      <c r="Q21" s="126">
        <f t="shared" si="1"/>
        <v>95000</v>
      </c>
    </row>
    <row r="22" spans="1:17" ht="15" customHeight="1" x14ac:dyDescent="0.25">
      <c r="A22" s="133">
        <v>43240.9</v>
      </c>
      <c r="B22" s="87" t="s">
        <v>25</v>
      </c>
      <c r="C22" s="174"/>
      <c r="D22" s="125"/>
      <c r="E22" s="139"/>
      <c r="F22" s="140"/>
      <c r="G22" s="140"/>
      <c r="H22" s="124"/>
      <c r="I22" s="124"/>
      <c r="J22" s="124"/>
      <c r="L22" s="113"/>
      <c r="M22" s="125">
        <f t="shared" si="0"/>
        <v>0</v>
      </c>
      <c r="N22" s="113"/>
      <c r="O22" s="140"/>
      <c r="P22" s="140"/>
      <c r="Q22" s="126">
        <f t="shared" si="1"/>
        <v>0</v>
      </c>
    </row>
    <row r="23" spans="1:17" ht="65.25" customHeight="1" x14ac:dyDescent="0.25">
      <c r="A23" s="136" t="s">
        <v>150</v>
      </c>
      <c r="B23" s="145" t="s">
        <v>23</v>
      </c>
      <c r="C23" s="110" t="s">
        <v>151</v>
      </c>
      <c r="D23" s="125">
        <v>100000</v>
      </c>
      <c r="E23" s="124"/>
      <c r="F23" s="124"/>
      <c r="G23" s="125"/>
      <c r="H23" s="146"/>
      <c r="I23" s="138"/>
      <c r="J23" s="184">
        <v>100000</v>
      </c>
      <c r="K23" s="124"/>
      <c r="L23" s="124">
        <v>20000</v>
      </c>
      <c r="M23" s="125">
        <f t="shared" si="0"/>
        <v>220000</v>
      </c>
      <c r="N23" s="110" t="s">
        <v>75</v>
      </c>
      <c r="O23" s="126">
        <v>40000000</v>
      </c>
      <c r="P23" s="126"/>
      <c r="Q23" s="126">
        <f t="shared" si="1"/>
        <v>220000</v>
      </c>
    </row>
    <row r="24" spans="1:17" x14ac:dyDescent="0.25">
      <c r="A24" s="42" t="s">
        <v>8</v>
      </c>
      <c r="B24" s="42"/>
      <c r="C24" s="43"/>
      <c r="D24" s="156">
        <f t="shared" ref="D24:M24" si="2">SUM(D7:D23)</f>
        <v>100000</v>
      </c>
      <c r="E24" s="156">
        <f t="shared" si="2"/>
        <v>0</v>
      </c>
      <c r="F24" s="156">
        <f t="shared" si="2"/>
        <v>50000</v>
      </c>
      <c r="G24" s="156">
        <f t="shared" si="2"/>
        <v>350000</v>
      </c>
      <c r="H24" s="156">
        <f t="shared" si="2"/>
        <v>315000</v>
      </c>
      <c r="I24" s="156">
        <f t="shared" si="2"/>
        <v>0</v>
      </c>
      <c r="J24" s="156">
        <f t="shared" si="2"/>
        <v>200000</v>
      </c>
      <c r="K24" s="156">
        <f t="shared" si="2"/>
        <v>0</v>
      </c>
      <c r="L24" s="156">
        <f t="shared" si="2"/>
        <v>80000</v>
      </c>
      <c r="M24" s="156">
        <f t="shared" si="2"/>
        <v>1095000</v>
      </c>
      <c r="N24" s="44"/>
      <c r="O24" s="44">
        <f>SUM(O7:O23)</f>
        <v>348000000</v>
      </c>
      <c r="P24" s="44"/>
      <c r="Q24" s="156">
        <f>SUM(Q7:Q23)</f>
        <v>1095000</v>
      </c>
    </row>
    <row r="25" spans="1:17" x14ac:dyDescent="0.25">
      <c r="A25" s="120"/>
      <c r="B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</row>
    <row r="26" spans="1:17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</row>
    <row r="27" spans="1:17" x14ac:dyDescent="0.25">
      <c r="A27" s="120"/>
      <c r="B27" s="157" t="s">
        <v>34</v>
      </c>
      <c r="C27" s="157" t="s">
        <v>3</v>
      </c>
      <c r="D27" s="157" t="s">
        <v>4</v>
      </c>
      <c r="E27" s="157" t="s">
        <v>5</v>
      </c>
      <c r="F27" s="157" t="s">
        <v>6</v>
      </c>
      <c r="G27" s="157" t="s">
        <v>7</v>
      </c>
      <c r="H27" s="157" t="s">
        <v>8</v>
      </c>
      <c r="I27" s="120"/>
      <c r="J27" s="120"/>
      <c r="K27" s="120"/>
      <c r="L27" s="120"/>
      <c r="M27" s="120"/>
      <c r="N27" s="120"/>
      <c r="O27" s="120"/>
      <c r="P27" s="120"/>
      <c r="Q27" s="120"/>
    </row>
    <row r="28" spans="1:17" x14ac:dyDescent="0.25">
      <c r="A28" s="120"/>
      <c r="B28" s="158" t="s">
        <v>35</v>
      </c>
      <c r="C28" s="159">
        <v>300000</v>
      </c>
      <c r="D28" s="159">
        <v>2000000</v>
      </c>
      <c r="E28" s="159">
        <v>400000</v>
      </c>
      <c r="F28" s="159"/>
      <c r="G28" s="159">
        <v>225000</v>
      </c>
      <c r="H28" s="159">
        <v>2925000</v>
      </c>
      <c r="I28" s="159"/>
      <c r="J28" s="159"/>
      <c r="K28" s="132"/>
      <c r="L28" s="120"/>
      <c r="M28" s="120"/>
      <c r="N28" s="120"/>
      <c r="O28" s="120"/>
      <c r="P28" s="120"/>
      <c r="Q28" s="120"/>
    </row>
    <row r="29" spans="1:17" x14ac:dyDescent="0.25">
      <c r="A29" s="187"/>
      <c r="B29" s="160" t="s">
        <v>36</v>
      </c>
      <c r="C29" s="161">
        <v>100000</v>
      </c>
      <c r="D29" s="161">
        <v>1010000</v>
      </c>
      <c r="E29" s="161">
        <v>55000</v>
      </c>
      <c r="F29" s="161">
        <v>0</v>
      </c>
      <c r="G29" s="161">
        <v>75000</v>
      </c>
      <c r="H29" s="161">
        <v>1240000</v>
      </c>
      <c r="I29" s="120"/>
      <c r="J29" s="120"/>
      <c r="K29" s="132"/>
      <c r="L29" s="120"/>
      <c r="M29" s="120"/>
      <c r="N29" s="120"/>
      <c r="O29" s="120"/>
      <c r="P29" s="120"/>
      <c r="Q29" s="120"/>
    </row>
    <row r="30" spans="1:17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32"/>
      <c r="L30" s="120"/>
      <c r="M30" s="120"/>
      <c r="N30" s="120"/>
      <c r="O30" s="120"/>
      <c r="P30" s="120"/>
      <c r="Q30" s="120"/>
    </row>
    <row r="31" spans="1:17" x14ac:dyDescent="0.25">
      <c r="A31" s="120"/>
      <c r="B31" s="159" t="s">
        <v>37</v>
      </c>
      <c r="C31" s="159">
        <v>200000</v>
      </c>
      <c r="D31" s="159">
        <v>990000</v>
      </c>
      <c r="E31" s="159">
        <v>345000</v>
      </c>
      <c r="F31" s="159"/>
      <c r="G31" s="159">
        <v>150000</v>
      </c>
      <c r="H31" s="159">
        <v>1685000</v>
      </c>
      <c r="I31" s="120"/>
      <c r="J31" s="120"/>
      <c r="K31" s="132"/>
      <c r="L31" s="120"/>
      <c r="M31" s="120"/>
      <c r="N31" s="120"/>
      <c r="O31" s="120"/>
      <c r="P31" s="120"/>
      <c r="Q31" s="120"/>
    </row>
    <row r="32" spans="1:17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32"/>
      <c r="L32" s="120"/>
      <c r="M32" s="120"/>
      <c r="N32" s="120"/>
      <c r="O32" s="120"/>
      <c r="P32" s="120"/>
      <c r="Q32" s="120"/>
    </row>
    <row r="33" spans="1:17" x14ac:dyDescent="0.25">
      <c r="A33" s="120"/>
      <c r="B33" s="162" t="s">
        <v>38</v>
      </c>
      <c r="C33" s="162">
        <v>100000</v>
      </c>
      <c r="D33" s="189">
        <v>715000</v>
      </c>
      <c r="E33" s="189">
        <v>200000</v>
      </c>
      <c r="F33" s="162"/>
      <c r="G33" s="189">
        <v>80000</v>
      </c>
      <c r="H33" s="190">
        <f>SUM(C33:G33)</f>
        <v>1095000</v>
      </c>
      <c r="I33" s="188"/>
      <c r="J33" s="162"/>
      <c r="K33" s="132"/>
      <c r="L33" s="163"/>
      <c r="M33" s="163"/>
      <c r="N33" s="120"/>
      <c r="O33" s="120"/>
      <c r="P33" s="120"/>
      <c r="Q33" s="120"/>
    </row>
    <row r="34" spans="1:17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63"/>
      <c r="M34" s="163"/>
      <c r="N34" s="120"/>
      <c r="O34" s="120"/>
      <c r="P34" s="120"/>
      <c r="Q34" s="120"/>
    </row>
    <row r="35" spans="1:17" x14ac:dyDescent="0.25">
      <c r="A35" s="120"/>
      <c r="B35" s="164" t="s">
        <v>39</v>
      </c>
      <c r="C35" s="165">
        <v>100000</v>
      </c>
      <c r="D35" s="165">
        <v>275000</v>
      </c>
      <c r="E35" s="165">
        <v>145000</v>
      </c>
      <c r="F35" s="165"/>
      <c r="G35" s="165">
        <v>70000</v>
      </c>
      <c r="H35" s="165">
        <v>590000</v>
      </c>
      <c r="I35" s="120"/>
      <c r="J35" s="120"/>
      <c r="K35" s="120"/>
      <c r="L35" s="163"/>
      <c r="M35" s="166"/>
      <c r="N35" s="120"/>
      <c r="O35" s="120"/>
      <c r="P35" s="120"/>
      <c r="Q35" s="120"/>
    </row>
    <row r="36" spans="1:17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63"/>
      <c r="M36" s="120"/>
      <c r="N36" s="120"/>
      <c r="O36" s="120"/>
      <c r="P36" s="120"/>
      <c r="Q36" s="120"/>
    </row>
  </sheetData>
  <mergeCells count="7">
    <mergeCell ref="P4:Q5"/>
    <mergeCell ref="A4:M4"/>
    <mergeCell ref="N4:O4"/>
    <mergeCell ref="D5:E5"/>
    <mergeCell ref="F5:H5"/>
    <mergeCell ref="I5:J5"/>
    <mergeCell ref="N5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9" workbookViewId="0">
      <selection activeCell="Q7" sqref="Q7:Q24"/>
    </sheetView>
  </sheetViews>
  <sheetFormatPr defaultColWidth="9.140625" defaultRowHeight="13.5" x14ac:dyDescent="0.25"/>
  <cols>
    <col min="1" max="1" width="10.42578125" style="118" customWidth="1"/>
    <col min="2" max="2" width="14.28515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0" style="118" customWidth="1"/>
    <col min="7" max="7" width="12.5703125" style="118" customWidth="1"/>
    <col min="8" max="8" width="13" style="118" customWidth="1"/>
    <col min="9" max="9" width="9.140625" style="118"/>
    <col min="10" max="10" width="11.85546875" style="118" customWidth="1"/>
    <col min="11" max="11" width="9.140625" style="118"/>
    <col min="12" max="12" width="11.7109375" style="118" customWidth="1"/>
    <col min="13" max="13" width="13.28515625" style="118" customWidth="1"/>
    <col min="14" max="14" width="19.42578125" style="118" customWidth="1"/>
    <col min="15" max="15" width="16.28515625" style="118" customWidth="1"/>
    <col min="16" max="16" width="26.42578125" style="118" customWidth="1"/>
    <col min="17" max="17" width="16.28515625" style="118" customWidth="1"/>
    <col min="18" max="16384" width="9.140625" style="118"/>
  </cols>
  <sheetData>
    <row r="1" spans="1:17" x14ac:dyDescent="0.25">
      <c r="A1" s="117" t="s">
        <v>40</v>
      </c>
      <c r="B1" s="117"/>
      <c r="C1" s="117" t="s">
        <v>40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153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37.5" customHeight="1" thickBot="1" x14ac:dyDescent="0.3">
      <c r="A3" s="100"/>
      <c r="B3" s="101" t="s">
        <v>0</v>
      </c>
      <c r="C3" s="101"/>
      <c r="D3" s="99"/>
      <c r="E3" s="99"/>
      <c r="F3" s="102"/>
      <c r="G3" s="82"/>
      <c r="H3" s="77"/>
      <c r="I3" s="77"/>
      <c r="J3" s="77"/>
      <c r="K3" s="119"/>
      <c r="L3" s="77"/>
      <c r="M3" s="77"/>
      <c r="N3" s="80"/>
      <c r="O3" s="120"/>
      <c r="P3" s="120"/>
      <c r="Q3" s="120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191"/>
      <c r="B5" s="191"/>
      <c r="C5" s="191"/>
      <c r="D5" s="326" t="s">
        <v>3</v>
      </c>
      <c r="E5" s="327"/>
      <c r="F5" s="328" t="s">
        <v>4</v>
      </c>
      <c r="G5" s="329"/>
      <c r="H5" s="330"/>
      <c r="I5" s="331" t="s">
        <v>5</v>
      </c>
      <c r="J5" s="332"/>
      <c r="K5" s="6" t="s">
        <v>6</v>
      </c>
      <c r="L5" s="7" t="s">
        <v>7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192" t="s">
        <v>19</v>
      </c>
      <c r="L6" s="15" t="s">
        <v>20</v>
      </c>
      <c r="M6" s="8" t="s">
        <v>8</v>
      </c>
      <c r="N6" s="192" t="s">
        <v>21</v>
      </c>
      <c r="O6" s="192" t="s">
        <v>22</v>
      </c>
      <c r="P6" s="229" t="s">
        <v>212</v>
      </c>
      <c r="Q6" s="230" t="s">
        <v>213</v>
      </c>
    </row>
    <row r="7" spans="1:17" ht="40.5" customHeight="1" x14ac:dyDescent="0.25">
      <c r="A7" s="194">
        <v>43252</v>
      </c>
      <c r="B7" s="131" t="s">
        <v>46</v>
      </c>
      <c r="C7" s="113" t="s">
        <v>157</v>
      </c>
      <c r="D7" s="123"/>
      <c r="E7" s="124"/>
      <c r="F7" s="124"/>
      <c r="G7" s="124"/>
      <c r="H7" s="124"/>
      <c r="I7" s="124"/>
      <c r="J7" s="125">
        <v>30000</v>
      </c>
      <c r="K7" s="124"/>
      <c r="L7" s="120"/>
      <c r="M7" s="125">
        <f>SUM(D7:L7)</f>
        <v>30000</v>
      </c>
      <c r="N7" s="195" t="s">
        <v>122</v>
      </c>
      <c r="O7" s="126">
        <v>10000000</v>
      </c>
      <c r="P7" s="126"/>
      <c r="Q7" s="126">
        <f>M7</f>
        <v>30000</v>
      </c>
    </row>
    <row r="8" spans="1:17" ht="50.25" customHeight="1" x14ac:dyDescent="0.25">
      <c r="A8" s="194">
        <v>43253</v>
      </c>
      <c r="B8" s="186" t="s">
        <v>29</v>
      </c>
      <c r="C8" s="113" t="s">
        <v>158</v>
      </c>
      <c r="D8" s="185"/>
      <c r="E8" s="124"/>
      <c r="F8" s="124"/>
      <c r="G8" s="124"/>
      <c r="H8" s="124"/>
      <c r="I8" s="124"/>
      <c r="J8" s="125">
        <v>20000</v>
      </c>
      <c r="K8" s="124"/>
      <c r="L8" s="167"/>
      <c r="M8" s="125">
        <f t="shared" ref="M8:M24" si="0">SUM(D8:L8)</f>
        <v>20000</v>
      </c>
      <c r="N8" s="114" t="s">
        <v>159</v>
      </c>
      <c r="O8" s="126">
        <v>5000000</v>
      </c>
      <c r="P8" s="126"/>
      <c r="Q8" s="126">
        <f t="shared" ref="Q8:Q24" si="1">M8</f>
        <v>20000</v>
      </c>
    </row>
    <row r="9" spans="1:17" ht="14.25" customHeight="1" x14ac:dyDescent="0.25">
      <c r="A9" s="86">
        <v>43254</v>
      </c>
      <c r="B9" s="193" t="s">
        <v>25</v>
      </c>
      <c r="C9" s="113"/>
      <c r="D9" s="185"/>
      <c r="E9" s="124"/>
      <c r="F9" s="124"/>
      <c r="G9" s="124"/>
      <c r="H9" s="124"/>
      <c r="I9" s="124"/>
      <c r="J9" s="125"/>
      <c r="K9" s="124"/>
      <c r="L9" s="167"/>
      <c r="M9" s="125">
        <f t="shared" si="0"/>
        <v>0</v>
      </c>
      <c r="N9" s="113"/>
      <c r="O9" s="126"/>
      <c r="P9" s="126"/>
      <c r="Q9" s="126">
        <f t="shared" si="1"/>
        <v>0</v>
      </c>
    </row>
    <row r="10" spans="1:17" ht="55.5" customHeight="1" x14ac:dyDescent="0.25">
      <c r="A10" s="89">
        <v>43255</v>
      </c>
      <c r="B10" s="186" t="s">
        <v>29</v>
      </c>
      <c r="C10" s="114" t="s">
        <v>93</v>
      </c>
      <c r="D10" s="185"/>
      <c r="E10" s="124"/>
      <c r="F10" s="124"/>
      <c r="G10" s="124"/>
      <c r="H10" s="124"/>
      <c r="I10" s="124"/>
      <c r="J10" s="125"/>
      <c r="K10" s="124"/>
      <c r="L10" s="167">
        <v>25000</v>
      </c>
      <c r="M10" s="125">
        <f t="shared" si="0"/>
        <v>25000</v>
      </c>
      <c r="N10" s="113" t="s">
        <v>166</v>
      </c>
      <c r="O10" s="196">
        <v>50000000</v>
      </c>
      <c r="P10" s="196"/>
      <c r="Q10" s="126">
        <f t="shared" si="1"/>
        <v>25000</v>
      </c>
    </row>
    <row r="11" spans="1:17" ht="15.75" customHeight="1" x14ac:dyDescent="0.25">
      <c r="A11" s="89">
        <v>43256</v>
      </c>
      <c r="B11" s="131" t="s">
        <v>94</v>
      </c>
      <c r="C11" s="113" t="s">
        <v>95</v>
      </c>
      <c r="D11" s="185"/>
      <c r="E11" s="124"/>
      <c r="F11" s="124">
        <v>30000</v>
      </c>
      <c r="G11" s="124">
        <v>50000</v>
      </c>
      <c r="H11" s="124">
        <v>45000</v>
      </c>
      <c r="I11" s="124"/>
      <c r="J11" s="125"/>
      <c r="K11" s="124"/>
      <c r="L11" s="167"/>
      <c r="M11" s="125">
        <f t="shared" si="0"/>
        <v>125000</v>
      </c>
      <c r="N11" s="113"/>
      <c r="O11" s="126"/>
      <c r="P11" s="126"/>
      <c r="Q11" s="126">
        <f t="shared" si="1"/>
        <v>125000</v>
      </c>
    </row>
    <row r="12" spans="1:17" ht="39" customHeight="1" x14ac:dyDescent="0.25">
      <c r="A12" s="89">
        <v>43257</v>
      </c>
      <c r="C12" s="113" t="s">
        <v>148</v>
      </c>
      <c r="D12" s="123"/>
      <c r="E12" s="124"/>
      <c r="F12" s="124"/>
      <c r="G12" s="124">
        <v>50000</v>
      </c>
      <c r="H12" s="124"/>
      <c r="I12" s="124"/>
      <c r="J12" s="125"/>
      <c r="K12" s="124"/>
      <c r="L12" s="167"/>
      <c r="M12" s="125">
        <f t="shared" si="0"/>
        <v>50000</v>
      </c>
      <c r="N12" s="113"/>
      <c r="O12" s="126">
        <v>20000000</v>
      </c>
      <c r="P12" s="126"/>
      <c r="Q12" s="126">
        <f t="shared" si="1"/>
        <v>50000</v>
      </c>
    </row>
    <row r="13" spans="1:17" ht="38.25" customHeight="1" x14ac:dyDescent="0.25">
      <c r="A13" s="89">
        <v>43258</v>
      </c>
      <c r="B13" s="131" t="s">
        <v>95</v>
      </c>
      <c r="C13" s="113" t="s">
        <v>155</v>
      </c>
      <c r="D13" s="123"/>
      <c r="E13" s="124"/>
      <c r="F13" s="124"/>
      <c r="G13" s="124">
        <v>50000</v>
      </c>
      <c r="H13" s="124"/>
      <c r="I13" s="124"/>
      <c r="J13" s="125"/>
      <c r="K13" s="124"/>
      <c r="L13" s="120"/>
      <c r="M13" s="125">
        <f t="shared" si="0"/>
        <v>50000</v>
      </c>
      <c r="N13" s="113" t="s">
        <v>122</v>
      </c>
      <c r="O13" s="126">
        <v>8000000</v>
      </c>
      <c r="P13" s="126"/>
      <c r="Q13" s="126">
        <f t="shared" si="1"/>
        <v>50000</v>
      </c>
    </row>
    <row r="14" spans="1:17" ht="51.75" customHeight="1" x14ac:dyDescent="0.25">
      <c r="A14" s="89">
        <v>43259</v>
      </c>
      <c r="B14" s="172" t="s">
        <v>154</v>
      </c>
      <c r="C14" s="113" t="s">
        <v>156</v>
      </c>
      <c r="D14" s="123"/>
      <c r="E14" s="124"/>
      <c r="F14" s="124"/>
      <c r="G14" s="124">
        <v>50000</v>
      </c>
      <c r="H14" s="124"/>
      <c r="I14" s="124"/>
      <c r="J14" s="125"/>
      <c r="K14" s="124"/>
      <c r="L14" s="120"/>
      <c r="M14" s="125">
        <f t="shared" si="0"/>
        <v>50000</v>
      </c>
      <c r="N14" s="113" t="s">
        <v>122</v>
      </c>
      <c r="O14" s="126">
        <v>20000000</v>
      </c>
      <c r="P14" s="126"/>
      <c r="Q14" s="126">
        <f t="shared" si="1"/>
        <v>50000</v>
      </c>
    </row>
    <row r="15" spans="1:17" ht="42" customHeight="1" x14ac:dyDescent="0.25">
      <c r="A15" s="89">
        <v>43260</v>
      </c>
      <c r="B15" s="172"/>
      <c r="C15" s="113" t="s">
        <v>160</v>
      </c>
      <c r="D15" s="123"/>
      <c r="E15" s="124"/>
      <c r="F15" s="124"/>
      <c r="G15" s="124"/>
      <c r="H15" s="124"/>
      <c r="I15" s="124"/>
      <c r="J15" s="125"/>
      <c r="K15" s="124"/>
      <c r="L15" s="120"/>
      <c r="M15" s="125">
        <f t="shared" si="0"/>
        <v>0</v>
      </c>
      <c r="N15" s="113"/>
      <c r="O15" s="126"/>
      <c r="P15" s="126"/>
      <c r="Q15" s="126">
        <f t="shared" si="1"/>
        <v>0</v>
      </c>
    </row>
    <row r="16" spans="1:17" ht="13.5" customHeight="1" x14ac:dyDescent="0.25">
      <c r="A16" s="86">
        <v>43261</v>
      </c>
      <c r="B16" s="128" t="s">
        <v>25</v>
      </c>
      <c r="C16" s="173"/>
      <c r="D16" s="123"/>
      <c r="E16" s="124"/>
      <c r="F16" s="124"/>
      <c r="G16" s="124"/>
      <c r="H16" s="124"/>
      <c r="I16" s="124"/>
      <c r="J16" s="125"/>
      <c r="K16" s="124"/>
      <c r="L16" s="132"/>
      <c r="M16" s="125">
        <f t="shared" si="0"/>
        <v>0</v>
      </c>
      <c r="O16" s="126"/>
      <c r="P16" s="126"/>
      <c r="Q16" s="126">
        <f t="shared" si="1"/>
        <v>0</v>
      </c>
    </row>
    <row r="17" spans="1:17" ht="26.25" customHeight="1" x14ac:dyDescent="0.25">
      <c r="A17" s="89">
        <v>43262</v>
      </c>
      <c r="B17" s="172" t="s">
        <v>23</v>
      </c>
      <c r="C17" s="113" t="s">
        <v>162</v>
      </c>
      <c r="D17" s="123"/>
      <c r="E17" s="124"/>
      <c r="G17" s="124"/>
      <c r="H17" s="124"/>
      <c r="I17" s="124"/>
      <c r="J17" s="125"/>
      <c r="K17" s="124"/>
      <c r="L17" s="120"/>
      <c r="M17" s="125">
        <f t="shared" si="0"/>
        <v>0</v>
      </c>
      <c r="N17" s="113" t="s">
        <v>122</v>
      </c>
      <c r="O17" s="126">
        <v>30000000</v>
      </c>
      <c r="P17" s="126"/>
      <c r="Q17" s="126">
        <f t="shared" si="1"/>
        <v>0</v>
      </c>
    </row>
    <row r="18" spans="1:17" ht="63.75" customHeight="1" x14ac:dyDescent="0.25">
      <c r="A18" s="89">
        <v>43263</v>
      </c>
      <c r="B18" s="172" t="s">
        <v>23</v>
      </c>
      <c r="C18" s="113" t="s">
        <v>163</v>
      </c>
      <c r="D18" s="123"/>
      <c r="E18" s="124"/>
      <c r="F18" s="124"/>
      <c r="G18" s="177"/>
      <c r="H18" s="176"/>
      <c r="I18" s="124"/>
      <c r="J18" s="125"/>
      <c r="K18" s="124"/>
      <c r="L18" s="120">
        <v>25000</v>
      </c>
      <c r="M18" s="125">
        <f t="shared" si="0"/>
        <v>25000</v>
      </c>
      <c r="N18" s="113" t="s">
        <v>122</v>
      </c>
      <c r="O18" s="126">
        <v>20000000</v>
      </c>
      <c r="P18" s="126"/>
      <c r="Q18" s="126">
        <f t="shared" si="1"/>
        <v>25000</v>
      </c>
    </row>
    <row r="19" spans="1:17" ht="18" customHeight="1" x14ac:dyDescent="0.25">
      <c r="A19" s="89">
        <v>43264</v>
      </c>
      <c r="B19" s="131" t="s">
        <v>94</v>
      </c>
      <c r="C19" s="113" t="s">
        <v>95</v>
      </c>
      <c r="D19" s="129"/>
      <c r="E19" s="120"/>
      <c r="F19" s="130"/>
      <c r="G19" s="129"/>
      <c r="H19" s="125"/>
      <c r="I19" s="124"/>
      <c r="J19" s="125"/>
      <c r="K19" s="124"/>
      <c r="L19" s="124"/>
      <c r="M19" s="125">
        <f t="shared" si="0"/>
        <v>0</v>
      </c>
      <c r="N19" s="113"/>
      <c r="O19" s="126"/>
      <c r="P19" s="126"/>
      <c r="Q19" s="126">
        <f t="shared" si="1"/>
        <v>0</v>
      </c>
    </row>
    <row r="20" spans="1:17" ht="53.25" customHeight="1" x14ac:dyDescent="0.25">
      <c r="A20" s="89">
        <v>43265</v>
      </c>
      <c r="B20" s="131" t="s">
        <v>95</v>
      </c>
      <c r="C20" s="90" t="s">
        <v>161</v>
      </c>
      <c r="D20" s="129"/>
      <c r="E20" s="130"/>
      <c r="F20" s="130"/>
      <c r="G20" s="125"/>
      <c r="H20" s="125"/>
      <c r="I20" s="124"/>
      <c r="K20" s="124"/>
      <c r="L20" s="124"/>
      <c r="M20" s="125">
        <f t="shared" si="0"/>
        <v>0</v>
      </c>
      <c r="N20" s="113" t="s">
        <v>122</v>
      </c>
      <c r="O20" s="132">
        <v>200000000</v>
      </c>
      <c r="P20" s="132"/>
      <c r="Q20" s="126">
        <f t="shared" si="1"/>
        <v>0</v>
      </c>
    </row>
    <row r="21" spans="1:17" ht="18.75" customHeight="1" x14ac:dyDescent="0.25">
      <c r="A21" s="89">
        <v>43266</v>
      </c>
      <c r="B21" s="131" t="s">
        <v>94</v>
      </c>
      <c r="C21" s="90" t="s">
        <v>29</v>
      </c>
      <c r="D21" s="129"/>
      <c r="E21" s="124"/>
      <c r="F21" s="134"/>
      <c r="G21" s="125"/>
      <c r="H21" s="135"/>
      <c r="I21" s="134"/>
      <c r="J21" s="124"/>
      <c r="K21" s="124"/>
      <c r="L21" s="124"/>
      <c r="M21" s="125">
        <f t="shared" si="0"/>
        <v>0</v>
      </c>
      <c r="N21" s="110"/>
      <c r="O21" s="132"/>
      <c r="P21" s="132"/>
      <c r="Q21" s="126">
        <f t="shared" si="1"/>
        <v>0</v>
      </c>
    </row>
    <row r="22" spans="1:17" ht="19.5" customHeight="1" x14ac:dyDescent="0.25">
      <c r="A22" s="89">
        <v>43267</v>
      </c>
      <c r="B22" s="131" t="s">
        <v>164</v>
      </c>
      <c r="C22" s="183"/>
      <c r="D22" s="125"/>
      <c r="E22" s="124"/>
      <c r="F22" s="134"/>
      <c r="G22" s="137"/>
      <c r="H22" s="134"/>
      <c r="I22" s="134"/>
      <c r="J22" s="124"/>
      <c r="K22" s="124"/>
      <c r="L22" s="124"/>
      <c r="M22" s="125">
        <f t="shared" si="0"/>
        <v>0</v>
      </c>
      <c r="N22" s="110"/>
      <c r="O22" s="132"/>
      <c r="P22" s="132"/>
      <c r="Q22" s="126">
        <f t="shared" si="1"/>
        <v>0</v>
      </c>
    </row>
    <row r="23" spans="1:17" ht="15" customHeight="1" x14ac:dyDescent="0.25">
      <c r="A23" s="86">
        <v>43268</v>
      </c>
      <c r="B23" s="87" t="s">
        <v>25</v>
      </c>
      <c r="C23" s="182"/>
      <c r="D23" s="130"/>
      <c r="E23" s="114"/>
      <c r="F23" s="124"/>
      <c r="G23" s="124"/>
      <c r="H23" s="124"/>
      <c r="I23" s="124"/>
      <c r="J23" s="124"/>
      <c r="K23" s="124"/>
      <c r="L23" s="124"/>
      <c r="M23" s="125">
        <f t="shared" si="0"/>
        <v>0</v>
      </c>
      <c r="N23" s="110"/>
      <c r="O23" s="126"/>
      <c r="P23" s="126"/>
      <c r="Q23" s="126">
        <f t="shared" si="1"/>
        <v>0</v>
      </c>
    </row>
    <row r="24" spans="1:17" ht="105.75" customHeight="1" x14ac:dyDescent="0.25">
      <c r="A24" s="89" t="s">
        <v>165</v>
      </c>
      <c r="B24" s="121" t="s">
        <v>29</v>
      </c>
      <c r="C24" s="110" t="s">
        <v>167</v>
      </c>
      <c r="D24" s="129">
        <v>100000</v>
      </c>
      <c r="E24" s="130"/>
      <c r="F24" s="130"/>
      <c r="G24" s="130"/>
      <c r="H24" s="124"/>
      <c r="I24" s="124"/>
      <c r="J24" s="124"/>
      <c r="K24" s="124"/>
      <c r="L24" s="124">
        <v>20000</v>
      </c>
      <c r="M24" s="125">
        <f t="shared" si="0"/>
        <v>120000</v>
      </c>
      <c r="N24" s="113" t="s">
        <v>147</v>
      </c>
      <c r="O24" s="126">
        <v>50000000</v>
      </c>
      <c r="P24" s="126"/>
      <c r="Q24" s="126">
        <f t="shared" si="1"/>
        <v>120000</v>
      </c>
    </row>
    <row r="25" spans="1:17" x14ac:dyDescent="0.25">
      <c r="A25" s="42" t="s">
        <v>8</v>
      </c>
      <c r="B25" s="42"/>
      <c r="C25" s="43"/>
      <c r="D25" s="156">
        <f>SUM(D7:D24)</f>
        <v>100000</v>
      </c>
      <c r="E25" s="156">
        <f t="shared" ref="E25:M25" si="2">SUM(E7:E24)</f>
        <v>0</v>
      </c>
      <c r="F25" s="156">
        <f t="shared" si="2"/>
        <v>30000</v>
      </c>
      <c r="G25" s="156">
        <f t="shared" si="2"/>
        <v>200000</v>
      </c>
      <c r="H25" s="156">
        <f t="shared" si="2"/>
        <v>45000</v>
      </c>
      <c r="I25" s="156">
        <f t="shared" si="2"/>
        <v>0</v>
      </c>
      <c r="J25" s="156">
        <f t="shared" si="2"/>
        <v>50000</v>
      </c>
      <c r="K25" s="156">
        <f t="shared" si="2"/>
        <v>0</v>
      </c>
      <c r="L25" s="156">
        <f t="shared" si="2"/>
        <v>70000</v>
      </c>
      <c r="M25" s="156">
        <f t="shared" si="2"/>
        <v>495000</v>
      </c>
      <c r="N25" s="44"/>
      <c r="O25" s="44">
        <f>SUM(O7:O24)</f>
        <v>413000000</v>
      </c>
      <c r="P25" s="44"/>
      <c r="Q25" s="156">
        <f>SUM(Q7:Q24)</f>
        <v>495000</v>
      </c>
    </row>
    <row r="26" spans="1:17" x14ac:dyDescent="0.25">
      <c r="A26" s="120"/>
      <c r="B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</row>
    <row r="27" spans="1:17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</row>
    <row r="28" spans="1:17" x14ac:dyDescent="0.25">
      <c r="A28" s="120"/>
      <c r="B28" s="157" t="s">
        <v>34</v>
      </c>
      <c r="C28" s="157" t="s">
        <v>3</v>
      </c>
      <c r="D28" s="157" t="s">
        <v>4</v>
      </c>
      <c r="E28" s="157" t="s">
        <v>5</v>
      </c>
      <c r="F28" s="157" t="s">
        <v>6</v>
      </c>
      <c r="G28" s="157" t="s">
        <v>7</v>
      </c>
      <c r="H28" s="157" t="s">
        <v>8</v>
      </c>
      <c r="I28" s="120"/>
      <c r="J28" s="120"/>
      <c r="K28" s="120"/>
      <c r="L28" s="120"/>
      <c r="M28" s="120"/>
      <c r="N28" s="120"/>
      <c r="O28" s="120"/>
      <c r="P28" s="120"/>
      <c r="Q28" s="120"/>
    </row>
    <row r="29" spans="1:17" x14ac:dyDescent="0.25">
      <c r="A29" s="120"/>
      <c r="B29" s="158" t="s">
        <v>35</v>
      </c>
      <c r="C29" s="159">
        <v>300000</v>
      </c>
      <c r="D29" s="159">
        <v>2000000</v>
      </c>
      <c r="E29" s="159">
        <v>400000</v>
      </c>
      <c r="F29" s="159"/>
      <c r="G29" s="159">
        <v>225000</v>
      </c>
      <c r="H29" s="159">
        <v>2925000</v>
      </c>
      <c r="I29" s="159"/>
      <c r="J29" s="159"/>
      <c r="K29" s="132"/>
      <c r="L29" s="120"/>
      <c r="M29" s="120"/>
      <c r="N29" s="120"/>
      <c r="O29" s="120"/>
      <c r="P29" s="120"/>
      <c r="Q29" s="120"/>
    </row>
    <row r="30" spans="1:17" x14ac:dyDescent="0.25">
      <c r="A30" s="187"/>
      <c r="B30" s="160" t="s">
        <v>36</v>
      </c>
      <c r="C30" s="161">
        <v>200000</v>
      </c>
      <c r="D30" s="161">
        <v>1725000</v>
      </c>
      <c r="E30" s="161">
        <v>255000</v>
      </c>
      <c r="F30" s="161">
        <v>0</v>
      </c>
      <c r="G30" s="161">
        <v>155000</v>
      </c>
      <c r="H30" s="161">
        <v>2335000</v>
      </c>
      <c r="I30" s="120"/>
      <c r="J30" s="120"/>
      <c r="K30" s="132"/>
      <c r="L30" s="120"/>
      <c r="M30" s="120"/>
      <c r="N30" s="120"/>
      <c r="O30" s="120"/>
      <c r="P30" s="120"/>
      <c r="Q30" s="120"/>
    </row>
    <row r="31" spans="1:17" x14ac:dyDescent="0.2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32"/>
      <c r="L31" s="120"/>
      <c r="M31" s="120"/>
      <c r="N31" s="120"/>
      <c r="O31" s="120"/>
      <c r="P31" s="120"/>
      <c r="Q31" s="120"/>
    </row>
    <row r="32" spans="1:17" x14ac:dyDescent="0.25">
      <c r="A32" s="120"/>
      <c r="B32" s="159" t="s">
        <v>37</v>
      </c>
      <c r="C32" s="159">
        <v>100000</v>
      </c>
      <c r="D32" s="159">
        <v>275000</v>
      </c>
      <c r="E32" s="159">
        <v>145000</v>
      </c>
      <c r="F32" s="159"/>
      <c r="G32" s="159">
        <v>70000</v>
      </c>
      <c r="H32" s="159">
        <v>590000</v>
      </c>
      <c r="I32" s="120"/>
      <c r="J32" s="120"/>
      <c r="K32" s="132"/>
      <c r="L32" s="120"/>
      <c r="M32" s="120"/>
      <c r="N32" s="120"/>
      <c r="O32" s="120"/>
      <c r="P32" s="120"/>
      <c r="Q32" s="120"/>
    </row>
    <row r="33" spans="1:17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32"/>
      <c r="L33" s="120"/>
      <c r="M33" s="120"/>
      <c r="N33" s="120"/>
      <c r="O33" s="120"/>
      <c r="P33" s="120"/>
      <c r="Q33" s="120"/>
    </row>
    <row r="34" spans="1:17" x14ac:dyDescent="0.25">
      <c r="A34" s="120"/>
      <c r="B34" s="162" t="s">
        <v>38</v>
      </c>
      <c r="C34" s="162">
        <v>100000</v>
      </c>
      <c r="D34" s="189">
        <v>275000</v>
      </c>
      <c r="E34" s="189">
        <v>145000</v>
      </c>
      <c r="F34" s="162"/>
      <c r="G34" s="189">
        <v>70000</v>
      </c>
      <c r="H34" s="190">
        <v>590000</v>
      </c>
      <c r="I34" s="188"/>
      <c r="J34" s="162"/>
      <c r="K34" s="132"/>
      <c r="L34" s="163"/>
      <c r="M34" s="163"/>
      <c r="N34" s="120"/>
      <c r="O34" s="120"/>
      <c r="P34" s="120"/>
      <c r="Q34" s="120"/>
    </row>
    <row r="35" spans="1:17" x14ac:dyDescent="0.2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63"/>
      <c r="M35" s="163"/>
      <c r="N35" s="120"/>
      <c r="O35" s="120"/>
      <c r="P35" s="120"/>
      <c r="Q35" s="120"/>
    </row>
    <row r="36" spans="1:17" x14ac:dyDescent="0.25">
      <c r="A36" s="120"/>
      <c r="B36" s="164" t="s">
        <v>39</v>
      </c>
      <c r="C36" s="165">
        <v>0</v>
      </c>
      <c r="D36" s="165">
        <v>0</v>
      </c>
      <c r="E36" s="165">
        <v>0</v>
      </c>
      <c r="F36" s="165"/>
      <c r="G36" s="165">
        <v>0</v>
      </c>
      <c r="H36" s="165">
        <v>0</v>
      </c>
      <c r="I36" s="120"/>
      <c r="J36" s="120"/>
      <c r="K36" s="120"/>
      <c r="L36" s="163"/>
      <c r="M36" s="166"/>
      <c r="N36" s="120"/>
      <c r="O36" s="120"/>
      <c r="P36" s="120"/>
      <c r="Q36" s="120"/>
    </row>
    <row r="37" spans="1:17" x14ac:dyDescent="0.2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63"/>
      <c r="M37" s="120"/>
      <c r="N37" s="120"/>
      <c r="O37" s="120"/>
      <c r="P37" s="120"/>
      <c r="Q37" s="120"/>
    </row>
  </sheetData>
  <mergeCells count="7">
    <mergeCell ref="P4:Q5"/>
    <mergeCell ref="A4:M4"/>
    <mergeCell ref="N4:O4"/>
    <mergeCell ref="D5:E5"/>
    <mergeCell ref="F5:H5"/>
    <mergeCell ref="I5:J5"/>
    <mergeCell ref="N5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1" workbookViewId="0">
      <selection activeCell="G26" sqref="G26"/>
    </sheetView>
  </sheetViews>
  <sheetFormatPr defaultColWidth="9.140625" defaultRowHeight="13.5" x14ac:dyDescent="0.25"/>
  <cols>
    <col min="1" max="1" width="10.42578125" style="118" customWidth="1"/>
    <col min="2" max="2" width="15.28515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0" style="118" customWidth="1"/>
    <col min="7" max="7" width="12.5703125" style="118" customWidth="1"/>
    <col min="8" max="8" width="13" style="118" customWidth="1"/>
    <col min="9" max="9" width="9.140625" style="118"/>
    <col min="10" max="10" width="11.85546875" style="118" customWidth="1"/>
    <col min="11" max="11" width="9.140625" style="118"/>
    <col min="12" max="12" width="11.710937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3.5703125" style="118" customWidth="1"/>
    <col min="17" max="17" width="21.7109375" style="118" customWidth="1"/>
    <col min="18" max="16384" width="9.140625" style="118"/>
  </cols>
  <sheetData>
    <row r="1" spans="1:17" x14ac:dyDescent="0.25">
      <c r="A1" s="117" t="s">
        <v>40</v>
      </c>
      <c r="B1" s="117"/>
      <c r="C1" s="117" t="s">
        <v>40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168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37.5" customHeight="1" thickBot="1" x14ac:dyDescent="0.3">
      <c r="A3" s="100"/>
      <c r="B3" s="101" t="s">
        <v>0</v>
      </c>
      <c r="C3" s="101"/>
      <c r="D3" s="99"/>
      <c r="E3" s="99"/>
      <c r="F3" s="102"/>
      <c r="G3" s="82"/>
      <c r="H3" s="77"/>
      <c r="I3" s="77"/>
      <c r="J3" s="77"/>
      <c r="K3" s="119"/>
      <c r="L3" s="77"/>
      <c r="M3" s="77"/>
      <c r="N3" s="80"/>
      <c r="O3" s="120"/>
      <c r="P3" s="120"/>
      <c r="Q3" s="120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197"/>
      <c r="B5" s="197"/>
      <c r="C5" s="197"/>
      <c r="D5" s="326" t="s">
        <v>3</v>
      </c>
      <c r="E5" s="327"/>
      <c r="F5" s="328" t="s">
        <v>4</v>
      </c>
      <c r="G5" s="329"/>
      <c r="H5" s="330"/>
      <c r="I5" s="331" t="s">
        <v>5</v>
      </c>
      <c r="J5" s="332"/>
      <c r="K5" s="6" t="s">
        <v>6</v>
      </c>
      <c r="L5" s="7" t="s">
        <v>7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198" t="s">
        <v>19</v>
      </c>
      <c r="L6" s="15" t="s">
        <v>20</v>
      </c>
      <c r="M6" s="8" t="s">
        <v>8</v>
      </c>
      <c r="N6" s="198" t="s">
        <v>21</v>
      </c>
      <c r="O6" s="198" t="s">
        <v>22</v>
      </c>
      <c r="P6" s="229" t="s">
        <v>212</v>
      </c>
      <c r="Q6" s="230" t="s">
        <v>213</v>
      </c>
    </row>
    <row r="7" spans="1:17" ht="16.5" customHeight="1" x14ac:dyDescent="0.25">
      <c r="A7" s="86">
        <v>43282</v>
      </c>
      <c r="B7" s="128" t="s">
        <v>25</v>
      </c>
      <c r="C7" s="113"/>
      <c r="D7" s="123"/>
      <c r="E7" s="124"/>
      <c r="F7" s="124"/>
      <c r="G7" s="124"/>
      <c r="H7" s="124"/>
      <c r="I7" s="124"/>
      <c r="J7" s="125"/>
      <c r="K7" s="124"/>
      <c r="L7" s="120"/>
      <c r="M7" s="125">
        <f>SUM(D7:L7)</f>
        <v>0</v>
      </c>
      <c r="N7" s="110"/>
      <c r="O7" s="126"/>
      <c r="P7" s="126"/>
      <c r="Q7" s="126">
        <f>M7</f>
        <v>0</v>
      </c>
    </row>
    <row r="8" spans="1:17" ht="51.75" customHeight="1" x14ac:dyDescent="0.25">
      <c r="A8" s="89">
        <v>43283</v>
      </c>
      <c r="B8" s="120"/>
      <c r="C8" s="113" t="s">
        <v>93</v>
      </c>
      <c r="D8" s="123"/>
      <c r="E8" s="124"/>
      <c r="F8" s="124"/>
      <c r="G8" s="124"/>
      <c r="H8" s="124"/>
      <c r="I8" s="124"/>
      <c r="J8" s="125"/>
      <c r="K8" s="124"/>
      <c r="L8" s="167">
        <v>35000</v>
      </c>
      <c r="M8" s="125">
        <f t="shared" ref="M8:M25" si="0">SUM(D8:L8)</f>
        <v>35000</v>
      </c>
      <c r="N8" s="113" t="s">
        <v>166</v>
      </c>
      <c r="O8" s="126">
        <v>136000000</v>
      </c>
      <c r="P8" s="126"/>
      <c r="Q8" s="126">
        <f t="shared" ref="Q8:Q25" si="1">M8</f>
        <v>35000</v>
      </c>
    </row>
    <row r="9" spans="1:17" ht="41.25" customHeight="1" x14ac:dyDescent="0.25">
      <c r="A9" s="89">
        <v>43284</v>
      </c>
      <c r="B9" s="131" t="s">
        <v>24</v>
      </c>
      <c r="C9" s="113" t="s">
        <v>170</v>
      </c>
      <c r="D9" s="123"/>
      <c r="E9" s="124"/>
      <c r="F9" s="124"/>
      <c r="G9" s="124">
        <v>50000</v>
      </c>
      <c r="H9" s="124">
        <v>45000</v>
      </c>
      <c r="J9" s="124">
        <v>30000</v>
      </c>
      <c r="K9" s="124"/>
      <c r="L9" s="167"/>
      <c r="M9" s="125">
        <f t="shared" si="0"/>
        <v>125000</v>
      </c>
      <c r="N9" s="110"/>
      <c r="O9" s="126">
        <v>20000000</v>
      </c>
      <c r="P9" s="126"/>
      <c r="Q9" s="126">
        <f t="shared" si="1"/>
        <v>125000</v>
      </c>
    </row>
    <row r="10" spans="1:17" ht="55.5" customHeight="1" x14ac:dyDescent="0.25">
      <c r="A10" s="89">
        <v>43285</v>
      </c>
      <c r="B10" s="131" t="s">
        <v>24</v>
      </c>
      <c r="C10" s="113" t="s">
        <v>171</v>
      </c>
      <c r="D10" s="123"/>
      <c r="E10" s="124"/>
      <c r="F10" s="124"/>
      <c r="G10" s="124">
        <v>50000</v>
      </c>
      <c r="H10" s="124">
        <v>45000</v>
      </c>
      <c r="I10" s="124"/>
      <c r="J10" s="125"/>
      <c r="K10" s="124"/>
      <c r="L10" s="167"/>
      <c r="M10" s="125">
        <f t="shared" si="0"/>
        <v>95000</v>
      </c>
      <c r="N10" s="110"/>
      <c r="O10" s="126"/>
      <c r="P10" s="126"/>
      <c r="Q10" s="126">
        <f t="shared" si="1"/>
        <v>95000</v>
      </c>
    </row>
    <row r="11" spans="1:17" ht="39.75" customHeight="1" x14ac:dyDescent="0.25">
      <c r="A11" s="89">
        <v>43286</v>
      </c>
      <c r="B11" s="131" t="s">
        <v>23</v>
      </c>
      <c r="C11" s="113" t="s">
        <v>172</v>
      </c>
      <c r="D11" s="123"/>
      <c r="E11" s="124"/>
      <c r="F11" s="124"/>
      <c r="G11" s="124"/>
      <c r="H11" s="124"/>
      <c r="I11" s="120"/>
      <c r="J11" s="124">
        <v>20000</v>
      </c>
      <c r="K11" s="124"/>
      <c r="L11" s="167"/>
      <c r="M11" s="125">
        <f t="shared" si="0"/>
        <v>20000</v>
      </c>
      <c r="N11" s="113" t="s">
        <v>122</v>
      </c>
      <c r="O11" s="126">
        <v>5000000</v>
      </c>
      <c r="P11" s="126"/>
      <c r="Q11" s="126">
        <f t="shared" si="1"/>
        <v>20000</v>
      </c>
    </row>
    <row r="12" spans="1:17" ht="26.25" customHeight="1" x14ac:dyDescent="0.25">
      <c r="A12" s="89">
        <v>43287</v>
      </c>
      <c r="B12" s="131" t="s">
        <v>23</v>
      </c>
      <c r="C12" s="113" t="s">
        <v>173</v>
      </c>
      <c r="D12" s="123"/>
      <c r="E12" s="124"/>
      <c r="F12" s="124"/>
      <c r="G12" s="124"/>
      <c r="H12" s="124"/>
      <c r="J12" s="124">
        <v>20000</v>
      </c>
      <c r="K12" s="124"/>
      <c r="L12" s="167"/>
      <c r="M12" s="125">
        <f t="shared" si="0"/>
        <v>20000</v>
      </c>
      <c r="N12" s="113" t="s">
        <v>122</v>
      </c>
      <c r="O12" s="126">
        <v>3000000</v>
      </c>
      <c r="P12" s="126"/>
      <c r="Q12" s="126">
        <f t="shared" si="1"/>
        <v>20000</v>
      </c>
    </row>
    <row r="13" spans="1:17" ht="19.5" customHeight="1" x14ac:dyDescent="0.25">
      <c r="A13" s="89">
        <v>43288</v>
      </c>
      <c r="B13" s="128" t="s">
        <v>33</v>
      </c>
      <c r="C13" s="199" t="s">
        <v>169</v>
      </c>
      <c r="D13" s="123"/>
      <c r="E13" s="124"/>
      <c r="F13" s="124"/>
      <c r="G13" s="124"/>
      <c r="H13" s="124"/>
      <c r="I13" s="124"/>
      <c r="J13" s="125"/>
      <c r="K13" s="124"/>
      <c r="L13" s="167"/>
      <c r="M13" s="125">
        <f t="shared" si="0"/>
        <v>0</v>
      </c>
      <c r="N13" s="110"/>
      <c r="O13" s="126"/>
      <c r="P13" s="126"/>
      <c r="Q13" s="126">
        <f t="shared" si="1"/>
        <v>0</v>
      </c>
    </row>
    <row r="14" spans="1:17" ht="19.5" customHeight="1" x14ac:dyDescent="0.25">
      <c r="A14" s="86">
        <v>43289</v>
      </c>
      <c r="B14" s="128" t="s">
        <v>25</v>
      </c>
      <c r="C14" s="113"/>
      <c r="D14" s="123"/>
      <c r="E14" s="124"/>
      <c r="F14" s="124"/>
      <c r="G14" s="124"/>
      <c r="H14" s="124"/>
      <c r="I14" s="124"/>
      <c r="J14" s="125"/>
      <c r="K14" s="124"/>
      <c r="L14" s="167"/>
      <c r="M14" s="125">
        <f t="shared" si="0"/>
        <v>0</v>
      </c>
      <c r="N14" s="110"/>
      <c r="O14" s="126"/>
      <c r="P14" s="126"/>
      <c r="Q14" s="126">
        <f t="shared" si="1"/>
        <v>0</v>
      </c>
    </row>
    <row r="15" spans="1:17" ht="53.25" customHeight="1" x14ac:dyDescent="0.25">
      <c r="A15" s="89">
        <v>43290</v>
      </c>
      <c r="B15" s="172" t="s">
        <v>174</v>
      </c>
      <c r="C15" s="113" t="s">
        <v>175</v>
      </c>
      <c r="D15" s="123"/>
      <c r="E15" s="124"/>
      <c r="F15" s="124"/>
      <c r="G15" s="124">
        <v>50000</v>
      </c>
      <c r="H15" s="124">
        <v>45000</v>
      </c>
      <c r="J15" s="124">
        <v>40000</v>
      </c>
      <c r="K15" s="124"/>
      <c r="L15" s="167">
        <v>35000</v>
      </c>
      <c r="M15" s="125">
        <f t="shared" si="0"/>
        <v>170000</v>
      </c>
      <c r="N15" s="113" t="s">
        <v>122</v>
      </c>
      <c r="O15" s="126">
        <v>30000000</v>
      </c>
      <c r="P15" s="126"/>
      <c r="Q15" s="126">
        <f t="shared" si="1"/>
        <v>170000</v>
      </c>
    </row>
    <row r="16" spans="1:17" ht="53.25" customHeight="1" x14ac:dyDescent="0.25">
      <c r="A16" s="89">
        <v>43291</v>
      </c>
      <c r="B16" s="131" t="s">
        <v>174</v>
      </c>
      <c r="C16" s="113" t="s">
        <v>176</v>
      </c>
      <c r="D16" s="123"/>
      <c r="E16" s="124"/>
      <c r="F16" s="124"/>
      <c r="G16" s="124">
        <v>50000</v>
      </c>
      <c r="H16" s="124">
        <v>45000</v>
      </c>
      <c r="I16" s="124"/>
      <c r="J16" s="125"/>
      <c r="K16" s="124"/>
      <c r="L16" s="120"/>
      <c r="M16" s="125">
        <f t="shared" si="0"/>
        <v>95000</v>
      </c>
      <c r="N16" s="113" t="s">
        <v>122</v>
      </c>
      <c r="O16" s="126">
        <v>5000000</v>
      </c>
      <c r="P16" s="126"/>
      <c r="Q16" s="126">
        <f t="shared" si="1"/>
        <v>95000</v>
      </c>
    </row>
    <row r="17" spans="1:17" ht="51.75" customHeight="1" x14ac:dyDescent="0.25">
      <c r="A17" s="89">
        <v>43292</v>
      </c>
      <c r="B17" s="172" t="s">
        <v>32</v>
      </c>
      <c r="C17" s="113" t="s">
        <v>177</v>
      </c>
      <c r="D17" s="123"/>
      <c r="E17" s="124"/>
      <c r="F17" s="124"/>
      <c r="G17" s="124">
        <v>50000</v>
      </c>
      <c r="H17" s="124">
        <v>45000</v>
      </c>
      <c r="I17" s="124"/>
      <c r="J17" s="125"/>
      <c r="K17" s="124"/>
      <c r="L17" s="120"/>
      <c r="M17" s="125">
        <f t="shared" si="0"/>
        <v>95000</v>
      </c>
      <c r="N17" s="113" t="s">
        <v>122</v>
      </c>
      <c r="O17" s="126">
        <v>30000000</v>
      </c>
      <c r="P17" s="126"/>
      <c r="Q17" s="126">
        <f t="shared" si="1"/>
        <v>95000</v>
      </c>
    </row>
    <row r="18" spans="1:17" ht="44.25" customHeight="1" x14ac:dyDescent="0.25">
      <c r="A18" s="89">
        <v>43293</v>
      </c>
      <c r="B18" s="172" t="s">
        <v>95</v>
      </c>
      <c r="C18" s="113" t="s">
        <v>178</v>
      </c>
      <c r="D18" s="123"/>
      <c r="E18" s="124"/>
      <c r="F18" s="124"/>
      <c r="G18" s="124">
        <v>50000</v>
      </c>
      <c r="H18" s="124">
        <v>45000</v>
      </c>
      <c r="I18" s="124"/>
      <c r="J18" s="125"/>
      <c r="K18" s="124"/>
      <c r="L18" s="132"/>
      <c r="M18" s="125">
        <f t="shared" si="0"/>
        <v>95000</v>
      </c>
      <c r="N18" s="113" t="s">
        <v>122</v>
      </c>
      <c r="O18" s="126">
        <v>30000000</v>
      </c>
      <c r="P18" s="126"/>
      <c r="Q18" s="126">
        <f t="shared" si="1"/>
        <v>95000</v>
      </c>
    </row>
    <row r="19" spans="1:17" ht="18" customHeight="1" x14ac:dyDescent="0.25">
      <c r="A19" s="89">
        <v>43294</v>
      </c>
      <c r="B19" s="172" t="s">
        <v>179</v>
      </c>
      <c r="C19" s="113" t="s">
        <v>135</v>
      </c>
      <c r="D19" s="123"/>
      <c r="E19" s="124"/>
      <c r="F19" s="124"/>
      <c r="G19" s="124">
        <v>50000</v>
      </c>
      <c r="H19" s="124">
        <v>45000</v>
      </c>
      <c r="J19" s="124">
        <v>40000</v>
      </c>
      <c r="K19" s="124"/>
      <c r="L19" s="120"/>
      <c r="M19" s="125">
        <f t="shared" si="0"/>
        <v>135000</v>
      </c>
      <c r="N19" s="113"/>
      <c r="O19" s="126">
        <v>30000000</v>
      </c>
      <c r="P19" s="126"/>
      <c r="Q19" s="126">
        <f t="shared" si="1"/>
        <v>135000</v>
      </c>
    </row>
    <row r="20" spans="1:17" ht="42" customHeight="1" x14ac:dyDescent="0.25">
      <c r="A20" s="89">
        <v>43295</v>
      </c>
      <c r="B20" s="172" t="s">
        <v>135</v>
      </c>
      <c r="C20" s="113" t="s">
        <v>180</v>
      </c>
      <c r="D20" s="123"/>
      <c r="E20" s="124"/>
      <c r="F20" s="124"/>
      <c r="G20" s="124">
        <v>50000</v>
      </c>
      <c r="H20" s="124">
        <v>45000</v>
      </c>
      <c r="I20" s="124"/>
      <c r="J20" s="125"/>
      <c r="K20" s="124"/>
      <c r="L20" s="120"/>
      <c r="M20" s="125">
        <f t="shared" si="0"/>
        <v>95000</v>
      </c>
      <c r="N20" s="113" t="s">
        <v>122</v>
      </c>
      <c r="O20" s="126">
        <v>10000000</v>
      </c>
      <c r="P20" s="126"/>
      <c r="Q20" s="126">
        <f t="shared" si="1"/>
        <v>95000</v>
      </c>
    </row>
    <row r="21" spans="1:17" ht="17.25" customHeight="1" x14ac:dyDescent="0.25">
      <c r="A21" s="86">
        <v>43296</v>
      </c>
      <c r="B21" s="128" t="s">
        <v>25</v>
      </c>
      <c r="C21" s="113"/>
      <c r="D21" s="129"/>
      <c r="E21" s="120"/>
      <c r="F21" s="130"/>
      <c r="G21" s="129"/>
      <c r="H21" s="125"/>
      <c r="I21" s="124"/>
      <c r="J21" s="125"/>
      <c r="K21" s="124"/>
      <c r="L21" s="124"/>
      <c r="M21" s="125">
        <f t="shared" si="0"/>
        <v>0</v>
      </c>
      <c r="N21" s="113"/>
      <c r="O21" s="126"/>
      <c r="P21" s="126"/>
      <c r="Q21" s="126">
        <f t="shared" si="1"/>
        <v>0</v>
      </c>
    </row>
    <row r="22" spans="1:17" ht="25.5" customHeight="1" x14ac:dyDescent="0.25">
      <c r="A22" s="136" t="s">
        <v>181</v>
      </c>
      <c r="B22" s="131" t="s">
        <v>182</v>
      </c>
      <c r="C22" s="113"/>
      <c r="D22" s="129"/>
      <c r="E22" s="130"/>
      <c r="F22" s="130"/>
      <c r="G22" s="125"/>
      <c r="H22" s="125"/>
      <c r="I22" s="124"/>
      <c r="K22" s="124"/>
      <c r="L22" s="124"/>
      <c r="M22" s="125">
        <f t="shared" si="0"/>
        <v>0</v>
      </c>
      <c r="N22" s="113"/>
      <c r="O22" s="132"/>
      <c r="P22" s="132"/>
      <c r="Q22" s="126">
        <f t="shared" si="1"/>
        <v>0</v>
      </c>
    </row>
    <row r="23" spans="1:17" ht="18" customHeight="1" x14ac:dyDescent="0.25">
      <c r="A23" s="86">
        <v>43310</v>
      </c>
      <c r="B23" s="128" t="s">
        <v>25</v>
      </c>
      <c r="C23" s="120"/>
      <c r="D23" s="125"/>
      <c r="E23" s="124"/>
      <c r="F23" s="134"/>
      <c r="G23" s="137"/>
      <c r="H23" s="134"/>
      <c r="I23" s="134"/>
      <c r="J23" s="124"/>
      <c r="K23" s="124"/>
      <c r="L23" s="124"/>
      <c r="M23" s="125">
        <f t="shared" si="0"/>
        <v>0</v>
      </c>
      <c r="N23" s="110"/>
      <c r="O23" s="132">
        <v>20000000</v>
      </c>
      <c r="P23" s="132"/>
      <c r="Q23" s="126">
        <f t="shared" si="1"/>
        <v>0</v>
      </c>
    </row>
    <row r="24" spans="1:17" ht="43.5" customHeight="1" x14ac:dyDescent="0.25">
      <c r="A24" s="67">
        <v>43311</v>
      </c>
      <c r="B24" s="78" t="s">
        <v>23</v>
      </c>
      <c r="C24" s="200" t="s">
        <v>93</v>
      </c>
      <c r="D24" s="130"/>
      <c r="E24" s="114"/>
      <c r="F24" s="124"/>
      <c r="G24" s="124"/>
      <c r="H24" s="124"/>
      <c r="I24" s="124"/>
      <c r="J24" s="124"/>
      <c r="K24" s="124"/>
      <c r="L24" s="124"/>
      <c r="M24" s="125">
        <f t="shared" si="0"/>
        <v>0</v>
      </c>
      <c r="N24" s="113" t="s">
        <v>166</v>
      </c>
      <c r="O24" s="126">
        <v>20000000</v>
      </c>
      <c r="P24" s="126"/>
      <c r="Q24" s="126">
        <f t="shared" si="1"/>
        <v>0</v>
      </c>
    </row>
    <row r="25" spans="1:17" ht="57.75" customHeight="1" x14ac:dyDescent="0.25">
      <c r="A25" s="67">
        <v>43312</v>
      </c>
      <c r="B25" s="78" t="s">
        <v>23</v>
      </c>
      <c r="C25" s="200" t="s">
        <v>93</v>
      </c>
      <c r="D25" s="129"/>
      <c r="E25" s="130"/>
      <c r="F25" s="130"/>
      <c r="G25" s="130"/>
      <c r="H25" s="124"/>
      <c r="I25" s="124"/>
      <c r="J25" s="124"/>
      <c r="K25" s="124"/>
      <c r="L25" s="124"/>
      <c r="M25" s="125">
        <f t="shared" si="0"/>
        <v>0</v>
      </c>
      <c r="N25" s="113" t="s">
        <v>166</v>
      </c>
      <c r="O25" s="126">
        <v>20000000</v>
      </c>
      <c r="P25" s="126"/>
      <c r="Q25" s="126">
        <f t="shared" si="1"/>
        <v>0</v>
      </c>
    </row>
    <row r="26" spans="1:17" x14ac:dyDescent="0.25">
      <c r="A26" s="42" t="s">
        <v>8</v>
      </c>
      <c r="B26" s="42"/>
      <c r="C26" s="43"/>
      <c r="D26" s="156">
        <f>SUM(D7:D25)</f>
        <v>0</v>
      </c>
      <c r="E26" s="156">
        <f t="shared" ref="E26:M26" si="2">SUM(E7:E25)</f>
        <v>0</v>
      </c>
      <c r="F26" s="156">
        <f t="shared" si="2"/>
        <v>0</v>
      </c>
      <c r="G26" s="156">
        <f t="shared" si="2"/>
        <v>400000</v>
      </c>
      <c r="H26" s="156">
        <f t="shared" si="2"/>
        <v>360000</v>
      </c>
      <c r="I26" s="156">
        <f t="shared" si="2"/>
        <v>0</v>
      </c>
      <c r="J26" s="156">
        <f t="shared" si="2"/>
        <v>150000</v>
      </c>
      <c r="K26" s="156">
        <f t="shared" si="2"/>
        <v>0</v>
      </c>
      <c r="L26" s="156">
        <f t="shared" si="2"/>
        <v>70000</v>
      </c>
      <c r="M26" s="156">
        <f t="shared" si="2"/>
        <v>980000</v>
      </c>
      <c r="N26" s="44"/>
      <c r="O26" s="44">
        <f>SUM(O7:O25)</f>
        <v>359000000</v>
      </c>
      <c r="P26" s="44"/>
      <c r="Q26" s="156">
        <f>SUM(Q7:Q25)</f>
        <v>980000</v>
      </c>
    </row>
    <row r="27" spans="1:17" x14ac:dyDescent="0.25">
      <c r="A27" s="120"/>
      <c r="B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</row>
    <row r="28" spans="1:17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</row>
    <row r="29" spans="1:17" x14ac:dyDescent="0.25">
      <c r="A29" s="120"/>
      <c r="B29" s="157" t="s">
        <v>34</v>
      </c>
      <c r="C29" s="157" t="s">
        <v>3</v>
      </c>
      <c r="D29" s="157" t="s">
        <v>4</v>
      </c>
      <c r="E29" s="157" t="s">
        <v>5</v>
      </c>
      <c r="F29" s="157" t="s">
        <v>6</v>
      </c>
      <c r="G29" s="157" t="s">
        <v>7</v>
      </c>
      <c r="H29" s="157" t="s">
        <v>8</v>
      </c>
      <c r="I29" s="120"/>
      <c r="J29" s="120"/>
      <c r="K29" s="120"/>
      <c r="L29" s="120"/>
      <c r="M29" s="120"/>
      <c r="N29" s="120"/>
      <c r="O29" s="120"/>
      <c r="P29" s="120"/>
      <c r="Q29" s="120"/>
    </row>
    <row r="30" spans="1:17" x14ac:dyDescent="0.25">
      <c r="A30" s="120"/>
      <c r="B30" s="158" t="s">
        <v>35</v>
      </c>
      <c r="C30" s="159">
        <v>300000</v>
      </c>
      <c r="D30" s="159">
        <v>2000000</v>
      </c>
      <c r="E30" s="159">
        <v>400000</v>
      </c>
      <c r="F30" s="159"/>
      <c r="G30" s="159">
        <v>225000</v>
      </c>
      <c r="H30" s="159">
        <v>2925000</v>
      </c>
      <c r="I30" s="159"/>
      <c r="J30" s="159"/>
      <c r="K30" s="132"/>
      <c r="L30" s="120"/>
      <c r="M30" s="120"/>
      <c r="N30" s="120"/>
      <c r="O30" s="120"/>
      <c r="P30" s="120"/>
      <c r="Q30" s="120"/>
    </row>
    <row r="31" spans="1:17" x14ac:dyDescent="0.25">
      <c r="A31" s="120"/>
      <c r="B31" s="160" t="s">
        <v>36</v>
      </c>
      <c r="C31" s="161">
        <v>0</v>
      </c>
      <c r="D31" s="161">
        <v>0</v>
      </c>
      <c r="E31" s="161">
        <v>0</v>
      </c>
      <c r="F31" s="161">
        <v>0</v>
      </c>
      <c r="G31" s="161">
        <v>0</v>
      </c>
      <c r="H31" s="161">
        <v>0</v>
      </c>
      <c r="I31" s="120"/>
      <c r="J31" s="120"/>
      <c r="K31" s="132"/>
      <c r="L31" s="120"/>
      <c r="M31" s="120"/>
      <c r="N31" s="120"/>
      <c r="O31" s="120"/>
      <c r="P31" s="120"/>
      <c r="Q31" s="120"/>
    </row>
    <row r="32" spans="1:17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32"/>
      <c r="L32" s="120"/>
      <c r="M32" s="120"/>
      <c r="N32" s="120"/>
      <c r="O32" s="120"/>
      <c r="P32" s="120"/>
      <c r="Q32" s="120"/>
    </row>
    <row r="33" spans="1:17" x14ac:dyDescent="0.25">
      <c r="A33" s="120"/>
      <c r="B33" s="159" t="s">
        <v>37</v>
      </c>
      <c r="C33" s="159">
        <v>300000</v>
      </c>
      <c r="D33" s="159">
        <v>2000000</v>
      </c>
      <c r="E33" s="159">
        <v>400000</v>
      </c>
      <c r="F33" s="159"/>
      <c r="G33" s="159">
        <v>225000</v>
      </c>
      <c r="H33" s="159">
        <v>2925000</v>
      </c>
      <c r="I33" s="120"/>
      <c r="J33" s="120"/>
      <c r="K33" s="132"/>
      <c r="L33" s="120"/>
      <c r="M33" s="120"/>
      <c r="N33" s="120"/>
      <c r="O33" s="120"/>
      <c r="P33" s="120"/>
      <c r="Q33" s="120"/>
    </row>
    <row r="34" spans="1:17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32"/>
      <c r="L34" s="120"/>
      <c r="M34" s="120"/>
      <c r="N34" s="120"/>
      <c r="O34" s="120"/>
      <c r="P34" s="120"/>
      <c r="Q34" s="120"/>
    </row>
    <row r="35" spans="1:17" x14ac:dyDescent="0.25">
      <c r="A35" s="120"/>
      <c r="B35" s="162" t="s">
        <v>38</v>
      </c>
      <c r="C35" s="162">
        <v>0</v>
      </c>
      <c r="D35" s="162">
        <v>760000</v>
      </c>
      <c r="E35" s="162">
        <v>150000</v>
      </c>
      <c r="F35" s="162"/>
      <c r="G35" s="162">
        <v>70000</v>
      </c>
      <c r="H35" s="162">
        <v>980000</v>
      </c>
      <c r="J35" s="162"/>
      <c r="K35" s="132"/>
      <c r="L35" s="163"/>
      <c r="M35" s="163"/>
      <c r="N35" s="120"/>
      <c r="O35" s="120"/>
      <c r="P35" s="120"/>
      <c r="Q35" s="120"/>
    </row>
    <row r="36" spans="1:17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63"/>
      <c r="M36" s="163"/>
      <c r="N36" s="120"/>
      <c r="O36" s="120"/>
      <c r="P36" s="120"/>
      <c r="Q36" s="120"/>
    </row>
    <row r="37" spans="1:17" x14ac:dyDescent="0.25">
      <c r="A37" s="120"/>
      <c r="B37" s="164" t="s">
        <v>39</v>
      </c>
      <c r="C37" s="165">
        <v>300000</v>
      </c>
      <c r="D37" s="165">
        <v>1240000</v>
      </c>
      <c r="E37" s="165">
        <v>250000</v>
      </c>
      <c r="F37" s="165"/>
      <c r="G37" s="165">
        <v>155000</v>
      </c>
      <c r="H37" s="165">
        <v>1945000</v>
      </c>
      <c r="I37" s="120"/>
      <c r="J37" s="120"/>
      <c r="K37" s="120"/>
      <c r="L37" s="163"/>
      <c r="M37" s="166"/>
      <c r="N37" s="120"/>
      <c r="O37" s="120"/>
      <c r="P37" s="120"/>
      <c r="Q37" s="120"/>
    </row>
    <row r="38" spans="1:17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63"/>
      <c r="M38" s="120"/>
      <c r="N38" s="120"/>
      <c r="O38" s="120"/>
      <c r="P38" s="120"/>
      <c r="Q38" s="120"/>
    </row>
  </sheetData>
  <mergeCells count="7">
    <mergeCell ref="P4:Q5"/>
    <mergeCell ref="A4:M4"/>
    <mergeCell ref="N4:O4"/>
    <mergeCell ref="D5:E5"/>
    <mergeCell ref="F5:H5"/>
    <mergeCell ref="I5:J5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E6" sqref="E6"/>
    </sheetView>
  </sheetViews>
  <sheetFormatPr defaultColWidth="9.140625" defaultRowHeight="13.5" x14ac:dyDescent="0.25"/>
  <cols>
    <col min="1" max="1" width="10.42578125" style="118" customWidth="1"/>
    <col min="2" max="2" width="15.28515625" style="118" customWidth="1"/>
    <col min="3" max="3" width="20.28515625" style="118" customWidth="1"/>
    <col min="4" max="4" width="11.5703125" style="118" customWidth="1"/>
    <col min="5" max="5" width="10.42578125" style="118" customWidth="1"/>
    <col min="6" max="6" width="14.28515625" style="118" customWidth="1"/>
    <col min="7" max="7" width="17.85546875" style="118" customWidth="1"/>
    <col min="8" max="8" width="13" style="118" customWidth="1"/>
    <col min="9" max="9" width="14.42578125" style="118" customWidth="1"/>
    <col min="10" max="10" width="11.85546875" style="118" customWidth="1"/>
    <col min="11" max="11" width="16.42578125" style="118" customWidth="1"/>
    <col min="12" max="12" width="15.140625" style="118" customWidth="1"/>
    <col min="13" max="13" width="13.28515625" style="118" customWidth="1"/>
    <col min="14" max="14" width="14.5703125" style="118" customWidth="1"/>
    <col min="15" max="15" width="16.28515625" style="118" customWidth="1"/>
    <col min="16" max="16" width="23.5703125" style="118" customWidth="1"/>
    <col min="17" max="17" width="21.7109375" style="118" customWidth="1"/>
    <col min="18" max="16384" width="9.140625" style="118"/>
  </cols>
  <sheetData>
    <row r="1" spans="1:17" ht="15" x14ac:dyDescent="0.25">
      <c r="A1" s="257" t="s">
        <v>40</v>
      </c>
      <c r="B1" s="257"/>
      <c r="C1" s="257" t="s">
        <v>40</v>
      </c>
      <c r="D1" s="25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3.5" customHeight="1" x14ac:dyDescent="0.25">
      <c r="A2" s="96" t="s">
        <v>214</v>
      </c>
      <c r="B2" s="97"/>
      <c r="C2" s="98"/>
      <c r="D2" s="99"/>
      <c r="E2" s="99"/>
      <c r="F2" s="102"/>
      <c r="G2" s="78"/>
      <c r="H2" s="77"/>
      <c r="I2" s="77"/>
      <c r="J2" s="77"/>
      <c r="K2" s="119"/>
      <c r="L2" s="77"/>
      <c r="M2" s="77"/>
      <c r="N2" s="80"/>
      <c r="O2" s="120"/>
      <c r="P2" s="120"/>
      <c r="Q2" s="120"/>
    </row>
    <row r="3" spans="1:17" ht="19.5" customHeight="1" thickBot="1" x14ac:dyDescent="0.3">
      <c r="A3" s="335" t="s">
        <v>0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</row>
    <row r="4" spans="1:17" ht="13.5" customHeight="1" x14ac:dyDescent="0.25">
      <c r="A4" s="323" t="s">
        <v>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5"/>
      <c r="N4" s="323" t="s">
        <v>2</v>
      </c>
      <c r="O4" s="325"/>
      <c r="P4" s="314" t="s">
        <v>211</v>
      </c>
      <c r="Q4" s="315"/>
    </row>
    <row r="5" spans="1:17" ht="16.5" customHeight="1" thickBot="1" x14ac:dyDescent="0.3">
      <c r="A5" s="201"/>
      <c r="B5" s="201"/>
      <c r="C5" s="201"/>
      <c r="D5" s="338" t="s">
        <v>215</v>
      </c>
      <c r="E5" s="339"/>
      <c r="F5" s="340" t="s">
        <v>216</v>
      </c>
      <c r="G5" s="341"/>
      <c r="H5" s="342"/>
      <c r="I5" s="343" t="s">
        <v>5</v>
      </c>
      <c r="J5" s="344"/>
      <c r="K5" s="202" t="s">
        <v>217</v>
      </c>
      <c r="L5" s="15" t="s">
        <v>218</v>
      </c>
      <c r="M5" s="8" t="s">
        <v>8</v>
      </c>
      <c r="N5" s="333"/>
      <c r="O5" s="334"/>
      <c r="P5" s="316"/>
      <c r="Q5" s="317"/>
    </row>
    <row r="6" spans="1:17" ht="26.25" customHeight="1" thickBot="1" x14ac:dyDescent="0.3">
      <c r="A6" s="9" t="s">
        <v>9</v>
      </c>
      <c r="B6" s="8" t="s">
        <v>10</v>
      </c>
      <c r="C6" s="8" t="s">
        <v>11</v>
      </c>
      <c r="D6" s="10" t="s">
        <v>12</v>
      </c>
      <c r="E6" s="10" t="s">
        <v>13</v>
      </c>
      <c r="F6" s="11" t="s">
        <v>14</v>
      </c>
      <c r="G6" s="12" t="s">
        <v>15</v>
      </c>
      <c r="H6" s="11" t="s">
        <v>16</v>
      </c>
      <c r="I6" s="13" t="s">
        <v>17</v>
      </c>
      <c r="J6" s="13" t="s">
        <v>18</v>
      </c>
      <c r="K6" s="202" t="s">
        <v>19</v>
      </c>
      <c r="L6" s="15" t="s">
        <v>20</v>
      </c>
      <c r="M6" s="8" t="s">
        <v>8</v>
      </c>
      <c r="N6" s="202" t="s">
        <v>21</v>
      </c>
      <c r="O6" s="202" t="s">
        <v>22</v>
      </c>
      <c r="P6" s="229" t="s">
        <v>212</v>
      </c>
      <c r="Q6" s="230" t="s">
        <v>213</v>
      </c>
    </row>
    <row r="7" spans="1:17" ht="16.5" customHeight="1" x14ac:dyDescent="0.25">
      <c r="A7" s="194" t="s">
        <v>219</v>
      </c>
      <c r="B7" s="131" t="s">
        <v>220</v>
      </c>
      <c r="C7" s="113" t="s">
        <v>221</v>
      </c>
      <c r="D7" s="265"/>
      <c r="E7" s="266"/>
      <c r="F7" s="266"/>
      <c r="G7" s="266"/>
      <c r="H7" s="266"/>
      <c r="I7" s="266"/>
      <c r="J7" s="267"/>
      <c r="K7" s="266"/>
      <c r="L7" s="120"/>
      <c r="M7" s="267"/>
      <c r="N7" s="195"/>
      <c r="O7" s="126"/>
      <c r="P7" s="268"/>
      <c r="Q7" s="269"/>
    </row>
    <row r="8" spans="1:17" ht="51.75" customHeight="1" x14ac:dyDescent="0.25">
      <c r="A8" s="194">
        <v>43315</v>
      </c>
      <c r="B8" s="118" t="s">
        <v>23</v>
      </c>
      <c r="C8" s="111" t="s">
        <v>222</v>
      </c>
      <c r="D8" s="265"/>
      <c r="E8" s="266"/>
      <c r="F8" s="266"/>
      <c r="G8" s="266"/>
      <c r="H8" s="266"/>
      <c r="I8" s="266"/>
      <c r="J8" s="267"/>
      <c r="K8" s="266"/>
      <c r="L8" s="120"/>
      <c r="M8" s="267"/>
      <c r="N8" s="113" t="s">
        <v>166</v>
      </c>
      <c r="O8" s="126">
        <v>200000000</v>
      </c>
      <c r="P8" s="268"/>
      <c r="Q8" s="269"/>
    </row>
    <row r="9" spans="1:17" ht="41.25" customHeight="1" x14ac:dyDescent="0.25">
      <c r="A9" s="194">
        <v>43316</v>
      </c>
      <c r="B9" s="118" t="s">
        <v>23</v>
      </c>
      <c r="C9" s="114" t="s">
        <v>93</v>
      </c>
      <c r="D9" s="270"/>
      <c r="E9" s="266"/>
      <c r="F9" s="266"/>
      <c r="G9" s="266"/>
      <c r="H9" s="266"/>
      <c r="I9" s="266"/>
      <c r="J9" s="267"/>
      <c r="K9" s="266"/>
      <c r="L9" s="271">
        <v>35000</v>
      </c>
      <c r="M9" s="267">
        <v>35000</v>
      </c>
      <c r="N9" s="113" t="s">
        <v>166</v>
      </c>
      <c r="O9" s="126"/>
      <c r="P9" s="268"/>
      <c r="Q9" s="269"/>
    </row>
    <row r="10" spans="1:17" ht="55.5" customHeight="1" x14ac:dyDescent="0.25">
      <c r="A10" s="103">
        <v>43317</v>
      </c>
      <c r="B10" s="193" t="s">
        <v>25</v>
      </c>
      <c r="C10" s="113"/>
      <c r="D10" s="270"/>
      <c r="E10" s="266"/>
      <c r="F10" s="266"/>
      <c r="G10" s="266"/>
      <c r="H10" s="266"/>
      <c r="I10" s="266"/>
      <c r="J10" s="267"/>
      <c r="K10" s="266"/>
      <c r="L10" s="271"/>
      <c r="M10" s="267"/>
      <c r="N10" s="113"/>
      <c r="O10" s="126"/>
      <c r="P10" s="268"/>
      <c r="Q10" s="269"/>
    </row>
    <row r="11" spans="1:17" ht="39.75" customHeight="1" x14ac:dyDescent="0.25">
      <c r="A11" s="194">
        <v>43318</v>
      </c>
      <c r="B11" s="186" t="s">
        <v>223</v>
      </c>
      <c r="C11" s="113" t="s">
        <v>224</v>
      </c>
      <c r="D11" s="270"/>
      <c r="E11" s="266"/>
      <c r="F11" s="272">
        <v>40000</v>
      </c>
      <c r="G11" s="273">
        <v>50000</v>
      </c>
      <c r="H11" s="272">
        <v>45000</v>
      </c>
      <c r="I11" s="266"/>
      <c r="J11" s="267"/>
      <c r="K11" s="266"/>
      <c r="L11" s="271"/>
      <c r="M11" s="267">
        <v>135000</v>
      </c>
      <c r="N11" s="113" t="s">
        <v>225</v>
      </c>
      <c r="O11" s="274">
        <v>100000000</v>
      </c>
      <c r="P11" s="268"/>
      <c r="Q11" s="269"/>
    </row>
    <row r="12" spans="1:17" ht="26.25" customHeight="1" x14ac:dyDescent="0.25">
      <c r="A12" s="194">
        <v>43319</v>
      </c>
      <c r="B12" s="131" t="s">
        <v>143</v>
      </c>
      <c r="C12" s="114" t="s">
        <v>226</v>
      </c>
      <c r="D12" s="270"/>
      <c r="E12" s="266"/>
      <c r="F12" s="266"/>
      <c r="G12" s="272">
        <v>50000</v>
      </c>
      <c r="H12" s="272">
        <v>45000</v>
      </c>
      <c r="I12" s="266"/>
      <c r="J12" s="267"/>
      <c r="K12" s="266"/>
      <c r="L12" s="271"/>
      <c r="M12" s="267">
        <v>95000</v>
      </c>
      <c r="N12" s="113" t="s">
        <v>122</v>
      </c>
      <c r="O12" s="126">
        <v>10000000</v>
      </c>
      <c r="P12" s="268"/>
      <c r="Q12" s="269"/>
    </row>
    <row r="13" spans="1:17" ht="26.25" customHeight="1" x14ac:dyDescent="0.25">
      <c r="A13" s="103">
        <v>43320</v>
      </c>
      <c r="B13" s="275" t="s">
        <v>227</v>
      </c>
      <c r="C13" s="199" t="s">
        <v>228</v>
      </c>
      <c r="D13" s="265"/>
      <c r="E13" s="266"/>
      <c r="F13" s="266"/>
      <c r="G13" s="266"/>
      <c r="H13" s="266"/>
      <c r="I13" s="266"/>
      <c r="J13" s="267"/>
      <c r="K13" s="266"/>
      <c r="L13" s="271"/>
      <c r="M13" s="267"/>
      <c r="N13" s="113"/>
      <c r="O13" s="126"/>
      <c r="P13" s="268"/>
      <c r="Q13" s="269"/>
    </row>
    <row r="14" spans="1:17" ht="26.25" customHeight="1" x14ac:dyDescent="0.25">
      <c r="A14" s="194">
        <v>43321</v>
      </c>
      <c r="B14" s="131" t="s">
        <v>23</v>
      </c>
      <c r="C14" s="111" t="s">
        <v>229</v>
      </c>
      <c r="D14" s="265"/>
      <c r="E14" s="266"/>
      <c r="F14" s="266"/>
      <c r="G14" s="266"/>
      <c r="H14" s="266"/>
      <c r="I14" s="266"/>
      <c r="J14" s="267">
        <v>30000</v>
      </c>
      <c r="K14" s="266"/>
      <c r="L14" s="120"/>
      <c r="M14" s="267">
        <v>30000</v>
      </c>
      <c r="N14" s="113" t="s">
        <v>122</v>
      </c>
      <c r="O14" s="126">
        <v>8000000</v>
      </c>
      <c r="P14" s="268"/>
      <c r="Q14" s="269"/>
    </row>
    <row r="15" spans="1:17" ht="26.25" customHeight="1" x14ac:dyDescent="0.25">
      <c r="A15" s="194">
        <v>43322</v>
      </c>
      <c r="B15" s="118" t="s">
        <v>29</v>
      </c>
      <c r="C15" s="113" t="s">
        <v>230</v>
      </c>
      <c r="D15" s="265"/>
      <c r="E15" s="266"/>
      <c r="F15" s="266"/>
      <c r="G15" s="266"/>
      <c r="H15" s="266"/>
      <c r="I15" s="266"/>
      <c r="J15" s="267">
        <v>30000</v>
      </c>
      <c r="K15" s="266"/>
      <c r="L15" s="120"/>
      <c r="M15" s="267">
        <v>30000</v>
      </c>
      <c r="N15" s="113" t="s">
        <v>231</v>
      </c>
      <c r="O15" s="126">
        <v>20000000</v>
      </c>
      <c r="P15" s="268"/>
      <c r="Q15" s="269"/>
    </row>
    <row r="16" spans="1:17" ht="26.25" customHeight="1" x14ac:dyDescent="0.25">
      <c r="A16" s="194">
        <v>43323</v>
      </c>
      <c r="B16" s="118" t="s">
        <v>232</v>
      </c>
      <c r="C16" s="113" t="s">
        <v>233</v>
      </c>
      <c r="D16" s="265"/>
      <c r="E16" s="266"/>
      <c r="F16" s="272">
        <v>40000</v>
      </c>
      <c r="G16" s="272">
        <v>50000</v>
      </c>
      <c r="H16" s="272">
        <v>45000</v>
      </c>
      <c r="I16" s="266"/>
      <c r="J16" s="267"/>
      <c r="K16" s="266"/>
      <c r="L16" s="120"/>
      <c r="M16" s="267">
        <v>135000</v>
      </c>
      <c r="N16" s="113" t="s">
        <v>231</v>
      </c>
      <c r="O16" s="126">
        <v>8000000</v>
      </c>
      <c r="P16" s="268"/>
      <c r="Q16" s="269"/>
    </row>
    <row r="17" spans="1:17" ht="26.25" customHeight="1" x14ac:dyDescent="0.25">
      <c r="A17" s="103">
        <v>43324</v>
      </c>
      <c r="B17" s="128" t="s">
        <v>25</v>
      </c>
      <c r="C17" s="173"/>
      <c r="D17" s="265"/>
      <c r="E17" s="266"/>
      <c r="F17" s="266"/>
      <c r="G17" s="266"/>
      <c r="H17" s="266"/>
      <c r="I17" s="266"/>
      <c r="J17" s="267"/>
      <c r="K17" s="266"/>
      <c r="L17" s="132"/>
      <c r="M17" s="267"/>
      <c r="N17" s="75"/>
      <c r="O17" s="126"/>
      <c r="P17" s="268"/>
      <c r="Q17" s="269"/>
    </row>
    <row r="18" spans="1:17" ht="19.5" customHeight="1" x14ac:dyDescent="0.25">
      <c r="A18" s="194">
        <v>43325</v>
      </c>
      <c r="B18" s="172" t="s">
        <v>135</v>
      </c>
      <c r="C18" s="113" t="s">
        <v>234</v>
      </c>
      <c r="D18" s="276">
        <v>100000</v>
      </c>
      <c r="E18" s="272"/>
      <c r="F18" s="277">
        <v>40000</v>
      </c>
      <c r="G18" s="272">
        <v>50000</v>
      </c>
      <c r="H18" s="272">
        <v>45000</v>
      </c>
      <c r="I18" s="272"/>
      <c r="J18" s="272"/>
      <c r="K18" s="266"/>
      <c r="L18" s="120"/>
      <c r="M18" s="267">
        <v>235000</v>
      </c>
      <c r="N18" s="113" t="s">
        <v>122</v>
      </c>
      <c r="O18" s="126">
        <v>30000000</v>
      </c>
      <c r="P18" s="268"/>
      <c r="Q18" s="269"/>
    </row>
    <row r="19" spans="1:17" ht="19.5" customHeight="1" x14ac:dyDescent="0.25">
      <c r="A19" s="194">
        <v>43326</v>
      </c>
      <c r="B19" s="172" t="s">
        <v>135</v>
      </c>
      <c r="C19" s="113" t="s">
        <v>136</v>
      </c>
      <c r="D19" s="265"/>
      <c r="E19" s="266"/>
      <c r="F19" s="266"/>
      <c r="G19" s="278">
        <v>50000</v>
      </c>
      <c r="H19" s="267">
        <v>45000</v>
      </c>
      <c r="I19" s="267"/>
      <c r="J19" s="267"/>
      <c r="K19" s="267"/>
      <c r="L19" s="279">
        <v>35000</v>
      </c>
      <c r="M19" s="267">
        <v>130000</v>
      </c>
      <c r="N19" s="113" t="s">
        <v>122</v>
      </c>
      <c r="O19" s="126">
        <v>20000000</v>
      </c>
      <c r="P19" s="268"/>
      <c r="Q19" s="269"/>
    </row>
    <row r="20" spans="1:17" ht="53.25" customHeight="1" x14ac:dyDescent="0.25">
      <c r="A20" s="194">
        <v>43327</v>
      </c>
      <c r="B20" s="131" t="s">
        <v>94</v>
      </c>
      <c r="C20" s="113" t="s">
        <v>137</v>
      </c>
      <c r="D20" s="280"/>
      <c r="E20" s="120"/>
      <c r="F20" s="281">
        <v>30000</v>
      </c>
      <c r="G20" s="280">
        <v>50000</v>
      </c>
      <c r="H20" s="267">
        <v>45000</v>
      </c>
      <c r="I20" s="266"/>
      <c r="J20" s="267"/>
      <c r="K20" s="266"/>
      <c r="L20" s="266"/>
      <c r="M20" s="266">
        <v>125000</v>
      </c>
      <c r="N20" s="113"/>
      <c r="O20" s="126"/>
      <c r="P20" s="282"/>
      <c r="Q20" s="283"/>
    </row>
    <row r="21" spans="1:17" ht="53.25" customHeight="1" x14ac:dyDescent="0.25">
      <c r="A21" s="194">
        <v>43328</v>
      </c>
      <c r="B21" s="131" t="s">
        <v>137</v>
      </c>
      <c r="C21" s="114" t="s">
        <v>235</v>
      </c>
      <c r="D21" s="280"/>
      <c r="E21" s="281"/>
      <c r="F21" s="281"/>
      <c r="G21" s="280">
        <v>50000</v>
      </c>
      <c r="H21" s="267">
        <v>45000</v>
      </c>
      <c r="I21" s="266"/>
      <c r="J21" s="75"/>
      <c r="K21" s="266"/>
      <c r="L21" s="266"/>
      <c r="M21" s="266">
        <v>95000</v>
      </c>
      <c r="N21" s="113" t="s">
        <v>122</v>
      </c>
      <c r="O21" s="132">
        <v>200000000</v>
      </c>
      <c r="P21" s="282"/>
      <c r="Q21" s="113"/>
    </row>
    <row r="22" spans="1:17" ht="51.75" customHeight="1" x14ac:dyDescent="0.25">
      <c r="A22" s="194">
        <v>43329</v>
      </c>
      <c r="B22" s="131" t="s">
        <v>137</v>
      </c>
      <c r="C22" s="90" t="s">
        <v>136</v>
      </c>
      <c r="D22" s="280"/>
      <c r="E22" s="266"/>
      <c r="F22" s="284"/>
      <c r="G22" s="267">
        <v>50000</v>
      </c>
      <c r="H22" s="285">
        <v>45000</v>
      </c>
      <c r="I22" s="284"/>
      <c r="J22" s="266"/>
      <c r="K22" s="266"/>
      <c r="L22" s="266"/>
      <c r="M22" s="266">
        <v>95000</v>
      </c>
      <c r="N22" s="110" t="s">
        <v>236</v>
      </c>
      <c r="O22" s="132"/>
      <c r="P22" s="282"/>
      <c r="Q22" s="113"/>
    </row>
    <row r="23" spans="1:17" ht="44.25" customHeight="1" x14ac:dyDescent="0.25">
      <c r="A23" s="194">
        <v>43330</v>
      </c>
      <c r="B23" s="131" t="s">
        <v>94</v>
      </c>
      <c r="C23" s="286" t="s">
        <v>29</v>
      </c>
      <c r="D23" s="267"/>
      <c r="E23" s="266"/>
      <c r="F23" s="284">
        <v>30000</v>
      </c>
      <c r="G23" s="137"/>
      <c r="H23" s="284">
        <v>45000</v>
      </c>
      <c r="I23" s="284"/>
      <c r="J23" s="266"/>
      <c r="K23" s="266"/>
      <c r="L23" s="266"/>
      <c r="M23" s="266">
        <v>75000</v>
      </c>
      <c r="N23" s="110"/>
      <c r="O23" s="132"/>
      <c r="P23" s="287"/>
      <c r="Q23" s="113"/>
    </row>
    <row r="24" spans="1:17" ht="18" customHeight="1" x14ac:dyDescent="0.25">
      <c r="A24" s="86">
        <v>43331</v>
      </c>
      <c r="B24" s="87" t="s">
        <v>25</v>
      </c>
      <c r="C24" s="182"/>
      <c r="D24" s="281"/>
      <c r="E24" s="114"/>
      <c r="F24" s="266"/>
      <c r="G24" s="266"/>
      <c r="H24" s="266"/>
      <c r="I24" s="266"/>
      <c r="J24" s="266"/>
      <c r="K24" s="266"/>
      <c r="L24" s="266"/>
      <c r="M24" s="266"/>
      <c r="N24" s="110"/>
      <c r="O24" s="126"/>
      <c r="P24" s="132"/>
      <c r="Q24" s="120"/>
    </row>
    <row r="25" spans="1:17" ht="42" customHeight="1" x14ac:dyDescent="0.25">
      <c r="A25" s="89" t="s">
        <v>237</v>
      </c>
      <c r="B25" s="121" t="s">
        <v>29</v>
      </c>
      <c r="C25" s="110" t="s">
        <v>238</v>
      </c>
      <c r="D25" s="280"/>
      <c r="E25" s="281"/>
      <c r="F25" s="281"/>
      <c r="G25" s="281"/>
      <c r="H25" s="266"/>
      <c r="I25" s="266"/>
      <c r="J25" s="266"/>
      <c r="K25" s="266"/>
      <c r="L25" s="266"/>
      <c r="M25" s="266"/>
      <c r="N25" s="113"/>
      <c r="O25" s="126">
        <v>50000000</v>
      </c>
      <c r="P25" s="132"/>
      <c r="Q25" s="120"/>
    </row>
    <row r="26" spans="1:17" ht="17.25" customHeight="1" x14ac:dyDescent="0.25">
      <c r="A26" s="42" t="s">
        <v>8</v>
      </c>
      <c r="B26" s="42"/>
      <c r="C26" s="43"/>
      <c r="D26" s="156">
        <v>100000</v>
      </c>
      <c r="E26" s="156">
        <v>0</v>
      </c>
      <c r="F26" s="156">
        <v>180000</v>
      </c>
      <c r="G26" s="156">
        <v>400000</v>
      </c>
      <c r="H26" s="156">
        <v>405000</v>
      </c>
      <c r="I26" s="156">
        <v>0</v>
      </c>
      <c r="J26" s="156">
        <v>60000</v>
      </c>
      <c r="K26" s="288"/>
      <c r="L26" s="156">
        <v>70000</v>
      </c>
      <c r="M26" s="156">
        <v>1215000</v>
      </c>
      <c r="N26" s="44"/>
      <c r="O26" s="44">
        <v>646000000</v>
      </c>
      <c r="P26" s="156"/>
      <c r="Q26" s="289"/>
    </row>
    <row r="27" spans="1:17" ht="25.5" customHeight="1" x14ac:dyDescent="0.25">
      <c r="A27" s="120"/>
      <c r="B27" s="120"/>
      <c r="C27" s="75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</row>
    <row r="28" spans="1:17" ht="18" customHeight="1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</row>
    <row r="29" spans="1:17" ht="43.5" customHeight="1" x14ac:dyDescent="0.25">
      <c r="A29" s="120"/>
      <c r="B29" s="157" t="s">
        <v>34</v>
      </c>
      <c r="C29" s="157" t="s">
        <v>3</v>
      </c>
      <c r="D29" s="157" t="s">
        <v>4</v>
      </c>
      <c r="E29" s="157" t="s">
        <v>5</v>
      </c>
      <c r="F29" s="157" t="s">
        <v>6</v>
      </c>
      <c r="G29" s="157" t="s">
        <v>7</v>
      </c>
      <c r="H29" s="157" t="s">
        <v>8</v>
      </c>
      <c r="I29" s="120"/>
      <c r="J29" s="120"/>
      <c r="K29" s="120"/>
      <c r="L29" s="120"/>
      <c r="M29" s="120"/>
      <c r="N29" s="120"/>
      <c r="O29" s="120"/>
      <c r="P29" s="120"/>
      <c r="Q29" s="120"/>
    </row>
    <row r="30" spans="1:17" ht="57.75" customHeight="1" x14ac:dyDescent="0.25">
      <c r="A30" s="120"/>
      <c r="B30" s="158" t="s">
        <v>35</v>
      </c>
      <c r="C30" s="159">
        <v>300000</v>
      </c>
      <c r="D30" s="159">
        <v>2000000</v>
      </c>
      <c r="E30" s="159">
        <v>400000</v>
      </c>
      <c r="F30" s="159"/>
      <c r="G30" s="159">
        <v>225000</v>
      </c>
      <c r="H30" s="159">
        <v>2925000</v>
      </c>
      <c r="I30" s="290"/>
      <c r="J30" s="290"/>
      <c r="K30" s="132"/>
      <c r="L30" s="120"/>
      <c r="M30" s="120"/>
      <c r="N30" s="120"/>
      <c r="O30" s="120"/>
      <c r="P30" s="120"/>
      <c r="Q30" s="120"/>
    </row>
    <row r="31" spans="1:17" x14ac:dyDescent="0.25">
      <c r="A31" s="187"/>
      <c r="B31" s="160" t="s">
        <v>36</v>
      </c>
      <c r="C31" s="161">
        <v>0</v>
      </c>
      <c r="D31" s="161">
        <v>760000</v>
      </c>
      <c r="E31" s="161">
        <v>150000</v>
      </c>
      <c r="F31" s="161">
        <v>0</v>
      </c>
      <c r="G31" s="161">
        <v>70000</v>
      </c>
      <c r="H31" s="161">
        <v>980000</v>
      </c>
      <c r="I31" s="120"/>
      <c r="J31" s="120"/>
      <c r="K31" s="132"/>
      <c r="L31" s="120"/>
      <c r="M31" s="120"/>
      <c r="N31" s="120"/>
      <c r="O31" s="120"/>
      <c r="P31" s="120"/>
      <c r="Q31" s="120"/>
    </row>
    <row r="32" spans="1:17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32"/>
      <c r="L32" s="120"/>
      <c r="M32" s="120"/>
      <c r="N32" s="120"/>
      <c r="O32" s="120"/>
      <c r="P32" s="120"/>
      <c r="Q32" s="120"/>
    </row>
    <row r="33" spans="1:17" x14ac:dyDescent="0.25">
      <c r="A33" s="120"/>
      <c r="B33" s="159" t="s">
        <v>37</v>
      </c>
      <c r="C33" s="159">
        <v>300000</v>
      </c>
      <c r="D33" s="159">
        <v>1240000</v>
      </c>
      <c r="E33" s="159">
        <v>250000</v>
      </c>
      <c r="F33" s="159"/>
      <c r="G33" s="159">
        <v>155000</v>
      </c>
      <c r="H33" s="159">
        <v>590000</v>
      </c>
      <c r="I33" s="120"/>
      <c r="J33" s="120"/>
      <c r="K33" s="132"/>
      <c r="L33" s="120"/>
      <c r="M33" s="120"/>
      <c r="N33" s="120"/>
      <c r="O33" s="120"/>
      <c r="P33" s="120"/>
      <c r="Q33" s="120"/>
    </row>
    <row r="34" spans="1:17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32"/>
      <c r="L34" s="120"/>
      <c r="M34" s="120"/>
      <c r="N34" s="120"/>
      <c r="O34" s="120"/>
      <c r="P34" s="120"/>
      <c r="Q34" s="120"/>
    </row>
    <row r="35" spans="1:17" x14ac:dyDescent="0.25">
      <c r="A35" s="120"/>
      <c r="B35" s="162" t="s">
        <v>38</v>
      </c>
      <c r="C35" s="162">
        <v>100000</v>
      </c>
      <c r="D35" s="189">
        <v>985000</v>
      </c>
      <c r="E35" s="189">
        <v>60000</v>
      </c>
      <c r="F35" s="162"/>
      <c r="G35" s="189">
        <v>70000</v>
      </c>
      <c r="H35" s="190">
        <v>1215000</v>
      </c>
      <c r="I35" s="291"/>
      <c r="J35" s="290"/>
      <c r="K35" s="292"/>
      <c r="L35" s="293"/>
      <c r="M35" s="293"/>
      <c r="N35" s="120"/>
      <c r="O35" s="120"/>
      <c r="P35" s="120"/>
      <c r="Q35" s="120"/>
    </row>
    <row r="36" spans="1:17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293"/>
      <c r="M36" s="293"/>
      <c r="N36" s="120"/>
      <c r="O36" s="120"/>
      <c r="P36" s="120"/>
      <c r="Q36" s="120"/>
    </row>
    <row r="37" spans="1:17" x14ac:dyDescent="0.25">
      <c r="A37" s="120"/>
      <c r="B37" s="164" t="s">
        <v>39</v>
      </c>
      <c r="C37" s="165">
        <v>200000</v>
      </c>
      <c r="D37" s="165">
        <v>255000</v>
      </c>
      <c r="E37" s="165">
        <v>190000</v>
      </c>
      <c r="F37" s="165"/>
      <c r="G37" s="165">
        <v>85000</v>
      </c>
      <c r="H37" s="165">
        <v>730000</v>
      </c>
      <c r="I37" s="120"/>
      <c r="J37" s="120"/>
      <c r="K37" s="120"/>
      <c r="L37" s="293"/>
      <c r="M37" s="166"/>
      <c r="N37" s="120"/>
      <c r="O37" s="120"/>
      <c r="P37" s="120"/>
      <c r="Q37" s="120"/>
    </row>
    <row r="38" spans="1:17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293"/>
      <c r="M38" s="120"/>
      <c r="N38" s="120"/>
      <c r="O38" s="120"/>
      <c r="P38" s="120"/>
      <c r="Q38" s="120"/>
    </row>
  </sheetData>
  <mergeCells count="8">
    <mergeCell ref="A3:Q3"/>
    <mergeCell ref="A4:M4"/>
    <mergeCell ref="N4:O4"/>
    <mergeCell ref="P4:Q5"/>
    <mergeCell ref="D5:E5"/>
    <mergeCell ref="F5:H5"/>
    <mergeCell ref="I5:J5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2018 SUMMARY CONSOLIDATED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</vt:lpstr>
      <vt:lpstr>OCTOB</vt:lpstr>
      <vt:lpstr>NOVEMB</vt:lpstr>
      <vt:lpstr>DECEMB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drwabaziga</dc:creator>
  <cp:lastModifiedBy>Windows User</cp:lastModifiedBy>
  <dcterms:created xsi:type="dcterms:W3CDTF">2018-01-17T04:46:46Z</dcterms:created>
  <dcterms:modified xsi:type="dcterms:W3CDTF">2018-10-04T14:26:23Z</dcterms:modified>
</cp:coreProperties>
</file>