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75" windowWidth="21075" windowHeight="10545" activeTab="1"/>
  </bookViews>
  <sheets>
    <sheet name="2º semestre" sheetId="2" r:id="rId1"/>
    <sheet name="3º semestre" sheetId="3" r:id="rId2"/>
  </sheets>
  <calcPr calcId="145621"/>
</workbook>
</file>

<file path=xl/calcChain.xml><?xml version="1.0" encoding="utf-8"?>
<calcChain xmlns="http://schemas.openxmlformats.org/spreadsheetml/2006/main">
  <c r="O9" i="3" l="1"/>
  <c r="O8" i="3"/>
  <c r="O7" i="3"/>
  <c r="O6" i="3"/>
  <c r="O5" i="3"/>
  <c r="L5" i="3"/>
  <c r="L6" i="3" s="1"/>
  <c r="O4" i="3"/>
  <c r="M4" i="3"/>
  <c r="L4" i="3"/>
  <c r="O3" i="3"/>
  <c r="M3" i="3"/>
  <c r="L7" i="3" l="1"/>
  <c r="M6" i="3"/>
  <c r="M5" i="3"/>
  <c r="L8" i="3" l="1"/>
  <c r="M7" i="3"/>
  <c r="L9" i="3" l="1"/>
  <c r="M9" i="3" s="1"/>
  <c r="M8" i="3"/>
  <c r="O10" i="2" l="1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M3" i="2"/>
</calcChain>
</file>

<file path=xl/sharedStrings.xml><?xml version="1.0" encoding="utf-8"?>
<sst xmlns="http://schemas.openxmlformats.org/spreadsheetml/2006/main" count="62" uniqueCount="43">
  <si>
    <t>DISCIPLINA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</si>
  <si>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</si>
  <si>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</si>
  <si>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</si>
  <si>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</si>
  <si>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</si>
  <si>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</si>
  <si>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</si>
  <si>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</si>
  <si>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</si>
  <si>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PF</t>
  </si>
  <si>
    <t>PARTIC</t>
  </si>
  <si>
    <t>MF</t>
  </si>
  <si>
    <t>FÓRMULA</t>
  </si>
  <si>
    <t>SITUAÇÃO</t>
  </si>
  <si>
    <t>Planilha para cálculo de notas</t>
  </si>
  <si>
    <t>ANALISE DE PROC P/ SIST INFORMACAO</t>
  </si>
  <si>
    <t>ENGENHARIA DE SOFTWARE I</t>
  </si>
  <si>
    <t>ESTRUTURA DE DADOS II</t>
  </si>
  <si>
    <t>LINGUAGEM DE PROGRAMACAO II</t>
  </si>
  <si>
    <t>MATEMAT P/ SIST INFORMACAO III</t>
  </si>
  <si>
    <t>SISTEMAS OPERACIONAIS</t>
  </si>
  <si>
    <t>TEORIA GERAL DA ADMINISTRACAO</t>
  </si>
  <si>
    <t>((A * 2 + B * 1 + C * 2 + PF * 5) / 10) + PARTIC</t>
  </si>
  <si>
    <t>((A * 3 + B * 2 + PF * 5) / 10) + PARTIC</t>
  </si>
  <si>
    <t>((A * 20 + B * 15 + C * 15 + PF * 50) / 100) + PARTIC</t>
  </si>
  <si>
    <t>((A * 25 + B * 25 + C * 25 + D * 25 + PF * 50) / 100) + PARTIC</t>
  </si>
  <si>
    <t>((A * 2 + B * 3 + PF * 5) / 10) + PARTIC</t>
  </si>
  <si>
    <t>((A * 25 + B * 25 + PF * 50) / 100) + PARTIC</t>
  </si>
  <si>
    <t>ARQUITETURA DE COMPUTADORES</t>
  </si>
  <si>
    <t>((A * 2 + B * 2 + C * 2 + PF * 4) / 10) + PARTIC</t>
  </si>
  <si>
    <t>ESTRUTURA DE DADOS I</t>
  </si>
  <si>
    <t>((A * 3 + B * 3 + PF * 4) / 10) + PARTIC</t>
  </si>
  <si>
    <t>ETICA E CIDADANIA II</t>
  </si>
  <si>
    <t>((A * 4 + B * 2 + PF * 4) / 10) + PARTIC</t>
  </si>
  <si>
    <t>FUNDAM SIST DE INFORMACAO II</t>
  </si>
  <si>
    <t>((H * 3 + I * 3 + PF * 4) / 10) + PARTIC</t>
  </si>
  <si>
    <t>INGLES TECNICO II</t>
  </si>
  <si>
    <t>((A * 3 + B * 3 + C * 3 + PF * 4) / 10) + PARTIC</t>
  </si>
  <si>
    <t>LINGUAGEM DE PROGRAMACAO I</t>
  </si>
  <si>
    <t>MATEMAT P/ SIST INFORMACAO II</t>
  </si>
  <si>
    <t>TECNOLOGIA WEB</t>
  </si>
  <si>
    <t>((A * 3 + B * 3 + C * 2 + D * 4 + PF * 8) / 20) + PARTIC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</si>
</sst>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1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Protection="1">
      <protection hidden="1"/>
    </xf>
    <xf numFmtId="0" fontId="2" fillId="2" borderId="6" xfId="0" applyFont="1" applyFill="1" applyBorder="1" applyAlignment="1" applyProtection="1">
      <alignment vertical="center" wrapText="1"/>
      <protection hidden="1"/>
    </xf>
    <xf numFmtId="0" fontId="2" fillId="2" borderId="7" xfId="0" applyFont="1" applyFill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vertical="center" wrapText="1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2" fontId="1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1" fillId="2" borderId="2" xfId="0" applyFont="1" applyFill="1" applyBorder="1" applyAlignment="1" applyProtection="1">
      <alignment vertical="center" wrapText="1"/>
      <protection hidden="1"/>
    </xf>
    <xf numFmtId="0" fontId="2" fillId="0" borderId="1" xfId="0" applyFont="1" applyFill="1" applyBorder="1" applyAlignment="1" applyProtection="1">
      <alignment vertical="center" wrapText="1"/>
      <protection hidden="1"/>
    </xf>
    <xf numFmtId="0" fontId="1" fillId="3" borderId="2" xfId="0" applyFont="1" applyFill="1" applyBorder="1" applyAlignment="1" applyProtection="1">
      <alignment vertical="center" wrapText="1"/>
      <protection hidden="1"/>
    </xf>
    <xf numFmtId="0" fontId="2" fillId="3" borderId="1" xfId="0" applyFont="1" applyFill="1" applyBorder="1" applyAlignment="1" applyProtection="1">
      <alignment vertical="center" wrapText="1"/>
      <protection hidden="1"/>
    </xf>
    <xf numFmtId="2" fontId="1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13" xfId="0" applyFont="1" applyFill="1" applyBorder="1" applyAlignment="1" applyProtection="1">
      <alignment vertical="center" wrapText="1"/>
      <protection hidden="1"/>
    </xf>
    <xf numFmtId="0" fontId="2" fillId="3" borderId="14" xfId="0" applyFont="1" applyFill="1" applyBorder="1" applyAlignment="1" applyProtection="1">
      <alignment vertical="center" wrapText="1"/>
      <protection hidden="1"/>
    </xf>
    <xf numFmtId="0" fontId="0" fillId="0" borderId="15" xfId="0" applyBorder="1" applyProtection="1">
      <protection hidden="1"/>
    </xf>
    <xf numFmtId="0" fontId="1" fillId="3" borderId="3" xfId="0" applyFont="1" applyFill="1" applyBorder="1" applyAlignment="1" applyProtection="1">
      <alignment vertical="center" wrapText="1"/>
      <protection hidden="1"/>
    </xf>
    <xf numFmtId="0" fontId="2" fillId="3" borderId="4" xfId="0" applyFont="1" applyFill="1" applyBorder="1" applyAlignment="1" applyProtection="1">
      <alignment vertical="center" wrapText="1"/>
      <protection hidden="1"/>
    </xf>
    <xf numFmtId="0" fontId="0" fillId="0" borderId="16" xfId="0" applyBorder="1" applyProtection="1">
      <protection hidden="1"/>
    </xf>
    <xf numFmtId="164" fontId="1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1" fillId="3" borderId="14" xfId="0" applyNumberFormat="1" applyFont="1" applyFill="1" applyBorder="1" applyAlignment="1" applyProtection="1">
      <alignment horizontal="center" vertical="center" wrapText="1"/>
      <protection hidden="1"/>
    </xf>
    <xf numFmtId="164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164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1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1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3" borderId="4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" fillId="3" borderId="17" xfId="0" applyFont="1" applyFill="1" applyBorder="1" applyAlignment="1" applyProtection="1">
      <alignment vertical="center" wrapText="1"/>
      <protection hidden="1"/>
    </xf>
    <xf numFmtId="164" fontId="1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3" borderId="18" xfId="0" applyNumberFormat="1" applyFont="1" applyFill="1" applyBorder="1" applyAlignment="1" applyProtection="1">
      <alignment vertical="center" wrapText="1"/>
      <protection hidden="1"/>
    </xf>
    <xf numFmtId="0" fontId="2" fillId="3" borderId="18" xfId="0" applyFont="1" applyFill="1" applyBorder="1" applyAlignment="1" applyProtection="1">
      <alignment vertical="center" wrapText="1"/>
      <protection hidden="1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2" borderId="1" xfId="0" applyNumberFormat="1" applyFont="1" applyFill="1" applyBorder="1" applyAlignment="1" applyProtection="1">
      <alignment vertical="center" wrapText="1"/>
      <protection hidden="1"/>
    </xf>
    <xf numFmtId="164" fontId="1" fillId="3" borderId="1" xfId="0" applyNumberFormat="1" applyFont="1" applyFill="1" applyBorder="1" applyAlignment="1" applyProtection="1">
      <alignment vertical="center" wrapText="1"/>
      <protection hidden="1"/>
    </xf>
    <xf numFmtId="0" fontId="1" fillId="2" borderId="3" xfId="0" applyFont="1" applyFill="1" applyBorder="1" applyAlignment="1" applyProtection="1">
      <alignment vertical="center" wrapText="1"/>
      <protection hidden="1"/>
    </xf>
    <xf numFmtId="164" fontId="1" fillId="5" borderId="4" xfId="0" applyNumberFormat="1" applyFont="1" applyFill="1" applyBorder="1" applyAlignment="1" applyProtection="1">
      <alignment horizontal="center" vertical="center" wrapText="1"/>
      <protection locked="0" hidden="1"/>
    </xf>
    <xf numFmtId="164" fontId="1" fillId="2" borderId="4" xfId="0" applyNumberFormat="1" applyFont="1" applyFill="1" applyBorder="1" applyAlignment="1" applyProtection="1">
      <alignment vertical="center" wrapText="1"/>
      <protection hidden="1"/>
    </xf>
    <xf numFmtId="0" fontId="2" fillId="0" borderId="4" xfId="0" applyFont="1" applyFill="1" applyBorder="1" applyAlignment="1" applyProtection="1">
      <alignment vertical="center" wrapText="1"/>
      <protection hidden="1"/>
    </xf>
    <xf numFmtId="0" fontId="3" fillId="0" borderId="12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"/>
  <sheetViews>
    <sheetView workbookViewId="0">
      <selection sqref="A1:O1"/>
    </sheetView>
  </sheetViews>
  <sheetFormatPr defaultRowHeight="15" x14ac:dyDescent="0.25"/>
  <cols>
    <col min="1" max="1" width="38.85546875" style="1" bestFit="1" customWidth="1"/>
    <col min="2" max="11" width="6.7109375" style="1" customWidth="1"/>
    <col min="12" max="12" width="8.85546875" style="1" bestFit="1" customWidth="1"/>
    <col min="13" max="13" width="6.7109375" style="1" customWidth="1"/>
    <col min="14" max="14" width="53.7109375" style="1" bestFit="1" customWidth="1"/>
    <col min="15" max="15" width="20.42578125" style="1" bestFit="1" customWidth="1"/>
    <col min="16" max="16384" width="9.140625" style="1"/>
  </cols>
  <sheetData>
    <row r="1" spans="1:15" ht="19.5" thickBot="1" x14ac:dyDescent="0.35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5" t="s">
        <v>13</v>
      </c>
      <c r="O2" s="6" t="s">
        <v>14</v>
      </c>
    </row>
    <row r="3" spans="1:15" x14ac:dyDescent="0.25">
      <c r="A3" s="30" t="s">
        <v>29</v>
      </c>
      <c r="B3" s="31"/>
      <c r="C3" s="31"/>
      <c r="D3" s="31"/>
      <c r="E3" s="32"/>
      <c r="F3" s="32"/>
      <c r="G3" s="32"/>
      <c r="H3" s="32"/>
      <c r="I3" s="32"/>
      <c r="J3" s="32"/>
      <c r="K3" s="31"/>
      <c r="L3" s="31"/>
      <c r="M3" s="7">
        <f>((B3*2+C3*2+D3*2+K3*4)/10)+L3</f>
        <v>0</v>
      </c>
      <c r="N3" s="33" t="s">
        <v>30</v>
      </c>
      <c r="O3" s="8" t="str">
        <f>IF(OR(B3="",C3="",D3=""),"Preencha as notas",IF(K3="",IF(M3&lt;5.5,CONCATENATE("Precisa de ", (((5.5-M3)*10)/4), " na PF"),"APROVADO SEM PF"),IF(M3&gt;=5.5,"APROVADO","REPROVADO")))</f>
        <v>Preencha as notas</v>
      </c>
    </row>
    <row r="4" spans="1:15" x14ac:dyDescent="0.25">
      <c r="A4" s="9" t="s">
        <v>31</v>
      </c>
      <c r="B4" s="34"/>
      <c r="C4" s="34"/>
      <c r="D4" s="35"/>
      <c r="E4" s="35"/>
      <c r="F4" s="35"/>
      <c r="G4" s="35"/>
      <c r="H4" s="35"/>
      <c r="I4" s="35"/>
      <c r="J4" s="35"/>
      <c r="K4" s="34"/>
      <c r="L4" s="34"/>
      <c r="M4" s="7">
        <f>((B4*3+C4*3+K4*4)/10)+L4</f>
        <v>0</v>
      </c>
      <c r="N4" s="10" t="s">
        <v>32</v>
      </c>
      <c r="O4" s="8" t="str">
        <f>IF(OR(B4="",C4=""),"Preencha as notas",IF(K4="",IF(M4&lt;5.5,CONCATENATE("Precisa de ", (((5.5-M4)*10)/4), " na PF"),"APROVADO SEM PF"),IF(M4&gt;=5.5,"APROVADO","REPROVADO")))</f>
        <v>Preencha as notas</v>
      </c>
    </row>
    <row r="5" spans="1:15" x14ac:dyDescent="0.25">
      <c r="A5" s="11" t="s">
        <v>33</v>
      </c>
      <c r="B5" s="34"/>
      <c r="C5" s="34"/>
      <c r="D5" s="36"/>
      <c r="E5" s="36"/>
      <c r="F5" s="36"/>
      <c r="G5" s="36"/>
      <c r="H5" s="36"/>
      <c r="I5" s="36"/>
      <c r="J5" s="36"/>
      <c r="K5" s="34"/>
      <c r="L5" s="34"/>
      <c r="M5" s="7">
        <f>((B5*4+C5*2+K5*4)/10)+L5</f>
        <v>0</v>
      </c>
      <c r="N5" s="12" t="s">
        <v>34</v>
      </c>
      <c r="O5" s="8" t="str">
        <f>IF(OR(B5="",C5=""),"Preencha as notas",IF(K5="",IF(M5&lt;5.5,CONCATENATE("Precisa de ", (((5.5-M5)*10)/4), " na PF"),"APROVADO SEM PF"),IF(M5&gt;=5.5,"APROVADO","REPROVADO")))</f>
        <v>Preencha as notas</v>
      </c>
    </row>
    <row r="6" spans="1:15" x14ac:dyDescent="0.25">
      <c r="A6" s="9" t="s">
        <v>35</v>
      </c>
      <c r="B6" s="35"/>
      <c r="C6" s="35"/>
      <c r="D6" s="35"/>
      <c r="E6" s="35"/>
      <c r="F6" s="35"/>
      <c r="G6" s="35"/>
      <c r="H6" s="35"/>
      <c r="I6" s="34"/>
      <c r="J6" s="34"/>
      <c r="K6" s="34"/>
      <c r="L6" s="34"/>
      <c r="M6" s="7">
        <f>((I6*3+J6*3+K6*4)/10)+L6</f>
        <v>0</v>
      </c>
      <c r="N6" s="10" t="s">
        <v>36</v>
      </c>
      <c r="O6" s="8" t="str">
        <f>IF(OR(I6="",J6=""),"Preencha as notas",IF(K6="",IF(M6&lt;5.5,CONCATENATE("Precisa de ", (((5.5-M6)*10)/4), " na PF"),"APROVADO SEM PF"),IF(M6&gt;=5.5,"APROVADO","REPROVADO")))</f>
        <v>Preencha as notas</v>
      </c>
    </row>
    <row r="7" spans="1:15" x14ac:dyDescent="0.25">
      <c r="A7" s="11" t="s">
        <v>37</v>
      </c>
      <c r="B7" s="34"/>
      <c r="C7" s="34"/>
      <c r="D7" s="34"/>
      <c r="E7" s="36"/>
      <c r="F7" s="36"/>
      <c r="G7" s="36"/>
      <c r="H7" s="36"/>
      <c r="I7" s="36"/>
      <c r="J7" s="36"/>
      <c r="K7" s="34"/>
      <c r="L7" s="34"/>
      <c r="M7" s="7">
        <f>((B7*3+C7*3+D7*3+K7*4)/10)+L7</f>
        <v>0</v>
      </c>
      <c r="N7" s="12" t="s">
        <v>38</v>
      </c>
      <c r="O7" s="8" t="str">
        <f t="shared" ref="O7:O9" si="0">IF(OR(B7="",C7="",D7=""),"Preencha as notas",IF(K7="",IF(M7&lt;5.5,CONCATENATE("Precisa de ", (((5.5-M7)*10)/4), " na PF"),"APROVADO SEM PF"),IF(M7&gt;=5.5,"APROVADO","REPROVADO")))</f>
        <v>Preencha as notas</v>
      </c>
    </row>
    <row r="8" spans="1:15" x14ac:dyDescent="0.25">
      <c r="A8" s="9" t="s">
        <v>39</v>
      </c>
      <c r="B8" s="34"/>
      <c r="C8" s="34"/>
      <c r="D8" s="35"/>
      <c r="E8" s="35"/>
      <c r="F8" s="35"/>
      <c r="G8" s="35"/>
      <c r="H8" s="35"/>
      <c r="I8" s="35"/>
      <c r="J8" s="35"/>
      <c r="K8" s="34"/>
      <c r="L8" s="34"/>
      <c r="M8" s="7">
        <f>((B8*3+C8*3+K8*4)/10)+L8</f>
        <v>0</v>
      </c>
      <c r="N8" s="10" t="s">
        <v>32</v>
      </c>
      <c r="O8" s="8" t="str">
        <f>IF(OR(B8="",C8=""),"Preencha as notas",IF(K8="",IF(M8&lt;5.5,CONCATENATE("Precisa de ", (((5.5-M8)*10)/4), " na PF"),"APROVADO SEM PF"),IF(M8&gt;=5.5,"APROVADO","REPROVADO")))</f>
        <v>Preencha as notas</v>
      </c>
    </row>
    <row r="9" spans="1:15" x14ac:dyDescent="0.25">
      <c r="A9" s="11" t="s">
        <v>40</v>
      </c>
      <c r="B9" s="34"/>
      <c r="C9" s="34"/>
      <c r="D9" s="34"/>
      <c r="E9" s="36"/>
      <c r="F9" s="36"/>
      <c r="G9" s="36"/>
      <c r="H9" s="36"/>
      <c r="I9" s="36"/>
      <c r="J9" s="36"/>
      <c r="K9" s="34"/>
      <c r="L9" s="34"/>
      <c r="M9" s="7">
        <f>((B9*2+C9*2+D9*2+K9*4)/10)+L9</f>
        <v>0</v>
      </c>
      <c r="N9" s="12" t="s">
        <v>30</v>
      </c>
      <c r="O9" s="8" t="str">
        <f t="shared" si="0"/>
        <v>Preencha as notas</v>
      </c>
    </row>
    <row r="10" spans="1:15" ht="15.75" thickBot="1" x14ac:dyDescent="0.3">
      <c r="A10" s="37" t="s">
        <v>41</v>
      </c>
      <c r="B10" s="38"/>
      <c r="C10" s="38"/>
      <c r="D10" s="38"/>
      <c r="E10" s="38"/>
      <c r="F10" s="39"/>
      <c r="G10" s="39"/>
      <c r="H10" s="39"/>
      <c r="I10" s="39"/>
      <c r="J10" s="39"/>
      <c r="K10" s="38"/>
      <c r="L10" s="38"/>
      <c r="M10" s="13">
        <f>((B10*3+C10*3+D10*2+E10*4+K10*8)/20)+L10</f>
        <v>0</v>
      </c>
      <c r="N10" s="40" t="s">
        <v>42</v>
      </c>
      <c r="O10" s="8" t="str">
        <f>IF(OR(B10="",C10="",D10="",E10=""),"Preencha as notas",IF(K10="",IF(M10&lt;5.5,CONCATENATE("Precisa de ", (((5.5-M10)*10)/4), " na PF"),"APROVADO SEM PF"),IF(M10&gt;=5.5,"APROVADO","REPROVADO")))</f>
        <v>Preencha as notas</v>
      </c>
    </row>
  </sheetData>
  <sheetProtection password="A6AD" sheet="1" objects="1" scenarios="1"/>
  <mergeCells count="1">
    <mergeCell ref="A1:O1"/>
  </mergeCells>
  <conditionalFormatting sqref="M3:M10">
    <cfRule type="cellIs" dxfId="12" priority="5" operator="greaterThanOrEqual">
      <formula>5.5</formula>
    </cfRule>
    <cfRule type="cellIs" dxfId="11" priority="6" operator="lessThan">
      <formula>5.5</formula>
    </cfRule>
  </conditionalFormatting>
  <conditionalFormatting sqref="O3:O10">
    <cfRule type="containsText" dxfId="10" priority="2" operator="containsText" text="Precisa de">
      <formula>NOT(ISERROR(SEARCH("Precisa de",O3)))</formula>
    </cfRule>
    <cfRule type="containsText" dxfId="9" priority="3" operator="containsText" text="REPROVADO">
      <formula>NOT(ISERROR(SEARCH("REPROVADO",O3)))</formula>
    </cfRule>
  </conditionalFormatting>
  <conditionalFormatting sqref="O3:O10">
    <cfRule type="containsText" dxfId="8" priority="1" operator="containsText" text="Preencha as notas">
      <formula>NOT(ISERROR(SEARCH("Preencha as notas",O3)))</formula>
    </cfRule>
  </conditionalFormatting>
  <pageMargins left="0.25" right="0.25" top="0.75" bottom="0.75" header="0.3" footer="0.3"/>
  <pageSetup paperSize="9" scale="7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2A72419-FB6B-4BAB-9DF1-5BF010BF82A0}">
            <xm:f>NOT(ISERROR(SEARCH("APROVADO",O3)))</xm:f>
            <xm:f>"APROVADO"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O3:O10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"/>
  <sheetViews>
    <sheetView tabSelected="1" workbookViewId="0">
      <selection sqref="A1:O1"/>
    </sheetView>
  </sheetViews>
  <sheetFormatPr defaultRowHeight="15" x14ac:dyDescent="0.25"/>
  <cols>
    <col min="1" max="1" width="43.140625" style="1" bestFit="1" customWidth="1"/>
    <col min="2" max="11" width="6.7109375" style="1" customWidth="1"/>
    <col min="12" max="12" width="9.42578125" style="1" bestFit="1" customWidth="1"/>
    <col min="13" max="13" width="6.7109375" style="1" customWidth="1"/>
    <col min="14" max="14" width="60.85546875" style="1" bestFit="1" customWidth="1"/>
    <col min="15" max="15" width="20.42578125" style="1" bestFit="1" customWidth="1"/>
    <col min="16" max="16384" width="9.140625" style="1"/>
  </cols>
  <sheetData>
    <row r="1" spans="1:15" ht="19.5" thickBot="1" x14ac:dyDescent="0.35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5" t="s">
        <v>13</v>
      </c>
      <c r="O2" s="6" t="s">
        <v>14</v>
      </c>
    </row>
    <row r="3" spans="1:15" x14ac:dyDescent="0.25">
      <c r="A3" s="14" t="s">
        <v>16</v>
      </c>
      <c r="B3" s="25"/>
      <c r="C3" s="25"/>
      <c r="D3" s="25"/>
      <c r="E3" s="21"/>
      <c r="F3" s="21"/>
      <c r="G3" s="21"/>
      <c r="H3" s="21"/>
      <c r="I3" s="21"/>
      <c r="J3" s="21"/>
      <c r="K3" s="27"/>
      <c r="L3" s="27"/>
      <c r="M3" s="7">
        <f>((B3*2+C3*1+D3*2+K3*5)/10)+L3</f>
        <v>0</v>
      </c>
      <c r="N3" s="15" t="s">
        <v>23</v>
      </c>
      <c r="O3" s="16" t="str">
        <f>IF(OR(B3="",C3="",D3=""),"Preencha as notas",IF(K3="",IF(M3&lt;6,CONCATENATE("Precisa de ", (((6-M3)*10)/5), " na PF"),"APROVADO SEM PF"),IF(M3&gt;=6,"APROVADO","REPROVADO")))</f>
        <v>Preencha as notas</v>
      </c>
    </row>
    <row r="4" spans="1:15" x14ac:dyDescent="0.25">
      <c r="A4" s="9" t="s">
        <v>17</v>
      </c>
      <c r="B4" s="26"/>
      <c r="C4" s="26"/>
      <c r="D4" s="23"/>
      <c r="E4" s="23"/>
      <c r="F4" s="23"/>
      <c r="G4" s="23"/>
      <c r="H4" s="23"/>
      <c r="I4" s="23"/>
      <c r="J4" s="23"/>
      <c r="K4" s="26"/>
      <c r="L4" s="27">
        <f>L3</f>
        <v>0</v>
      </c>
      <c r="M4" s="7">
        <f>((B4*25+C4*25+K4*50)/100)+L4</f>
        <v>0</v>
      </c>
      <c r="N4" s="10" t="s">
        <v>28</v>
      </c>
      <c r="O4" s="8" t="str">
        <f>IF(OR(B4="",C4=""),"Preencha as notas",IF(K4="",IF(M4&lt;6,CONCATENATE("Precisa de ", (((6-M4)*10)/5), " na PF"),"APROVADO SEM PF"),IF(M4&gt;=6,"APROVADO","REPROVADO")))</f>
        <v>Preencha as notas</v>
      </c>
    </row>
    <row r="5" spans="1:15" x14ac:dyDescent="0.25">
      <c r="A5" s="11" t="s">
        <v>18</v>
      </c>
      <c r="B5" s="27"/>
      <c r="C5" s="27"/>
      <c r="D5" s="22"/>
      <c r="E5" s="22"/>
      <c r="F5" s="22"/>
      <c r="G5" s="22"/>
      <c r="H5" s="22"/>
      <c r="I5" s="22"/>
      <c r="J5" s="22"/>
      <c r="K5" s="27"/>
      <c r="L5" s="27">
        <f t="shared" ref="L5:L9" si="0">L4</f>
        <v>0</v>
      </c>
      <c r="M5" s="7">
        <f>((B5*3+C5*2+K5*5)/10)+L5</f>
        <v>0</v>
      </c>
      <c r="N5" s="12" t="s">
        <v>24</v>
      </c>
      <c r="O5" s="8" t="str">
        <f>IF(OR(B5="",C5=""),"Preencha as notas",IF(K5="",IF(M5&lt;6,CONCATENATE("Precisa de ", (((6-M5)*10)/5), " na PF"),"APROVADO SEM PF"),IF(M5&gt;=6,"APROVADO","REPROVADO")))</f>
        <v>Preencha as notas</v>
      </c>
    </row>
    <row r="6" spans="1:15" x14ac:dyDescent="0.25">
      <c r="A6" s="9" t="s">
        <v>19</v>
      </c>
      <c r="B6" s="26"/>
      <c r="C6" s="26"/>
      <c r="D6" s="26"/>
      <c r="E6" s="23"/>
      <c r="F6" s="23"/>
      <c r="G6" s="23"/>
      <c r="H6" s="23"/>
      <c r="I6" s="20"/>
      <c r="J6" s="20"/>
      <c r="K6" s="29"/>
      <c r="L6" s="27">
        <f t="shared" si="0"/>
        <v>0</v>
      </c>
      <c r="M6" s="7">
        <f>((B6*20+C6*15+D6*15+K6*50)/100)+L6</f>
        <v>0</v>
      </c>
      <c r="N6" s="10" t="s">
        <v>25</v>
      </c>
      <c r="O6" s="8" t="str">
        <f>IF(OR(B6="",C6="",D6=""),"Preencha as notas",IF(K6="",IF(M6&lt;6,CONCATENATE("Precisa de ", (((6-M6)*10)/5), " na PF"),"APROVADO SEM PF"),IF(M6&gt;=6,"APROVADO","REPROVADO")))</f>
        <v>Preencha as notas</v>
      </c>
    </row>
    <row r="7" spans="1:15" x14ac:dyDescent="0.25">
      <c r="A7" s="11" t="s">
        <v>20</v>
      </c>
      <c r="B7" s="27"/>
      <c r="C7" s="27"/>
      <c r="D7" s="27"/>
      <c r="E7" s="27"/>
      <c r="F7" s="22"/>
      <c r="G7" s="22"/>
      <c r="H7" s="22"/>
      <c r="I7" s="22"/>
      <c r="J7" s="22"/>
      <c r="K7" s="27"/>
      <c r="L7" s="27">
        <f t="shared" si="0"/>
        <v>0</v>
      </c>
      <c r="M7" s="7">
        <f>((B7*25+C7*25+D7*25+E7*25+K7*50)/100)+L7</f>
        <v>0</v>
      </c>
      <c r="N7" s="12" t="s">
        <v>26</v>
      </c>
      <c r="O7" s="8" t="str">
        <f>IF(OR(B7="",C7="",D7="",E7=""),"Preencha as notas",IF(K7="",IF(M7&lt;6,CONCATENATE("Precisa de ", (((6-M7)*10)/5), " na PF"),"APROVADO SEM PF"),IF(M7&gt;=6,"APROVADO","REPROVADO")))</f>
        <v>Preencha as notas</v>
      </c>
    </row>
    <row r="8" spans="1:15" x14ac:dyDescent="0.25">
      <c r="A8" s="9" t="s">
        <v>21</v>
      </c>
      <c r="B8" s="26"/>
      <c r="C8" s="26"/>
      <c r="D8" s="23"/>
      <c r="E8" s="23"/>
      <c r="F8" s="23"/>
      <c r="G8" s="23"/>
      <c r="H8" s="23"/>
      <c r="I8" s="23"/>
      <c r="J8" s="23"/>
      <c r="K8" s="26"/>
      <c r="L8" s="27">
        <f t="shared" si="0"/>
        <v>0</v>
      </c>
      <c r="M8" s="7">
        <f>((B8*2+C8*3+K8*5)/10)+L8</f>
        <v>0</v>
      </c>
      <c r="N8" s="10" t="s">
        <v>27</v>
      </c>
      <c r="O8" s="8" t="str">
        <f>IF(OR(B8="",C8=""),"Preencha as notas",IF(K8="",IF(M8&lt;6,CONCATENATE("Precisa de ", (((6-M8)*10)/5), " na PF"),"APROVADO SEM PF"),IF(M8&gt;=6,"APROVADO","REPROVADO")))</f>
        <v>Preencha as notas</v>
      </c>
    </row>
    <row r="9" spans="1:15" ht="15.75" thickBot="1" x14ac:dyDescent="0.3">
      <c r="A9" s="17" t="s">
        <v>22</v>
      </c>
      <c r="B9" s="28"/>
      <c r="C9" s="28"/>
      <c r="D9" s="24"/>
      <c r="E9" s="24"/>
      <c r="F9" s="24"/>
      <c r="G9" s="24"/>
      <c r="H9" s="24"/>
      <c r="I9" s="24"/>
      <c r="J9" s="24"/>
      <c r="K9" s="28"/>
      <c r="L9" s="28">
        <f t="shared" si="0"/>
        <v>0</v>
      </c>
      <c r="M9" s="13">
        <f>((B9*2+C9*3+K9*5)/10)+L9</f>
        <v>0</v>
      </c>
      <c r="N9" s="18" t="s">
        <v>27</v>
      </c>
      <c r="O9" s="19" t="str">
        <f>IF(OR(B9="",C9=""),"Preencha as notas",IF(K9="",IF(M9&lt;6,CONCATENATE("Precisa de ", (((6-M9)*10)/5), " na PF"),"APROVADO SEM PF"),IF(M9&gt;=6,"APROVADO","REPROVADO")))</f>
        <v>Preencha as notas</v>
      </c>
    </row>
  </sheetData>
  <sheetProtection password="AF27" sheet="1" objects="1" scenarios="1"/>
  <mergeCells count="1">
    <mergeCell ref="A1:O1"/>
  </mergeCells>
  <conditionalFormatting sqref="M3:M9">
    <cfRule type="cellIs" dxfId="6" priority="6" operator="greaterThanOrEqual">
      <formula>6</formula>
    </cfRule>
    <cfRule type="cellIs" dxfId="5" priority="7" operator="lessThan">
      <formula>6</formula>
    </cfRule>
  </conditionalFormatting>
  <conditionalFormatting sqref="O3:O9">
    <cfRule type="containsText" dxfId="4" priority="3" operator="containsText" text="Precisa de">
      <formula>NOT(ISERROR(SEARCH("Precisa de",O3)))</formula>
    </cfRule>
    <cfRule type="containsText" dxfId="3" priority="4" operator="containsText" text="REPROVADO">
      <formula>NOT(ISERROR(SEARCH("REPROVADO",O3)))</formula>
    </cfRule>
  </conditionalFormatting>
  <conditionalFormatting sqref="O3:O9">
    <cfRule type="containsText" dxfId="2" priority="2" operator="containsText" text="Preencha as notas">
      <formula>NOT(ISERROR(SEARCH("Preencha as notas",O3)))</formula>
    </cfRule>
  </conditionalFormatting>
  <conditionalFormatting sqref="B3:L9">
    <cfRule type="expression" dxfId="1" priority="1">
      <formula>OR(ISNUMBER(SEARCH("("&amp;B$2,$N3)),ISNUMBER(SEARCH("+ "&amp;B$2,$N3)))</formula>
    </cfRule>
  </conditionalFormatting>
  <pageMargins left="0.25" right="0.25" top="0.75" bottom="0.75" header="0.3" footer="0.3"/>
  <pageSetup paperSize="9" scale="7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68404806-95EB-45F1-9D18-60243DAAC68B}">
            <xm:f>NOT(ISERROR(SEARCH("APROVADO",O3)))</xm:f>
            <xm:f>"APROVADO"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O3:O9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2º semestre</vt:lpstr>
      <vt:lpstr>3º semestre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2011-11-30T16:01:53Z</cp:lastPrinted>
  <dcterms:created xsi:type="dcterms:W3CDTF">2011-11-28T16:34:35Z</dcterms:created>
  <dcterms:modified xsi:type="dcterms:W3CDTF">2012-06-01T19:37:40Z</dcterms:modified>
</cp:coreProperties>
</file>