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3"/>
  </bookViews>
  <sheets>
    <sheet name="WIOT1995" sheetId="1" r:id="rId1"/>
    <sheet name="WIOT2006" sheetId="2" r:id="rId2"/>
    <sheet name="WIOT2011" sheetId="3" r:id="rId3"/>
    <sheet name="Step1-Calculations" sheetId="4" r:id="rId4"/>
  </sheets>
  <calcPr calcId="145621"/>
</workbook>
</file>

<file path=xl/calcChain.xml><?xml version="1.0" encoding="utf-8"?>
<calcChain xmlns="http://schemas.openxmlformats.org/spreadsheetml/2006/main">
  <c r="D57" i="4" l="1"/>
  <c r="E57" i="4" s="1"/>
  <c r="C57" i="4"/>
  <c r="D56" i="4"/>
  <c r="E56" i="4" s="1"/>
  <c r="C56" i="4"/>
  <c r="D55" i="4"/>
  <c r="E55" i="4" s="1"/>
  <c r="C55" i="4"/>
  <c r="D54" i="4"/>
  <c r="C54" i="4"/>
  <c r="E54" i="4" l="1"/>
  <c r="D16" i="4"/>
  <c r="C16" i="4"/>
  <c r="D15" i="4"/>
  <c r="C15" i="4"/>
  <c r="D23" i="4"/>
  <c r="C23" i="4"/>
  <c r="D22" i="4"/>
  <c r="C22" i="4"/>
  <c r="D21" i="4"/>
  <c r="C21" i="4"/>
  <c r="E15" i="4" l="1"/>
  <c r="E23" i="4"/>
  <c r="E22" i="4"/>
  <c r="E16" i="4"/>
  <c r="D10" i="4"/>
  <c r="D9" i="4"/>
  <c r="D8" i="4"/>
  <c r="D7" i="4"/>
  <c r="C10" i="4"/>
  <c r="C9" i="4"/>
  <c r="C8" i="4"/>
  <c r="C7" i="4"/>
  <c r="D51" i="4"/>
  <c r="D50" i="4"/>
  <c r="D49" i="4"/>
  <c r="D48" i="4"/>
  <c r="D47" i="4"/>
  <c r="D44" i="4"/>
  <c r="D43" i="4"/>
  <c r="D42" i="4"/>
  <c r="D41" i="4"/>
  <c r="D40" i="4"/>
  <c r="D37" i="4"/>
  <c r="D36" i="4"/>
  <c r="D35" i="4"/>
  <c r="D34" i="4"/>
  <c r="D33" i="4"/>
  <c r="D30" i="4"/>
  <c r="D29" i="4"/>
  <c r="D28" i="4"/>
  <c r="D27" i="4"/>
  <c r="D26" i="4"/>
  <c r="D20" i="4"/>
  <c r="D19" i="4"/>
  <c r="D14" i="4"/>
  <c r="D13" i="4"/>
  <c r="E10" i="4" l="1"/>
  <c r="E7" i="4"/>
  <c r="E8" i="4"/>
  <c r="E9" i="4"/>
  <c r="C44" i="4"/>
  <c r="C43" i="4"/>
  <c r="C42" i="4"/>
  <c r="C41" i="4"/>
  <c r="C40" i="4"/>
  <c r="C51" i="4"/>
  <c r="C50" i="4"/>
  <c r="C49" i="4"/>
  <c r="C48" i="4"/>
  <c r="C47" i="4"/>
  <c r="C37" i="4"/>
  <c r="E37" i="4" s="1"/>
  <c r="C36" i="4"/>
  <c r="C35" i="4"/>
  <c r="C34" i="4"/>
  <c r="C33" i="4"/>
  <c r="C30" i="4"/>
  <c r="C29" i="4"/>
  <c r="C28" i="4"/>
  <c r="C27" i="4"/>
  <c r="C26" i="4"/>
  <c r="E21" i="4"/>
  <c r="C20" i="4"/>
  <c r="C19" i="4"/>
  <c r="C14" i="4"/>
  <c r="C13" i="4"/>
  <c r="E13" i="4" l="1"/>
  <c r="E29" i="4"/>
  <c r="E35" i="4"/>
  <c r="E48" i="4"/>
  <c r="E40" i="4"/>
  <c r="E44" i="4"/>
  <c r="E14" i="4"/>
  <c r="E26" i="4"/>
  <c r="E30" i="4"/>
  <c r="E36" i="4"/>
  <c r="E49" i="4"/>
  <c r="E41" i="4"/>
  <c r="E19" i="4"/>
  <c r="E27" i="4"/>
  <c r="E33" i="4"/>
  <c r="E50" i="4"/>
  <c r="E42" i="4"/>
  <c r="E20" i="4"/>
  <c r="E28" i="4"/>
  <c r="E34" i="4"/>
  <c r="E47" i="4"/>
  <c r="E51" i="4"/>
  <c r="E43" i="4"/>
</calcChain>
</file>

<file path=xl/sharedStrings.xml><?xml version="1.0" encoding="utf-8"?>
<sst xmlns="http://schemas.openxmlformats.org/spreadsheetml/2006/main" count="420" uniqueCount="136">
  <si>
    <t>Step 1: Aggregate WIOD data by sector and country</t>
  </si>
  <si>
    <t>Intermediate inputs</t>
  </si>
  <si>
    <t>Final demand</t>
  </si>
  <si>
    <t>Gross output</t>
  </si>
  <si>
    <t>USA-Goods</t>
  </si>
  <si>
    <t>USA-Services</t>
  </si>
  <si>
    <t>USA-Construction</t>
  </si>
  <si>
    <t>ROW-Goods</t>
  </si>
  <si>
    <t>ROW-Services</t>
  </si>
  <si>
    <t>USA-Cons</t>
  </si>
  <si>
    <t>USA-Inv</t>
  </si>
  <si>
    <t>ROW-Cons</t>
  </si>
  <si>
    <t>Value added</t>
  </si>
  <si>
    <t>Notes:</t>
  </si>
  <si>
    <t xml:space="preserve">Cells represent raw data from sheet WIOT_1995, aggregated by sector and country using the aggregation scheme listed below. </t>
  </si>
  <si>
    <t>Production sector aggregation</t>
  </si>
  <si>
    <t>Goods sectors</t>
  </si>
  <si>
    <t>c1</t>
  </si>
  <si>
    <t>Agriculture, Hunting, Forestry and Fishing</t>
  </si>
  <si>
    <t>c2</t>
  </si>
  <si>
    <t>Mining and Quarrying</t>
  </si>
  <si>
    <t>c3</t>
  </si>
  <si>
    <t>Food, Beverages and Tobacco</t>
  </si>
  <si>
    <t>c4</t>
  </si>
  <si>
    <t>Textiles and Textile Products</t>
  </si>
  <si>
    <t>c5</t>
  </si>
  <si>
    <t>Leather, Leather and Footwear</t>
  </si>
  <si>
    <t>c6</t>
  </si>
  <si>
    <t>Wood and Products of Wood and Cork</t>
  </si>
  <si>
    <t>c7</t>
  </si>
  <si>
    <t>Pulp, Paper, Paper , Printing and Publishing</t>
  </si>
  <si>
    <t>c8</t>
  </si>
  <si>
    <t>Coke, Refined Petroleum and Nuclear Fuel</t>
  </si>
  <si>
    <t>c9</t>
  </si>
  <si>
    <t>Chemicals and Chemical Products</t>
  </si>
  <si>
    <t>c10</t>
  </si>
  <si>
    <t>Rubber and Plastics</t>
  </si>
  <si>
    <t>c11</t>
  </si>
  <si>
    <t>Other Non-Metallic Mineral</t>
  </si>
  <si>
    <t>c12</t>
  </si>
  <si>
    <t>Basic Metals and Fabricated Metal</t>
  </si>
  <si>
    <t>c13</t>
  </si>
  <si>
    <t>Machinery, Nec</t>
  </si>
  <si>
    <t>c14</t>
  </si>
  <si>
    <t>Electrical and Optical Equipment</t>
  </si>
  <si>
    <t>c15</t>
  </si>
  <si>
    <t>Transport Equipment</t>
  </si>
  <si>
    <t>c16</t>
  </si>
  <si>
    <t>Manufacturing, Nec; Recycling</t>
  </si>
  <si>
    <t>Services</t>
  </si>
  <si>
    <t>c17</t>
  </si>
  <si>
    <t>Electricity, Gas and Water Supply</t>
  </si>
  <si>
    <t>c19</t>
  </si>
  <si>
    <t>Sale, Maintenance and Repair of Motor Vehicles and Motorcycles; Retail Sale of Fuel</t>
  </si>
  <si>
    <t>c20</t>
  </si>
  <si>
    <t>Wholesale Trade and Commission Trade, Except of Motor Vehicles and Motorcycles</t>
  </si>
  <si>
    <t>c21</t>
  </si>
  <si>
    <t>Retail Trade, Except of Motor Vehicles and Motorcycles; Repair of Household Goods</t>
  </si>
  <si>
    <t>c22</t>
  </si>
  <si>
    <t>Hotels and Restaurants</t>
  </si>
  <si>
    <t>c23</t>
  </si>
  <si>
    <t>Inland Transport</t>
  </si>
  <si>
    <t>c24</t>
  </si>
  <si>
    <t>Water Transport</t>
  </si>
  <si>
    <t>c25</t>
  </si>
  <si>
    <t>Air Transport</t>
  </si>
  <si>
    <t>c26</t>
  </si>
  <si>
    <t>Other Supporting and Auxiliary Transport Activities; Activities of Travel Agencies</t>
  </si>
  <si>
    <t>c27</t>
  </si>
  <si>
    <t>Post and Telecommunications</t>
  </si>
  <si>
    <t>c28</t>
  </si>
  <si>
    <t>Financial Intermediation</t>
  </si>
  <si>
    <t>c29</t>
  </si>
  <si>
    <t>Real Estate Activities</t>
  </si>
  <si>
    <t>c30</t>
  </si>
  <si>
    <t>Renting of M&amp;Eq and Other Business Activities</t>
  </si>
  <si>
    <t>c31</t>
  </si>
  <si>
    <t>Public Admin and Defence; Compulsory Social Security</t>
  </si>
  <si>
    <t>c32</t>
  </si>
  <si>
    <t>Education</t>
  </si>
  <si>
    <t>c33</t>
  </si>
  <si>
    <t>Health and Social Work</t>
  </si>
  <si>
    <t>c34</t>
  </si>
  <si>
    <t>Other Community, Social and Personal Services</t>
  </si>
  <si>
    <t>c35</t>
  </si>
  <si>
    <t>Private Households with Employed Persons</t>
  </si>
  <si>
    <t>Construction</t>
  </si>
  <si>
    <t>c18</t>
  </si>
  <si>
    <t>Country aggregation</t>
  </si>
  <si>
    <t>USA</t>
  </si>
  <si>
    <t>ROW</t>
  </si>
  <si>
    <t>All others</t>
  </si>
  <si>
    <t>Final demand aggregation</t>
  </si>
  <si>
    <t>c37</t>
  </si>
  <si>
    <t>Final consumption expenditure by households</t>
  </si>
  <si>
    <t>c38</t>
  </si>
  <si>
    <t>Final consumption expenditure by non-profit organisations serving households (NPISH)</t>
  </si>
  <si>
    <t>c39</t>
  </si>
  <si>
    <t>Final consumption expenditure by government</t>
  </si>
  <si>
    <t>c41</t>
  </si>
  <si>
    <t>Gross fixed capital formation</t>
  </si>
  <si>
    <t>c42</t>
  </si>
  <si>
    <t>Changes in inventories and valuables</t>
  </si>
  <si>
    <t>1995 - 2011 Change</t>
  </si>
  <si>
    <t>Measure</t>
  </si>
  <si>
    <t>Goods share of US consumption</t>
  </si>
  <si>
    <t>Goods share of US investment</t>
  </si>
  <si>
    <t>Investment</t>
  </si>
  <si>
    <t>Consumption</t>
  </si>
  <si>
    <t>Construction share of US investment</t>
  </si>
  <si>
    <t>Goods producers</t>
  </si>
  <si>
    <t>Intermediate share of gross output</t>
  </si>
  <si>
    <t>Goods share of intermediates</t>
  </si>
  <si>
    <t>Domestic share of goods intermediates</t>
  </si>
  <si>
    <t>Domestic share of services intermediates</t>
  </si>
  <si>
    <t>Domestic share of all intermediates</t>
  </si>
  <si>
    <t>Services producers</t>
  </si>
  <si>
    <t>Goods share of US intermediates</t>
  </si>
  <si>
    <t>Construction producers</t>
  </si>
  <si>
    <t>Gross output producers (all)</t>
  </si>
  <si>
    <t>Final demand (all)</t>
  </si>
  <si>
    <t>Goods share of US final demand</t>
  </si>
  <si>
    <t>Domestic share of goods final demand</t>
  </si>
  <si>
    <t>Domestic share of services final demand</t>
  </si>
  <si>
    <t>Domestic share of total final demand (excl. construction)</t>
  </si>
  <si>
    <t>Step 1: Calculate sector- and country-specific shares of the components of final demand and gross output</t>
  </si>
  <si>
    <t>Domestic share of US goods consumption</t>
  </si>
  <si>
    <t>Domestic share of US all consumption</t>
  </si>
  <si>
    <t>Domestic share of US services consumption</t>
  </si>
  <si>
    <t>Domestic share of all US investment (excl. construction)</t>
  </si>
  <si>
    <t>Domestic share of US goods investment</t>
  </si>
  <si>
    <t>Rest of the world</t>
  </si>
  <si>
    <t>Goods share of gross output</t>
  </si>
  <si>
    <t>Share of world gross output</t>
  </si>
  <si>
    <t>Share of world goods gross output</t>
  </si>
  <si>
    <t>Share of world services gross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</si>
</sst>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" fontId="0" fillId="0" borderId="0" xfId="0" applyNumberFormat="1" applyBorder="1"/>
    <xf numFmtId="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Font="1"/>
    <xf numFmtId="10" fontId="0" fillId="0" borderId="0" xfId="1" applyNumberFormat="1" applyFont="1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5" fillId="0" borderId="0" xfId="0" applyFont="1" applyAlignment="1">
      <alignment horizontal="lef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C13" sqref="C13"/>
    </sheetView>
  </sheetViews>
  <sheetFormatPr defaultRowHeight="15" x14ac:dyDescent="0.25"/>
  <cols>
    <col min="2" max="2" width="16.875" style="2" bestFit="1" customWidth="1"/>
    <col min="3" max="10" width="17.125" customWidth="1"/>
    <col min="11" max="11" width="14.125" customWidth="1"/>
  </cols>
  <sheetData>
    <row r="1" spans="1:11" ht="18.75" x14ac:dyDescent="0.3">
      <c r="A1" s="1" t="s">
        <v>0</v>
      </c>
    </row>
    <row r="2" spans="1:11" x14ac:dyDescent="0.25">
      <c r="A2" s="2"/>
    </row>
    <row r="4" spans="1:11" x14ac:dyDescent="0.25">
      <c r="B4" s="3"/>
      <c r="C4" s="15" t="s">
        <v>1</v>
      </c>
      <c r="D4" s="15"/>
      <c r="E4" s="15"/>
      <c r="F4" s="15"/>
      <c r="G4" s="15"/>
      <c r="H4" s="16" t="s">
        <v>2</v>
      </c>
      <c r="I4" s="16"/>
      <c r="J4" s="16"/>
      <c r="K4" s="4" t="s">
        <v>3</v>
      </c>
    </row>
    <row r="5" spans="1:11" s="5" customFormat="1" x14ac:dyDescent="0.25">
      <c r="B5" s="6"/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/>
    </row>
    <row r="6" spans="1:11" x14ac:dyDescent="0.25">
      <c r="B6" s="3" t="s">
        <v>4</v>
      </c>
      <c r="C6" s="7">
        <v>1457664.4256283147</v>
      </c>
      <c r="D6" s="7">
        <v>591824.30158035248</v>
      </c>
      <c r="E6" s="7">
        <v>180657.11863607931</v>
      </c>
      <c r="F6" s="7">
        <v>230577.65280182436</v>
      </c>
      <c r="G6" s="7">
        <v>84161.899337216688</v>
      </c>
      <c r="H6" s="7">
        <v>738358.15433947998</v>
      </c>
      <c r="I6" s="7">
        <v>403903.5442850886</v>
      </c>
      <c r="J6" s="7">
        <v>201759.46980164474</v>
      </c>
      <c r="K6" s="7">
        <v>3888906.5664100014</v>
      </c>
    </row>
    <row r="7" spans="1:11" x14ac:dyDescent="0.25">
      <c r="B7" s="3" t="s">
        <v>5</v>
      </c>
      <c r="C7" s="7">
        <v>779095.45130959386</v>
      </c>
      <c r="D7" s="7">
        <v>2284879.7721782909</v>
      </c>
      <c r="E7" s="7">
        <v>168030.50841478771</v>
      </c>
      <c r="F7" s="7">
        <v>82720.572507183431</v>
      </c>
      <c r="G7" s="7">
        <v>123289.03514630221</v>
      </c>
      <c r="H7" s="7">
        <v>5188591.0212805048</v>
      </c>
      <c r="I7" s="7">
        <v>226256.89498675888</v>
      </c>
      <c r="J7" s="7">
        <v>42645.155326576991</v>
      </c>
      <c r="K7" s="7">
        <v>8895508.4111499973</v>
      </c>
    </row>
    <row r="8" spans="1:11" x14ac:dyDescent="0.25">
      <c r="B8" s="3" t="s">
        <v>6</v>
      </c>
      <c r="C8" s="7">
        <v>16453.02276</v>
      </c>
      <c r="D8" s="7">
        <v>85496.466709999993</v>
      </c>
      <c r="E8" s="7">
        <v>703.22217000000001</v>
      </c>
      <c r="F8" s="7">
        <v>3.6678173490543622</v>
      </c>
      <c r="G8" s="7">
        <v>29.727222507434895</v>
      </c>
      <c r="H8" s="7">
        <v>0</v>
      </c>
      <c r="I8" s="7">
        <v>588073.75</v>
      </c>
      <c r="J8" s="7">
        <v>38.143320143516661</v>
      </c>
      <c r="K8" s="7">
        <v>690798.00000000012</v>
      </c>
    </row>
    <row r="9" spans="1:11" x14ac:dyDescent="0.25">
      <c r="B9" s="3" t="s">
        <v>7</v>
      </c>
      <c r="C9" s="7">
        <v>267580.62368602346</v>
      </c>
      <c r="D9" s="7">
        <v>82244.365542032916</v>
      </c>
      <c r="E9" s="7">
        <v>23667.237065463043</v>
      </c>
      <c r="F9" s="7">
        <v>6635482.6183962869</v>
      </c>
      <c r="G9" s="7">
        <v>3041230.643553535</v>
      </c>
      <c r="H9" s="7">
        <v>197072.97946615159</v>
      </c>
      <c r="I9" s="7">
        <v>160883.9678614859</v>
      </c>
      <c r="J9" s="7">
        <v>6080735.9890204975</v>
      </c>
      <c r="K9" s="7">
        <v>16488898.424591478</v>
      </c>
    </row>
    <row r="10" spans="1:11" x14ac:dyDescent="0.25">
      <c r="B10" s="3" t="s">
        <v>8</v>
      </c>
      <c r="C10" s="7">
        <v>26233.315626331863</v>
      </c>
      <c r="D10" s="7">
        <v>56019.119195252657</v>
      </c>
      <c r="E10" s="7">
        <v>4835.4159554745165</v>
      </c>
      <c r="F10" s="7">
        <v>3184994.4959528297</v>
      </c>
      <c r="G10" s="7">
        <v>6615874.9736709194</v>
      </c>
      <c r="H10" s="7">
        <v>16281.76358373736</v>
      </c>
      <c r="I10" s="7">
        <v>1434.0265293672894</v>
      </c>
      <c r="J10" s="7">
        <v>15312524.024034129</v>
      </c>
      <c r="K10" s="7">
        <v>25218197.134548042</v>
      </c>
    </row>
    <row r="11" spans="1:11" x14ac:dyDescent="0.25">
      <c r="B11" s="3" t="s">
        <v>12</v>
      </c>
      <c r="C11" s="7">
        <v>1341879.7499000002</v>
      </c>
      <c r="D11" s="7">
        <v>5795044.3020000011</v>
      </c>
      <c r="E11" s="7">
        <v>312904.48044000001</v>
      </c>
      <c r="F11" s="7">
        <v>6355119.5140511477</v>
      </c>
      <c r="G11" s="7">
        <v>15353610.853376705</v>
      </c>
      <c r="H11" s="7">
        <v>-24607.039209999999</v>
      </c>
      <c r="I11" s="7">
        <v>15451.286189999999</v>
      </c>
      <c r="J11" s="7">
        <v>836736.16772000038</v>
      </c>
      <c r="K11" s="7">
        <v>29986139.314467855</v>
      </c>
    </row>
    <row r="12" spans="1:11" x14ac:dyDescent="0.25">
      <c r="B12" s="3" t="s">
        <v>3</v>
      </c>
      <c r="C12" s="7">
        <v>3888906.5889102644</v>
      </c>
      <c r="D12" s="7">
        <v>8895508.3272059299</v>
      </c>
      <c r="E12" s="7">
        <v>690797.98268180457</v>
      </c>
      <c r="F12" s="7">
        <v>16488898.52152662</v>
      </c>
      <c r="G12" s="7">
        <v>25218197.132307187</v>
      </c>
      <c r="H12" s="7">
        <v>6115696.8794598738</v>
      </c>
      <c r="I12" s="7">
        <v>1396003.4698527006</v>
      </c>
      <c r="J12" s="7">
        <v>22474438.949222993</v>
      </c>
      <c r="K12" s="7">
        <v>85168447.851167381</v>
      </c>
    </row>
    <row r="13" spans="1:11" x14ac:dyDescent="0.25"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C14" s="8"/>
      <c r="D14" s="8"/>
      <c r="E14" s="8"/>
      <c r="F14" s="8"/>
      <c r="G14" s="8"/>
    </row>
    <row r="15" spans="1:11" x14ac:dyDescent="0.25">
      <c r="A15" s="9" t="s">
        <v>13</v>
      </c>
      <c r="B15" s="9" t="s">
        <v>14</v>
      </c>
      <c r="C15" s="10"/>
      <c r="D15" s="10"/>
    </row>
    <row r="16" spans="1:11" x14ac:dyDescent="0.25">
      <c r="A16" s="9"/>
      <c r="B16" s="9"/>
      <c r="C16" s="10"/>
      <c r="D16" s="10"/>
    </row>
    <row r="17" spans="1:4" x14ac:dyDescent="0.25">
      <c r="A17" s="9"/>
      <c r="B17" s="9" t="s">
        <v>15</v>
      </c>
      <c r="C17" s="10"/>
      <c r="D17" s="10"/>
    </row>
    <row r="18" spans="1:4" x14ac:dyDescent="0.25">
      <c r="A18" s="10"/>
      <c r="B18" s="9"/>
      <c r="C18" s="10"/>
      <c r="D18" s="10"/>
    </row>
    <row r="19" spans="1:4" x14ac:dyDescent="0.25">
      <c r="A19" s="10"/>
      <c r="B19" s="17" t="s">
        <v>16</v>
      </c>
      <c r="C19" s="10" t="s">
        <v>17</v>
      </c>
      <c r="D19" s="10" t="s">
        <v>18</v>
      </c>
    </row>
    <row r="20" spans="1:4" x14ac:dyDescent="0.25">
      <c r="A20" s="10"/>
      <c r="B20" s="17"/>
      <c r="C20" s="10" t="s">
        <v>19</v>
      </c>
      <c r="D20" s="10" t="s">
        <v>20</v>
      </c>
    </row>
    <row r="21" spans="1:4" x14ac:dyDescent="0.25">
      <c r="A21" s="10"/>
      <c r="B21" s="17"/>
      <c r="C21" s="10" t="s">
        <v>21</v>
      </c>
      <c r="D21" s="10" t="s">
        <v>22</v>
      </c>
    </row>
    <row r="22" spans="1:4" x14ac:dyDescent="0.25">
      <c r="A22" s="10"/>
      <c r="B22" s="17"/>
      <c r="C22" s="10" t="s">
        <v>23</v>
      </c>
      <c r="D22" s="10" t="s">
        <v>24</v>
      </c>
    </row>
    <row r="23" spans="1:4" x14ac:dyDescent="0.25">
      <c r="A23" s="10"/>
      <c r="B23" s="17"/>
      <c r="C23" s="10" t="s">
        <v>25</v>
      </c>
      <c r="D23" s="10" t="s">
        <v>26</v>
      </c>
    </row>
    <row r="24" spans="1:4" x14ac:dyDescent="0.25">
      <c r="A24" s="10"/>
      <c r="B24" s="17"/>
      <c r="C24" s="10" t="s">
        <v>27</v>
      </c>
      <c r="D24" s="10" t="s">
        <v>28</v>
      </c>
    </row>
    <row r="25" spans="1:4" x14ac:dyDescent="0.25">
      <c r="A25" s="10"/>
      <c r="B25" s="17"/>
      <c r="C25" s="10" t="s">
        <v>29</v>
      </c>
      <c r="D25" s="10" t="s">
        <v>30</v>
      </c>
    </row>
    <row r="26" spans="1:4" x14ac:dyDescent="0.25">
      <c r="A26" s="10"/>
      <c r="B26" s="17"/>
      <c r="C26" s="10" t="s">
        <v>31</v>
      </c>
      <c r="D26" s="10" t="s">
        <v>32</v>
      </c>
    </row>
    <row r="27" spans="1:4" x14ac:dyDescent="0.25">
      <c r="A27" s="10"/>
      <c r="B27" s="17"/>
      <c r="C27" s="10" t="s">
        <v>33</v>
      </c>
      <c r="D27" s="10" t="s">
        <v>34</v>
      </c>
    </row>
    <row r="28" spans="1:4" x14ac:dyDescent="0.25">
      <c r="A28" s="10"/>
      <c r="B28" s="17"/>
      <c r="C28" s="10" t="s">
        <v>35</v>
      </c>
      <c r="D28" s="10" t="s">
        <v>36</v>
      </c>
    </row>
    <row r="29" spans="1:4" x14ac:dyDescent="0.25">
      <c r="A29" s="10"/>
      <c r="B29" s="17"/>
      <c r="C29" s="10" t="s">
        <v>37</v>
      </c>
      <c r="D29" s="10" t="s">
        <v>38</v>
      </c>
    </row>
    <row r="30" spans="1:4" x14ac:dyDescent="0.25">
      <c r="A30" s="10"/>
      <c r="B30" s="17"/>
      <c r="C30" s="10" t="s">
        <v>39</v>
      </c>
      <c r="D30" s="10" t="s">
        <v>40</v>
      </c>
    </row>
    <row r="31" spans="1:4" x14ac:dyDescent="0.25">
      <c r="A31" s="10"/>
      <c r="B31" s="17"/>
      <c r="C31" s="10" t="s">
        <v>41</v>
      </c>
      <c r="D31" s="10" t="s">
        <v>42</v>
      </c>
    </row>
    <row r="32" spans="1:4" x14ac:dyDescent="0.25">
      <c r="A32" s="10"/>
      <c r="B32" s="17"/>
      <c r="C32" s="10" t="s">
        <v>43</v>
      </c>
      <c r="D32" s="10" t="s">
        <v>44</v>
      </c>
    </row>
    <row r="33" spans="1:4" x14ac:dyDescent="0.25">
      <c r="A33" s="10"/>
      <c r="B33" s="17"/>
      <c r="C33" s="10" t="s">
        <v>45</v>
      </c>
      <c r="D33" s="10" t="s">
        <v>46</v>
      </c>
    </row>
    <row r="34" spans="1:4" x14ac:dyDescent="0.25">
      <c r="A34" s="10"/>
      <c r="B34" s="17"/>
      <c r="C34" s="10" t="s">
        <v>47</v>
      </c>
      <c r="D34" s="10" t="s">
        <v>48</v>
      </c>
    </row>
    <row r="35" spans="1:4" x14ac:dyDescent="0.25">
      <c r="A35" s="10"/>
      <c r="B35" s="17" t="s">
        <v>49</v>
      </c>
      <c r="C35" s="10" t="s">
        <v>50</v>
      </c>
      <c r="D35" s="10" t="s">
        <v>51</v>
      </c>
    </row>
    <row r="36" spans="1:4" x14ac:dyDescent="0.25">
      <c r="A36" s="10"/>
      <c r="B36" s="17"/>
      <c r="C36" s="10" t="s">
        <v>52</v>
      </c>
      <c r="D36" s="10" t="s">
        <v>53</v>
      </c>
    </row>
    <row r="37" spans="1:4" x14ac:dyDescent="0.25">
      <c r="A37" s="10"/>
      <c r="B37" s="17"/>
      <c r="C37" s="10" t="s">
        <v>54</v>
      </c>
      <c r="D37" s="10" t="s">
        <v>55</v>
      </c>
    </row>
    <row r="38" spans="1:4" x14ac:dyDescent="0.25">
      <c r="A38" s="10"/>
      <c r="B38" s="17"/>
      <c r="C38" s="10" t="s">
        <v>56</v>
      </c>
      <c r="D38" s="10" t="s">
        <v>57</v>
      </c>
    </row>
    <row r="39" spans="1:4" x14ac:dyDescent="0.25">
      <c r="A39" s="10"/>
      <c r="B39" s="17"/>
      <c r="C39" s="10" t="s">
        <v>58</v>
      </c>
      <c r="D39" s="10" t="s">
        <v>59</v>
      </c>
    </row>
    <row r="40" spans="1:4" x14ac:dyDescent="0.25">
      <c r="A40" s="10"/>
      <c r="B40" s="17"/>
      <c r="C40" s="10" t="s">
        <v>60</v>
      </c>
      <c r="D40" s="10" t="s">
        <v>61</v>
      </c>
    </row>
    <row r="41" spans="1:4" x14ac:dyDescent="0.25">
      <c r="A41" s="10"/>
      <c r="B41" s="17"/>
      <c r="C41" s="10" t="s">
        <v>62</v>
      </c>
      <c r="D41" s="10" t="s">
        <v>63</v>
      </c>
    </row>
    <row r="42" spans="1:4" x14ac:dyDescent="0.25">
      <c r="A42" s="10"/>
      <c r="B42" s="17"/>
      <c r="C42" s="10" t="s">
        <v>64</v>
      </c>
      <c r="D42" s="10" t="s">
        <v>65</v>
      </c>
    </row>
    <row r="43" spans="1:4" x14ac:dyDescent="0.25">
      <c r="A43" s="10"/>
      <c r="B43" s="17"/>
      <c r="C43" s="10" t="s">
        <v>66</v>
      </c>
      <c r="D43" s="10" t="s">
        <v>67</v>
      </c>
    </row>
    <row r="44" spans="1:4" x14ac:dyDescent="0.25">
      <c r="A44" s="10"/>
      <c r="B44" s="17"/>
      <c r="C44" s="10" t="s">
        <v>68</v>
      </c>
      <c r="D44" s="10" t="s">
        <v>69</v>
      </c>
    </row>
    <row r="45" spans="1:4" x14ac:dyDescent="0.25">
      <c r="A45" s="10"/>
      <c r="B45" s="17"/>
      <c r="C45" s="10" t="s">
        <v>70</v>
      </c>
      <c r="D45" s="10" t="s">
        <v>71</v>
      </c>
    </row>
    <row r="46" spans="1:4" x14ac:dyDescent="0.25">
      <c r="A46" s="10"/>
      <c r="B46" s="17"/>
      <c r="C46" s="10" t="s">
        <v>72</v>
      </c>
      <c r="D46" s="10" t="s">
        <v>73</v>
      </c>
    </row>
    <row r="47" spans="1:4" x14ac:dyDescent="0.25">
      <c r="A47" s="10"/>
      <c r="B47" s="17"/>
      <c r="C47" s="10" t="s">
        <v>74</v>
      </c>
      <c r="D47" s="10" t="s">
        <v>75</v>
      </c>
    </row>
    <row r="48" spans="1:4" x14ac:dyDescent="0.25">
      <c r="A48" s="10"/>
      <c r="B48" s="17"/>
      <c r="C48" s="10" t="s">
        <v>76</v>
      </c>
      <c r="D48" s="10" t="s">
        <v>77</v>
      </c>
    </row>
    <row r="49" spans="1:4" x14ac:dyDescent="0.25">
      <c r="A49" s="10"/>
      <c r="B49" s="17"/>
      <c r="C49" s="10" t="s">
        <v>78</v>
      </c>
      <c r="D49" s="10" t="s">
        <v>79</v>
      </c>
    </row>
    <row r="50" spans="1:4" x14ac:dyDescent="0.25">
      <c r="A50" s="10"/>
      <c r="B50" s="17"/>
      <c r="C50" s="10" t="s">
        <v>80</v>
      </c>
      <c r="D50" s="10" t="s">
        <v>81</v>
      </c>
    </row>
    <row r="51" spans="1:4" x14ac:dyDescent="0.25">
      <c r="A51" s="10"/>
      <c r="B51" s="17"/>
      <c r="C51" s="10" t="s">
        <v>82</v>
      </c>
      <c r="D51" s="10" t="s">
        <v>83</v>
      </c>
    </row>
    <row r="52" spans="1:4" x14ac:dyDescent="0.25">
      <c r="A52" s="10"/>
      <c r="B52" s="17"/>
      <c r="C52" s="10" t="s">
        <v>84</v>
      </c>
      <c r="D52" s="10" t="s">
        <v>85</v>
      </c>
    </row>
    <row r="53" spans="1:4" x14ac:dyDescent="0.25">
      <c r="A53" s="10"/>
      <c r="B53" s="10" t="s">
        <v>86</v>
      </c>
      <c r="C53" s="10" t="s">
        <v>87</v>
      </c>
      <c r="D53" s="10" t="s">
        <v>86</v>
      </c>
    </row>
    <row r="54" spans="1:4" x14ac:dyDescent="0.25">
      <c r="A54" s="10"/>
      <c r="B54" s="9"/>
      <c r="C54" s="10"/>
      <c r="D54" s="10"/>
    </row>
    <row r="55" spans="1:4" x14ac:dyDescent="0.25">
      <c r="A55" s="10"/>
      <c r="B55" s="9" t="s">
        <v>88</v>
      </c>
      <c r="C55" s="10"/>
      <c r="D55" s="10"/>
    </row>
    <row r="56" spans="1:4" x14ac:dyDescent="0.25">
      <c r="A56" s="10"/>
      <c r="B56" s="10" t="s">
        <v>89</v>
      </c>
      <c r="C56" s="10" t="s">
        <v>89</v>
      </c>
      <c r="D56" s="10"/>
    </row>
    <row r="57" spans="1:4" x14ac:dyDescent="0.25">
      <c r="B57" s="10" t="s">
        <v>90</v>
      </c>
      <c r="C57" s="10" t="s">
        <v>91</v>
      </c>
    </row>
    <row r="59" spans="1:4" x14ac:dyDescent="0.25">
      <c r="B59" s="2" t="s">
        <v>92</v>
      </c>
    </row>
    <row r="60" spans="1:4" x14ac:dyDescent="0.25">
      <c r="B60" s="2" t="s">
        <v>9</v>
      </c>
      <c r="C60" t="s">
        <v>93</v>
      </c>
      <c r="D60" t="s">
        <v>94</v>
      </c>
    </row>
    <row r="61" spans="1:4" x14ac:dyDescent="0.25">
      <c r="C61" t="s">
        <v>95</v>
      </c>
      <c r="D61" t="s">
        <v>96</v>
      </c>
    </row>
    <row r="62" spans="1:4" x14ac:dyDescent="0.25">
      <c r="C62" t="s">
        <v>97</v>
      </c>
      <c r="D62" t="s">
        <v>98</v>
      </c>
    </row>
    <row r="63" spans="1:4" x14ac:dyDescent="0.25">
      <c r="B63" s="2" t="s">
        <v>10</v>
      </c>
      <c r="C63" t="s">
        <v>99</v>
      </c>
      <c r="D63" t="s">
        <v>100</v>
      </c>
    </row>
    <row r="64" spans="1:4" x14ac:dyDescent="0.25">
      <c r="C64" t="s">
        <v>101</v>
      </c>
      <c r="D64" t="s">
        <v>102</v>
      </c>
    </row>
    <row r="66" spans="2:4" x14ac:dyDescent="0.25">
      <c r="B66" s="2" t="s">
        <v>11</v>
      </c>
      <c r="C66" t="s">
        <v>93</v>
      </c>
      <c r="D66" t="s">
        <v>94</v>
      </c>
    </row>
    <row r="67" spans="2:4" x14ac:dyDescent="0.25">
      <c r="C67" t="s">
        <v>95</v>
      </c>
      <c r="D67" t="s">
        <v>96</v>
      </c>
    </row>
    <row r="68" spans="2:4" x14ac:dyDescent="0.25">
      <c r="C68" t="s">
        <v>97</v>
      </c>
      <c r="D68" t="s">
        <v>98</v>
      </c>
    </row>
    <row r="69" spans="2:4" x14ac:dyDescent="0.25">
      <c r="C69" t="s">
        <v>99</v>
      </c>
      <c r="D69" t="s">
        <v>100</v>
      </c>
    </row>
    <row r="70" spans="2:4" x14ac:dyDescent="0.25">
      <c r="C70" t="s">
        <v>101</v>
      </c>
      <c r="D70" t="s">
        <v>102</v>
      </c>
    </row>
  </sheetData>
  <mergeCells count="4">
    <mergeCell ref="C4:G4"/>
    <mergeCell ref="H4:J4"/>
    <mergeCell ref="B19:B34"/>
    <mergeCell ref="B35:B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C13" sqref="C13"/>
    </sheetView>
  </sheetViews>
  <sheetFormatPr defaultRowHeight="15" x14ac:dyDescent="0.25"/>
  <cols>
    <col min="2" max="2" width="16.875" style="2" bestFit="1" customWidth="1"/>
    <col min="3" max="10" width="17.125" customWidth="1"/>
    <col min="11" max="11" width="14.125" customWidth="1"/>
  </cols>
  <sheetData>
    <row r="1" spans="1:11" ht="18.75" x14ac:dyDescent="0.3">
      <c r="A1" s="1" t="s">
        <v>0</v>
      </c>
    </row>
    <row r="2" spans="1:11" x14ac:dyDescent="0.25">
      <c r="A2" s="2"/>
    </row>
    <row r="4" spans="1:11" x14ac:dyDescent="0.25">
      <c r="B4" s="3"/>
      <c r="C4" s="15" t="s">
        <v>1</v>
      </c>
      <c r="D4" s="15"/>
      <c r="E4" s="15"/>
      <c r="F4" s="15"/>
      <c r="G4" s="15"/>
      <c r="H4" s="16" t="s">
        <v>2</v>
      </c>
      <c r="I4" s="16"/>
      <c r="J4" s="16"/>
      <c r="K4" s="4" t="s">
        <v>3</v>
      </c>
    </row>
    <row r="5" spans="1:11" s="5" customFormat="1" x14ac:dyDescent="0.25">
      <c r="B5" s="6"/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/>
    </row>
    <row r="6" spans="1:11" x14ac:dyDescent="0.25">
      <c r="B6" s="3" t="s">
        <v>4</v>
      </c>
      <c r="C6" s="7">
        <v>1835678.6679728825</v>
      </c>
      <c r="D6" s="7">
        <v>954890.98387014761</v>
      </c>
      <c r="E6" s="7">
        <v>310000.72392563056</v>
      </c>
      <c r="F6" s="7">
        <v>380499.36528362008</v>
      </c>
      <c r="G6" s="7">
        <v>152956.44169959551</v>
      </c>
      <c r="H6" s="7">
        <v>1188790.4889453952</v>
      </c>
      <c r="I6" s="7">
        <v>615081.59038304631</v>
      </c>
      <c r="J6" s="7">
        <v>331756.86145968095</v>
      </c>
      <c r="K6" s="7">
        <v>5769655.1235399991</v>
      </c>
    </row>
    <row r="7" spans="1:11" x14ac:dyDescent="0.25">
      <c r="B7" s="3" t="s">
        <v>5</v>
      </c>
      <c r="C7" s="7">
        <v>1166856.8801062286</v>
      </c>
      <c r="D7" s="7">
        <v>5076652.3837568639</v>
      </c>
      <c r="E7" s="7">
        <v>327036.84083094104</v>
      </c>
      <c r="F7" s="7">
        <v>148381.81198459232</v>
      </c>
      <c r="G7" s="7">
        <v>256845.88586652564</v>
      </c>
      <c r="H7" s="7">
        <v>9706837.65702953</v>
      </c>
      <c r="I7" s="7">
        <v>544873.46831772686</v>
      </c>
      <c r="J7" s="7">
        <v>78391.058437591244</v>
      </c>
      <c r="K7" s="7">
        <v>17305875.986329999</v>
      </c>
    </row>
    <row r="8" spans="1:11" x14ac:dyDescent="0.25">
      <c r="B8" s="3" t="s">
        <v>6</v>
      </c>
      <c r="C8" s="7">
        <v>25162.298499999997</v>
      </c>
      <c r="D8" s="7">
        <v>152986.96172999998</v>
      </c>
      <c r="E8" s="7">
        <v>971.00158999999996</v>
      </c>
      <c r="F8" s="7">
        <v>2.0968999451043571</v>
      </c>
      <c r="G8" s="7">
        <v>43.665036526092166</v>
      </c>
      <c r="H8" s="7">
        <v>0</v>
      </c>
      <c r="I8" s="7">
        <v>1225201.875</v>
      </c>
      <c r="J8" s="7">
        <v>23.101243528905705</v>
      </c>
      <c r="K8" s="7">
        <v>1404391.0000000002</v>
      </c>
    </row>
    <row r="9" spans="1:11" x14ac:dyDescent="0.25">
      <c r="B9" s="3" t="s">
        <v>7</v>
      </c>
      <c r="C9" s="7">
        <v>630120.12185416196</v>
      </c>
      <c r="D9" s="7">
        <v>245810.1500027838</v>
      </c>
      <c r="E9" s="7">
        <v>69898.509812236414</v>
      </c>
      <c r="F9" s="7">
        <v>12487994.020221537</v>
      </c>
      <c r="G9" s="7">
        <v>5520894.2497845218</v>
      </c>
      <c r="H9" s="7">
        <v>481081.57201659353</v>
      </c>
      <c r="I9" s="7">
        <v>333794.79280600301</v>
      </c>
      <c r="J9" s="7">
        <v>8786684.4607380908</v>
      </c>
      <c r="K9" s="7">
        <v>28556277.877235927</v>
      </c>
    </row>
    <row r="10" spans="1:11" x14ac:dyDescent="0.25">
      <c r="B10" s="3" t="s">
        <v>8</v>
      </c>
      <c r="C10" s="7">
        <v>52187.762553744644</v>
      </c>
      <c r="D10" s="7">
        <v>162713.6669799076</v>
      </c>
      <c r="E10" s="7">
        <v>9790.7360441144447</v>
      </c>
      <c r="F10" s="7">
        <v>5382258.6691403957</v>
      </c>
      <c r="G10" s="7">
        <v>12325851.980075231</v>
      </c>
      <c r="H10" s="7">
        <v>44869.928680758778</v>
      </c>
      <c r="I10" s="7">
        <v>2283.9080301521863</v>
      </c>
      <c r="J10" s="7">
        <v>24912958.665138513</v>
      </c>
      <c r="K10" s="7">
        <v>42892915.316642821</v>
      </c>
    </row>
    <row r="11" spans="1:11" x14ac:dyDescent="0.25">
      <c r="B11" s="3" t="s">
        <v>12</v>
      </c>
      <c r="C11" s="7">
        <v>2059649.4184500002</v>
      </c>
      <c r="D11" s="7">
        <v>10712821.835839996</v>
      </c>
      <c r="E11" s="7">
        <v>686693.18518000003</v>
      </c>
      <c r="F11" s="7">
        <v>10157141.901417807</v>
      </c>
      <c r="G11" s="7">
        <v>24636323.206552368</v>
      </c>
      <c r="H11" s="7">
        <v>-6896.3174900000013</v>
      </c>
      <c r="I11" s="7">
        <v>29833.312699999995</v>
      </c>
      <c r="J11" s="7">
        <v>1426055.1314100001</v>
      </c>
      <c r="K11" s="7">
        <v>49701621.674060181</v>
      </c>
    </row>
    <row r="12" spans="1:11" x14ac:dyDescent="0.25">
      <c r="B12" s="3" t="s">
        <v>3</v>
      </c>
      <c r="C12" s="7">
        <v>5769655.1494370177</v>
      </c>
      <c r="D12" s="7">
        <v>17305875.982179701</v>
      </c>
      <c r="E12" s="7">
        <v>1404390.9973829226</v>
      </c>
      <c r="F12" s="7">
        <v>28556277.864947896</v>
      </c>
      <c r="G12" s="7">
        <v>42892915.429014772</v>
      </c>
      <c r="H12" s="7">
        <v>11414683.329182277</v>
      </c>
      <c r="I12" s="7">
        <v>2751068.9472369286</v>
      </c>
      <c r="J12" s="7">
        <v>35535869.278427407</v>
      </c>
      <c r="K12" s="7">
        <v>145630736.97780892</v>
      </c>
    </row>
    <row r="13" spans="1:11" x14ac:dyDescent="0.25"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C14" s="8"/>
      <c r="D14" s="8"/>
      <c r="E14" s="8"/>
      <c r="F14" s="8"/>
      <c r="G14" s="8"/>
    </row>
    <row r="15" spans="1:11" x14ac:dyDescent="0.25">
      <c r="A15" s="9" t="s">
        <v>13</v>
      </c>
      <c r="B15" s="9" t="s">
        <v>14</v>
      </c>
      <c r="C15" s="10"/>
      <c r="D15" s="10"/>
    </row>
    <row r="16" spans="1:11" x14ac:dyDescent="0.25">
      <c r="A16" s="9"/>
      <c r="B16" s="9"/>
      <c r="C16" s="10"/>
      <c r="D16" s="10"/>
    </row>
    <row r="17" spans="1:4" x14ac:dyDescent="0.25">
      <c r="A17" s="9"/>
      <c r="B17" s="9" t="s">
        <v>15</v>
      </c>
      <c r="C17" s="10"/>
      <c r="D17" s="10"/>
    </row>
    <row r="18" spans="1:4" x14ac:dyDescent="0.25">
      <c r="A18" s="10"/>
      <c r="B18" s="9"/>
      <c r="C18" s="10"/>
      <c r="D18" s="10"/>
    </row>
    <row r="19" spans="1:4" x14ac:dyDescent="0.25">
      <c r="A19" s="10"/>
      <c r="B19" s="17" t="s">
        <v>16</v>
      </c>
      <c r="C19" s="10" t="s">
        <v>17</v>
      </c>
      <c r="D19" s="10" t="s">
        <v>18</v>
      </c>
    </row>
    <row r="20" spans="1:4" x14ac:dyDescent="0.25">
      <c r="A20" s="10"/>
      <c r="B20" s="17"/>
      <c r="C20" s="10" t="s">
        <v>19</v>
      </c>
      <c r="D20" s="10" t="s">
        <v>20</v>
      </c>
    </row>
    <row r="21" spans="1:4" x14ac:dyDescent="0.25">
      <c r="A21" s="10"/>
      <c r="B21" s="17"/>
      <c r="C21" s="10" t="s">
        <v>21</v>
      </c>
      <c r="D21" s="10" t="s">
        <v>22</v>
      </c>
    </row>
    <row r="22" spans="1:4" x14ac:dyDescent="0.25">
      <c r="A22" s="10"/>
      <c r="B22" s="17"/>
      <c r="C22" s="10" t="s">
        <v>23</v>
      </c>
      <c r="D22" s="10" t="s">
        <v>24</v>
      </c>
    </row>
    <row r="23" spans="1:4" x14ac:dyDescent="0.25">
      <c r="A23" s="10"/>
      <c r="B23" s="17"/>
      <c r="C23" s="10" t="s">
        <v>25</v>
      </c>
      <c r="D23" s="10" t="s">
        <v>26</v>
      </c>
    </row>
    <row r="24" spans="1:4" x14ac:dyDescent="0.25">
      <c r="A24" s="10"/>
      <c r="B24" s="17"/>
      <c r="C24" s="10" t="s">
        <v>27</v>
      </c>
      <c r="D24" s="10" t="s">
        <v>28</v>
      </c>
    </row>
    <row r="25" spans="1:4" x14ac:dyDescent="0.25">
      <c r="A25" s="10"/>
      <c r="B25" s="17"/>
      <c r="C25" s="10" t="s">
        <v>29</v>
      </c>
      <c r="D25" s="10" t="s">
        <v>30</v>
      </c>
    </row>
    <row r="26" spans="1:4" x14ac:dyDescent="0.25">
      <c r="A26" s="10"/>
      <c r="B26" s="17"/>
      <c r="C26" s="10" t="s">
        <v>31</v>
      </c>
      <c r="D26" s="10" t="s">
        <v>32</v>
      </c>
    </row>
    <row r="27" spans="1:4" x14ac:dyDescent="0.25">
      <c r="A27" s="10"/>
      <c r="B27" s="17"/>
      <c r="C27" s="10" t="s">
        <v>33</v>
      </c>
      <c r="D27" s="10" t="s">
        <v>34</v>
      </c>
    </row>
    <row r="28" spans="1:4" x14ac:dyDescent="0.25">
      <c r="A28" s="10"/>
      <c r="B28" s="17"/>
      <c r="C28" s="10" t="s">
        <v>35</v>
      </c>
      <c r="D28" s="10" t="s">
        <v>36</v>
      </c>
    </row>
    <row r="29" spans="1:4" x14ac:dyDescent="0.25">
      <c r="A29" s="10"/>
      <c r="B29" s="17"/>
      <c r="C29" s="10" t="s">
        <v>37</v>
      </c>
      <c r="D29" s="10" t="s">
        <v>38</v>
      </c>
    </row>
    <row r="30" spans="1:4" x14ac:dyDescent="0.25">
      <c r="A30" s="10"/>
      <c r="B30" s="17"/>
      <c r="C30" s="10" t="s">
        <v>39</v>
      </c>
      <c r="D30" s="10" t="s">
        <v>40</v>
      </c>
    </row>
    <row r="31" spans="1:4" x14ac:dyDescent="0.25">
      <c r="A31" s="10"/>
      <c r="B31" s="17"/>
      <c r="C31" s="10" t="s">
        <v>41</v>
      </c>
      <c r="D31" s="10" t="s">
        <v>42</v>
      </c>
    </row>
    <row r="32" spans="1:4" x14ac:dyDescent="0.25">
      <c r="A32" s="10"/>
      <c r="B32" s="17"/>
      <c r="C32" s="10" t="s">
        <v>43</v>
      </c>
      <c r="D32" s="10" t="s">
        <v>44</v>
      </c>
    </row>
    <row r="33" spans="1:4" x14ac:dyDescent="0.25">
      <c r="A33" s="10"/>
      <c r="B33" s="17"/>
      <c r="C33" s="10" t="s">
        <v>45</v>
      </c>
      <c r="D33" s="10" t="s">
        <v>46</v>
      </c>
    </row>
    <row r="34" spans="1:4" x14ac:dyDescent="0.25">
      <c r="A34" s="10"/>
      <c r="B34" s="17"/>
      <c r="C34" s="10" t="s">
        <v>47</v>
      </c>
      <c r="D34" s="10" t="s">
        <v>48</v>
      </c>
    </row>
    <row r="35" spans="1:4" x14ac:dyDescent="0.25">
      <c r="A35" s="10"/>
      <c r="B35" s="17" t="s">
        <v>49</v>
      </c>
      <c r="C35" s="10" t="s">
        <v>50</v>
      </c>
      <c r="D35" s="10" t="s">
        <v>51</v>
      </c>
    </row>
    <row r="36" spans="1:4" x14ac:dyDescent="0.25">
      <c r="A36" s="10"/>
      <c r="B36" s="17"/>
      <c r="C36" s="10" t="s">
        <v>52</v>
      </c>
      <c r="D36" s="10" t="s">
        <v>53</v>
      </c>
    </row>
    <row r="37" spans="1:4" x14ac:dyDescent="0.25">
      <c r="A37" s="10"/>
      <c r="B37" s="17"/>
      <c r="C37" s="10" t="s">
        <v>54</v>
      </c>
      <c r="D37" s="10" t="s">
        <v>55</v>
      </c>
    </row>
    <row r="38" spans="1:4" x14ac:dyDescent="0.25">
      <c r="A38" s="10"/>
      <c r="B38" s="17"/>
      <c r="C38" s="10" t="s">
        <v>56</v>
      </c>
      <c r="D38" s="10" t="s">
        <v>57</v>
      </c>
    </row>
    <row r="39" spans="1:4" x14ac:dyDescent="0.25">
      <c r="A39" s="10"/>
      <c r="B39" s="17"/>
      <c r="C39" s="10" t="s">
        <v>58</v>
      </c>
      <c r="D39" s="10" t="s">
        <v>59</v>
      </c>
    </row>
    <row r="40" spans="1:4" x14ac:dyDescent="0.25">
      <c r="A40" s="10"/>
      <c r="B40" s="17"/>
      <c r="C40" s="10" t="s">
        <v>60</v>
      </c>
      <c r="D40" s="10" t="s">
        <v>61</v>
      </c>
    </row>
    <row r="41" spans="1:4" x14ac:dyDescent="0.25">
      <c r="A41" s="10"/>
      <c r="B41" s="17"/>
      <c r="C41" s="10" t="s">
        <v>62</v>
      </c>
      <c r="D41" s="10" t="s">
        <v>63</v>
      </c>
    </row>
    <row r="42" spans="1:4" x14ac:dyDescent="0.25">
      <c r="A42" s="10"/>
      <c r="B42" s="17"/>
      <c r="C42" s="10" t="s">
        <v>64</v>
      </c>
      <c r="D42" s="10" t="s">
        <v>65</v>
      </c>
    </row>
    <row r="43" spans="1:4" x14ac:dyDescent="0.25">
      <c r="A43" s="10"/>
      <c r="B43" s="17"/>
      <c r="C43" s="10" t="s">
        <v>66</v>
      </c>
      <c r="D43" s="10" t="s">
        <v>67</v>
      </c>
    </row>
    <row r="44" spans="1:4" x14ac:dyDescent="0.25">
      <c r="A44" s="10"/>
      <c r="B44" s="17"/>
      <c r="C44" s="10" t="s">
        <v>68</v>
      </c>
      <c r="D44" s="10" t="s">
        <v>69</v>
      </c>
    </row>
    <row r="45" spans="1:4" x14ac:dyDescent="0.25">
      <c r="A45" s="10"/>
      <c r="B45" s="17"/>
      <c r="C45" s="10" t="s">
        <v>70</v>
      </c>
      <c r="D45" s="10" t="s">
        <v>71</v>
      </c>
    </row>
    <row r="46" spans="1:4" x14ac:dyDescent="0.25">
      <c r="A46" s="10"/>
      <c r="B46" s="17"/>
      <c r="C46" s="10" t="s">
        <v>72</v>
      </c>
      <c r="D46" s="10" t="s">
        <v>73</v>
      </c>
    </row>
    <row r="47" spans="1:4" x14ac:dyDescent="0.25">
      <c r="A47" s="10"/>
      <c r="B47" s="17"/>
      <c r="C47" s="10" t="s">
        <v>74</v>
      </c>
      <c r="D47" s="10" t="s">
        <v>75</v>
      </c>
    </row>
    <row r="48" spans="1:4" x14ac:dyDescent="0.25">
      <c r="A48" s="10"/>
      <c r="B48" s="17"/>
      <c r="C48" s="10" t="s">
        <v>76</v>
      </c>
      <c r="D48" s="10" t="s">
        <v>77</v>
      </c>
    </row>
    <row r="49" spans="1:4" x14ac:dyDescent="0.25">
      <c r="A49" s="10"/>
      <c r="B49" s="17"/>
      <c r="C49" s="10" t="s">
        <v>78</v>
      </c>
      <c r="D49" s="10" t="s">
        <v>79</v>
      </c>
    </row>
    <row r="50" spans="1:4" x14ac:dyDescent="0.25">
      <c r="A50" s="10"/>
      <c r="B50" s="17"/>
      <c r="C50" s="10" t="s">
        <v>80</v>
      </c>
      <c r="D50" s="10" t="s">
        <v>81</v>
      </c>
    </row>
    <row r="51" spans="1:4" x14ac:dyDescent="0.25">
      <c r="A51" s="10"/>
      <c r="B51" s="17"/>
      <c r="C51" s="10" t="s">
        <v>82</v>
      </c>
      <c r="D51" s="10" t="s">
        <v>83</v>
      </c>
    </row>
    <row r="52" spans="1:4" x14ac:dyDescent="0.25">
      <c r="A52" s="10"/>
      <c r="B52" s="17"/>
      <c r="C52" s="10" t="s">
        <v>84</v>
      </c>
      <c r="D52" s="10" t="s">
        <v>85</v>
      </c>
    </row>
    <row r="53" spans="1:4" x14ac:dyDescent="0.25">
      <c r="A53" s="10"/>
      <c r="B53" s="10" t="s">
        <v>86</v>
      </c>
      <c r="C53" s="10" t="s">
        <v>87</v>
      </c>
      <c r="D53" s="10" t="s">
        <v>86</v>
      </c>
    </row>
    <row r="54" spans="1:4" x14ac:dyDescent="0.25">
      <c r="A54" s="10"/>
      <c r="B54" s="9"/>
      <c r="C54" s="10"/>
      <c r="D54" s="10"/>
    </row>
    <row r="55" spans="1:4" x14ac:dyDescent="0.25">
      <c r="A55" s="10"/>
      <c r="B55" s="9" t="s">
        <v>88</v>
      </c>
      <c r="C55" s="10"/>
      <c r="D55" s="10"/>
    </row>
    <row r="56" spans="1:4" x14ac:dyDescent="0.25">
      <c r="A56" s="10"/>
      <c r="B56" s="10" t="s">
        <v>89</v>
      </c>
      <c r="C56" s="10" t="s">
        <v>89</v>
      </c>
      <c r="D56" s="10"/>
    </row>
    <row r="57" spans="1:4" x14ac:dyDescent="0.25">
      <c r="B57" s="10" t="s">
        <v>90</v>
      </c>
      <c r="C57" s="10" t="s">
        <v>91</v>
      </c>
    </row>
    <row r="59" spans="1:4" x14ac:dyDescent="0.25">
      <c r="B59" s="2" t="s">
        <v>92</v>
      </c>
    </row>
    <row r="60" spans="1:4" x14ac:dyDescent="0.25">
      <c r="B60" s="2" t="s">
        <v>9</v>
      </c>
      <c r="C60" t="s">
        <v>93</v>
      </c>
      <c r="D60" t="s">
        <v>94</v>
      </c>
    </row>
    <row r="61" spans="1:4" x14ac:dyDescent="0.25">
      <c r="C61" t="s">
        <v>95</v>
      </c>
      <c r="D61" t="s">
        <v>96</v>
      </c>
    </row>
    <row r="62" spans="1:4" x14ac:dyDescent="0.25">
      <c r="C62" t="s">
        <v>97</v>
      </c>
      <c r="D62" t="s">
        <v>98</v>
      </c>
    </row>
    <row r="63" spans="1:4" x14ac:dyDescent="0.25">
      <c r="B63" s="2" t="s">
        <v>10</v>
      </c>
      <c r="C63" t="s">
        <v>99</v>
      </c>
      <c r="D63" t="s">
        <v>100</v>
      </c>
    </row>
    <row r="64" spans="1:4" x14ac:dyDescent="0.25">
      <c r="C64" t="s">
        <v>101</v>
      </c>
      <c r="D64" t="s">
        <v>102</v>
      </c>
    </row>
    <row r="66" spans="2:4" x14ac:dyDescent="0.25">
      <c r="B66" s="2" t="s">
        <v>11</v>
      </c>
      <c r="C66" t="s">
        <v>93</v>
      </c>
      <c r="D66" t="s">
        <v>94</v>
      </c>
    </row>
    <row r="67" spans="2:4" x14ac:dyDescent="0.25">
      <c r="C67" t="s">
        <v>95</v>
      </c>
      <c r="D67" t="s">
        <v>96</v>
      </c>
    </row>
    <row r="68" spans="2:4" x14ac:dyDescent="0.25">
      <c r="C68" t="s">
        <v>97</v>
      </c>
      <c r="D68" t="s">
        <v>98</v>
      </c>
    </row>
    <row r="69" spans="2:4" x14ac:dyDescent="0.25">
      <c r="C69" t="s">
        <v>99</v>
      </c>
      <c r="D69" t="s">
        <v>100</v>
      </c>
    </row>
    <row r="70" spans="2:4" x14ac:dyDescent="0.25">
      <c r="C70" t="s">
        <v>101</v>
      </c>
      <c r="D70" t="s">
        <v>102</v>
      </c>
    </row>
  </sheetData>
  <mergeCells count="4">
    <mergeCell ref="C4:G4"/>
    <mergeCell ref="H4:J4"/>
    <mergeCell ref="B19:B34"/>
    <mergeCell ref="B35:B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C13" sqref="C13"/>
    </sheetView>
  </sheetViews>
  <sheetFormatPr defaultRowHeight="15" x14ac:dyDescent="0.25"/>
  <cols>
    <col min="2" max="2" width="16.875" style="2" bestFit="1" customWidth="1"/>
    <col min="3" max="10" width="17.125" customWidth="1"/>
    <col min="11" max="11" width="14.125" customWidth="1"/>
  </cols>
  <sheetData>
    <row r="1" spans="1:11" ht="18.75" x14ac:dyDescent="0.3">
      <c r="A1" s="1" t="s">
        <v>0</v>
      </c>
    </row>
    <row r="2" spans="1:11" x14ac:dyDescent="0.25">
      <c r="A2" s="2"/>
    </row>
    <row r="4" spans="1:11" x14ac:dyDescent="0.25">
      <c r="B4" s="3"/>
      <c r="C4" s="15" t="s">
        <v>1</v>
      </c>
      <c r="D4" s="15"/>
      <c r="E4" s="15"/>
      <c r="F4" s="15"/>
      <c r="G4" s="15"/>
      <c r="H4" s="16" t="s">
        <v>2</v>
      </c>
      <c r="I4" s="16"/>
      <c r="J4" s="16"/>
      <c r="K4" s="4" t="s">
        <v>3</v>
      </c>
    </row>
    <row r="5" spans="1:11" s="5" customFormat="1" x14ac:dyDescent="0.25">
      <c r="B5" s="6"/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/>
    </row>
    <row r="6" spans="1:11" x14ac:dyDescent="0.25">
      <c r="B6" s="3" t="s">
        <v>4</v>
      </c>
      <c r="C6" s="7">
        <v>1860894.6111882033</v>
      </c>
      <c r="D6" s="7">
        <v>1037468.2915063351</v>
      </c>
      <c r="E6" s="7">
        <v>219672.40476069861</v>
      </c>
      <c r="F6" s="7">
        <v>524504.48735099263</v>
      </c>
      <c r="G6" s="7">
        <v>217317.21221029983</v>
      </c>
      <c r="H6" s="7">
        <v>1250690.5073251443</v>
      </c>
      <c r="I6" s="7">
        <v>696577.7012524961</v>
      </c>
      <c r="J6" s="7">
        <v>464605.42576583038</v>
      </c>
      <c r="K6" s="7">
        <v>6271730.6413599998</v>
      </c>
    </row>
    <row r="7" spans="1:11" x14ac:dyDescent="0.25">
      <c r="B7" s="3" t="s">
        <v>5</v>
      </c>
      <c r="C7" s="7">
        <v>1176787.3802194945</v>
      </c>
      <c r="D7" s="7">
        <v>5598969.8249425618</v>
      </c>
      <c r="E7" s="7">
        <v>221919.84465701872</v>
      </c>
      <c r="F7" s="7">
        <v>187211.26799284038</v>
      </c>
      <c r="G7" s="7">
        <v>348496.306280341</v>
      </c>
      <c r="H7" s="7">
        <v>11299463.331802391</v>
      </c>
      <c r="I7" s="7">
        <v>650736.38430663897</v>
      </c>
      <c r="J7" s="7">
        <v>98850.849258711372</v>
      </c>
      <c r="K7" s="7">
        <v>19582435.189459994</v>
      </c>
    </row>
    <row r="8" spans="1:11" x14ac:dyDescent="0.25">
      <c r="B8" s="3" t="s">
        <v>6</v>
      </c>
      <c r="C8" s="7">
        <v>30791.94857</v>
      </c>
      <c r="D8" s="7">
        <v>159032.43481999999</v>
      </c>
      <c r="E8" s="7">
        <v>842.61901999999998</v>
      </c>
      <c r="F8" s="7">
        <v>1.415429669652877</v>
      </c>
      <c r="G8" s="7">
        <v>57.607693959554894</v>
      </c>
      <c r="H8" s="7">
        <v>0</v>
      </c>
      <c r="I8" s="7">
        <v>873198.9375</v>
      </c>
      <c r="J8" s="7">
        <v>29.536966370834907</v>
      </c>
      <c r="K8" s="7">
        <v>1063954.5</v>
      </c>
    </row>
    <row r="9" spans="1:11" x14ac:dyDescent="0.25">
      <c r="B9" s="3" t="s">
        <v>7</v>
      </c>
      <c r="C9" s="7">
        <v>774067.77475960576</v>
      </c>
      <c r="D9" s="7">
        <v>328103.36857027863</v>
      </c>
      <c r="E9" s="7">
        <v>59866.008606903953</v>
      </c>
      <c r="F9" s="7">
        <v>22518227.927164562</v>
      </c>
      <c r="G9" s="7">
        <v>9776353.2895230912</v>
      </c>
      <c r="H9" s="7">
        <v>537184.45495151274</v>
      </c>
      <c r="I9" s="7">
        <v>352018.18858261924</v>
      </c>
      <c r="J9" s="7">
        <v>14054546.222270979</v>
      </c>
      <c r="K9" s="7">
        <v>48400367.234429553</v>
      </c>
    </row>
    <row r="10" spans="1:11" x14ac:dyDescent="0.25">
      <c r="B10" s="3" t="s">
        <v>8</v>
      </c>
      <c r="C10" s="7">
        <v>67586.116396185884</v>
      </c>
      <c r="D10" s="7">
        <v>212582.4499956076</v>
      </c>
      <c r="E10" s="7">
        <v>8353.5240290699185</v>
      </c>
      <c r="F10" s="7">
        <v>8588144.804457996</v>
      </c>
      <c r="G10" s="7">
        <v>18578053.844391134</v>
      </c>
      <c r="H10" s="7">
        <v>56940.796159467973</v>
      </c>
      <c r="I10" s="7">
        <v>2282.7222919443016</v>
      </c>
      <c r="J10" s="7">
        <v>38935452.117468022</v>
      </c>
      <c r="K10" s="7">
        <v>66449396.375189424</v>
      </c>
    </row>
    <row r="11" spans="1:11" x14ac:dyDescent="0.25">
      <c r="B11" s="3" t="s">
        <v>12</v>
      </c>
      <c r="C11" s="7">
        <v>2361602.9452899997</v>
      </c>
      <c r="D11" s="7">
        <v>12246278.942159997</v>
      </c>
      <c r="E11" s="7">
        <v>553300.09548999998</v>
      </c>
      <c r="F11" s="7">
        <v>16582277.438503971</v>
      </c>
      <c r="G11" s="7">
        <v>37529118.284678534</v>
      </c>
      <c r="H11" s="7">
        <v>-31329.564920000004</v>
      </c>
      <c r="I11" s="7">
        <v>29505.48689</v>
      </c>
      <c r="J11" s="7">
        <v>1842471.1714600015</v>
      </c>
      <c r="K11" s="7">
        <v>71113224.799552515</v>
      </c>
    </row>
    <row r="12" spans="1:11" x14ac:dyDescent="0.25">
      <c r="B12" s="3" t="s">
        <v>3</v>
      </c>
      <c r="C12" s="7">
        <v>6271730.7764234897</v>
      </c>
      <c r="D12" s="7">
        <v>19582435.31199478</v>
      </c>
      <c r="E12" s="7">
        <v>1063954.4965636912</v>
      </c>
      <c r="F12" s="7">
        <v>48400367.340900034</v>
      </c>
      <c r="G12" s="7">
        <v>66449396.544777364</v>
      </c>
      <c r="H12" s="7">
        <v>13112949.525318516</v>
      </c>
      <c r="I12" s="7">
        <v>2604319.4208236984</v>
      </c>
      <c r="J12" s="7">
        <v>55395955.323189914</v>
      </c>
      <c r="K12" s="7">
        <v>212881108.73999149</v>
      </c>
    </row>
    <row r="13" spans="1:11" x14ac:dyDescent="0.25"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C14" s="8"/>
      <c r="D14" s="8"/>
      <c r="E14" s="8"/>
      <c r="F14" s="8"/>
      <c r="G14" s="8"/>
    </row>
    <row r="15" spans="1:11" x14ac:dyDescent="0.25">
      <c r="A15" s="9" t="s">
        <v>13</v>
      </c>
      <c r="B15" s="9" t="s">
        <v>14</v>
      </c>
      <c r="C15" s="10"/>
      <c r="D15" s="10"/>
    </row>
    <row r="16" spans="1:11" x14ac:dyDescent="0.25">
      <c r="A16" s="9"/>
      <c r="B16" s="9"/>
      <c r="C16" s="10"/>
      <c r="D16" s="10"/>
    </row>
    <row r="17" spans="1:4" x14ac:dyDescent="0.25">
      <c r="A17" s="9"/>
      <c r="B17" s="9" t="s">
        <v>15</v>
      </c>
      <c r="C17" s="10"/>
      <c r="D17" s="10"/>
    </row>
    <row r="18" spans="1:4" x14ac:dyDescent="0.25">
      <c r="A18" s="10"/>
      <c r="B18" s="9"/>
      <c r="C18" s="10"/>
      <c r="D18" s="10"/>
    </row>
    <row r="19" spans="1:4" x14ac:dyDescent="0.25">
      <c r="A19" s="10"/>
      <c r="B19" s="17" t="s">
        <v>16</v>
      </c>
      <c r="C19" s="10" t="s">
        <v>17</v>
      </c>
      <c r="D19" s="10" t="s">
        <v>18</v>
      </c>
    </row>
    <row r="20" spans="1:4" x14ac:dyDescent="0.25">
      <c r="A20" s="10"/>
      <c r="B20" s="17"/>
      <c r="C20" s="10" t="s">
        <v>19</v>
      </c>
      <c r="D20" s="10" t="s">
        <v>20</v>
      </c>
    </row>
    <row r="21" spans="1:4" x14ac:dyDescent="0.25">
      <c r="A21" s="10"/>
      <c r="B21" s="17"/>
      <c r="C21" s="10" t="s">
        <v>21</v>
      </c>
      <c r="D21" s="10" t="s">
        <v>22</v>
      </c>
    </row>
    <row r="22" spans="1:4" x14ac:dyDescent="0.25">
      <c r="A22" s="10"/>
      <c r="B22" s="17"/>
      <c r="C22" s="10" t="s">
        <v>23</v>
      </c>
      <c r="D22" s="10" t="s">
        <v>24</v>
      </c>
    </row>
    <row r="23" spans="1:4" x14ac:dyDescent="0.25">
      <c r="A23" s="10"/>
      <c r="B23" s="17"/>
      <c r="C23" s="10" t="s">
        <v>25</v>
      </c>
      <c r="D23" s="10" t="s">
        <v>26</v>
      </c>
    </row>
    <row r="24" spans="1:4" x14ac:dyDescent="0.25">
      <c r="A24" s="10"/>
      <c r="B24" s="17"/>
      <c r="C24" s="10" t="s">
        <v>27</v>
      </c>
      <c r="D24" s="10" t="s">
        <v>28</v>
      </c>
    </row>
    <row r="25" spans="1:4" x14ac:dyDescent="0.25">
      <c r="A25" s="10"/>
      <c r="B25" s="17"/>
      <c r="C25" s="10" t="s">
        <v>29</v>
      </c>
      <c r="D25" s="10" t="s">
        <v>30</v>
      </c>
    </row>
    <row r="26" spans="1:4" x14ac:dyDescent="0.25">
      <c r="A26" s="10"/>
      <c r="B26" s="17"/>
      <c r="C26" s="10" t="s">
        <v>31</v>
      </c>
      <c r="D26" s="10" t="s">
        <v>32</v>
      </c>
    </row>
    <row r="27" spans="1:4" x14ac:dyDescent="0.25">
      <c r="A27" s="10"/>
      <c r="B27" s="17"/>
      <c r="C27" s="10" t="s">
        <v>33</v>
      </c>
      <c r="D27" s="10" t="s">
        <v>34</v>
      </c>
    </row>
    <row r="28" spans="1:4" x14ac:dyDescent="0.25">
      <c r="A28" s="10"/>
      <c r="B28" s="17"/>
      <c r="C28" s="10" t="s">
        <v>35</v>
      </c>
      <c r="D28" s="10" t="s">
        <v>36</v>
      </c>
    </row>
    <row r="29" spans="1:4" x14ac:dyDescent="0.25">
      <c r="A29" s="10"/>
      <c r="B29" s="17"/>
      <c r="C29" s="10" t="s">
        <v>37</v>
      </c>
      <c r="D29" s="10" t="s">
        <v>38</v>
      </c>
    </row>
    <row r="30" spans="1:4" x14ac:dyDescent="0.25">
      <c r="A30" s="10"/>
      <c r="B30" s="17"/>
      <c r="C30" s="10" t="s">
        <v>39</v>
      </c>
      <c r="D30" s="10" t="s">
        <v>40</v>
      </c>
    </row>
    <row r="31" spans="1:4" x14ac:dyDescent="0.25">
      <c r="A31" s="10"/>
      <c r="B31" s="17"/>
      <c r="C31" s="10" t="s">
        <v>41</v>
      </c>
      <c r="D31" s="10" t="s">
        <v>42</v>
      </c>
    </row>
    <row r="32" spans="1:4" x14ac:dyDescent="0.25">
      <c r="A32" s="10"/>
      <c r="B32" s="17"/>
      <c r="C32" s="10" t="s">
        <v>43</v>
      </c>
      <c r="D32" s="10" t="s">
        <v>44</v>
      </c>
    </row>
    <row r="33" spans="1:4" x14ac:dyDescent="0.25">
      <c r="A33" s="10"/>
      <c r="B33" s="17"/>
      <c r="C33" s="10" t="s">
        <v>45</v>
      </c>
      <c r="D33" s="10" t="s">
        <v>46</v>
      </c>
    </row>
    <row r="34" spans="1:4" x14ac:dyDescent="0.25">
      <c r="A34" s="10"/>
      <c r="B34" s="17"/>
      <c r="C34" s="10" t="s">
        <v>47</v>
      </c>
      <c r="D34" s="10" t="s">
        <v>48</v>
      </c>
    </row>
    <row r="35" spans="1:4" x14ac:dyDescent="0.25">
      <c r="A35" s="10"/>
      <c r="B35" s="17" t="s">
        <v>49</v>
      </c>
      <c r="C35" s="10" t="s">
        <v>50</v>
      </c>
      <c r="D35" s="10" t="s">
        <v>51</v>
      </c>
    </row>
    <row r="36" spans="1:4" x14ac:dyDescent="0.25">
      <c r="A36" s="10"/>
      <c r="B36" s="17"/>
      <c r="C36" s="10" t="s">
        <v>52</v>
      </c>
      <c r="D36" s="10" t="s">
        <v>53</v>
      </c>
    </row>
    <row r="37" spans="1:4" x14ac:dyDescent="0.25">
      <c r="A37" s="10"/>
      <c r="B37" s="17"/>
      <c r="C37" s="10" t="s">
        <v>54</v>
      </c>
      <c r="D37" s="10" t="s">
        <v>55</v>
      </c>
    </row>
    <row r="38" spans="1:4" x14ac:dyDescent="0.25">
      <c r="A38" s="10"/>
      <c r="B38" s="17"/>
      <c r="C38" s="10" t="s">
        <v>56</v>
      </c>
      <c r="D38" s="10" t="s">
        <v>57</v>
      </c>
    </row>
    <row r="39" spans="1:4" x14ac:dyDescent="0.25">
      <c r="A39" s="10"/>
      <c r="B39" s="17"/>
      <c r="C39" s="10" t="s">
        <v>58</v>
      </c>
      <c r="D39" s="10" t="s">
        <v>59</v>
      </c>
    </row>
    <row r="40" spans="1:4" x14ac:dyDescent="0.25">
      <c r="A40" s="10"/>
      <c r="B40" s="17"/>
      <c r="C40" s="10" t="s">
        <v>60</v>
      </c>
      <c r="D40" s="10" t="s">
        <v>61</v>
      </c>
    </row>
    <row r="41" spans="1:4" x14ac:dyDescent="0.25">
      <c r="A41" s="10"/>
      <c r="B41" s="17"/>
      <c r="C41" s="10" t="s">
        <v>62</v>
      </c>
      <c r="D41" s="10" t="s">
        <v>63</v>
      </c>
    </row>
    <row r="42" spans="1:4" x14ac:dyDescent="0.25">
      <c r="A42" s="10"/>
      <c r="B42" s="17"/>
      <c r="C42" s="10" t="s">
        <v>64</v>
      </c>
      <c r="D42" s="10" t="s">
        <v>65</v>
      </c>
    </row>
    <row r="43" spans="1:4" x14ac:dyDescent="0.25">
      <c r="A43" s="10"/>
      <c r="B43" s="17"/>
      <c r="C43" s="10" t="s">
        <v>66</v>
      </c>
      <c r="D43" s="10" t="s">
        <v>67</v>
      </c>
    </row>
    <row r="44" spans="1:4" x14ac:dyDescent="0.25">
      <c r="A44" s="10"/>
      <c r="B44" s="17"/>
      <c r="C44" s="10" t="s">
        <v>68</v>
      </c>
      <c r="D44" s="10" t="s">
        <v>69</v>
      </c>
    </row>
    <row r="45" spans="1:4" x14ac:dyDescent="0.25">
      <c r="A45" s="10"/>
      <c r="B45" s="17"/>
      <c r="C45" s="10" t="s">
        <v>70</v>
      </c>
      <c r="D45" s="10" t="s">
        <v>71</v>
      </c>
    </row>
    <row r="46" spans="1:4" x14ac:dyDescent="0.25">
      <c r="A46" s="10"/>
      <c r="B46" s="17"/>
      <c r="C46" s="10" t="s">
        <v>72</v>
      </c>
      <c r="D46" s="10" t="s">
        <v>73</v>
      </c>
    </row>
    <row r="47" spans="1:4" x14ac:dyDescent="0.25">
      <c r="A47" s="10"/>
      <c r="B47" s="17"/>
      <c r="C47" s="10" t="s">
        <v>74</v>
      </c>
      <c r="D47" s="10" t="s">
        <v>75</v>
      </c>
    </row>
    <row r="48" spans="1:4" x14ac:dyDescent="0.25">
      <c r="A48" s="10"/>
      <c r="B48" s="17"/>
      <c r="C48" s="10" t="s">
        <v>76</v>
      </c>
      <c r="D48" s="10" t="s">
        <v>77</v>
      </c>
    </row>
    <row r="49" spans="1:4" x14ac:dyDescent="0.25">
      <c r="A49" s="10"/>
      <c r="B49" s="17"/>
      <c r="C49" s="10" t="s">
        <v>78</v>
      </c>
      <c r="D49" s="10" t="s">
        <v>79</v>
      </c>
    </row>
    <row r="50" spans="1:4" x14ac:dyDescent="0.25">
      <c r="A50" s="10"/>
      <c r="B50" s="17"/>
      <c r="C50" s="10" t="s">
        <v>80</v>
      </c>
      <c r="D50" s="10" t="s">
        <v>81</v>
      </c>
    </row>
    <row r="51" spans="1:4" x14ac:dyDescent="0.25">
      <c r="A51" s="10"/>
      <c r="B51" s="17"/>
      <c r="C51" s="10" t="s">
        <v>82</v>
      </c>
      <c r="D51" s="10" t="s">
        <v>83</v>
      </c>
    </row>
    <row r="52" spans="1:4" x14ac:dyDescent="0.25">
      <c r="A52" s="10"/>
      <c r="B52" s="17"/>
      <c r="C52" s="10" t="s">
        <v>84</v>
      </c>
      <c r="D52" s="10" t="s">
        <v>85</v>
      </c>
    </row>
    <row r="53" spans="1:4" x14ac:dyDescent="0.25">
      <c r="A53" s="10"/>
      <c r="B53" s="10" t="s">
        <v>86</v>
      </c>
      <c r="C53" s="10" t="s">
        <v>87</v>
      </c>
      <c r="D53" s="10" t="s">
        <v>86</v>
      </c>
    </row>
    <row r="54" spans="1:4" x14ac:dyDescent="0.25">
      <c r="A54" s="10"/>
      <c r="B54" s="9"/>
      <c r="C54" s="10"/>
      <c r="D54" s="10"/>
    </row>
    <row r="55" spans="1:4" x14ac:dyDescent="0.25">
      <c r="A55" s="10"/>
      <c r="B55" s="9" t="s">
        <v>88</v>
      </c>
      <c r="C55" s="10"/>
      <c r="D55" s="10"/>
    </row>
    <row r="56" spans="1:4" x14ac:dyDescent="0.25">
      <c r="A56" s="10"/>
      <c r="B56" s="10" t="s">
        <v>89</v>
      </c>
      <c r="C56" s="10" t="s">
        <v>89</v>
      </c>
      <c r="D56" s="10"/>
    </row>
    <row r="57" spans="1:4" x14ac:dyDescent="0.25">
      <c r="B57" s="10" t="s">
        <v>90</v>
      </c>
      <c r="C57" s="10" t="s">
        <v>91</v>
      </c>
    </row>
    <row r="59" spans="1:4" x14ac:dyDescent="0.25">
      <c r="B59" s="2" t="s">
        <v>92</v>
      </c>
    </row>
    <row r="60" spans="1:4" x14ac:dyDescent="0.25">
      <c r="B60" s="2" t="s">
        <v>9</v>
      </c>
      <c r="C60" t="s">
        <v>93</v>
      </c>
      <c r="D60" t="s">
        <v>94</v>
      </c>
    </row>
    <row r="61" spans="1:4" x14ac:dyDescent="0.25">
      <c r="C61" t="s">
        <v>95</v>
      </c>
      <c r="D61" t="s">
        <v>96</v>
      </c>
    </row>
    <row r="62" spans="1:4" x14ac:dyDescent="0.25">
      <c r="C62" t="s">
        <v>97</v>
      </c>
      <c r="D62" t="s">
        <v>98</v>
      </c>
    </row>
    <row r="63" spans="1:4" x14ac:dyDescent="0.25">
      <c r="B63" s="2" t="s">
        <v>10</v>
      </c>
      <c r="C63" t="s">
        <v>99</v>
      </c>
      <c r="D63" t="s">
        <v>100</v>
      </c>
    </row>
    <row r="64" spans="1:4" x14ac:dyDescent="0.25">
      <c r="C64" t="s">
        <v>101</v>
      </c>
      <c r="D64" t="s">
        <v>102</v>
      </c>
    </row>
    <row r="66" spans="2:4" x14ac:dyDescent="0.25">
      <c r="B66" s="2" t="s">
        <v>11</v>
      </c>
      <c r="C66" t="s">
        <v>93</v>
      </c>
      <c r="D66" t="s">
        <v>94</v>
      </c>
    </row>
    <row r="67" spans="2:4" x14ac:dyDescent="0.25">
      <c r="C67" t="s">
        <v>95</v>
      </c>
      <c r="D67" t="s">
        <v>96</v>
      </c>
    </row>
    <row r="68" spans="2:4" x14ac:dyDescent="0.25">
      <c r="C68" t="s">
        <v>97</v>
      </c>
      <c r="D68" t="s">
        <v>98</v>
      </c>
    </row>
    <row r="69" spans="2:4" x14ac:dyDescent="0.25">
      <c r="C69" t="s">
        <v>99</v>
      </c>
      <c r="D69" t="s">
        <v>100</v>
      </c>
    </row>
    <row r="70" spans="2:4" x14ac:dyDescent="0.25">
      <c r="C70" t="s">
        <v>101</v>
      </c>
      <c r="D70" t="s">
        <v>102</v>
      </c>
    </row>
  </sheetData>
  <mergeCells count="4">
    <mergeCell ref="C4:G4"/>
    <mergeCell ref="H4:J4"/>
    <mergeCell ref="B19:B34"/>
    <mergeCell ref="B35:B5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B1" workbookViewId="0">
      <pane ySplit="4" topLeftCell="A5" activePane="bottomLeft" state="frozen"/>
      <selection pane="bottomLeft" activeCell="G8" sqref="G8"/>
    </sheetView>
  </sheetViews>
  <sheetFormatPr defaultRowHeight="15" x14ac:dyDescent="0.25"/>
  <cols>
    <col min="2" max="2" width="52.375" bestFit="1" customWidth="1"/>
    <col min="3" max="5" width="19.75" customWidth="1"/>
  </cols>
  <sheetData>
    <row r="1" spans="1:5" ht="18.75" x14ac:dyDescent="0.3">
      <c r="A1" s="1" t="s">
        <v>125</v>
      </c>
    </row>
    <row r="4" spans="1:5" ht="15.75" thickBot="1" x14ac:dyDescent="0.3">
      <c r="B4" s="14" t="s">
        <v>104</v>
      </c>
      <c r="C4" s="14">
        <v>1995</v>
      </c>
      <c r="D4" s="14">
        <v>2011</v>
      </c>
      <c r="E4" s="14" t="s">
        <v>103</v>
      </c>
    </row>
    <row r="5" spans="1:5" x14ac:dyDescent="0.25">
      <c r="B5" s="2"/>
      <c r="C5" s="5"/>
      <c r="D5" s="5"/>
      <c r="E5" s="5"/>
    </row>
    <row r="6" spans="1:5" x14ac:dyDescent="0.25">
      <c r="B6" s="10" t="s">
        <v>120</v>
      </c>
      <c r="C6" s="5"/>
      <c r="D6" s="5"/>
      <c r="E6" s="5"/>
    </row>
    <row r="7" spans="1:5" ht="14.25" customHeight="1" x14ac:dyDescent="0.25">
      <c r="B7" s="11" t="s">
        <v>121</v>
      </c>
      <c r="C7" s="12">
        <f>SUM(WIOT1995!$H$6:$I$6,WIOT1995!$H$9:$I$9)/SUM(WIOT1995!$H$12:$I$12)</f>
        <v>0.19971758406064441</v>
      </c>
      <c r="D7" s="12">
        <f>SUM(WIOT2011!$H$6:$I$6,WIOT2011!$H$9:$I$9)/SUM(WIOT2011!$H$12:$I$12)</f>
        <v>0.18046843009631011</v>
      </c>
      <c r="E7" s="13">
        <f>D7-C7</f>
        <v>-1.9249153964334298E-2</v>
      </c>
    </row>
    <row r="8" spans="1:5" ht="14.25" customHeight="1" x14ac:dyDescent="0.25">
      <c r="B8" s="11" t="s">
        <v>124</v>
      </c>
      <c r="C8" s="12">
        <f>SUM(WIOT1995!$H$6:$I$7)/SUM(WIOT1995!$H$6:$I$7,WIOT1995!$H$9:$I$10)</f>
        <v>0.94581212587550156</v>
      </c>
      <c r="D8" s="12">
        <f>SUM(WIOT2011!$H$6:$I$7)/SUM(WIOT2011!$H$6:$I$7,WIOT2011!$H$9:$I$10)</f>
        <v>0.9361152547331596</v>
      </c>
      <c r="E8" s="13">
        <f>D8-C8</f>
        <v>-9.6968711423419673E-3</v>
      </c>
    </row>
    <row r="9" spans="1:5" ht="14.25" customHeight="1" x14ac:dyDescent="0.25">
      <c r="B9" s="11" t="s">
        <v>122</v>
      </c>
      <c r="C9" s="12">
        <f>SUM(WIOT1995!$H$6:$I$6)/SUM(WIOT1995!$H$6:$I$6,WIOT1995!$H$9:$I$9)</f>
        <v>0.76139681486198418</v>
      </c>
      <c r="D9" s="12">
        <f>SUM(WIOT2011!$H$6:$I$6)/SUM(WIOT2011!$H$6:$I$6,WIOT2011!$H$9:$I$9)</f>
        <v>0.68651091800498698</v>
      </c>
      <c r="E9" s="13">
        <f>D9-C9</f>
        <v>-7.4885896856997203E-2</v>
      </c>
    </row>
    <row r="10" spans="1:5" s="10" customFormat="1" ht="14.25" customHeight="1" x14ac:dyDescent="0.25">
      <c r="B10" s="11" t="s">
        <v>123</v>
      </c>
      <c r="C10" s="12">
        <f>SUM(WIOT1995!$H$7:$I$7)/SUM(WIOT1995!$H$7:$I$7,WIOT1995!$H$10:$I$10)</f>
        <v>0.99673896320952515</v>
      </c>
      <c r="D10" s="12">
        <f>SUM(WIOT2011!$H$7:$I$7)/SUM(WIOT2011!$H$7:$I$7,WIOT2011!$H$10:$I$10)</f>
        <v>0.99506857929022097</v>
      </c>
      <c r="E10" s="13">
        <f>D10-C10</f>
        <v>-1.6703839193041858E-3</v>
      </c>
    </row>
    <row r="11" spans="1:5" x14ac:dyDescent="0.25">
      <c r="B11" s="11"/>
      <c r="C11" s="5"/>
      <c r="D11" s="5"/>
      <c r="E11" s="5"/>
    </row>
    <row r="12" spans="1:5" x14ac:dyDescent="0.25">
      <c r="B12" s="10" t="s">
        <v>108</v>
      </c>
      <c r="C12" s="5"/>
      <c r="D12" s="5"/>
      <c r="E12" s="5"/>
    </row>
    <row r="13" spans="1:5" x14ac:dyDescent="0.25">
      <c r="B13" t="s">
        <v>105</v>
      </c>
      <c r="C13" s="12">
        <f>(WIOT1995!$H6+WIOT1995!$H9)/WIOT1995!$H12</f>
        <v>0.15295577139334071</v>
      </c>
      <c r="D13" s="12">
        <f>(WIOT2011!$H6+WIOT2011!$H9)/WIOT2011!$H12</f>
        <v>0.13634422666118126</v>
      </c>
      <c r="E13" s="13">
        <f>D13-C13</f>
        <v>-1.661154473215945E-2</v>
      </c>
    </row>
    <row r="14" spans="1:5" x14ac:dyDescent="0.25">
      <c r="B14" t="s">
        <v>127</v>
      </c>
      <c r="C14" s="12">
        <f>(WIOT1995!$H6+WIOT1995!$H7)/WIOT1995!$H12</f>
        <v>0.9691371715178011</v>
      </c>
      <c r="D14" s="12">
        <f>(WIOT2011!$H6+WIOT2011!$H7)/WIOT2011!$H12</f>
        <v>0.95708092331901884</v>
      </c>
      <c r="E14" s="13">
        <f>D14-C14</f>
        <v>-1.205624819878226E-2</v>
      </c>
    </row>
    <row r="15" spans="1:5" x14ac:dyDescent="0.25">
      <c r="B15" t="s">
        <v>126</v>
      </c>
      <c r="C15" s="12">
        <f>WIOT1995!H6/SUM(WIOT1995!H6,WIOT1995!H9)</f>
        <v>0.78932390387264961</v>
      </c>
      <c r="D15" s="12">
        <f>WIOT2011!H6/SUM(WIOT2011!H6,WIOT2011!H9)</f>
        <v>0.69954025517116192</v>
      </c>
      <c r="E15" s="13">
        <f>D15-C15</f>
        <v>-8.9783648701487695E-2</v>
      </c>
    </row>
    <row r="16" spans="1:5" x14ac:dyDescent="0.25">
      <c r="B16" t="s">
        <v>128</v>
      </c>
      <c r="C16" s="12">
        <f>WIOT1995!H7/SUM(WIOT1995!H7,WIOT1995!H10)</f>
        <v>0.99687182295192978</v>
      </c>
      <c r="D16" s="12">
        <f>WIOT2011!H7/SUM(WIOT2011!H7,WIOT2011!H10)</f>
        <v>0.99498601885615634</v>
      </c>
      <c r="E16" s="13">
        <f>D16-C16</f>
        <v>-1.8858040957734357E-3</v>
      </c>
    </row>
    <row r="17" spans="2:5" x14ac:dyDescent="0.25">
      <c r="C17" s="12"/>
      <c r="D17" s="12"/>
    </row>
    <row r="18" spans="2:5" x14ac:dyDescent="0.25">
      <c r="B18" s="10" t="s">
        <v>107</v>
      </c>
      <c r="C18" s="12"/>
      <c r="D18" s="12"/>
    </row>
    <row r="19" spans="2:5" x14ac:dyDescent="0.25">
      <c r="B19" t="s">
        <v>106</v>
      </c>
      <c r="C19" s="12">
        <f>(WIOT1995!$I6+WIOT1995!$I9)/WIOT1995!$I12</f>
        <v>0.4045745761693329</v>
      </c>
      <c r="D19" s="12">
        <f>(WIOT2011!$I6+WIOT2011!$I9)/WIOT2011!$I12</f>
        <v>0.40263720396611857</v>
      </c>
      <c r="E19" s="13">
        <f>D19-C19</f>
        <v>-1.937372203214327E-3</v>
      </c>
    </row>
    <row r="20" spans="2:5" x14ac:dyDescent="0.25">
      <c r="B20" t="s">
        <v>109</v>
      </c>
      <c r="C20" s="12">
        <f>WIOT1995!$I8/WIOT1995!$I12</f>
        <v>0.42125522084988132</v>
      </c>
      <c r="D20" s="12">
        <f>WIOT2011!$I8/WIOT2011!$I12</f>
        <v>0.33528872476933846</v>
      </c>
      <c r="E20" s="13">
        <f>D20-C20</f>
        <v>-8.5966496080542854E-2</v>
      </c>
    </row>
    <row r="21" spans="2:5" x14ac:dyDescent="0.25">
      <c r="B21" t="s">
        <v>129</v>
      </c>
      <c r="C21" s="12">
        <f>SUM(WIOT1995!I6:I7)/SUM(WIOT1995!I6:I7,WIOT1995!I9:I10)</f>
        <v>0.79517676759902856</v>
      </c>
      <c r="D21" s="12">
        <f>SUM(WIOT2011!I6:I7)/SUM(WIOT2011!I6:I7,WIOT2011!I9:I10)</f>
        <v>0.79178550282107341</v>
      </c>
      <c r="E21" s="13">
        <f>D21-C21</f>
        <v>-3.3912647779551497E-3</v>
      </c>
    </row>
    <row r="22" spans="2:5" x14ac:dyDescent="0.25">
      <c r="B22" t="s">
        <v>130</v>
      </c>
      <c r="C22" s="12">
        <f>WIOT1995!I6/SUM(WIOT1995!I6,WIOT1995!I9)</f>
        <v>0.71514248385199242</v>
      </c>
      <c r="D22" s="12">
        <f>WIOT2011!I6/SUM(WIOT2011!I6,WIOT2011!I9)</f>
        <v>0.66429566242342253</v>
      </c>
      <c r="E22" s="13">
        <f>D22-C22</f>
        <v>-5.0846821428569888E-2</v>
      </c>
    </row>
    <row r="23" spans="2:5" x14ac:dyDescent="0.25">
      <c r="B23" t="s">
        <v>128</v>
      </c>
      <c r="C23" s="12">
        <f>WIOT1995!I7/SUM(WIOT1995!I7,WIOT1995!I10)</f>
        <v>0.99370187217031525</v>
      </c>
      <c r="D23" s="12">
        <f>WIOT2011!I7/SUM(WIOT2011!I7,WIOT2011!I10)</f>
        <v>0.99650435604582155</v>
      </c>
      <c r="E23" s="13">
        <f>D23-C23</f>
        <v>2.8024838755063008E-3</v>
      </c>
    </row>
    <row r="24" spans="2:5" x14ac:dyDescent="0.25">
      <c r="C24" s="12"/>
      <c r="D24" s="12"/>
    </row>
    <row r="25" spans="2:5" x14ac:dyDescent="0.25">
      <c r="B25" s="10" t="s">
        <v>119</v>
      </c>
      <c r="C25" s="12"/>
      <c r="D25" s="12"/>
    </row>
    <row r="26" spans="2:5" x14ac:dyDescent="0.25">
      <c r="B26" s="11" t="s">
        <v>111</v>
      </c>
      <c r="C26" s="12">
        <f>SUM(WIOT1995!$C6:$E10)/SUM(WIOT1995!$C12:$E12)</f>
        <v>0.44714576398236106</v>
      </c>
      <c r="D26" s="12">
        <f>SUM(WIOT2011!$C6:$E10)/SUM(WIOT2011!$C12:$E12)</f>
        <v>0.43676669643130078</v>
      </c>
      <c r="E26" s="13">
        <f>D26-C26</f>
        <v>-1.0379067551060273E-2</v>
      </c>
    </row>
    <row r="27" spans="2:5" x14ac:dyDescent="0.25">
      <c r="B27" t="s">
        <v>117</v>
      </c>
      <c r="C27" s="12">
        <f>SUM(WIOT1995!$C6:$E6,WIOT1995!$C9:$E9)/SUM(WIOT1995!$C6:$E10)</f>
        <v>0.43211153244134126</v>
      </c>
      <c r="D27" s="12">
        <f>SUM(WIOT2011!$C6:$E6,WIOT2011!$C9:$E9)/SUM(WIOT2011!$C6:$E10)</f>
        <v>0.36404650940753025</v>
      </c>
      <c r="E27" s="13">
        <f>D27-C27</f>
        <v>-6.8065023033811012E-2</v>
      </c>
    </row>
    <row r="28" spans="2:5" x14ac:dyDescent="0.25">
      <c r="B28" t="s">
        <v>115</v>
      </c>
      <c r="C28" s="12">
        <f>SUM(WIOT1995!$C6:$E8)/SUM(WIOT1995!$C6:$E10)</f>
        <v>0.92356005043686062</v>
      </c>
      <c r="D28" s="12">
        <f>SUM(WIOT2011!$C6:$E8)/SUM(WIOT2011!$C6:$E10)</f>
        <v>0.87662100726581027</v>
      </c>
      <c r="E28" s="13">
        <f>D28-C28</f>
        <v>-4.6939043171050354E-2</v>
      </c>
    </row>
    <row r="29" spans="2:5" x14ac:dyDescent="0.25">
      <c r="B29" t="s">
        <v>113</v>
      </c>
      <c r="C29" s="12">
        <f>SUM(WIOT1995!$C6:$E6)/SUM(WIOT1995!$C6:$E6,WIOT1995!$C9:$E9)</f>
        <v>0.85654986755252638</v>
      </c>
      <c r="D29" s="12">
        <f>SUM(WIOT2011!$C6:$E6)/SUM(WIOT2011!$C6:$E6,WIOT2011!$C9:$E9)</f>
        <v>0.72850058895922221</v>
      </c>
      <c r="E29" s="13">
        <f>D29-C29</f>
        <v>-0.12804927859330417</v>
      </c>
    </row>
    <row r="30" spans="2:5" x14ac:dyDescent="0.25">
      <c r="B30" t="s">
        <v>114</v>
      </c>
      <c r="C30" s="12">
        <f>SUM(WIOT1995!$C7:$E7)/SUM(WIOT1995!$C7:$E7,WIOT1995!$C10:$E10)</f>
        <v>0.97376155609726822</v>
      </c>
      <c r="D30" s="12">
        <f>SUM(WIOT2011!$C7:$E7)/SUM(WIOT2011!$C7:$E7,WIOT2011!$C10:$E10)</f>
        <v>0.96040156398863363</v>
      </c>
      <c r="E30" s="13">
        <f>D30-C30</f>
        <v>-1.3359992108634589E-2</v>
      </c>
    </row>
    <row r="32" spans="2:5" x14ac:dyDescent="0.25">
      <c r="B32" s="10" t="s">
        <v>110</v>
      </c>
    </row>
    <row r="33" spans="2:5" x14ac:dyDescent="0.25">
      <c r="B33" t="s">
        <v>111</v>
      </c>
      <c r="C33" s="12">
        <f>(WIOT1995!$C$12-WIOT1995!$C$11)/WIOT1995!$C$12</f>
        <v>0.65494677765556286</v>
      </c>
      <c r="D33" s="12">
        <f>(WIOT2011!$C$12-WIOT2011!$C$11)/WIOT2011!$C$12</f>
        <v>0.62345275499266173</v>
      </c>
      <c r="E33" s="13">
        <f>D33-C33</f>
        <v>-3.1494022662901133E-2</v>
      </c>
    </row>
    <row r="34" spans="2:5" x14ac:dyDescent="0.25">
      <c r="B34" t="s">
        <v>112</v>
      </c>
      <c r="C34" s="12">
        <f>(WIOT1995!$C$6+WIOT1995!$C$9)/SUM(WIOT1995!$C$6:$C$10)</f>
        <v>0.6773564466971782</v>
      </c>
      <c r="D34" s="12">
        <f>(WIOT2011!$C$6+WIOT2011!$C$9)/SUM(WIOT2011!$C$6:$C$10)</f>
        <v>0.67388139205258968</v>
      </c>
      <c r="E34" s="13">
        <f>D34-C34</f>
        <v>-3.4750546445885266E-3</v>
      </c>
    </row>
    <row r="35" spans="2:5" x14ac:dyDescent="0.25">
      <c r="B35" t="s">
        <v>115</v>
      </c>
      <c r="C35" s="12">
        <f>(WIOT1995!$C$6+WIOT1995!$C$7+WIOT1995!$C$8)/SUM(WIOT1995!$C$6:$C$10)</f>
        <v>0.88464434892781607</v>
      </c>
      <c r="D35" s="12">
        <f>(WIOT2011!$C$6+WIOT2011!$C$7+WIOT2011!$C$8)/SUM(WIOT2011!$C$6:$C$10)</f>
        <v>0.78475028758540399</v>
      </c>
      <c r="E35" s="13">
        <f>D35-C35</f>
        <v>-9.9894061342412077E-2</v>
      </c>
    </row>
    <row r="36" spans="2:5" x14ac:dyDescent="0.25">
      <c r="B36" t="s">
        <v>113</v>
      </c>
      <c r="C36" s="12">
        <f>WIOT1995!$C$6/SUM(WIOT1995!$C$6,WIOT1995!$C$9)</f>
        <v>0.84490283059072235</v>
      </c>
      <c r="D36" s="12">
        <f>WIOT2011!$C$6/SUM(WIOT2011!$C$6,WIOT2011!$C$9)</f>
        <v>0.70623194513603282</v>
      </c>
      <c r="E36" s="13">
        <f>D36-C36</f>
        <v>-0.13867088545468953</v>
      </c>
    </row>
    <row r="37" spans="2:5" x14ac:dyDescent="0.25">
      <c r="B37" t="s">
        <v>114</v>
      </c>
      <c r="C37" s="12">
        <f>WIOT1995!$C$7/SUM(WIOT1995!$C$7,WIOT1995!$C$10)</f>
        <v>0.96742533397118913</v>
      </c>
      <c r="D37" s="12">
        <f>WIOT2011!$C$7/SUM(WIOT2011!$C$7,WIOT2011!$C$10)</f>
        <v>0.94568663140126352</v>
      </c>
      <c r="E37" s="13">
        <f>D37-C37</f>
        <v>-2.1738702569925605E-2</v>
      </c>
    </row>
    <row r="39" spans="2:5" x14ac:dyDescent="0.25">
      <c r="B39" s="10" t="s">
        <v>116</v>
      </c>
    </row>
    <row r="40" spans="2:5" x14ac:dyDescent="0.25">
      <c r="B40" t="s">
        <v>111</v>
      </c>
      <c r="C40" s="12">
        <f>(WIOT1995!$D$12-WIOT1995!$D$11)/WIOT1995!$D$12</f>
        <v>0.34854264772295274</v>
      </c>
      <c r="D40" s="12">
        <f>(WIOT2011!$D$12-WIOT2011!$D$11)/WIOT2011!$D$12</f>
        <v>0.37462941932156851</v>
      </c>
      <c r="E40" s="13">
        <f>D40-C40</f>
        <v>2.6086771598615777E-2</v>
      </c>
    </row>
    <row r="41" spans="2:5" x14ac:dyDescent="0.25">
      <c r="B41" t="s">
        <v>112</v>
      </c>
      <c r="C41" s="12">
        <f>(WIOT1995!$D$6+WIOT1995!$D$9)/SUM(WIOT1995!$D$6:$D$10)</f>
        <v>0.21740896254315181</v>
      </c>
      <c r="D41" s="12">
        <f>(WIOT2011!$D$6+WIOT2011!$D$9)/SUM(WIOT2011!$D$6:$D$10)</f>
        <v>0.18614265989362599</v>
      </c>
      <c r="E41" s="13">
        <f>D41-C41</f>
        <v>-3.1266302649525818E-2</v>
      </c>
    </row>
    <row r="42" spans="2:5" x14ac:dyDescent="0.25">
      <c r="B42" t="s">
        <v>115</v>
      </c>
      <c r="C42" s="12">
        <f>(WIOT1995!$D$6+WIOT1995!$D$7+WIOT1995!$D$8)/SUM(WIOT1995!$D$6:$D$10)</f>
        <v>0.9554055510358318</v>
      </c>
      <c r="D42" s="12">
        <f>(WIOT2011!$D$6+WIOT2011!$D$7+WIOT2011!$D$8)/SUM(WIOT2011!$D$6:$D$10)</f>
        <v>0.92629848774910151</v>
      </c>
      <c r="E42" s="13">
        <f>D42-C42</f>
        <v>-2.9107063286730295E-2</v>
      </c>
    </row>
    <row r="43" spans="2:5" x14ac:dyDescent="0.25">
      <c r="B43" t="s">
        <v>113</v>
      </c>
      <c r="C43" s="12">
        <f>WIOT1995!$D$6/SUM(WIOT1995!$D$6,WIOT1995!$D$9)</f>
        <v>0.87798814934814284</v>
      </c>
      <c r="D43" s="12">
        <f>WIOT2011!$D$6/SUM(WIOT2011!$D$6,WIOT2011!$D$9)</f>
        <v>0.75973185577689073</v>
      </c>
      <c r="E43" s="13">
        <f>D43-C43</f>
        <v>-0.11825629357125211</v>
      </c>
    </row>
    <row r="44" spans="2:5" x14ac:dyDescent="0.25">
      <c r="B44" t="s">
        <v>114</v>
      </c>
      <c r="C44" s="12">
        <f>WIOT1995!$D$7/SUM(WIOT1995!$D$7,WIOT1995!$D$10)</f>
        <v>0.97606939821207617</v>
      </c>
      <c r="D44" s="12">
        <f>WIOT2011!$D$7/SUM(WIOT2011!$D$7,WIOT2011!$D$10)</f>
        <v>0.96342071103578442</v>
      </c>
      <c r="E44" s="13">
        <f>D44-C44</f>
        <v>-1.2648687176291751E-2</v>
      </c>
    </row>
    <row r="46" spans="2:5" x14ac:dyDescent="0.25">
      <c r="B46" s="10" t="s">
        <v>118</v>
      </c>
    </row>
    <row r="47" spans="2:5" x14ac:dyDescent="0.25">
      <c r="B47" t="s">
        <v>111</v>
      </c>
      <c r="C47" s="12">
        <f>(WIOT1995!$E$12-WIOT1995!$E$11)/WIOT1995!$E$12</f>
        <v>0.5470390935056767</v>
      </c>
      <c r="D47" s="12">
        <f>(WIOT2011!$E$12-WIOT2011!$E$11)/WIOT2011!$E$12</f>
        <v>0.47995887298091988</v>
      </c>
      <c r="E47" s="13">
        <f>D47-C47</f>
        <v>-6.7080220524756817E-2</v>
      </c>
    </row>
    <row r="48" spans="2:5" x14ac:dyDescent="0.25">
      <c r="B48" t="s">
        <v>112</v>
      </c>
      <c r="C48" s="12">
        <f>(WIOT1995!$E$6+WIOT1995!$E$9)/SUM(WIOT1995!$E$6:$E$10)</f>
        <v>0.54069295843779897</v>
      </c>
      <c r="D48" s="12">
        <f>(WIOT2011!$E$6+WIOT2011!$E$9)/SUM(WIOT2011!$E$6:$E$10)</f>
        <v>0.54741212996470989</v>
      </c>
      <c r="E48" s="13">
        <f>D48-C48</f>
        <v>6.7191715269109276E-3</v>
      </c>
    </row>
    <row r="49" spans="2:5" x14ac:dyDescent="0.25">
      <c r="B49" t="s">
        <v>115</v>
      </c>
      <c r="C49" s="12">
        <f>(WIOT1995!$E$6+WIOT1995!$E$7+WIOT1995!$E$8)/SUM(WIOT1995!$E$6:$E$10)</f>
        <v>0.92457490575559187</v>
      </c>
      <c r="D49" s="12">
        <f>(WIOT2011!$E$6+WIOT2011!$E$7+WIOT2011!$E$8)/SUM(WIOT2011!$E$6:$E$10)</f>
        <v>0.8664076281482409</v>
      </c>
      <c r="E49" s="13">
        <f>D49-C49</f>
        <v>-5.8167277607350965E-2</v>
      </c>
    </row>
    <row r="50" spans="2:5" x14ac:dyDescent="0.25">
      <c r="B50" t="s">
        <v>113</v>
      </c>
      <c r="C50" s="12">
        <f>WIOT1995!$E$6/SUM(WIOT1995!$E$6,WIOT1995!$E$9)</f>
        <v>0.88416830199120322</v>
      </c>
      <c r="D50" s="12">
        <f>WIOT2011!$E$6/SUM(WIOT2011!$E$6,WIOT2011!$E$9)</f>
        <v>0.78583977820544437</v>
      </c>
      <c r="E50" s="13">
        <f>D50-C50</f>
        <v>-9.8328523785758848E-2</v>
      </c>
    </row>
    <row r="51" spans="2:5" x14ac:dyDescent="0.25">
      <c r="B51" t="s">
        <v>114</v>
      </c>
      <c r="C51" s="12">
        <f>WIOT1995!$E$7/SUM(WIOT1995!$E$7,WIOT1995!$E$10)</f>
        <v>0.97202794030639883</v>
      </c>
      <c r="D51" s="12">
        <f>WIOT2011!$E$7/SUM(WIOT2011!$E$7,WIOT2011!$E$10)</f>
        <v>0.96372344715008029</v>
      </c>
      <c r="E51" s="13">
        <f>D51-C51</f>
        <v>-8.3044931563185376E-3</v>
      </c>
    </row>
    <row r="53" spans="2:5" x14ac:dyDescent="0.25">
      <c r="B53" s="10" t="s">
        <v>131</v>
      </c>
    </row>
    <row r="54" spans="2:5" x14ac:dyDescent="0.25">
      <c r="B54" t="s">
        <v>132</v>
      </c>
      <c r="C54" s="12">
        <f>WIOT1995!F12/SUM(WIOT1995!F12,WIOT1995!G12)</f>
        <v>0.3953499581554038</v>
      </c>
      <c r="D54" s="12">
        <f>WIOT2011!F12/(WIOT2011!F12+WIOT2011!G12)</f>
        <v>0.42142330731370281</v>
      </c>
      <c r="E54" s="13">
        <f>D54-C54</f>
        <v>2.6073349158299008E-2</v>
      </c>
    </row>
    <row r="55" spans="2:5" x14ac:dyDescent="0.25">
      <c r="B55" t="s">
        <v>133</v>
      </c>
      <c r="C55" s="12">
        <f>SUM(WIOT1995!F12:G12)/SUM(WIOT1995!C12:G12)</f>
        <v>0.75580556065454185</v>
      </c>
      <c r="D55" s="12">
        <f>SUM(WIOT2011!F12:G12)/SUM(WIOT2011!C12:G12)</f>
        <v>0.81012539838983755</v>
      </c>
      <c r="E55" s="13">
        <f>D55-C55</f>
        <v>5.4319837735295695E-2</v>
      </c>
    </row>
    <row r="56" spans="2:5" x14ac:dyDescent="0.25">
      <c r="B56" t="s">
        <v>134</v>
      </c>
      <c r="C56" s="12">
        <f>WIOT1995!F12/SUM(WIOT1995!F12,WIOT1995!C12)</f>
        <v>0.80915969272282007</v>
      </c>
      <c r="D56" s="12">
        <f>WIOT2011!F12/(WIOT2011!F12+WIOT2011!C12)</f>
        <v>0.88528461514382206</v>
      </c>
      <c r="E56" s="13">
        <f>D56-C56</f>
        <v>7.6124922421001995E-2</v>
      </c>
    </row>
    <row r="57" spans="2:5" x14ac:dyDescent="0.25">
      <c r="B57" t="s">
        <v>135</v>
      </c>
      <c r="C57" s="12">
        <f>WIOT1995!G12/(WIOT1995!G12+WIOT1995!D12)</f>
        <v>0.73923945794269375</v>
      </c>
      <c r="D57" s="12">
        <f>WIOT2011!G12/(WIOT2011!G12+WIOT2011!C12)</f>
        <v>0.91375641429866772</v>
      </c>
      <c r="E57" s="13">
        <f>D57-C57</f>
        <v>0.17451695635597397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WIOT1995</vt:lpstr>
      <vt:lpstr>WIOT2006</vt:lpstr>
      <vt:lpstr>WIOT2011</vt:lpstr>
      <vt:lpstr>Step1-Calculations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B. Steinberg</dc:creator>
  <cp:lastModifiedBy>Joseph B. Steinberg</cp:lastModifiedBy>
  <dcterms:created xsi:type="dcterms:W3CDTF">2015-02-12T20:36:54Z</dcterms:created>
  <dcterms:modified xsi:type="dcterms:W3CDTF">2016-10-15T21:03:47Z</dcterms:modified>
</cp:coreProperties>
</file>