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740" yWindow="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3" i="1" l="1" a="1"/>
  <c r="AF3" i="1"/>
  <c r="AA18" i="1" a="1"/>
  <c r="AA18" i="1"/>
  <c r="Z18" i="1" a="1"/>
  <c r="Z18" i="1"/>
  <c r="R11" i="1"/>
  <c r="R5" i="1"/>
  <c r="R3" i="1"/>
  <c r="N3" i="1" a="1"/>
  <c r="N3" i="1"/>
  <c r="K18" i="1"/>
  <c r="J18" i="1"/>
  <c r="K15" i="1" a="1"/>
  <c r="K15" i="1"/>
  <c r="J15" i="1" a="1"/>
  <c r="J15" i="1"/>
  <c r="H4" i="1"/>
  <c r="H5" i="1"/>
  <c r="H6" i="1"/>
  <c r="H7" i="1"/>
  <c r="H8" i="1"/>
  <c r="H9" i="1"/>
  <c r="H10" i="1"/>
  <c r="H11" i="1"/>
  <c r="H12" i="1"/>
  <c r="H3" i="1"/>
  <c r="L3" i="1"/>
  <c r="L4" i="1"/>
  <c r="L5" i="1"/>
  <c r="L6" i="1"/>
  <c r="L7" i="1"/>
  <c r="L8" i="1"/>
  <c r="L9" i="1"/>
  <c r="L10" i="1"/>
  <c r="L11" i="1"/>
  <c r="L12" i="1"/>
  <c r="B14" i="1"/>
  <c r="B15" i="1"/>
  <c r="F4" i="1"/>
  <c r="J4" i="1"/>
  <c r="C14" i="1"/>
  <c r="C15" i="1"/>
  <c r="G4" i="1"/>
  <c r="K4" i="1"/>
  <c r="F5" i="1"/>
  <c r="J5" i="1"/>
  <c r="G5" i="1"/>
  <c r="K5" i="1"/>
  <c r="F6" i="1"/>
  <c r="J6" i="1"/>
  <c r="G6" i="1"/>
  <c r="K6" i="1"/>
  <c r="F7" i="1"/>
  <c r="J7" i="1"/>
  <c r="G7" i="1"/>
  <c r="K7" i="1"/>
  <c r="F8" i="1"/>
  <c r="J8" i="1"/>
  <c r="G8" i="1"/>
  <c r="K8" i="1"/>
  <c r="F9" i="1"/>
  <c r="J9" i="1"/>
  <c r="G9" i="1"/>
  <c r="K9" i="1"/>
  <c r="F10" i="1"/>
  <c r="J10" i="1"/>
  <c r="G10" i="1"/>
  <c r="K10" i="1"/>
  <c r="F11" i="1"/>
  <c r="J11" i="1"/>
  <c r="G11" i="1"/>
  <c r="K11" i="1"/>
  <c r="F12" i="1"/>
  <c r="J12" i="1"/>
  <c r="G12" i="1"/>
  <c r="K12" i="1"/>
  <c r="G3" i="1"/>
  <c r="K3" i="1"/>
  <c r="F3" i="1"/>
  <c r="J3" i="1"/>
  <c r="D14" i="1"/>
  <c r="D15" i="1"/>
  <c r="H14" i="1"/>
  <c r="H15" i="1"/>
  <c r="F14" i="1"/>
  <c r="G14" i="1"/>
  <c r="F15" i="1"/>
  <c r="G15" i="1"/>
  <c r="N12" i="1" a="1"/>
  <c r="N12" i="1"/>
  <c r="N11" i="1" a="1"/>
  <c r="N11" i="1"/>
  <c r="N10" i="1" a="1"/>
  <c r="N10" i="1"/>
  <c r="N9" i="1" a="1"/>
  <c r="N9" i="1"/>
  <c r="N8" i="1" a="1"/>
  <c r="N8" i="1"/>
  <c r="N7" i="1" a="1"/>
  <c r="N7" i="1"/>
  <c r="N6" i="1" a="1"/>
  <c r="N6" i="1"/>
  <c r="N5" i="1" a="1"/>
  <c r="N5" i="1"/>
  <c r="N4" i="1" a="1"/>
  <c r="N4" i="1"/>
  <c r="P4" i="1" a="1"/>
  <c r="P4" i="1"/>
  <c r="T3" i="1" a="1"/>
  <c r="T3" i="1"/>
  <c r="U3" i="1"/>
  <c r="Z3" i="1"/>
  <c r="W3" i="1" a="1"/>
  <c r="W3" i="1"/>
  <c r="X3" i="1"/>
  <c r="AA3" i="1"/>
  <c r="W12" i="1" a="1"/>
  <c r="W12" i="1"/>
  <c r="X12" i="1"/>
  <c r="AA12" i="1"/>
  <c r="T12" i="1" a="1"/>
  <c r="T12" i="1"/>
  <c r="U12" i="1"/>
  <c r="Z12" i="1"/>
  <c r="W11" i="1" a="1"/>
  <c r="W11" i="1"/>
  <c r="X11" i="1"/>
  <c r="AA11" i="1"/>
  <c r="T11" i="1" a="1"/>
  <c r="T11" i="1"/>
  <c r="U11" i="1"/>
  <c r="Z11" i="1"/>
  <c r="W10" i="1" a="1"/>
  <c r="W10" i="1"/>
  <c r="X10" i="1"/>
  <c r="AA10" i="1"/>
  <c r="T10" i="1" a="1"/>
  <c r="T10" i="1"/>
  <c r="U10" i="1"/>
  <c r="Z10" i="1"/>
  <c r="W9" i="1" a="1"/>
  <c r="W9" i="1"/>
  <c r="X9" i="1"/>
  <c r="AA9" i="1"/>
  <c r="T9" i="1" a="1"/>
  <c r="T9" i="1"/>
  <c r="U9" i="1"/>
  <c r="Z9" i="1"/>
  <c r="W8" i="1" a="1"/>
  <c r="W8" i="1"/>
  <c r="X8" i="1"/>
  <c r="AA8" i="1"/>
  <c r="T8" i="1" a="1"/>
  <c r="T8" i="1"/>
  <c r="U8" i="1"/>
  <c r="Z8" i="1"/>
  <c r="W7" i="1" a="1"/>
  <c r="W7" i="1"/>
  <c r="X7" i="1"/>
  <c r="AA7" i="1"/>
  <c r="T7" i="1" a="1"/>
  <c r="T7" i="1"/>
  <c r="U7" i="1"/>
  <c r="Z7" i="1"/>
  <c r="W6" i="1" a="1"/>
  <c r="W6" i="1"/>
  <c r="X6" i="1"/>
  <c r="AA6" i="1"/>
  <c r="T6" i="1" a="1"/>
  <c r="T6" i="1"/>
  <c r="U6" i="1"/>
  <c r="Z6" i="1"/>
  <c r="W5" i="1" a="1"/>
  <c r="W5" i="1"/>
  <c r="X5" i="1"/>
  <c r="AA5" i="1"/>
  <c r="T5" i="1" a="1"/>
  <c r="T5" i="1"/>
  <c r="U5" i="1"/>
  <c r="Z5" i="1"/>
  <c r="W4" i="1" a="1"/>
  <c r="W4" i="1"/>
  <c r="X4" i="1"/>
  <c r="AA4" i="1"/>
  <c r="T4" i="1" a="1"/>
  <c r="T4" i="1"/>
  <c r="U4" i="1"/>
  <c r="Z4" i="1"/>
  <c r="M18" i="1"/>
  <c r="N18" i="1"/>
  <c r="AC3" i="1" a="1"/>
  <c r="AC3" i="1"/>
  <c r="AC4" i="1"/>
  <c r="AC5" i="1"/>
  <c r="AC6" i="1"/>
  <c r="AC7" i="1"/>
  <c r="AC8" i="1"/>
  <c r="AC9" i="1"/>
  <c r="AC10" i="1"/>
  <c r="AC11" i="1"/>
  <c r="AC12" i="1"/>
  <c r="AF4" i="1" a="1"/>
  <c r="AF4" i="1"/>
  <c r="AF5" i="1"/>
  <c r="P3" i="1" a="1"/>
  <c r="P3" i="1"/>
  <c r="P5" i="1"/>
  <c r="AH3" i="1"/>
  <c r="AI3" i="1"/>
  <c r="R4" i="1"/>
  <c r="AH4" i="1"/>
  <c r="AI4" i="1"/>
  <c r="AH5" i="1"/>
  <c r="AI5" i="1"/>
  <c r="R6" i="1"/>
  <c r="AH6" i="1"/>
  <c r="AI6" i="1"/>
  <c r="R7" i="1"/>
  <c r="AH7" i="1"/>
  <c r="AI7" i="1"/>
  <c r="R8" i="1"/>
  <c r="AH8" i="1"/>
  <c r="AI8" i="1"/>
  <c r="R9" i="1"/>
  <c r="AH9" i="1"/>
  <c r="AI9" i="1"/>
  <c r="R10" i="1"/>
  <c r="AH10" i="1"/>
  <c r="AI10" i="1"/>
  <c r="AH11" i="1"/>
  <c r="AI11" i="1"/>
  <c r="R12" i="1"/>
  <c r="AH12" i="1"/>
  <c r="AI12" i="1"/>
  <c r="AI16" i="1"/>
  <c r="S3" i="1"/>
  <c r="S4" i="1"/>
  <c r="S5" i="1"/>
  <c r="S6" i="1"/>
  <c r="S7" i="1"/>
  <c r="S8" i="1"/>
  <c r="S9" i="1"/>
  <c r="S10" i="1"/>
  <c r="S11" i="1"/>
  <c r="S12" i="1"/>
  <c r="S15" i="1"/>
</calcChain>
</file>

<file path=xl/sharedStrings.xml><?xml version="1.0" encoding="utf-8"?>
<sst xmlns="http://schemas.openxmlformats.org/spreadsheetml/2006/main" count="44" uniqueCount="30">
  <si>
    <t>X1</t>
  </si>
  <si>
    <t>X2</t>
  </si>
  <si>
    <t>Y</t>
  </si>
  <si>
    <t>Observation</t>
  </si>
  <si>
    <t xml:space="preserve"> </t>
  </si>
  <si>
    <t>Mean</t>
  </si>
  <si>
    <t>Stdev</t>
  </si>
  <si>
    <t>Y0</t>
  </si>
  <si>
    <t>X1_0</t>
  </si>
  <si>
    <t>X2_0</t>
  </si>
  <si>
    <t>PHI_1</t>
  </si>
  <si>
    <t>Z1</t>
  </si>
  <si>
    <t>Theta</t>
  </si>
  <si>
    <t>PH_1 Normed</t>
  </si>
  <si>
    <t>Theta 1</t>
  </si>
  <si>
    <t>z1 x Y</t>
  </si>
  <si>
    <t>z1 x z1</t>
  </si>
  <si>
    <t>Y_1</t>
  </si>
  <si>
    <t>X1_1</t>
  </si>
  <si>
    <t>X1_orthogonalize with Z1</t>
  </si>
  <si>
    <t>X2_orthogonalize with Z1</t>
  </si>
  <si>
    <t>PHI_2</t>
  </si>
  <si>
    <t>X2_1</t>
  </si>
  <si>
    <t>Z2</t>
  </si>
  <si>
    <t>PH_2 Normed</t>
  </si>
  <si>
    <t>z2 xy</t>
  </si>
  <si>
    <t>z2 z2</t>
  </si>
  <si>
    <t>Y_2</t>
  </si>
  <si>
    <t>Residual</t>
  </si>
  <si>
    <t>standardised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</si>
</sst>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9" formatCode="0.00000"/>
    <numFmt numFmtId="170" formatCode="_(* #,##0.0000_);_(* \(#,##0.0000\);_(* &quot;-&quot;??_);_(@_)"/>
    <numFmt numFmtId="171" formatCode="_(* #,##0.00000_);_(* \(#,##0.00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0" applyNumberFormat="1"/>
    <xf numFmtId="43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4" fontId="0" fillId="0" borderId="0" xfId="0" applyNumberFormat="1"/>
    <xf numFmtId="0" fontId="4" fillId="0" borderId="0" xfId="0" applyFont="1"/>
    <xf numFmtId="170" fontId="0" fillId="0" borderId="0" xfId="0" applyNumberFormat="1"/>
    <xf numFmtId="171" fontId="0" fillId="0" borderId="0" xfId="1" applyNumberFormat="1" applyFont="1"/>
  </cellXfs>
  <cellStyles count="3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Sheet1!$F$3:$F$12</c:f>
              <c:numCache>
                <c:formatCode>#,##0.00</c:formatCode>
                <c:ptCount val="10"/>
                <c:pt idx="0">
                  <c:v>0.0693014280091376</c:v>
                </c:pt>
                <c:pt idx="1">
                  <c:v>-0.893218405451106</c:v>
                </c:pt>
                <c:pt idx="2">
                  <c:v>0.839317294777332</c:v>
                </c:pt>
                <c:pt idx="3">
                  <c:v>-0.700714438759057</c:v>
                </c:pt>
                <c:pt idx="4">
                  <c:v>1.339827608176659</c:v>
                </c:pt>
                <c:pt idx="5">
                  <c:v>-1.701735065557711</c:v>
                </c:pt>
                <c:pt idx="6">
                  <c:v>1.378328401515069</c:v>
                </c:pt>
                <c:pt idx="7">
                  <c:v>-0.00770015866768195</c:v>
                </c:pt>
                <c:pt idx="8">
                  <c:v>-0.585212058743828</c:v>
                </c:pt>
                <c:pt idx="9">
                  <c:v>0.261805394701186</c:v>
                </c:pt>
              </c:numCache>
            </c:numRef>
          </c:xVal>
          <c:yVal>
            <c:numRef>
              <c:f>Sheet1!$G$3:$G$12</c:f>
              <c:numCache>
                <c:formatCode>#,##0.00</c:formatCode>
                <c:ptCount val="10"/>
                <c:pt idx="0">
                  <c:v>-0.256964616980712</c:v>
                </c:pt>
                <c:pt idx="1">
                  <c:v>-0.154178770188427</c:v>
                </c:pt>
                <c:pt idx="2">
                  <c:v>-0.565322157357566</c:v>
                </c:pt>
                <c:pt idx="3">
                  <c:v>0.231268155282641</c:v>
                </c:pt>
                <c:pt idx="4">
                  <c:v>-1.593180625280415</c:v>
                </c:pt>
                <c:pt idx="5">
                  <c:v>0.513929233961424</c:v>
                </c:pt>
                <c:pt idx="6">
                  <c:v>0.0</c:v>
                </c:pt>
                <c:pt idx="7">
                  <c:v>0.745197389244065</c:v>
                </c:pt>
                <c:pt idx="8">
                  <c:v>2.055716935845696</c:v>
                </c:pt>
                <c:pt idx="9">
                  <c:v>-0.976465544526706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048312"/>
        <c:axId val="2101591336"/>
      </c:scatterChart>
      <c:valAx>
        <c:axId val="-2146048312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crossAx val="2101591336"/>
        <c:crosses val="autoZero"/>
        <c:crossBetween val="midCat"/>
      </c:valAx>
      <c:valAx>
        <c:axId val="2101591336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-2146048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Sheet1!$J$3:$J$12</c:f>
              <c:numCache>
                <c:formatCode>_(* #,##0.00_);_(* \(#,##0.00\);_(* "-"??_);_(@_)</c:formatCode>
                <c:ptCount val="10"/>
                <c:pt idx="0">
                  <c:v>0.0693014280091376</c:v>
                </c:pt>
                <c:pt idx="1">
                  <c:v>-0.893218405451106</c:v>
                </c:pt>
                <c:pt idx="2">
                  <c:v>0.839317294777332</c:v>
                </c:pt>
                <c:pt idx="3">
                  <c:v>-0.700714438759057</c:v>
                </c:pt>
                <c:pt idx="4">
                  <c:v>1.339827608176659</c:v>
                </c:pt>
                <c:pt idx="5">
                  <c:v>-1.701735065557711</c:v>
                </c:pt>
                <c:pt idx="6">
                  <c:v>1.378328401515069</c:v>
                </c:pt>
                <c:pt idx="7">
                  <c:v>-0.00770015866768195</c:v>
                </c:pt>
                <c:pt idx="8">
                  <c:v>-0.585212058743828</c:v>
                </c:pt>
                <c:pt idx="9">
                  <c:v>0.261805394701186</c:v>
                </c:pt>
              </c:numCache>
            </c:numRef>
          </c:xVal>
          <c:yVal>
            <c:numRef>
              <c:f>Sheet1!$K$3:$K$12</c:f>
              <c:numCache>
                <c:formatCode>_(* #,##0.00_);_(* \(#,##0.00\);_(* "-"??_);_(@_)</c:formatCode>
                <c:ptCount val="10"/>
                <c:pt idx="0">
                  <c:v>-0.256964616980712</c:v>
                </c:pt>
                <c:pt idx="1">
                  <c:v>-0.154178770188427</c:v>
                </c:pt>
                <c:pt idx="2">
                  <c:v>-0.565322157357566</c:v>
                </c:pt>
                <c:pt idx="3">
                  <c:v>0.231268155282641</c:v>
                </c:pt>
                <c:pt idx="4">
                  <c:v>-1.593180625280415</c:v>
                </c:pt>
                <c:pt idx="5">
                  <c:v>0.513929233961424</c:v>
                </c:pt>
                <c:pt idx="6">
                  <c:v>0.0</c:v>
                </c:pt>
                <c:pt idx="7">
                  <c:v>0.745197389244065</c:v>
                </c:pt>
                <c:pt idx="8">
                  <c:v>2.055716935845696</c:v>
                </c:pt>
                <c:pt idx="9">
                  <c:v>-0.976465544526706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Sheet1!$J$18:$J$19</c:f>
              <c:numCache>
                <c:formatCode>General</c:formatCode>
                <c:ptCount val="2"/>
                <c:pt idx="0">
                  <c:v>-0.255832900829739</c:v>
                </c:pt>
                <c:pt idx="1">
                  <c:v>0.0</c:v>
                </c:pt>
              </c:numCache>
            </c:numRef>
          </c:xVal>
          <c:yVal>
            <c:numRef>
              <c:f>Sheet1!$K$18:$K$19</c:f>
              <c:numCache>
                <c:formatCode>General</c:formatCode>
                <c:ptCount val="2"/>
                <c:pt idx="0">
                  <c:v>0.966721018108658</c:v>
                </c:pt>
                <c:pt idx="1">
                  <c:v>0.0</c:v>
                </c:pt>
              </c:numCache>
            </c:numRef>
          </c:yVal>
          <c:smooth val="0"/>
        </c:ser>
        <c:ser>
          <c:idx val="2"/>
          <c:order val="2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Sheet1!$M$18:$M$19</c:f>
              <c:numCache>
                <c:formatCode>General</c:formatCode>
                <c:ptCount val="2"/>
                <c:pt idx="0">
                  <c:v>0.790738963029221</c:v>
                </c:pt>
                <c:pt idx="1">
                  <c:v>0.0</c:v>
                </c:pt>
              </c:numCache>
            </c:numRef>
          </c:xVal>
          <c:yVal>
            <c:numRef>
              <c:f>Sheet1!$N$18:$N$19</c:f>
              <c:numCache>
                <c:formatCode>General</c:formatCode>
                <c:ptCount val="2"/>
                <c:pt idx="0">
                  <c:v>0.209261036970779</c:v>
                </c:pt>
                <c:pt idx="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135352"/>
        <c:axId val="2084576056"/>
      </c:scatterChart>
      <c:valAx>
        <c:axId val="2086135352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out"/>
        <c:minorTickMark val="none"/>
        <c:tickLblPos val="nextTo"/>
        <c:crossAx val="2084576056"/>
        <c:crosses val="autoZero"/>
        <c:crossBetween val="midCat"/>
      </c:valAx>
      <c:valAx>
        <c:axId val="208457605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86135352"/>
        <c:crosses val="autoZero"/>
        <c:crossBetween val="midCat"/>
      </c:valAx>
    </c:plotArea>
    <c:legend>
      <c:legendPos val="r"/>
      <c:layout/>
      <c:overlay val="0"/>
    </c:legend>
    <c:plotVisOnly val="1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50800</xdr:rowOff>
    </xdr:from>
    <xdr:to>
      <xdr:col>6</xdr:col>
      <xdr:colOff>457200</xdr:colOff>
      <xdr:row>30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139700</xdr:colOff>
      <xdr:row>19</xdr:row>
      <xdr:rowOff>114300</xdr:rowOff>
    </xdr:from>
    <xdr:to>
      <xdr:col>12</xdr:col>
      <xdr:colOff>355600</xdr:colOff>
      <xdr:row>34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topLeftCell="R1" workbookViewId="0">
      <selection activeCell="AE37" sqref="AE37"/>
    </sheetView>
  </sheetViews>
  <sheetFormatPr baseColWidth="10" defaultRowHeight="15" x14ac:dyDescent="0"/>
  <cols>
    <col min="10" max="10" width="12.83203125" bestFit="1" customWidth="1"/>
    <col min="11" max="11" width="11.83203125" bestFit="1" customWidth="1"/>
    <col min="15" max="15" width="10.83203125" style="6"/>
    <col min="22" max="22" width="2.5" customWidth="1"/>
  </cols>
  <sheetData>
    <row r="1" spans="1:35">
      <c r="F1" t="s">
        <v>29</v>
      </c>
    </row>
    <row r="2" spans="1:35">
      <c r="A2" t="s">
        <v>3</v>
      </c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8</v>
      </c>
      <c r="K2" t="s">
        <v>9</v>
      </c>
      <c r="L2" t="s">
        <v>7</v>
      </c>
      <c r="N2" t="s">
        <v>11</v>
      </c>
      <c r="O2" s="6" t="s">
        <v>4</v>
      </c>
      <c r="R2" t="s">
        <v>17</v>
      </c>
      <c r="S2" t="s">
        <v>28</v>
      </c>
      <c r="T2" t="s">
        <v>19</v>
      </c>
      <c r="U2" t="s">
        <v>4</v>
      </c>
      <c r="W2" t="s">
        <v>20</v>
      </c>
      <c r="X2" t="s">
        <v>4</v>
      </c>
      <c r="Z2" t="s">
        <v>18</v>
      </c>
      <c r="AA2" t="s">
        <v>22</v>
      </c>
      <c r="AC2" t="s">
        <v>23</v>
      </c>
      <c r="AD2" t="s">
        <v>4</v>
      </c>
      <c r="AH2" t="s">
        <v>27</v>
      </c>
      <c r="AI2" t="s">
        <v>28</v>
      </c>
    </row>
    <row r="3" spans="1:35">
      <c r="A3">
        <v>1</v>
      </c>
      <c r="B3">
        <v>0.63</v>
      </c>
      <c r="C3">
        <v>0.6</v>
      </c>
      <c r="D3">
        <v>1.91</v>
      </c>
      <c r="F3" s="8">
        <f>(B3-B$14)/B$15</f>
        <v>6.9301428009137606E-2</v>
      </c>
      <c r="G3" s="8">
        <f>(C3-C$14)/C$15</f>
        <v>-0.25696461698071199</v>
      </c>
      <c r="H3" s="4">
        <f>D3</f>
        <v>1.91</v>
      </c>
      <c r="J3" s="4">
        <f>F3</f>
        <v>6.9301428009137606E-2</v>
      </c>
      <c r="K3" s="4">
        <f>G3</f>
        <v>-0.25696461698071199</v>
      </c>
      <c r="L3" s="4">
        <f>AVERAGE(H3:H12)</f>
        <v>2.0750000000000002</v>
      </c>
      <c r="M3" s="4"/>
      <c r="N3" s="7">
        <f t="array" ref="N3">MMULT(J3:K3,TRANSPOSE($J$15:$K$15))</f>
        <v>-1.5624414863528544</v>
      </c>
      <c r="O3" s="6" t="s">
        <v>15</v>
      </c>
      <c r="P3">
        <f t="array" ref="P3">MMULT(TRANSPOSE(N3:N12),H3:H12)</f>
        <v>34.46501464070991</v>
      </c>
      <c r="R3" s="4">
        <f>AVERAGE($H$3:$H$12)+$P$5*N3</f>
        <v>1.9387604936787848</v>
      </c>
      <c r="S3">
        <f>(R3-H3)^2</f>
        <v>8.2716599664742392E-4</v>
      </c>
      <c r="T3">
        <f t="array" ref="T3">MMULT(TRANSPOSE($N$3:$N$12),$J$3:$J$12)/MMULT(TRANSPOSE($N$3:$N$12),$N$3:$N$12)*N3</f>
        <v>0.16538570376743678</v>
      </c>
      <c r="U3" s="4">
        <f>J3-T3</f>
        <v>-9.608427575829917E-2</v>
      </c>
      <c r="W3">
        <f t="array" ref="W3">MMULT(TRANSPOSE($N$3:$N$12),$K$3:$K$12)/MMULT(TRANSPOSE($N$3:$N$12),$N$3:$N$12)*N3</f>
        <v>-0.23153688909344339</v>
      </c>
      <c r="X3" s="4">
        <f>K3-W3</f>
        <v>-2.5427727887268603E-2</v>
      </c>
      <c r="Z3" s="4">
        <f>U3</f>
        <v>-9.608427575829917E-2</v>
      </c>
      <c r="AA3" s="4">
        <f>X3</f>
        <v>-2.5427727887268603E-2</v>
      </c>
      <c r="AC3">
        <f t="array" ref="AC3:AC12">MMULT(Z3:AA12,TRANSPOSE(Z18:AA18))</f>
        <v>-0.22066174755118012</v>
      </c>
      <c r="AE3" t="s">
        <v>25</v>
      </c>
      <c r="AF3">
        <f t="array" ref="AF3">MMULT(TRANSPOSE(AC3:AC12),H3:H12)</f>
        <v>4.9289201964155787</v>
      </c>
      <c r="AH3" s="11">
        <f>R3+$AF$5*AC3</f>
        <v>1.893649620235708</v>
      </c>
      <c r="AI3" s="10">
        <f>(AH3-H3)^2</f>
        <v>2.6733491843656534E-4</v>
      </c>
    </row>
    <row r="4" spans="1:35">
      <c r="A4">
        <v>2</v>
      </c>
      <c r="B4">
        <v>0.38</v>
      </c>
      <c r="C4">
        <v>0.64</v>
      </c>
      <c r="D4">
        <v>1.69</v>
      </c>
      <c r="F4" s="8">
        <f t="shared" ref="F4:G12" si="0">(B4-B$14)/B$15</f>
        <v>-0.89321840545110598</v>
      </c>
      <c r="G4" s="8">
        <f t="shared" si="0"/>
        <v>-0.15417877018842707</v>
      </c>
      <c r="H4" s="4">
        <f t="shared" ref="H4:H12" si="1">D4</f>
        <v>1.69</v>
      </c>
      <c r="J4" s="4">
        <f t="shared" ref="J4:J12" si="2">F4</f>
        <v>-0.89321840545110598</v>
      </c>
      <c r="K4" s="4">
        <f t="shared" ref="K4:K12" si="3">G4</f>
        <v>-0.15417877018842707</v>
      </c>
      <c r="L4" s="1">
        <f>L3</f>
        <v>2.0750000000000002</v>
      </c>
      <c r="M4" s="1"/>
      <c r="N4" s="7">
        <f t="array" ref="N4">MMULT(J4:K4,TRANSPOSE($J$15:$K$15))</f>
        <v>0.46652502847289179</v>
      </c>
      <c r="O4" s="6" t="s">
        <v>16</v>
      </c>
      <c r="P4">
        <f t="array" ref="P4">MMULT(TRANSPOSE(N3:N12),N3:N12)</f>
        <v>395.2566341178686</v>
      </c>
      <c r="R4" s="4">
        <f t="shared" ref="R4:R12" si="4">AVERAGE($H$3:$H$12)+$P$5*N4</f>
        <v>2.1156793727130232</v>
      </c>
      <c r="S4">
        <f t="shared" ref="S4:S12" si="5">(R4-H4)^2</f>
        <v>0.18120292835335297</v>
      </c>
      <c r="T4">
        <f t="array" ref="T4">MMULT(TRANSPOSE($N$3:$N$12),$J$3:$J$12)/MMULT(TRANSPOSE($N$3:$N$12),$N$3:$N$12)*N4</f>
        <v>-4.9382054197252681E-2</v>
      </c>
      <c r="U4" s="4">
        <f t="shared" ref="U4:U12" si="6">J4-T4</f>
        <v>-0.84383635125385326</v>
      </c>
      <c r="W4">
        <f t="array" ref="W4">MMULT(TRANSPOSE($N$3:$N$12),$K$3:$K$12)/MMULT(TRANSPOSE($N$3:$N$12),$N$3:$N$12)*N4</f>
        <v>6.9133951396148002E-2</v>
      </c>
      <c r="X4" s="4">
        <f t="shared" ref="X4:X12" si="7">K4-W4</f>
        <v>-0.22331272158457507</v>
      </c>
      <c r="Z4" s="4">
        <f t="shared" ref="Z4:Z12" si="8">U4</f>
        <v>-0.84383635125385326</v>
      </c>
      <c r="AA4" s="4">
        <f t="shared" ref="AA4:AA12" si="9">X4</f>
        <v>-0.22331272158457507</v>
      </c>
      <c r="AC4">
        <v>-1.9379071387630633</v>
      </c>
      <c r="AE4" t="s">
        <v>26</v>
      </c>
      <c r="AF4">
        <f t="array" ref="AF4">MMULT(TRANSPOSE(AC3:AC12),AC3:AC12)</f>
        <v>24.110021843265567</v>
      </c>
      <c r="AH4" s="11">
        <f t="shared" ref="AH4:AH12" si="10">R4+$AF$5*AC4</f>
        <v>1.7195043009058941</v>
      </c>
      <c r="AI4" s="10">
        <f t="shared" ref="AI4:AI12" si="11">(AH4-H4)^2</f>
        <v>8.7050377194554786E-4</v>
      </c>
    </row>
    <row r="5" spans="1:35">
      <c r="A5">
        <v>3</v>
      </c>
      <c r="B5">
        <v>0.83</v>
      </c>
      <c r="C5">
        <v>0.48</v>
      </c>
      <c r="D5">
        <v>1.89</v>
      </c>
      <c r="F5" s="8">
        <f t="shared" si="0"/>
        <v>0.8393172947773323</v>
      </c>
      <c r="G5" s="8">
        <f t="shared" si="0"/>
        <v>-0.56532215735756641</v>
      </c>
      <c r="H5" s="4">
        <f t="shared" si="1"/>
        <v>1.89</v>
      </c>
      <c r="J5" s="4">
        <f t="shared" si="2"/>
        <v>0.8393172947773323</v>
      </c>
      <c r="K5" s="4">
        <f t="shared" si="3"/>
        <v>-0.56532215735756641</v>
      </c>
      <c r="L5" s="1">
        <f t="shared" ref="L5:L12" si="12">L4</f>
        <v>2.0750000000000002</v>
      </c>
      <c r="M5" s="1"/>
      <c r="N5" s="7">
        <f t="array" ref="N5">MMULT(J5:K5,TRANSPOSE($J$15:$K$15))</f>
        <v>-4.4689684766433855</v>
      </c>
      <c r="O5" s="6" t="s">
        <v>14</v>
      </c>
      <c r="P5">
        <f>P3/P4</f>
        <v>8.7196549445978877E-2</v>
      </c>
      <c r="R5" s="4">
        <f>AVERAGE($H$3:$H$12)+$P$5*N5</f>
        <v>1.6853213692538442</v>
      </c>
      <c r="S5">
        <f t="shared" si="5"/>
        <v>4.1893341884121138E-2</v>
      </c>
      <c r="T5">
        <f t="array" ref="T5">MMULT(TRANSPOSE($N$3:$N$12),$J$3:$J$12)/MMULT(TRANSPOSE($N$3:$N$12),$N$3:$N$12)*N5</f>
        <v>0.47304395273669819</v>
      </c>
      <c r="U5" s="4">
        <f t="shared" si="6"/>
        <v>0.36627334204063411</v>
      </c>
      <c r="W5">
        <f t="array" ref="W5">MMULT(TRANSPOSE($N$3:$N$12),$K$3:$K$12)/MMULT(TRANSPOSE($N$3:$N$12),$N$3:$N$12)*N5</f>
        <v>-0.66225267798924503</v>
      </c>
      <c r="X5" s="4">
        <f t="shared" si="7"/>
        <v>9.6930520631678618E-2</v>
      </c>
      <c r="Z5" s="4">
        <f t="shared" si="8"/>
        <v>0.36627334204063411</v>
      </c>
      <c r="AA5" s="4">
        <f t="shared" si="9"/>
        <v>9.6930520631678618E-2</v>
      </c>
      <c r="AC5">
        <v>0.84116277193374689</v>
      </c>
      <c r="AE5" t="s">
        <v>12</v>
      </c>
      <c r="AF5">
        <f>AF3/AF4</f>
        <v>0.20443449734129249</v>
      </c>
      <c r="AH5" s="11">
        <f t="shared" si="10"/>
        <v>1.8572840577163281</v>
      </c>
      <c r="AI5" s="10">
        <f t="shared" si="11"/>
        <v>1.0703328795085448E-3</v>
      </c>
    </row>
    <row r="6" spans="1:35">
      <c r="A6">
        <v>4</v>
      </c>
      <c r="B6">
        <v>0.43</v>
      </c>
      <c r="C6">
        <v>0.79</v>
      </c>
      <c r="D6">
        <v>2.0299999999999998</v>
      </c>
      <c r="F6" s="8">
        <f t="shared" si="0"/>
        <v>-0.70071443875905737</v>
      </c>
      <c r="G6" s="8">
        <f t="shared" si="0"/>
        <v>0.23126815528264105</v>
      </c>
      <c r="H6" s="4">
        <f t="shared" si="1"/>
        <v>2.0299999999999998</v>
      </c>
      <c r="J6" s="4">
        <f t="shared" si="2"/>
        <v>-0.70071443875905737</v>
      </c>
      <c r="K6" s="4">
        <f t="shared" si="3"/>
        <v>0.23126815528264105</v>
      </c>
      <c r="L6" s="1">
        <f t="shared" si="12"/>
        <v>2.0750000000000002</v>
      </c>
      <c r="M6" s="1"/>
      <c r="N6" s="7">
        <f t="array" ref="N6">MMULT(J6:K6,TRANSPOSE($J$15:$K$15))</f>
        <v>2.3649351004160355</v>
      </c>
      <c r="R6" s="4">
        <f t="shared" si="4"/>
        <v>2.2812141804199579</v>
      </c>
      <c r="S6">
        <f t="shared" si="5"/>
        <v>6.3108564444071272E-2</v>
      </c>
      <c r="T6">
        <f t="array" ref="T6">MMULT(TRANSPOSE($N$3:$N$12),$J$3:$J$12)/MMULT(TRANSPOSE($N$3:$N$12),$N$3:$N$12)*N6</f>
        <v>-0.250330306358935</v>
      </c>
      <c r="U6" s="4">
        <f t="shared" si="6"/>
        <v>-0.45038413240012237</v>
      </c>
      <c r="W6">
        <f t="array" ref="W6">MMULT(TRANSPOSE($N$3:$N$12),$K$3:$K$12)/MMULT(TRANSPOSE($N$3:$N$12),$N$3:$N$12)*N6</f>
        <v>0.35045774247609712</v>
      </c>
      <c r="X6" s="4">
        <f t="shared" si="7"/>
        <v>-0.11918958719345607</v>
      </c>
      <c r="Z6" s="4">
        <f t="shared" si="8"/>
        <v>-0.45038413240012237</v>
      </c>
      <c r="AA6" s="4">
        <f t="shared" si="9"/>
        <v>-0.11918958719345607</v>
      </c>
      <c r="AC6">
        <v>-1.0343268858551917</v>
      </c>
      <c r="AH6" s="11">
        <f t="shared" si="10"/>
        <v>2.0697620834235675</v>
      </c>
      <c r="AI6" s="10">
        <f t="shared" si="11"/>
        <v>1.5810232781827561E-3</v>
      </c>
    </row>
    <row r="7" spans="1:35">
      <c r="A7">
        <v>5</v>
      </c>
      <c r="B7">
        <v>0.96</v>
      </c>
      <c r="C7">
        <v>0.08</v>
      </c>
      <c r="D7">
        <v>1.1599999999999999</v>
      </c>
      <c r="F7" s="8">
        <f t="shared" si="0"/>
        <v>1.3398276081766589</v>
      </c>
      <c r="G7" s="8">
        <f t="shared" si="0"/>
        <v>-1.5931806252804146</v>
      </c>
      <c r="H7" s="4">
        <f t="shared" si="1"/>
        <v>1.1599999999999999</v>
      </c>
      <c r="J7" s="4">
        <f t="shared" si="2"/>
        <v>1.3398276081766589</v>
      </c>
      <c r="K7" s="4">
        <f t="shared" si="3"/>
        <v>-1.5931806252804146</v>
      </c>
      <c r="L7" s="1">
        <f t="shared" si="12"/>
        <v>2.0750000000000002</v>
      </c>
      <c r="M7" s="1"/>
      <c r="N7" s="7">
        <f t="array" ref="N7">MMULT(J7:K7,TRANSPOSE($J$15:$K$15))</f>
        <v>-11.054119164132674</v>
      </c>
      <c r="R7" s="4">
        <f t="shared" si="4"/>
        <v>1.1111189517229629</v>
      </c>
      <c r="S7">
        <f t="shared" si="5"/>
        <v>2.3893568806620208E-3</v>
      </c>
      <c r="T7">
        <f t="array" ref="T7">MMULT(TRANSPOSE($N$3:$N$12),$J$3:$J$12)/MMULT(TRANSPOSE($N$3:$N$12),$N$3:$N$12)*N7</f>
        <v>1.1700875158894248</v>
      </c>
      <c r="U7" s="4">
        <f t="shared" si="6"/>
        <v>0.16974009228723408</v>
      </c>
      <c r="W7">
        <f t="array" ref="W7">MMULT(TRANSPOSE($N$3:$N$12),$K$3:$K$12)/MMULT(TRANSPOSE($N$3:$N$12),$N$3:$N$12)*N7</f>
        <v>-1.6381006170707137</v>
      </c>
      <c r="X7" s="4">
        <f t="shared" si="7"/>
        <v>4.4919991790299152E-2</v>
      </c>
      <c r="Z7" s="4">
        <f t="shared" si="8"/>
        <v>0.16974009228723408</v>
      </c>
      <c r="AA7" s="4">
        <f t="shared" si="9"/>
        <v>4.4919991790299152E-2</v>
      </c>
      <c r="AC7">
        <v>0.38981555616673841</v>
      </c>
      <c r="AH7" s="11">
        <f t="shared" si="10"/>
        <v>1.1908106990037264</v>
      </c>
      <c r="AI7" s="10">
        <f t="shared" si="11"/>
        <v>9.4929917309823076E-4</v>
      </c>
    </row>
    <row r="8" spans="1:35">
      <c r="A8">
        <v>6</v>
      </c>
      <c r="B8">
        <v>0.17</v>
      </c>
      <c r="C8">
        <v>0.9</v>
      </c>
      <c r="D8">
        <v>2.06</v>
      </c>
      <c r="F8" s="8">
        <f t="shared" si="0"/>
        <v>-1.7017350655577106</v>
      </c>
      <c r="G8" s="8">
        <f t="shared" si="0"/>
        <v>0.51392923396142431</v>
      </c>
      <c r="H8" s="4">
        <f t="shared" si="1"/>
        <v>2.06</v>
      </c>
      <c r="J8" s="4">
        <f t="shared" si="2"/>
        <v>-1.7017350655577106</v>
      </c>
      <c r="K8" s="4">
        <f t="shared" si="3"/>
        <v>0.51392923396142431</v>
      </c>
      <c r="L8" s="1">
        <f t="shared" si="12"/>
        <v>2.0750000000000002</v>
      </c>
      <c r="M8" s="1"/>
      <c r="N8" s="7">
        <f t="array" ref="N8">MMULT(J8:K8,TRANSPOSE($J$15:$K$15))</f>
        <v>5.4725761672508053</v>
      </c>
      <c r="R8" s="4">
        <f t="shared" si="4"/>
        <v>2.5521897583645705</v>
      </c>
      <c r="S8">
        <f t="shared" si="5"/>
        <v>0.24225075823897427</v>
      </c>
      <c r="T8">
        <f t="array" ref="T8">MMULT(TRANSPOSE($N$3:$N$12),$J$3:$J$12)/MMULT(TRANSPOSE($N$3:$N$12),$N$3:$N$12)*N8</f>
        <v>-0.57927664411573099</v>
      </c>
      <c r="U8" s="4">
        <f t="shared" si="6"/>
        <v>-1.1224584214419795</v>
      </c>
      <c r="W8">
        <f t="array" ref="W8">MMULT(TRANSPOSE($N$3:$N$12),$K$3:$K$12)/MMULT(TRANSPOSE($N$3:$N$12),$N$3:$N$12)*N8</f>
        <v>0.81097645714075384</v>
      </c>
      <c r="X8" s="4">
        <f t="shared" si="7"/>
        <v>-0.29704722317932952</v>
      </c>
      <c r="Z8" s="4">
        <f t="shared" si="8"/>
        <v>-1.1224584214419795</v>
      </c>
      <c r="AA8" s="4">
        <f t="shared" si="9"/>
        <v>-0.29704722317932952</v>
      </c>
      <c r="AC8">
        <v>-2.5777749259616272</v>
      </c>
      <c r="AH8" s="11">
        <f t="shared" si="10"/>
        <v>2.0252036371166175</v>
      </c>
      <c r="AI8" s="10">
        <f t="shared" si="11"/>
        <v>1.2107868699120395E-3</v>
      </c>
    </row>
    <row r="9" spans="1:35">
      <c r="A9">
        <v>7</v>
      </c>
      <c r="B9">
        <v>0.97</v>
      </c>
      <c r="C9">
        <v>0.7</v>
      </c>
      <c r="D9">
        <v>2.4500000000000002</v>
      </c>
      <c r="F9" s="8">
        <f t="shared" si="0"/>
        <v>1.3783284015150687</v>
      </c>
      <c r="G9" s="8">
        <f t="shared" si="0"/>
        <v>0</v>
      </c>
      <c r="H9" s="4">
        <f t="shared" si="1"/>
        <v>2.4500000000000002</v>
      </c>
      <c r="J9" s="4">
        <f t="shared" si="2"/>
        <v>1.3783284015150687</v>
      </c>
      <c r="K9" s="4">
        <f t="shared" si="3"/>
        <v>0</v>
      </c>
      <c r="L9" s="1">
        <f t="shared" si="12"/>
        <v>2.0750000000000002</v>
      </c>
      <c r="M9" s="1"/>
      <c r="N9" s="7">
        <f t="array" ref="N9">MMULT(J9:K9,TRANSPOSE($J$15:$K$15))</f>
        <v>-2.0701334079978917</v>
      </c>
      <c r="R9" s="4">
        <f t="shared" si="4"/>
        <v>1.8944915099297392</v>
      </c>
      <c r="S9">
        <f t="shared" si="5"/>
        <v>0.30858968254014119</v>
      </c>
      <c r="T9">
        <f t="array" ref="T9">MMULT(TRANSPOSE($N$3:$N$12),$J$3:$J$12)/MMULT(TRANSPOSE($N$3:$N$12),$N$3:$N$12)*N9</f>
        <v>0.21912530713287418</v>
      </c>
      <c r="U9" s="4">
        <f t="shared" si="6"/>
        <v>1.1592030943821945</v>
      </c>
      <c r="W9">
        <f t="array" ref="W9">MMULT(TRANSPOSE($N$3:$N$12),$K$3:$K$12)/MMULT(TRANSPOSE($N$3:$N$12),$N$3:$N$12)*N9</f>
        <v>-0.30677132774749827</v>
      </c>
      <c r="X9" s="4">
        <f t="shared" si="7"/>
        <v>0.30677132774749827</v>
      </c>
      <c r="Z9" s="4">
        <f t="shared" si="8"/>
        <v>1.1592030943821945</v>
      </c>
      <c r="AA9" s="4">
        <f t="shared" si="9"/>
        <v>0.30677132774749827</v>
      </c>
      <c r="AC9">
        <v>2.6621606767017432</v>
      </c>
      <c r="AH9" s="11">
        <f t="shared" si="10"/>
        <v>2.4387289897130153</v>
      </c>
      <c r="AI9" s="10">
        <f t="shared" si="11"/>
        <v>1.2703567288931833E-4</v>
      </c>
    </row>
    <row r="10" spans="1:35">
      <c r="A10">
        <v>8</v>
      </c>
      <c r="B10">
        <v>0.61</v>
      </c>
      <c r="C10">
        <v>0.99</v>
      </c>
      <c r="D10">
        <v>2.61</v>
      </c>
      <c r="F10" s="8">
        <f t="shared" si="0"/>
        <v>-7.7001586676819552E-3</v>
      </c>
      <c r="G10" s="8">
        <f t="shared" si="0"/>
        <v>0.74519738924406509</v>
      </c>
      <c r="H10" s="4">
        <f t="shared" si="1"/>
        <v>2.61</v>
      </c>
      <c r="J10" s="4">
        <f t="shared" si="2"/>
        <v>-7.7001586676819552E-3</v>
      </c>
      <c r="K10" s="4">
        <f t="shared" si="3"/>
        <v>0.74519738924406509</v>
      </c>
      <c r="L10" s="1">
        <f t="shared" si="12"/>
        <v>2.0750000000000002</v>
      </c>
      <c r="M10" s="1"/>
      <c r="N10" s="7">
        <f t="array" ref="N10">MMULT(J10:K10,TRANSPOSE($J$15:$K$15))</f>
        <v>4.2407990336593286</v>
      </c>
      <c r="R10" s="4">
        <f t="shared" si="4"/>
        <v>2.4447830426289352</v>
      </c>
      <c r="S10">
        <f t="shared" si="5"/>
        <v>2.7296643002952203E-2</v>
      </c>
      <c r="T10">
        <f t="array" ref="T10">MMULT(TRANSPOSE($N$3:$N$12),$J$3:$J$12)/MMULT(TRANSPOSE($N$3:$N$12),$N$3:$N$12)*N10</f>
        <v>-0.44889203137788442</v>
      </c>
      <c r="U10" s="4">
        <f t="shared" si="6"/>
        <v>0.44119187271020244</v>
      </c>
      <c r="W10">
        <f t="array" ref="W10">MMULT(TRANSPOSE($N$3:$N$12),$K$3:$K$12)/MMULT(TRANSPOSE($N$3:$N$12),$N$3:$N$12)*N10</f>
        <v>0.62844044023432566</v>
      </c>
      <c r="X10" s="4">
        <f t="shared" si="7"/>
        <v>0.11675694900973943</v>
      </c>
      <c r="Z10" s="4">
        <f t="shared" si="8"/>
        <v>0.44119187271020244</v>
      </c>
      <c r="AA10" s="4">
        <f t="shared" si="9"/>
        <v>0.11675694900973943</v>
      </c>
      <c r="AC10">
        <v>1.0132164588772707</v>
      </c>
      <c r="AH10" s="11">
        <f t="shared" si="10"/>
        <v>2.6519194400974344</v>
      </c>
      <c r="AI10" s="10">
        <f t="shared" si="11"/>
        <v>1.7572394580824024E-3</v>
      </c>
    </row>
    <row r="11" spans="1:35">
      <c r="A11">
        <v>9</v>
      </c>
      <c r="B11">
        <v>0.46</v>
      </c>
      <c r="C11">
        <v>1.5</v>
      </c>
      <c r="D11">
        <v>3.53</v>
      </c>
      <c r="F11" s="8">
        <f t="shared" si="0"/>
        <v>-0.58521205874382798</v>
      </c>
      <c r="G11" s="8">
        <f t="shared" si="0"/>
        <v>2.0557169358456964</v>
      </c>
      <c r="H11" s="4">
        <f t="shared" si="1"/>
        <v>3.53</v>
      </c>
      <c r="J11" s="4">
        <f t="shared" si="2"/>
        <v>-0.58521205874382798</v>
      </c>
      <c r="K11" s="4">
        <f t="shared" si="3"/>
        <v>2.0557169358456964</v>
      </c>
      <c r="L11" s="1">
        <f t="shared" si="12"/>
        <v>2.0750000000000002</v>
      </c>
      <c r="M11" s="1"/>
      <c r="N11" s="7">
        <f t="array" ref="N11">MMULT(J11:K11,TRANSPOSE($J$15:$K$15))</f>
        <v>12.545791855247369</v>
      </c>
      <c r="R11" s="4">
        <f>AVERAGE($H$3:$H$12)+$P$5*N11</f>
        <v>3.1689497598450362</v>
      </c>
      <c r="S11">
        <f t="shared" si="5"/>
        <v>0.13035727591595686</v>
      </c>
      <c r="T11">
        <f t="array" ref="T11">MMULT(TRANSPOSE($N$3:$N$12),$J$3:$J$12)/MMULT(TRANSPOSE($N$3:$N$12),$N$3:$N$12)*N11</f>
        <v>-1.3279822850474914</v>
      </c>
      <c r="U11" s="4">
        <f t="shared" si="6"/>
        <v>0.74277022630366341</v>
      </c>
      <c r="W11">
        <f t="array" ref="W11">MMULT(TRANSPOSE($N$3:$N$12),$K$3:$K$12)/MMULT(TRANSPOSE($N$3:$N$12),$N$3:$N$12)*N11</f>
        <v>1.8591503379486087</v>
      </c>
      <c r="X11" s="4">
        <f t="shared" si="7"/>
        <v>0.19656659789708764</v>
      </c>
      <c r="Z11" s="4">
        <f t="shared" si="8"/>
        <v>0.74277022630366341</v>
      </c>
      <c r="AA11" s="4">
        <f t="shared" si="9"/>
        <v>0.19656659789708764</v>
      </c>
      <c r="AC11">
        <v>1.7058043563490681</v>
      </c>
      <c r="AH11" s="11">
        <f t="shared" si="10"/>
        <v>3.5176750159978449</v>
      </c>
      <c r="AI11" s="10">
        <f t="shared" si="11"/>
        <v>1.5190523065337349E-4</v>
      </c>
    </row>
    <row r="12" spans="1:35">
      <c r="A12">
        <v>10</v>
      </c>
      <c r="B12">
        <v>0.68</v>
      </c>
      <c r="C12">
        <v>0.32</v>
      </c>
      <c r="D12">
        <v>1.42</v>
      </c>
      <c r="F12" s="8">
        <f t="shared" si="0"/>
        <v>0.26180539470118647</v>
      </c>
      <c r="G12" s="8">
        <f t="shared" si="0"/>
        <v>-0.97646554452670564</v>
      </c>
      <c r="H12" s="4">
        <f t="shared" si="1"/>
        <v>1.42</v>
      </c>
      <c r="J12" s="4">
        <f t="shared" si="2"/>
        <v>0.26180539470118647</v>
      </c>
      <c r="K12" s="4">
        <f t="shared" si="3"/>
        <v>-0.97646554452670564</v>
      </c>
      <c r="L12" s="1">
        <f t="shared" si="12"/>
        <v>2.0750000000000002</v>
      </c>
      <c r="M12" s="1"/>
      <c r="N12" s="7">
        <f t="array" ref="N12">MMULT(J12:K12,TRANSPOSE($J$15:$K$15))</f>
        <v>-5.9349646499196202</v>
      </c>
      <c r="R12" s="4">
        <f t="shared" si="4"/>
        <v>1.5574915614431473</v>
      </c>
      <c r="S12">
        <f t="shared" si="5"/>
        <v>1.8903929468074759E-2</v>
      </c>
      <c r="T12">
        <f t="array" ref="T12">MMULT(TRANSPOSE($N$3:$N$12),$J$3:$J$12)/MMULT(TRANSPOSE($N$3:$N$12),$N$3:$N$12)*N12</f>
        <v>0.62822084157085989</v>
      </c>
      <c r="U12" s="4">
        <f t="shared" si="6"/>
        <v>-0.36641544686967342</v>
      </c>
      <c r="W12">
        <f t="array" ref="W12">MMULT(TRANSPOSE($N$3:$N$12),$K$3:$K$12)/MMULT(TRANSPOSE($N$3:$N$12),$N$3:$N$12)*N12</f>
        <v>-0.87949741729503184</v>
      </c>
      <c r="X12" s="4">
        <f t="shared" si="7"/>
        <v>-9.6968127231673806E-2</v>
      </c>
      <c r="Z12" s="4">
        <f t="shared" si="8"/>
        <v>-0.36641544686967342</v>
      </c>
      <c r="AA12" s="4">
        <f t="shared" si="9"/>
        <v>-9.6968127231673806E-2</v>
      </c>
      <c r="AC12">
        <v>-0.84148912189750324</v>
      </c>
      <c r="AH12" s="11">
        <f t="shared" si="10"/>
        <v>1.3854621557898656</v>
      </c>
      <c r="AI12" s="10">
        <f t="shared" si="11"/>
        <v>1.1928626826835061E-3</v>
      </c>
    </row>
    <row r="13" spans="1:35">
      <c r="AH13" s="11"/>
    </row>
    <row r="14" spans="1:35">
      <c r="A14" t="s">
        <v>5</v>
      </c>
      <c r="B14" s="3">
        <f>AVERAGE(B3:B12)</f>
        <v>0.61199999999999999</v>
      </c>
      <c r="C14" s="3">
        <f>AVERAGE(C3:C12)</f>
        <v>0.7</v>
      </c>
      <c r="D14" s="3">
        <f>AVERAGE(D3:D12)</f>
        <v>2.0750000000000002</v>
      </c>
      <c r="E14" s="3" t="s">
        <v>4</v>
      </c>
      <c r="F14" s="3">
        <f t="shared" ref="F14:G14" si="13">AVERAGE(F3:F12)</f>
        <v>0</v>
      </c>
      <c r="G14" s="3">
        <f t="shared" si="13"/>
        <v>1.1102230246251565E-16</v>
      </c>
      <c r="H14" s="3">
        <f t="shared" ref="H14" si="14">AVERAGE(H3:H12)</f>
        <v>2.0750000000000002</v>
      </c>
      <c r="J14" t="s">
        <v>10</v>
      </c>
      <c r="U14" s="4" t="s">
        <v>4</v>
      </c>
      <c r="Z14" s="4" t="s">
        <v>4</v>
      </c>
    </row>
    <row r="15" spans="1:35">
      <c r="A15" t="s">
        <v>6</v>
      </c>
      <c r="B15" s="2">
        <f>_xlfn.STDEV.S(B3:B12)</f>
        <v>0.25973490759276507</v>
      </c>
      <c r="C15" s="2">
        <f>_xlfn.STDEV.S(C3:C12)</f>
        <v>0.38915863660523375</v>
      </c>
      <c r="D15" s="2">
        <f>_xlfn.STDEV.S(D3:D12)</f>
        <v>0.66850164131768863</v>
      </c>
      <c r="E15" s="2" t="s">
        <v>4</v>
      </c>
      <c r="F15" s="2">
        <f t="shared" ref="F15:G15" si="15">_xlfn.STDEV.S(F3:F12)</f>
        <v>1</v>
      </c>
      <c r="G15" s="2">
        <f t="shared" si="15"/>
        <v>1.0000000000000002</v>
      </c>
      <c r="H15" s="2">
        <f t="shared" ref="H15" si="16">_xlfn.STDEV.S(H3:H12)</f>
        <v>0.66850164131768863</v>
      </c>
      <c r="J15">
        <f t="array" ref="J15">MMULT(TRANSPOSE(J3:J12),H3:H12)</f>
        <v>-1.501915948131364</v>
      </c>
      <c r="K15">
        <f t="array" ref="K15">MMULT(TRANSPOSE(K3:K12),H3:H12)</f>
        <v>5.6753205306360082</v>
      </c>
      <c r="S15">
        <f>SQRT(SUM(S3:S12))</f>
        <v>1.0083747551009765</v>
      </c>
    </row>
    <row r="16" spans="1:35">
      <c r="AI16">
        <f>SQRT(SUM(AI3:AI12))</f>
        <v>9.5803569533667615E-2</v>
      </c>
    </row>
    <row r="17" spans="9:27">
      <c r="J17" t="s">
        <v>13</v>
      </c>
      <c r="M17" t="s">
        <v>24</v>
      </c>
      <c r="Z17" t="s">
        <v>21</v>
      </c>
    </row>
    <row r="18" spans="9:27">
      <c r="I18">
        <v>1</v>
      </c>
      <c r="J18">
        <f>J15/SQRT(J15^2+K15^2)</f>
        <v>-0.25583290082973892</v>
      </c>
      <c r="K18">
        <f>K15/SQRT(J15^2+K15^2)</f>
        <v>0.96672101810865829</v>
      </c>
      <c r="M18">
        <f>Z18/SUM(Z18:AA18)</f>
        <v>0.79073896302922098</v>
      </c>
      <c r="N18">
        <f>AA18/SUM(Z18:AA18)</f>
        <v>0.20926103697077905</v>
      </c>
      <c r="Z18" s="9">
        <f t="array" ref="Z18">MMULT(TRANSPOSE(Z3:Z12),H3:H12)</f>
        <v>2.1462339195569009</v>
      </c>
      <c r="AA18">
        <f t="array" ref="AA18">MMULT(TRANSPOSE(AA3:AA12),H3:H12)</f>
        <v>0.56797901278040319</v>
      </c>
    </row>
    <row r="19" spans="9:27">
      <c r="I19">
        <v>2</v>
      </c>
      <c r="J19">
        <v>0</v>
      </c>
      <c r="K19">
        <v>0</v>
      </c>
      <c r="M19">
        <v>0</v>
      </c>
      <c r="N19">
        <v>0</v>
      </c>
    </row>
    <row r="21" spans="9:27">
      <c r="J21" s="5" t="s">
        <v>4</v>
      </c>
      <c r="K21" s="5" t="s">
        <v>4</v>
      </c>
    </row>
    <row r="24" spans="9:27">
      <c r="Z24" t="s">
        <v>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Spiegeleer</dc:creator>
  <cp:lastModifiedBy>Jan De Spiegeleer</cp:lastModifiedBy>
  <dcterms:created xsi:type="dcterms:W3CDTF">2016-04-02T09:12:22Z</dcterms:created>
  <dcterms:modified xsi:type="dcterms:W3CDTF">2016-04-02T10:54:37Z</dcterms:modified>
</cp:coreProperties>
</file>