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045_isep_ipp_pt/Documents/Desktop/University/2nd Year/1st Semester/LAPR3/TP's/"/>
    </mc:Choice>
  </mc:AlternateContent>
  <xr:revisionPtr revIDLastSave="0" documentId="8_{037DC763-AD6D-4F0E-827F-28FED4057823}" xr6:coauthVersionLast="47" xr6:coauthVersionMax="47" xr10:uidLastSave="{00000000-0000-0000-0000-000000000000}"/>
  <bookViews>
    <workbookView xWindow="-108" yWindow="-108" windowWidth="23256" windowHeight="12576" firstSheet="4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E3" i="10"/>
  <c r="C3" i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6" i="10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E9" i="1" l="1"/>
  <c r="E10" i="1" s="1"/>
  <c r="R4" i="1"/>
</calcChain>
</file>

<file path=xl/sharedStrings.xml><?xml version="1.0" encoding="utf-8"?>
<sst xmlns="http://schemas.openxmlformats.org/spreadsheetml/2006/main" count="322" uniqueCount="167">
  <si>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</si>
  <si>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</si>
  <si>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</si>
  <si>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</si>
  <si>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</si>
  <si>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</si>
  <si>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</si>
  <si>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</si>
  <si>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</si>
  <si>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</si>
  <si>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</si>
  <si>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</si>
  <si>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</si>
  <si>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</si>
  <si>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</si>
  <si>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</si>
  <si>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</si>
  <si>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</si>
  <si>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</si>
  <si>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</si>
  <si>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</si>
  <si>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</si>
  <si>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</si>
  <si>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</si>
  <si>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</si>
  <si>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</si>
  <si>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</si>
  <si>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</si>
  <si>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</si>
  <si>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</si>
  <si>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</si>
  <si>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</si>
  <si>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</si>
  <si>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</si>
  <si>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</si>
  <si>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</si>
  <si>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</si>
  <si>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</si>
  <si>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</si>
  <si>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</si>
  <si>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</si>
  <si>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</si>
  <si>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</si>
  <si>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</si>
  <si>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</si>
  <si>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</si>
  <si>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</si>
  <si>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</si>
  <si>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</si>
  <si>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</si>
  <si>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</si>
  <si>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</si>
  <si>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</si>
  <si>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</si>
  <si>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Developed with help from 1191507 and 1201045</t>
  </si>
  <si>
    <t>US109</t>
  </si>
  <si>
    <t>US110</t>
  </si>
  <si>
    <t>Developed with help from 1191507</t>
  </si>
  <si>
    <t>US111</t>
  </si>
  <si>
    <t>Developed with help from 1200991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</si>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</sst>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2" zoomScale="70" zoomScaleNormal="70" workbookViewId="0">
      <selection activeCell="E22" sqref="E22"/>
    </sheetView>
  </sheetViews>
  <sheetFormatPr defaultColWidth="11" defaultRowHeight="15.6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20" ht="21">
      <c r="A1" s="25" t="s">
        <v>0</v>
      </c>
      <c r="B1" s="1"/>
      <c r="C1" s="1"/>
    </row>
    <row r="2" spans="1:20">
      <c r="A2" s="37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21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6.149999999999999" customHeight="1" thickBot="1">
      <c r="B8" s="1"/>
      <c r="C8" s="1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.15" customHeight="1" thickBot="1">
      <c r="B9" s="1"/>
      <c r="C9" s="1"/>
      <c r="D9" s="45">
        <v>1191507</v>
      </c>
      <c r="E9" s="46">
        <f>C11</f>
        <v>1200991</v>
      </c>
      <c r="F9" s="46">
        <f>C12</f>
        <v>1201029</v>
      </c>
      <c r="G9" s="46">
        <f>C13</f>
        <v>1201045</v>
      </c>
      <c r="H9" s="46">
        <f>C14</f>
        <v>1201154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ht="16.149999999999999" thickBot="1">
      <c r="B10" s="75" t="s">
        <v>7</v>
      </c>
      <c r="C10" s="40">
        <v>1191507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149999999999999" thickBot="1">
      <c r="B11" s="76"/>
      <c r="C11" s="8">
        <v>1200991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149999999999999" thickBot="1">
      <c r="B12" s="76"/>
      <c r="C12" s="8">
        <v>1201029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149999999999999" thickBot="1">
      <c r="B13" s="76"/>
      <c r="C13" s="8">
        <v>1201045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149999999999999" thickBot="1">
      <c r="B14" s="76"/>
      <c r="C14" s="8">
        <v>1201154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149999999999999" thickBot="1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149999999999999" thickBot="1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149999999999999" thickBot="1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149999999999999" thickBot="1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149999999999999" thickBot="1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149999999999999" thickBot="1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149999999999999" thickBot="1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149999999999999" thickBot="1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149999999999999" thickBot="1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149999999999999" thickBot="1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149999999999999" thickBot="1">
      <c r="B25" s="1"/>
      <c r="C25" s="48" t="s">
        <v>6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9" workbookViewId="0">
      <selection activeCell="I11" sqref="I11"/>
    </sheetView>
  </sheetViews>
  <sheetFormatPr defaultColWidth="20.25" defaultRowHeight="15.6"/>
  <cols>
    <col min="1" max="1" width="11.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3" t="s">
        <v>28</v>
      </c>
    </row>
    <row r="2" spans="1:10" ht="16.149999999999999" thickBot="1"/>
    <row r="3" spans="1:10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1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7.45" thickBot="1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6.9">
      <c r="A6" s="15" t="s">
        <v>45</v>
      </c>
      <c r="B6" s="8">
        <v>1200991</v>
      </c>
      <c r="C6" s="8">
        <v>5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6.9">
      <c r="A7" s="15" t="s">
        <v>47</v>
      </c>
      <c r="B7" s="8">
        <v>1200991</v>
      </c>
      <c r="C7" s="8">
        <v>5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6.9">
      <c r="A8" s="15" t="s">
        <v>48</v>
      </c>
      <c r="B8" s="8">
        <v>1200991</v>
      </c>
      <c r="C8" s="8">
        <v>5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6.9">
      <c r="A9" s="15" t="s">
        <v>49</v>
      </c>
      <c r="B9" s="8">
        <v>1201154</v>
      </c>
      <c r="C9" s="8">
        <v>5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6.9">
      <c r="A10" s="15" t="s">
        <v>50</v>
      </c>
      <c r="B10" s="8">
        <v>1201045</v>
      </c>
      <c r="C10" s="8">
        <v>5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>
      <c r="A11" s="15" t="s">
        <v>51</v>
      </c>
      <c r="B11" s="8">
        <v>1201029</v>
      </c>
      <c r="C11" s="8">
        <v>5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6.9">
      <c r="A12" s="15" t="s">
        <v>52</v>
      </c>
      <c r="B12" s="8">
        <v>1191507</v>
      </c>
      <c r="C12" s="8">
        <v>4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6.9">
      <c r="A13" s="15" t="s">
        <v>53</v>
      </c>
      <c r="B13" s="8">
        <v>1201029</v>
      </c>
      <c r="C13" s="8">
        <v>5</v>
      </c>
      <c r="D13" s="13" t="s">
        <v>54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6.9">
      <c r="A14" s="15" t="s">
        <v>55</v>
      </c>
      <c r="B14" s="8">
        <v>1191507</v>
      </c>
      <c r="C14" s="8">
        <v>5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6.9">
      <c r="A15" s="15" t="s">
        <v>56</v>
      </c>
      <c r="B15" s="8">
        <v>1201045</v>
      </c>
      <c r="C15" s="8">
        <v>5</v>
      </c>
      <c r="D15" s="13" t="s">
        <v>57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6.9">
      <c r="A16" s="15" t="s">
        <v>58</v>
      </c>
      <c r="B16" s="8">
        <v>1201154</v>
      </c>
      <c r="C16" s="8">
        <v>5</v>
      </c>
      <c r="D16" s="13" t="s">
        <v>59</v>
      </c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6.9">
      <c r="A17" s="15" t="s">
        <v>60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6.9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6.9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6.9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6.9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6.9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6.9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6.9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7.45" thickBot="1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E13" sqref="E13"/>
    </sheetView>
  </sheetViews>
  <sheetFormatPr defaultColWidth="30.75" defaultRowHeight="15.6"/>
  <cols>
    <col min="1" max="1" width="37.5" customWidth="1"/>
    <col min="2" max="6" width="14.75" customWidth="1"/>
  </cols>
  <sheetData>
    <row r="1" spans="1:6" ht="21">
      <c r="A1" s="33" t="s">
        <v>61</v>
      </c>
    </row>
    <row r="2" spans="1:6" ht="16.149999999999999" thickBot="1"/>
    <row r="3" spans="1:6" ht="36" customHeight="1" thickBot="1">
      <c r="A3" s="60" t="s">
        <v>62</v>
      </c>
      <c r="B3" s="59" t="s">
        <v>63</v>
      </c>
      <c r="C3" s="57" t="s">
        <v>64</v>
      </c>
      <c r="D3" s="57" t="s">
        <v>65</v>
      </c>
      <c r="E3" s="57" t="s">
        <v>66</v>
      </c>
      <c r="F3" s="58" t="s">
        <v>67</v>
      </c>
    </row>
    <row r="4" spans="1:6" ht="36" customHeight="1">
      <c r="A4" s="61" t="s">
        <v>68</v>
      </c>
      <c r="B4" s="11">
        <v>34</v>
      </c>
      <c r="C4" s="64">
        <v>97.2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>
      <c r="A5" s="62" t="s">
        <v>69</v>
      </c>
      <c r="B5" s="15">
        <v>21</v>
      </c>
      <c r="C5" s="31">
        <v>85.3</v>
      </c>
      <c r="D5" s="7">
        <v>75</v>
      </c>
      <c r="E5" s="7">
        <v>85</v>
      </c>
      <c r="F5" s="16">
        <f>IF(((C5-D5)/(E5-D5)*100)&gt;100,100,(C5-D5)/(E5-D5)*100)</f>
        <v>100</v>
      </c>
    </row>
    <row r="6" spans="1:6" ht="36" customHeight="1">
      <c r="A6" s="62" t="s">
        <v>70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>
      <c r="A7" s="63" t="s">
        <v>71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>
      <c r="A8" s="48" t="s">
        <v>72</v>
      </c>
      <c r="B8" s="57">
        <v>55</v>
      </c>
      <c r="C8" s="57"/>
      <c r="D8" s="57"/>
      <c r="E8" s="57"/>
      <c r="F8" s="58">
        <f>SUMPRODUCT(B4:B7,F4:F7)/100</f>
        <v>55</v>
      </c>
    </row>
    <row r="9" spans="1:6" ht="36" customHeight="1" thickBot="1">
      <c r="A9" s="66"/>
      <c r="B9" s="67"/>
      <c r="C9" s="67"/>
      <c r="D9" s="68"/>
      <c r="E9" s="48" t="s">
        <v>73</v>
      </c>
      <c r="F9" s="69">
        <f>IF((F8/B8)&lt;0,0,(F8/B8))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3" workbookViewId="0">
      <selection activeCell="E8" sqref="E8"/>
    </sheetView>
  </sheetViews>
  <sheetFormatPr defaultColWidth="10.75" defaultRowHeight="15.6"/>
  <cols>
    <col min="1" max="1" width="14.75" style="1" customWidth="1"/>
    <col min="2" max="2" width="7.25" style="1" bestFit="1" customWidth="1"/>
    <col min="3" max="3" width="8.625" style="1" customWidth="1"/>
    <col min="4" max="4" width="8.75" style="1" customWidth="1"/>
    <col min="5" max="5" width="8.125" style="1" customWidth="1"/>
    <col min="6" max="6" width="7.75" style="1" customWidth="1"/>
    <col min="7" max="7" width="8.375" style="1" customWidth="1"/>
    <col min="8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5" style="1" bestFit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>
      <c r="A1" s="25" t="s">
        <v>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149999999999999" thickBot="1"/>
    <row r="3" spans="1:26" ht="60">
      <c r="A3" s="20" t="s">
        <v>75</v>
      </c>
      <c r="B3" s="21" t="s">
        <v>63</v>
      </c>
      <c r="C3" s="21">
        <f>'Group and Self Assessment'!C10</f>
        <v>1191507</v>
      </c>
      <c r="D3" s="21">
        <f>'Group and Self Assessment'!C11</f>
        <v>1200991</v>
      </c>
      <c r="E3" s="21">
        <f>'Group and Self Assessment'!C12</f>
        <v>1201029</v>
      </c>
      <c r="F3" s="21">
        <f>'Group and Self Assessment'!C13</f>
        <v>1201045</v>
      </c>
      <c r="G3" s="21">
        <f>'Group and Self Assessment'!C14</f>
        <v>1201154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76</v>
      </c>
      <c r="Z3" s="12" t="s">
        <v>32</v>
      </c>
    </row>
    <row r="4" spans="1:26" ht="31.15">
      <c r="A4" s="15" t="s">
        <v>77</v>
      </c>
      <c r="B4" s="18">
        <v>0.35</v>
      </c>
      <c r="C4" s="32">
        <f>'Code Quality'!$F$9*5</f>
        <v>5</v>
      </c>
      <c r="D4" s="32">
        <f>'Code Quality'!$F$9*5</f>
        <v>5</v>
      </c>
      <c r="E4" s="32">
        <f>'Code Quality'!$F$9*5</f>
        <v>5</v>
      </c>
      <c r="F4" s="32">
        <f>'Code Quality'!$F$9*5</f>
        <v>5</v>
      </c>
      <c r="G4" s="32">
        <f>'Code Quality'!$F$9*5</f>
        <v>5</v>
      </c>
      <c r="H4" s="32">
        <f>'Code Quality'!$F$9*5</f>
        <v>5</v>
      </c>
      <c r="I4" s="32">
        <f>'Code Quality'!$F$9*5</f>
        <v>5</v>
      </c>
      <c r="J4" s="32">
        <f>'Code Quality'!$F$9*5</f>
        <v>5</v>
      </c>
      <c r="K4" s="32">
        <f>'Code Quality'!$F$9*5</f>
        <v>5</v>
      </c>
      <c r="L4" s="32">
        <f>'Code Quality'!$F$9*5</f>
        <v>5</v>
      </c>
      <c r="M4" s="32">
        <f>'Code Quality'!$F$9*5</f>
        <v>5</v>
      </c>
      <c r="N4" s="32">
        <f>'Code Quality'!$F$9*5</f>
        <v>5</v>
      </c>
      <c r="O4" s="32">
        <f>'Code Quality'!$F$9*5</f>
        <v>5</v>
      </c>
      <c r="P4" s="32">
        <f>'Code Quality'!$F$9*5</f>
        <v>5</v>
      </c>
      <c r="Q4" s="32">
        <f>'Code Quality'!$F$9*5</f>
        <v>5</v>
      </c>
      <c r="R4" s="28">
        <f>AVERAGE(C4:Q4)</f>
        <v>5</v>
      </c>
      <c r="S4" s="7" t="s">
        <v>78</v>
      </c>
      <c r="T4" s="7" t="s">
        <v>78</v>
      </c>
      <c r="U4" s="7" t="s">
        <v>78</v>
      </c>
      <c r="V4" s="7" t="s">
        <v>78</v>
      </c>
      <c r="W4" s="7" t="s">
        <v>78</v>
      </c>
      <c r="X4" s="7" t="s">
        <v>78</v>
      </c>
      <c r="Y4" s="7"/>
      <c r="Z4" s="16"/>
    </row>
    <row r="5" spans="1:26" ht="62.45">
      <c r="A5" s="15" t="s">
        <v>79</v>
      </c>
      <c r="B5" s="18">
        <v>7.4999999999999997E-2</v>
      </c>
      <c r="C5" s="26">
        <v>5</v>
      </c>
      <c r="D5" s="26">
        <v>4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4.8</v>
      </c>
      <c r="S5" s="7" t="s">
        <v>80</v>
      </c>
      <c r="T5" s="7" t="s">
        <v>81</v>
      </c>
      <c r="U5" s="7" t="s">
        <v>82</v>
      </c>
      <c r="V5" s="7" t="s">
        <v>83</v>
      </c>
      <c r="W5" s="7" t="s">
        <v>84</v>
      </c>
      <c r="X5" s="7" t="s">
        <v>85</v>
      </c>
      <c r="Y5" s="7"/>
      <c r="Z5" s="16"/>
    </row>
    <row r="6" spans="1:26" ht="124.9">
      <c r="A6" s="15" t="s">
        <v>86</v>
      </c>
      <c r="B6" s="18">
        <v>0.1</v>
      </c>
      <c r="C6" s="26">
        <v>5</v>
      </c>
      <c r="D6" s="26">
        <v>4</v>
      </c>
      <c r="E6" s="26">
        <v>4</v>
      </c>
      <c r="F6" s="26">
        <v>5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4.4000000000000004</v>
      </c>
      <c r="S6" s="7" t="s">
        <v>87</v>
      </c>
      <c r="T6" s="7" t="s">
        <v>88</v>
      </c>
      <c r="U6" s="7" t="s">
        <v>89</v>
      </c>
      <c r="V6" s="7" t="s">
        <v>90</v>
      </c>
      <c r="W6" s="7" t="s">
        <v>91</v>
      </c>
      <c r="X6" s="7" t="s">
        <v>92</v>
      </c>
      <c r="Y6" s="7"/>
      <c r="Z6" s="16"/>
    </row>
    <row r="7" spans="1:26" ht="78">
      <c r="A7" s="15" t="s">
        <v>93</v>
      </c>
      <c r="B7" s="18">
        <v>0.35</v>
      </c>
      <c r="C7" s="26">
        <v>4</v>
      </c>
      <c r="D7" s="26">
        <v>5</v>
      </c>
      <c r="E7" s="26">
        <v>5</v>
      </c>
      <c r="F7" s="26">
        <v>4</v>
      </c>
      <c r="G7" s="26">
        <v>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4.5999999999999996</v>
      </c>
      <c r="S7" s="7" t="s">
        <v>94</v>
      </c>
      <c r="T7" s="7" t="s">
        <v>95</v>
      </c>
      <c r="U7" s="7" t="s">
        <v>96</v>
      </c>
      <c r="V7" s="7" t="s">
        <v>97</v>
      </c>
      <c r="W7" s="7" t="s">
        <v>98</v>
      </c>
      <c r="X7" s="7" t="s">
        <v>92</v>
      </c>
      <c r="Y7" s="7"/>
      <c r="Z7" s="16"/>
    </row>
    <row r="8" spans="1:26" ht="93.6">
      <c r="A8" s="15" t="s">
        <v>99</v>
      </c>
      <c r="B8" s="18">
        <v>0.125</v>
      </c>
      <c r="C8" s="26">
        <v>4</v>
      </c>
      <c r="D8" s="26">
        <v>4</v>
      </c>
      <c r="E8" s="26">
        <v>4</v>
      </c>
      <c r="F8" s="26">
        <v>4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4.2</v>
      </c>
      <c r="S8" s="7" t="s">
        <v>100</v>
      </c>
      <c r="T8" s="7" t="s">
        <v>101</v>
      </c>
      <c r="U8" s="7" t="s">
        <v>102</v>
      </c>
      <c r="V8" s="7" t="s">
        <v>103</v>
      </c>
      <c r="W8" s="7" t="s">
        <v>104</v>
      </c>
      <c r="X8" s="7" t="s">
        <v>92</v>
      </c>
      <c r="Y8" s="7"/>
      <c r="Z8" s="16"/>
    </row>
    <row r="9" spans="1:26">
      <c r="A9" s="15" t="s">
        <v>73</v>
      </c>
      <c r="B9" s="19">
        <f>SUM(B4:B8)</f>
        <v>1</v>
      </c>
      <c r="C9" s="7">
        <f>SUMPRODUCT(C4:C8,$B$4:$B$8)</f>
        <v>4.5250000000000004</v>
      </c>
      <c r="D9" s="7">
        <f t="shared" ref="D9:Q9" si="1">SUMPRODUCT(D4:D8,$B$4:$B$8)</f>
        <v>4.6999999999999993</v>
      </c>
      <c r="E9" s="7">
        <f>SUMPRODUCT(E4:E8,$B$4:$B$8)</f>
        <v>4.7750000000000004</v>
      </c>
      <c r="F9" s="7">
        <f t="shared" si="1"/>
        <v>4.5250000000000004</v>
      </c>
      <c r="G9" s="7">
        <f t="shared" si="1"/>
        <v>4.9000000000000004</v>
      </c>
      <c r="H9" s="7">
        <f t="shared" si="1"/>
        <v>1.75</v>
      </c>
      <c r="I9" s="7">
        <f t="shared" si="1"/>
        <v>1.75</v>
      </c>
      <c r="J9" s="7">
        <f t="shared" si="1"/>
        <v>1.75</v>
      </c>
      <c r="K9" s="7">
        <f t="shared" si="1"/>
        <v>1.75</v>
      </c>
      <c r="L9" s="7">
        <f t="shared" si="1"/>
        <v>1.75</v>
      </c>
      <c r="M9" s="7">
        <f t="shared" si="1"/>
        <v>1.75</v>
      </c>
      <c r="N9" s="7">
        <f t="shared" si="1"/>
        <v>1.75</v>
      </c>
      <c r="O9" s="7">
        <f t="shared" si="1"/>
        <v>1.75</v>
      </c>
      <c r="P9" s="7">
        <f t="shared" si="1"/>
        <v>1.75</v>
      </c>
      <c r="Q9" s="7">
        <f t="shared" si="1"/>
        <v>1.75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149999999999999" thickBot="1">
      <c r="A10" s="23" t="s">
        <v>105</v>
      </c>
      <c r="B10" s="24"/>
      <c r="C10" s="24">
        <f>C9/5*20</f>
        <v>18.100000000000001</v>
      </c>
      <c r="D10" s="24">
        <f t="shared" ref="D10:Q10" si="2">D9/5*20</f>
        <v>18.799999999999997</v>
      </c>
      <c r="E10" s="24">
        <f t="shared" si="2"/>
        <v>19.100000000000001</v>
      </c>
      <c r="F10" s="24">
        <f t="shared" si="2"/>
        <v>18.100000000000001</v>
      </c>
      <c r="G10" s="24">
        <f t="shared" si="2"/>
        <v>19.600000000000001</v>
      </c>
      <c r="H10" s="24">
        <f t="shared" si="2"/>
        <v>7</v>
      </c>
      <c r="I10" s="24">
        <f t="shared" si="2"/>
        <v>7</v>
      </c>
      <c r="J10" s="24">
        <f t="shared" si="2"/>
        <v>7</v>
      </c>
      <c r="K10" s="24">
        <f t="shared" si="2"/>
        <v>7</v>
      </c>
      <c r="L10" s="24">
        <f t="shared" si="2"/>
        <v>7</v>
      </c>
      <c r="M10" s="24">
        <f t="shared" si="2"/>
        <v>7</v>
      </c>
      <c r="N10" s="24">
        <f t="shared" si="2"/>
        <v>7</v>
      </c>
      <c r="O10" s="24">
        <f t="shared" si="2"/>
        <v>7</v>
      </c>
      <c r="P10" s="24">
        <f t="shared" si="2"/>
        <v>7</v>
      </c>
      <c r="Q10" s="24">
        <f t="shared" si="2"/>
        <v>7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>
      <c r="A11" s="5" t="s">
        <v>106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5" workbookViewId="0">
      <selection activeCell="B8" sqref="B8"/>
    </sheetView>
  </sheetViews>
  <sheetFormatPr defaultColWidth="10.75" defaultRowHeight="15.6"/>
  <cols>
    <col min="1" max="1" width="14.75" style="1" customWidth="1"/>
    <col min="2" max="2" width="7.25" style="1" bestFit="1" customWidth="1"/>
    <col min="3" max="3" width="8.375" style="1" customWidth="1"/>
    <col min="4" max="4" width="9.5" style="1" customWidth="1"/>
    <col min="5" max="5" width="7.875" style="1" customWidth="1"/>
    <col min="6" max="6" width="9.125" style="1" customWidth="1"/>
    <col min="7" max="7" width="8.75" style="1" customWidth="1"/>
    <col min="8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4" width="20.75" style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>
      <c r="A1" s="25" t="s">
        <v>107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75</v>
      </c>
      <c r="B3" s="21" t="s">
        <v>63</v>
      </c>
      <c r="C3" s="21">
        <f>'Group and Self Assessment'!C10</f>
        <v>1191507</v>
      </c>
      <c r="D3" s="21">
        <f>'Group and Self Assessment'!C11</f>
        <v>1200991</v>
      </c>
      <c r="E3" s="21">
        <f>'Group and Self Assessment'!C12</f>
        <v>1201029</v>
      </c>
      <c r="F3" s="21">
        <f>'Group and Self Assessment'!C13</f>
        <v>1201045</v>
      </c>
      <c r="G3" s="21">
        <f>'Group and Self Assessment'!C14</f>
        <v>1201154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76</v>
      </c>
      <c r="Z3" s="12" t="s">
        <v>32</v>
      </c>
    </row>
    <row r="4" spans="1:26" ht="144.75" customHeight="1">
      <c r="A4" s="15" t="s">
        <v>108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109</v>
      </c>
      <c r="T4" s="74" t="s">
        <v>110</v>
      </c>
      <c r="U4" s="74" t="s">
        <v>111</v>
      </c>
      <c r="V4" s="74" t="s">
        <v>112</v>
      </c>
      <c r="W4" s="74" t="s">
        <v>113</v>
      </c>
      <c r="X4" s="74" t="s">
        <v>114</v>
      </c>
      <c r="Y4" s="71"/>
      <c r="Z4" s="16"/>
    </row>
    <row r="5" spans="1:26" ht="101.25" customHeight="1">
      <c r="A5" s="15" t="s">
        <v>115</v>
      </c>
      <c r="B5" s="18">
        <v>0.1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5</v>
      </c>
      <c r="S5" s="74" t="s">
        <v>116</v>
      </c>
      <c r="T5" s="74" t="s">
        <v>117</v>
      </c>
      <c r="U5" s="74" t="s">
        <v>118</v>
      </c>
      <c r="V5" s="74" t="s">
        <v>119</v>
      </c>
      <c r="W5" s="74" t="s">
        <v>120</v>
      </c>
      <c r="X5" s="74" t="s">
        <v>121</v>
      </c>
      <c r="Y5" s="71"/>
      <c r="Z5" s="16"/>
    </row>
    <row r="6" spans="1:26" ht="46.9">
      <c r="A6" s="15" t="s">
        <v>122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123</v>
      </c>
      <c r="T6" s="74" t="s">
        <v>124</v>
      </c>
      <c r="U6" s="74" t="s">
        <v>125</v>
      </c>
      <c r="V6" s="74" t="s">
        <v>126</v>
      </c>
      <c r="W6" s="74" t="s">
        <v>127</v>
      </c>
      <c r="X6" s="74" t="s">
        <v>128</v>
      </c>
      <c r="Y6" s="71"/>
      <c r="Z6" s="16"/>
    </row>
    <row r="7" spans="1:26" ht="46.9">
      <c r="A7" s="15" t="s">
        <v>129</v>
      </c>
      <c r="B7" s="18">
        <v>0.05</v>
      </c>
      <c r="C7" s="26">
        <v>5</v>
      </c>
      <c r="D7" s="26">
        <v>5</v>
      </c>
      <c r="E7" s="26">
        <v>5</v>
      </c>
      <c r="F7" s="26">
        <v>5</v>
      </c>
      <c r="G7" s="26">
        <v>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5</v>
      </c>
      <c r="S7" s="74" t="s">
        <v>123</v>
      </c>
      <c r="T7" s="74" t="s">
        <v>130</v>
      </c>
      <c r="U7" s="74" t="s">
        <v>131</v>
      </c>
      <c r="V7" s="74" t="s">
        <v>132</v>
      </c>
      <c r="W7" s="74" t="s">
        <v>133</v>
      </c>
      <c r="X7" s="74" t="s">
        <v>134</v>
      </c>
      <c r="Y7" s="71"/>
      <c r="Z7" s="16"/>
    </row>
    <row r="8" spans="1:26" ht="62.45">
      <c r="A8" s="15" t="s">
        <v>135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123</v>
      </c>
      <c r="T8" s="74" t="s">
        <v>136</v>
      </c>
      <c r="U8" s="74" t="s">
        <v>137</v>
      </c>
      <c r="V8" s="74" t="s">
        <v>138</v>
      </c>
      <c r="W8" s="74" t="s">
        <v>139</v>
      </c>
      <c r="X8" s="74" t="s">
        <v>140</v>
      </c>
      <c r="Y8" s="71"/>
      <c r="Z8" s="16"/>
    </row>
    <row r="9" spans="1:26" ht="62.45">
      <c r="A9" s="15" t="s">
        <v>141</v>
      </c>
      <c r="B9" s="18">
        <v>0.05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</v>
      </c>
      <c r="S9" s="74" t="s">
        <v>142</v>
      </c>
      <c r="T9" s="74" t="s">
        <v>143</v>
      </c>
      <c r="U9" s="74"/>
      <c r="V9" s="74" t="s">
        <v>144</v>
      </c>
      <c r="W9" s="74"/>
      <c r="X9" s="74" t="s">
        <v>145</v>
      </c>
      <c r="Y9" s="71"/>
      <c r="Z9" s="16"/>
    </row>
    <row r="10" spans="1:26" ht="93.6">
      <c r="A10" s="15" t="s">
        <v>146</v>
      </c>
      <c r="B10" s="18">
        <v>0.04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142</v>
      </c>
      <c r="T10" s="74" t="s">
        <v>147</v>
      </c>
      <c r="U10" s="74" t="s">
        <v>148</v>
      </c>
      <c r="V10" s="74" t="s">
        <v>149</v>
      </c>
      <c r="W10" s="74" t="s">
        <v>150</v>
      </c>
      <c r="X10" s="74" t="s">
        <v>151</v>
      </c>
      <c r="Y10" s="71"/>
      <c r="Z10" s="16"/>
    </row>
    <row r="11" spans="1:26" ht="31.15">
      <c r="A11" s="15" t="s">
        <v>152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142</v>
      </c>
      <c r="T11" s="74" t="s">
        <v>153</v>
      </c>
      <c r="U11" s="74" t="s">
        <v>154</v>
      </c>
      <c r="V11" s="74" t="s">
        <v>155</v>
      </c>
      <c r="W11" s="74" t="s">
        <v>156</v>
      </c>
      <c r="X11" s="74" t="s">
        <v>157</v>
      </c>
      <c r="Y11" s="71"/>
      <c r="Z11" s="16"/>
    </row>
    <row r="12" spans="1:26" ht="31.15">
      <c r="A12" s="15" t="s">
        <v>158</v>
      </c>
      <c r="B12" s="18">
        <v>0.1</v>
      </c>
      <c r="C12" s="26">
        <v>4</v>
      </c>
      <c r="D12" s="26">
        <v>4</v>
      </c>
      <c r="E12" s="26">
        <v>4</v>
      </c>
      <c r="F12" s="26">
        <v>4</v>
      </c>
      <c r="G12" s="26">
        <v>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142</v>
      </c>
      <c r="T12" s="74" t="s">
        <v>153</v>
      </c>
      <c r="U12" s="74" t="s">
        <v>154</v>
      </c>
      <c r="V12" s="74" t="s">
        <v>155</v>
      </c>
      <c r="W12" s="74" t="s">
        <v>156</v>
      </c>
      <c r="X12" s="74" t="s">
        <v>157</v>
      </c>
      <c r="Y12" s="71"/>
      <c r="Z12" s="16"/>
    </row>
    <row r="13" spans="1:26" ht="46.9">
      <c r="A13" s="15" t="s">
        <v>159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160</v>
      </c>
      <c r="T13" s="74" t="s">
        <v>161</v>
      </c>
      <c r="U13" s="74" t="s">
        <v>162</v>
      </c>
      <c r="V13" s="74" t="s">
        <v>163</v>
      </c>
      <c r="W13" s="74" t="s">
        <v>164</v>
      </c>
      <c r="X13" s="74" t="s">
        <v>165</v>
      </c>
      <c r="Y13" s="71"/>
      <c r="Z13" s="16"/>
    </row>
    <row r="14" spans="1:26" ht="31.15">
      <c r="A14" s="15" t="s">
        <v>166</v>
      </c>
      <c r="B14" s="18">
        <v>0.15</v>
      </c>
      <c r="C14" s="26">
        <v>5</v>
      </c>
      <c r="D14" s="26">
        <v>4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4.8</v>
      </c>
      <c r="S14" s="74" t="s">
        <v>142</v>
      </c>
      <c r="T14" s="74" t="s">
        <v>153</v>
      </c>
      <c r="U14" s="74" t="s">
        <v>154</v>
      </c>
      <c r="V14" s="74" t="s">
        <v>155</v>
      </c>
      <c r="W14" s="74" t="s">
        <v>156</v>
      </c>
      <c r="X14" s="74" t="s">
        <v>157</v>
      </c>
      <c r="Y14" s="71"/>
      <c r="Z14" s="16"/>
    </row>
    <row r="15" spans="1:26">
      <c r="A15" s="15" t="s">
        <v>73</v>
      </c>
      <c r="B15" s="19">
        <f>SUM(B4:B14)</f>
        <v>0.94</v>
      </c>
      <c r="C15" s="7">
        <f t="shared" ref="C15:Q15" si="4">SUMPRODUCT(C8:C14,$B$8:$B$14)</f>
        <v>2.75</v>
      </c>
      <c r="D15" s="7">
        <f t="shared" si="4"/>
        <v>2.6</v>
      </c>
      <c r="E15" s="7">
        <f>SUMPRODUCT(E8:E14,$B$8:$B$14)</f>
        <v>2.75</v>
      </c>
      <c r="F15" s="7">
        <f t="shared" si="4"/>
        <v>2.75</v>
      </c>
      <c r="G15" s="7">
        <f t="shared" si="4"/>
        <v>2.75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>
      <c r="A16" s="23" t="s">
        <v>105</v>
      </c>
      <c r="B16" s="24"/>
      <c r="C16" s="24">
        <f>C15/5*20</f>
        <v>11</v>
      </c>
      <c r="D16" s="24">
        <f t="shared" ref="D16:Q16" si="5">D15/5*20</f>
        <v>10.4</v>
      </c>
      <c r="E16" s="24">
        <f t="shared" si="5"/>
        <v>11</v>
      </c>
      <c r="F16" s="24">
        <f t="shared" si="5"/>
        <v>11</v>
      </c>
      <c r="G16" s="24">
        <f t="shared" si="5"/>
        <v>11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>
      <c r="A17" s="5" t="s">
        <v>106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/>
</file>

<file path=customXml/itemProps2.xml><?xml version="1.0" encoding="utf-8"?>
<ds:datastoreItem xmlns:ds="http://schemas.openxmlformats.org/officeDocument/2006/customXml" ds:itemID="{9CA1CEFC-B112-44A5-8B0C-097F64092DA8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2021-11-13T23:42:38Z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